
<file path=[Content_Types].xml><?xml version="1.0" encoding="utf-8"?>
<Types xmlns="http://schemas.openxmlformats.org/package/2006/content-types">
  <Default Extension="vml" ContentType="application/vnd.openxmlformats-officedocument.vmlDrawing"/>
  <Default Extension="xlsx" ContentType="application/vnd.openxmlformats-officedocument.spreadsheetml.sheet"/>
  <Default Extension="png" ContentType="image/png"/>
  <Default Extension="jpeg" ContentType="image/jpeg"/>
  <Default Extension="JPG" ContentType="image/.jpg"/>
  <Default Extension="emf" ContentType="image/x-emf"/>
  <Default Extension="gif" ContentType="image/gi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dia/image10.svg" ContentType="image/svg+xml"/>
  <Override PartName="/xl/media/image12.svg" ContentType="image/svg+xml"/>
  <Override PartName="/xl/media/image2.svg" ContentType="image/svg+xml"/>
  <Override PartName="/xl/media/image4.svg" ContentType="image/svg+xml"/>
  <Override PartName="/xl/media/image6.svg" ContentType="image/svg+xml"/>
  <Override PartName="/xl/media/image8.svg" ContentType="image/sv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1925" tabRatio="961" activeTab="2"/>
  </bookViews>
  <sheets>
    <sheet name="查询首页" sheetId="36" r:id="rId1"/>
    <sheet name="美国赔偿标准和免赔声明" sheetId="34" r:id="rId2"/>
    <sheet name="渠道目录" sheetId="13" r:id="rId3"/>
    <sheet name="美国发货须知" sheetId="35" r:id="rId4"/>
    <sheet name="船期表" sheetId="5" r:id="rId5"/>
    <sheet name="价格快速查询" sheetId="37" r:id="rId6"/>
    <sheet name="FBA渠道" sheetId="38" r:id="rId7"/>
    <sheet name="美西整柜直送" sheetId="2" r:id="rId8"/>
    <sheet name="美国海派" sheetId="12" r:id="rId9"/>
    <sheet name="美西12-15日达" sheetId="11" r:id="rId10"/>
    <sheet name="美西17-20日达" sheetId="31" r:id="rId11"/>
    <sheet name="美西22-25日达" sheetId="39" r:id="rId12"/>
    <sheet name="DG海卡" sheetId="40" r:id="rId13"/>
    <sheet name="美西北专线" sheetId="4" r:id="rId14"/>
    <sheet name="芝加哥专线" sheetId="6" r:id="rId15"/>
    <sheet name="休斯顿专线" sheetId="8" r:id="rId16"/>
    <sheet name="纽约专线" sheetId="9" r:id="rId17"/>
    <sheet name="萨凡纳专线" sheetId="10" r:id="rId18"/>
    <sheet name="美西私人地址" sheetId="33" r:id="rId19"/>
    <sheet name="欧海通" sheetId="14" r:id="rId20"/>
    <sheet name="欧铁通" sheetId="15" r:id="rId21"/>
    <sheet name="欧卡通" sheetId="16" r:id="rId22"/>
    <sheet name="英卡通 " sheetId="17" r:id="rId23"/>
    <sheet name="英国海运" sheetId="18" r:id="rId24"/>
    <sheet name="美转墨准时达" sheetId="19" r:id="rId25"/>
    <sheet name="UPS红单" sheetId="22" r:id="rId26"/>
    <sheet name="美国空派" sheetId="23" r:id="rId27"/>
    <sheet name="欧洲空派" sheetId="24" r:id="rId28"/>
    <sheet name="英国空派" sheetId="25" r:id="rId29"/>
    <sheet name="海外仓服务" sheetId="26" r:id="rId30"/>
    <sheet name="易通国内仓服务" sheetId="27" r:id="rId31"/>
    <sheet name="FBA偏远仓" sheetId="30" r:id="rId32"/>
    <sheet name="美国偏远地址邮编" sheetId="28" r:id="rId33"/>
    <sheet name="美国超偏远地址邮编" sheetId="29" r:id="rId34"/>
  </sheets>
  <definedNames>
    <definedName name="_xlnm._FilterDatabase" localSheetId="4" hidden="1">船期表!$A$4:$T$31</definedName>
    <definedName name="_xlnm._FilterDatabase" localSheetId="9" hidden="1">'美西12-15日达'!$A$5:$R$92</definedName>
    <definedName name="_xlnm._FilterDatabase" localSheetId="10" hidden="1">'美西17-20日达'!$A$5:$AB$91</definedName>
    <definedName name="_xlnm._FilterDatabase" localSheetId="5" hidden="1">价格快速查询!#REF!</definedName>
    <definedName name="_xlnm._FilterDatabase" localSheetId="7" hidden="1">美西整柜直送!$A$2:$K$21</definedName>
    <definedName name="List_海派">价格快速查询!$V$14:$X$14</definedName>
    <definedName name="仓库列表">价格快速查询!$S$15:$S$74</definedName>
    <definedName name="海派选项">价格快速查询!#REF!</definedName>
    <definedName name="海运选项">价格快速查询!$V$17:$W$17</definedName>
    <definedName name="空派选项">价格快速查询!$V$18:$AA$18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D6697A225B864C34A678052B48D4E660" descr="易通组合"/>
        <xdr:cNvPicPr>
          <a:picLocks noChangeAspect="1"/>
        </xdr:cNvPicPr>
      </xdr:nvPicPr>
      <xdr:blipFill>
        <a:blip r:embed="rId1"/>
        <a:stretch>
          <a:fillRect/>
        </a:stretch>
      </xdr:blipFill>
      <xdr:spPr>
        <a:xfrm>
          <a:off x="1143000" y="635"/>
          <a:ext cx="7230110" cy="1443990"/>
        </a:xfrm>
        <a:prstGeom prst="rect">
          <a:avLst/>
        </a:prstGeom>
      </xdr:spPr>
    </xdr:pic>
  </etc:cellImage>
</etc:cellImages>
</file>

<file path=xl/comments1.xml><?xml version="1.0" encoding="utf-8"?>
<comments xmlns="http://schemas.openxmlformats.org/spreadsheetml/2006/main">
  <authors>
    <author>admin</author>
  </authors>
  <commentList>
    <comment ref="A8" authorId="0">
      <text>
        <r>
          <rPr>
            <sz val="9"/>
            <rFont val="宋体"/>
            <charset val="134"/>
          </rPr>
          <t xml:space="preserve">特别备注：
英国关税查询： 
https://www.trade-tariff.service.gov.uk/trade-tariff/sections 
EORI号查询： 	 http://ec.europa.eu/taxation_customs/dds2/eos/eori_validation.jsp?Lang 
VAT号查询： 	 
http://ec.europa.eu/taxation_customs/vies/vatResponse.html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<sst xmlns="http://schemas.openxmlformats.org/spreadsheetml/2006/main" count="4799" uniqueCount="1319">
  <si>
    <t>美国赔偿标准和免赔声明</t>
  </si>
  <si>
    <t>一、时效赔付界定：以不同渠道时效说明为准</t>
  </si>
  <si>
    <t>二、针对5H查验说明（新增）</t>
  </si>
  <si>
    <r>
      <rPr>
        <b/>
        <sz val="12"/>
        <color rgb="FFFF0000"/>
        <rFont val="微软雅黑"/>
        <charset val="134"/>
      </rPr>
      <t>1、散货货物，报价表已含5H查验退运费用，5H退运只包货物退运过程产生的费用，不包时效赔付，店铺绩效等费用。如果客户不接受，可以按表价</t>
    </r>
    <r>
      <rPr>
        <b/>
        <sz val="14"/>
        <color rgb="FFFF0000"/>
        <rFont val="微软雅黑"/>
        <charset val="134"/>
      </rPr>
      <t>-0.3</t>
    </r>
    <r>
      <rPr>
        <b/>
        <sz val="12"/>
        <color rgb="FFFF0000"/>
        <rFont val="微软雅黑"/>
        <charset val="134"/>
      </rPr>
      <t>/KG，一旦产生5H查验退运，按照实报实销原则，整柜退运产生的全部费用/70CBM，按照柜子里面客户订单的方数占比收取相应的费用；
举例：某个柜子退运产生了RMB140000费用，140000/70CBM=2000/CBM，客户在该柜子的占比是3CBM，则相应承担2000*3=RBM6000.
具体详情如下：关于5H查验，散货货物，使用我司Bond清关，报价包含5H查验退运费用的，5H退运只包货物退运过程产生的费用（如相关仓租、柜租、查验费、退运指定启运港的来回运费、但不包含FBA标签贴标费用、暂存仓租费、内箱SKU换标费且不含改派送地址的派送费，实际派送地址-原先派送地址，差价多退少补。
2.时效延误赔偿说明:凡因5H查验导致的时效延误，我司所有渠道均不承担任何延误赔偿责任，店铺绩效，瑕疵费等费用;
3.发货人责任约定:发货人不得因5H查验相关事宜弃货，亦不得要求我司赔偿货值损失及退运费，需要正常按照合同签署账期支付运费，不得以退运为由不付或少付运费。</t>
    </r>
  </si>
  <si>
    <t>2、整柜货物
a：正常报价，不包查验，如遇查验，所有费用实报实销；
b：+1000美金，只包基础查验费（码头拖车费，海关查验，掏箱，装箱等杂费）
c.+2000美金：包查验（包含补税，码头拖车费，海关查验，掏箱，装箱等杂费）
d:+3800美金：包查验包退运（包含5H查验，包含补税，码头拖车费，海关查验，掏箱，装箱等杂费）</t>
  </si>
  <si>
    <t>三、时效免赔说明</t>
  </si>
  <si>
    <t>1、船公司船期/航线变更/延迟到港，自然灾害、天气原因，如台风、地震、洪水、冰雹,，暴风雪，雾；政府行为，社会异常事件包括战争，罢工等；</t>
  </si>
  <si>
    <t>2、海关查验；</t>
  </si>
  <si>
    <t>3、亚马逊拒收或更改预约时间，亚马逊爆仓导致预约困难；</t>
  </si>
  <si>
    <t>4、客户FBA ID &amp; 内部编码失误等相关原因；</t>
  </si>
  <si>
    <t>5、客户要求扣货后派送或者因客户自身原因导致的延误；</t>
  </si>
  <si>
    <t>6、由于疫情，国内仓库无法出货，船公司卸船效率慢，预约困难，拒收等不可抗力导致的延迟交仓,不在赔偿范围,此项如与具体渠道的时效赔付标准有区分，则与具体渠道的标准为准；</t>
  </si>
  <si>
    <t>四、赔偿标准（所有赔偿只有一种，不能多种赔偿同时赔付）</t>
  </si>
  <si>
    <t>1、在运输过程中如是我司原因导致货物丢失，损坏,经我司确认后按货物申报货值赔偿，最高不超过运费的3倍，不免相关物流费用。理赔需要提供采购发票等相关资料，以便对货值的合理性进行评估。即运费三倍，采购货值，申报货值三者取低赔偿 。</t>
  </si>
  <si>
    <t>2、高货值产品及易碎品建议客人购买保险并打好包装，我司亦可提供购买保险服务；如若在运输过程中出因现包装原因而造成的损失而客人没有购买保险，我司概不负责。</t>
  </si>
  <si>
    <t>3、卡派货交亚马逊仓库，有签名的POD（预约号与FBA ID无法对应），但是整票未上架的，我司接受理赔申请，赔偿金额按照我司合同条款  
（不包括FBA号过期和FBA号过期后客户仍然要求我们派送，导致的亚马逊拒收和不上架）</t>
  </si>
  <si>
    <t>4、快递货交私人仓库/商业地址/亚马逊仓库，如若是整票未提取，我司接受理赔申请，赔偿金额按照我司合同条款
（不包括FBA号过期和FBA号过期后客户仍然要求我们派送，导致的亚马逊拒收和不上架）</t>
  </si>
  <si>
    <t>5、快递货交私人仓库/商业地址，快递显示部分未提取+部分已经签收，收货人反馈未收到货物或收到部分货物，我司能够接受理赔，但是需要签收人提供相应的情况说明书并签字（需要显示个人Passport No.）</t>
  </si>
  <si>
    <t>五、免赔声明</t>
  </si>
  <si>
    <t>1、 货物本身侵权问题，货物没按实际价值申报问题、当地禁止进口问题，货物本身质量问题以及涉及到具体的认证问题等导致的海关查验、扣货、退运等情况</t>
  </si>
  <si>
    <t>2、如遇自然灾害（火灾、水灾、地震等）或当地罢工等不可抗因素导致货物丢失的；</t>
  </si>
  <si>
    <t>3、外包装无损情况下，内包装产品数量缺少、部份丢失/损坏；</t>
  </si>
  <si>
    <t>4、尾端快递派免赔说明：
*货交私人仓库/商业地址，快递已经全部显示签收，但是反馈并未收到货物/ 部分未签收；
*货交私人仓库/商业地址，快递显示部分递送中+部分已经签收，收货人反馈未收到货物或收到部分货物
*货交私人仓库/商业地址，签收后，超过2天（签收当天起算），没有及时反馈说少货了或者说货损（签收单上面未写明有少货或货损），我司协助推进快递服务商开查，不承担其它责任。</t>
  </si>
  <si>
    <t>5. 尾端卡派免赔说明：
*私人仓库/商业地址，卡派POD已经显示签收，但是反馈并未收到货物/ 部分未签收；
*私人仓库/商业地址，签收后，超过2天（签收当天起算），没有及时反馈说少货了或者说货损（签收单上面未写明有少货或货损）；
*货送亚马逊，有签名的POD，同一票货，部分货物已经上架不再接受理赔.</t>
  </si>
  <si>
    <t>6、UPS/FEDEX追溯期是2个月，超过2个月不予受理，船期超过50天以上的，建议在目的港更换UPS面单.
整票未提取，从打单日期起算，最迟45天后要发起索赔，否则快递将可能因为面单失效或路由路径消失导致拒赔
提取后迟迟未有动态（未上架），从提取日起，最迟45天后要发起索赔，否则快递将可能因为面单失效或路由路径消失导致拒赔</t>
  </si>
  <si>
    <t>7、漏报关赔偿：按3倍报关费赔偿</t>
  </si>
  <si>
    <t>8.如出现未上架情况，请按要求提供相关资料进行索赔，如未上架截图，形式发票/装箱单/采购发票等</t>
  </si>
  <si>
    <t>六、索赔程序：</t>
  </si>
  <si>
    <t>1、请客户在签收后10个工作日内查询FBA后台是否上架，签收后30天内提供货物未上架后台截图(需带有电脑屏幕右下角当下真实时间)至我司方可进入索赔程序，超过60个工作日不予受理。</t>
  </si>
  <si>
    <t>渠道名称</t>
  </si>
  <si>
    <t>链接报价</t>
  </si>
  <si>
    <t>船期/渠道优势说明</t>
  </si>
  <si>
    <t>时效</t>
  </si>
  <si>
    <t>更新提示</t>
  </si>
  <si>
    <t>FBA渠道</t>
  </si>
  <si>
    <t>进入报价</t>
  </si>
  <si>
    <t>请查看报价表</t>
  </si>
  <si>
    <t>26日达上调0.6/kg</t>
  </si>
  <si>
    <t>散货整柜直送</t>
  </si>
  <si>
    <t>直送渠道，性价比高</t>
  </si>
  <si>
    <t>30个自然日</t>
  </si>
  <si>
    <t>不变</t>
  </si>
  <si>
    <t>易·12日达</t>
  </si>
  <si>
    <t>六截三开，超时赔付</t>
  </si>
  <si>
    <t>易·15日达</t>
  </si>
  <si>
    <t>29-31个自然日</t>
  </si>
  <si>
    <t>易·17日达</t>
  </si>
  <si>
    <t>超时赔付</t>
  </si>
  <si>
    <t>易·20日达</t>
  </si>
  <si>
    <t>中等快线，经济实惠</t>
  </si>
  <si>
    <t>易·22日达</t>
  </si>
  <si>
    <t>OA普船，舱位稳定，超时赔付</t>
  </si>
  <si>
    <t>易·25日达</t>
  </si>
  <si>
    <t>普船统配，性价比高</t>
  </si>
  <si>
    <t>DG海卡</t>
  </si>
  <si>
    <t>美西北专线</t>
  </si>
  <si>
    <t>35-40天</t>
  </si>
  <si>
    <t>美中专线</t>
  </si>
  <si>
    <t>纽约专线</t>
  </si>
  <si>
    <t>40-55天</t>
  </si>
  <si>
    <t>萨凡纳专线</t>
  </si>
  <si>
    <t>美线海派</t>
  </si>
  <si>
    <t>美尊达海派
开船后13-16日提取，超时赔付</t>
  </si>
  <si>
    <t>美西私人地址</t>
  </si>
  <si>
    <t>欧海通</t>
  </si>
  <si>
    <t>开船后40个
自然日左右提取</t>
  </si>
  <si>
    <t>40-45天</t>
  </si>
  <si>
    <t>欧铁通</t>
  </si>
  <si>
    <t>火车开车后35天左右提取</t>
  </si>
  <si>
    <t>30-35天</t>
  </si>
  <si>
    <t>欧卡通</t>
  </si>
  <si>
    <t>20-25自然日左右提取</t>
  </si>
  <si>
    <t>英卡通</t>
  </si>
  <si>
    <t>18-25自然日左右提取</t>
  </si>
  <si>
    <t>英国海运</t>
  </si>
  <si>
    <t>DPD派送/卡车派送</t>
  </si>
  <si>
    <t>美转墨准时达</t>
  </si>
  <si>
    <t>30-45</t>
  </si>
  <si>
    <t>UPS红单</t>
  </si>
  <si>
    <t>5-6天左右签收</t>
  </si>
  <si>
    <t>3-5工作日</t>
  </si>
  <si>
    <t>美国空派</t>
  </si>
  <si>
    <t>大陆飞：普货                    
韩国飞：带电带磁</t>
  </si>
  <si>
    <t>10天左右提取</t>
  </si>
  <si>
    <t>英国空派</t>
  </si>
  <si>
    <t>价格波动大，出货前请再确认运费</t>
  </si>
  <si>
    <t>8-10日提取</t>
  </si>
  <si>
    <t>欧洲空派</t>
  </si>
  <si>
    <t>深圳总部公司地址：广东省深圳市龙华区民治街道民强社区宝山时代大厦2610-2616</t>
  </si>
  <si>
    <t>东莞仓库地址（装柜仓库）：东莞市清溪镇九乡村新屋吓一路11号</t>
  </si>
  <si>
    <t>陈主管15118451410</t>
  </si>
  <si>
    <t>广州仓库地址（装柜仓库）：广州市白云区太岗公路34号基实(广州)白云空港产业园A1栋4层02单元</t>
  </si>
  <si>
    <t>潘主管 19076062229</t>
  </si>
  <si>
    <t>义乌仓库地址（装柜仓库）： 浙江省义乌市稠江街道同和路丰树产业园4G-1库（二楼）。(进大门50米右转，50米左转，直行上坡，二楼 4G-1库）</t>
  </si>
  <si>
    <t>邵先生 17280936593</t>
  </si>
  <si>
    <t>嘉兴仓库地址（装柜仓库）：嘉兴市嘉善县洪福东路718号丰树（姚庄）科技综合产业园1楼2C-2（进门右转150米）</t>
  </si>
  <si>
    <t>李主管 18720007068</t>
  </si>
  <si>
    <t>汕头仓库地址（中转仓库）：广东省汕头市澄海区凤翔街道金鸿大道澄海农村信用社南侧190米</t>
  </si>
  <si>
    <t>胡经理 13923475593</t>
  </si>
  <si>
    <t>泉州仓库地址（中转仓库）：晋江市磁灶镇西园街道传化公路港k2仓库成翔物流</t>
  </si>
  <si>
    <t>李阿玲 158 6045 1181</t>
  </si>
  <si>
    <t>厦门仓库地址（中转仓库）：厦门集美嘉晟物流园1期2栋110</t>
  </si>
  <si>
    <t>李没没  14760028777</t>
  </si>
  <si>
    <t>中山仓库地址（中转仓库）：中山市小榄镇北部物流中心</t>
  </si>
  <si>
    <t>薛永波 18659507913</t>
  </si>
  <si>
    <t>美国发货须知</t>
  </si>
  <si>
    <t>1. 必须根据实际货物如实申报，货物信息要与发票资料一致，不可瞒报漏报和申报不符，如因申报不符导致海关扣货等后果及产生的所有费用由发货人承担，我司保留追究法律责任的权利.</t>
  </si>
  <si>
    <t>2. 不要低价申报，如低价申报导致海关查验，反倾销，扣货，延期，我司不承担任何责任。建议不能低于货值的25%-35%申报。</t>
  </si>
  <si>
    <t>3. 纸箱包装需硬朗方正，入亚马逊仓库货件需贴2个以上合格的FBA标签(必须条码字体 清晰、防潮湿耐磨损)，外箱和产品贴有“MADE IN CHINA”标签。如因包装及标签问题导致亚马逊仓库拒收或清关出现问题，所有责任及费用由发货人承担。</t>
  </si>
  <si>
    <t>4.使用我司税号清关，税率以预收税率为准，我司不提供关税清单和税费截图；如客户要求清完关后凭税单及发票付关税，我司将收取关税代缴手续费（代缴关税总金额的5%）</t>
  </si>
  <si>
    <t>5. 不接仿牌、侵权、反倾销、电子烟、纯电池、食品、药品、书籍、音像制品、带内容的光盘、地图、国旗、管制刀具、液体、粉末、颗粒、强磁、易燃易爆、毒性物质及腐蚀性、古董、货币等国家禁止出口及船司、航空公司、班列禁运物品；其他未列明产品请单询！</t>
  </si>
  <si>
    <t>6. 以下情况，我司会协助处理，但不承担任何责任。
A.产品如需要FCC,CE,FDA,TSCA,DOT，CPSC,CPC，EPA等认证而客户无法提供有效证明及文件，导致海关扣货等后果，如因以上情况而产生的退运，销毁，仓租等一切费用，由发货方自行承担 ，例如a.蓝牙，UL，蓝牙类产品要有蓝牙证书，UL灯产品，要有UL证书，FCC,DOT等。    
FDA管制的产品需要有MEDICAL DEVICE ID （FDA）: 跟人体接触类产品，医疗器械类需要做FDA申报， 有些产品不仅要FDA申报还需要FDA证书和FDA号码，如太阳镜，急救包，陶瓷制品，美容仪器，理疗产品等。     
b.动植物类：产品需要卫生证书；       
c.木制类：产品和含木质框架的产品需要提供雷斯法案LACEY ACT申报。    
d.玩具类：玩具到美国清关都需要提供TESTING REPORT,产品要贴玩具的TRACKING LABEL. 另外还需要做CPC证书    
e.电器类，要有FCC认证，产品要贴CE LABEL.否则有可能清不了关，或者被退运。            
f.存储类：如涉及知识产权保护法的商品,需提供授权信.如手机,有储存功能的摄录机,MP3，SD卡,HDMI等；                 
g.鞋子/袜子类：请提供FOOTWARE FORM                                                                                       
B.产品不符合美国当地法规的，如反倾销，侵权且无法提供有效证及及文件，导致海关扣货等后果</t>
  </si>
  <si>
    <t>7. 材质是原木或带有原木的货物要求熏蒸，需要商检的货物：木家私，木制工艺品，木架，竹制品，藤制品，草制品，植物制品，洗发水，化妆品，户外游乐设施等（仅供参考）</t>
  </si>
  <si>
    <t>8.每公斤申报价值大于10美金为高货值，10美金-30美金/公斤附加费+1，30美金-50美金/公斤附加费+2，50美金/公斤以上附加费+3。</t>
  </si>
  <si>
    <t>9. 电商物流上架险收费标准：（此服务为我司的增值服务，我司代客户购买保险，保险最终解释权按保单说明与保险公司处理结果为准，我司协助客户处理保险事宜）</t>
  </si>
  <si>
    <t>保险税率</t>
  </si>
  <si>
    <t>最低收费标准</t>
  </si>
  <si>
    <t>索赔周期</t>
  </si>
  <si>
    <t>货值《=1500RMB</t>
  </si>
  <si>
    <t>RMB50/票</t>
  </si>
  <si>
    <t>预计45天左右</t>
  </si>
  <si>
    <t>高货值单询</t>
  </si>
  <si>
    <t>/</t>
  </si>
  <si>
    <t>周次</t>
  </si>
  <si>
    <t>国家</t>
  </si>
  <si>
    <t>渠道</t>
  </si>
  <si>
    <t>预配船司</t>
  </si>
  <si>
    <t>预配船名航次</t>
  </si>
  <si>
    <t>ETD</t>
  </si>
  <si>
    <t>ETA</t>
  </si>
  <si>
    <t>航程</t>
  </si>
  <si>
    <t>POL</t>
  </si>
  <si>
    <t>POD</t>
  </si>
  <si>
    <t>截单时间&amp;截仓时间</t>
  </si>
  <si>
    <t>华南</t>
  </si>
  <si>
    <t>华东</t>
  </si>
  <si>
    <t>东莞</t>
  </si>
  <si>
    <t>广州</t>
  </si>
  <si>
    <t>中山</t>
  </si>
  <si>
    <t>汕头</t>
  </si>
  <si>
    <t>厦门</t>
  </si>
  <si>
    <t>泉州</t>
  </si>
  <si>
    <t>武汉</t>
  </si>
  <si>
    <t>长沙</t>
  </si>
  <si>
    <t>义乌</t>
  </si>
  <si>
    <t>嘉兴</t>
  </si>
  <si>
    <t>WEEK23</t>
  </si>
  <si>
    <t>美国</t>
  </si>
  <si>
    <t>25日达</t>
  </si>
  <si>
    <t>WHL</t>
  </si>
  <si>
    <t>统配</t>
  </si>
  <si>
    <t>SK</t>
  </si>
  <si>
    <t>LA</t>
  </si>
  <si>
    <t>周六 18：00</t>
  </si>
  <si>
    <t>周六18：00</t>
  </si>
  <si>
    <t>周五18：00</t>
  </si>
  <si>
    <t>22日达</t>
  </si>
  <si>
    <t>COSCO</t>
  </si>
  <si>
    <t>OOCL VIOLET/010E</t>
  </si>
  <si>
    <t>YT</t>
  </si>
  <si>
    <t>LB</t>
  </si>
  <si>
    <t>CSCL AUTUMN/073E</t>
  </si>
  <si>
    <t>SH</t>
  </si>
  <si>
    <t>ZIM</t>
  </si>
  <si>
    <t>Pelican I (ZP1) / 14 / E</t>
  </si>
  <si>
    <t>17-20日达</t>
  </si>
  <si>
    <t>Nestos (ZY6) / 17 / E</t>
  </si>
  <si>
    <t>HEDE</t>
  </si>
  <si>
    <t>ADAMASTOS/2610E</t>
  </si>
  <si>
    <t>NS</t>
  </si>
  <si>
    <t>POSEN /2606E</t>
  </si>
  <si>
    <t>12-15日达</t>
  </si>
  <si>
    <t>Maston</t>
  </si>
  <si>
    <t>LURLINE 101E</t>
  </si>
  <si>
    <t>奥克兰</t>
  </si>
  <si>
    <t>EMC</t>
  </si>
  <si>
    <t>EVER MEMO/1461E</t>
  </si>
  <si>
    <t>OAK</t>
  </si>
  <si>
    <t>ERVING/0M708E1MA</t>
  </si>
  <si>
    <t>西雅图</t>
  </si>
  <si>
    <t>暂停</t>
  </si>
  <si>
    <t>SEA</t>
  </si>
  <si>
    <t>纽约</t>
  </si>
  <si>
    <t>OOCL KAPOK/004E</t>
  </si>
  <si>
    <t>NY</t>
  </si>
  <si>
    <t>ZIM Mount Fuji (ZF1) / 11 / E</t>
  </si>
  <si>
    <t>OOCL MAGNOLIA/005E</t>
  </si>
  <si>
    <t>萨凡纳</t>
  </si>
  <si>
    <t>SAV</t>
  </si>
  <si>
    <t>休斯顿</t>
  </si>
  <si>
    <t>OOCL EUROPE/213E</t>
  </si>
  <si>
    <t>HOU</t>
  </si>
  <si>
    <t>Rotterdam (ZTD) / 86 / E</t>
  </si>
  <si>
    <t>CMA CGM TANCREDI/0PGO3E1MA</t>
  </si>
  <si>
    <t>芝加哥</t>
  </si>
  <si>
    <t>CHI</t>
  </si>
  <si>
    <t>英国</t>
  </si>
  <si>
    <t>英国海派</t>
  </si>
  <si>
    <t>XIN LIAN YUN GANG 009A</t>
  </si>
  <si>
    <t>FEL</t>
  </si>
  <si>
    <t>周四18:00</t>
  </si>
  <si>
    <t>周四12:00</t>
  </si>
  <si>
    <t>周三18:00</t>
  </si>
  <si>
    <t>周二18:00</t>
  </si>
  <si>
    <t>-</t>
  </si>
  <si>
    <t>OOCL ZEEBRUGGE 010W</t>
  </si>
  <si>
    <t>NB</t>
  </si>
  <si>
    <t>周五17:00</t>
  </si>
  <si>
    <t>周五12:00</t>
  </si>
  <si>
    <t>欧洲</t>
  </si>
  <si>
    <t>欧洲海派</t>
  </si>
  <si>
    <t>EVER ACE 1406-019W</t>
  </si>
  <si>
    <t>ROT</t>
  </si>
  <si>
    <t>周三12:00</t>
  </si>
  <si>
    <t>周二12:00</t>
  </si>
  <si>
    <t>EVER ART 1407-015W</t>
  </si>
  <si>
    <t>渠道价格快速查询</t>
  </si>
  <si>
    <t>派运方式</t>
  </si>
  <si>
    <t>国内地址</t>
  </si>
  <si>
    <t>仓库代码/地区选择</t>
  </si>
  <si>
    <t>计费标准</t>
  </si>
  <si>
    <t>海运</t>
  </si>
  <si>
    <t>东莞/中山/广州</t>
  </si>
  <si>
    <t>RDU2</t>
  </si>
  <si>
    <t>12KG+含税</t>
  </si>
  <si>
    <t>系列</t>
  </si>
  <si>
    <t>具体渠道</t>
  </si>
  <si>
    <t>渠道单价(KG/CBM)</t>
  </si>
  <si>
    <t>参考时效
(开船次日算起)</t>
  </si>
  <si>
    <t>理赔时效
(开船次日开始算起)</t>
  </si>
  <si>
    <t>送仓方式</t>
  </si>
  <si>
    <t>备选信息</t>
  </si>
  <si>
    <t>备注</t>
  </si>
  <si>
    <t>FBA美西28日达</t>
  </si>
  <si>
    <t>查看报价</t>
  </si>
  <si>
    <t>FBA美中南28日达</t>
  </si>
  <si>
    <t>FBA美中北40日达</t>
  </si>
  <si>
    <t>FBA美东南40日达</t>
  </si>
  <si>
    <t>FBA美东北40日达</t>
  </si>
  <si>
    <t>美西专仓直送</t>
  </si>
  <si>
    <t>美国整柜直送</t>
  </si>
  <si>
    <t>美西22-25日达</t>
  </si>
  <si>
    <t>易·25日达卡派</t>
  </si>
  <si>
    <t>易·22日达卡派</t>
  </si>
  <si>
    <t>美西17-20日达</t>
  </si>
  <si>
    <t>易·20日达卡派</t>
  </si>
  <si>
    <t>易·17日达卡派</t>
  </si>
  <si>
    <t>美西12-15日达</t>
  </si>
  <si>
    <t>易·15日达卡派</t>
  </si>
  <si>
    <t>易·12日达卡派</t>
  </si>
  <si>
    <t>东部稳速达</t>
  </si>
  <si>
    <t>MAX/ZIM带托架/合德快提-东部稳速达</t>
  </si>
  <si>
    <t>ZIM不带托/合德普提/OA-东部稳速达</t>
  </si>
  <si>
    <t>OA/MSC/ONE统配-东部稳速达</t>
  </si>
  <si>
    <t>易·奥易达卡派
（OA/ONE/MSC/HMM统配)</t>
  </si>
  <si>
    <r>
      <rPr>
        <b/>
        <sz val="18"/>
        <color theme="4" tint="-0.249977111117893"/>
        <rFont val="微软雅黑"/>
        <charset val="134"/>
      </rPr>
      <t>西雅图专线卡派</t>
    </r>
    <r>
      <rPr>
        <b/>
        <sz val="18"/>
        <color rgb="FFFF0000"/>
        <rFont val="微软雅黑"/>
        <charset val="134"/>
      </rPr>
      <t>（暂停）</t>
    </r>
    <r>
      <rPr>
        <b/>
        <sz val="18"/>
        <color theme="4" tint="-0.249977111117893"/>
        <rFont val="微软雅黑"/>
        <charset val="134"/>
      </rPr>
      <t xml:space="preserve">
（OA/ONE/MSC/WHL统配）</t>
    </r>
  </si>
  <si>
    <t>美中芝加哥卡派</t>
  </si>
  <si>
    <t>芝加哥经济线卡派
（OA/ZIM/MSC统配）</t>
  </si>
  <si>
    <t>美中休斯顿卡派</t>
  </si>
  <si>
    <t>休斯顿经济线卡派（OA/ONE/MSC/WHL统配）</t>
  </si>
  <si>
    <t>美东纽约经济线卡派
(OA/ZIM/MSC统配)</t>
  </si>
  <si>
    <t>萨凡纳专线卡派</t>
  </si>
  <si>
    <t>萨凡纳经济线卡派
(OA/ZIM/MSC/WHL统配)</t>
  </si>
  <si>
    <t>美国海派</t>
  </si>
  <si>
    <t>易·12日达海派</t>
  </si>
  <si>
    <t>易·15日达海派</t>
  </si>
  <si>
    <t>易·17日达海派</t>
  </si>
  <si>
    <t>易·20日达海派</t>
  </si>
  <si>
    <t>易·22日达海派</t>
  </si>
  <si>
    <t>易·25日达海派</t>
  </si>
  <si>
    <t>本渠道有相关的要求和限制，请务必按相关条款执行，未按要求如实申报导致的异常不做任何赔付受理：
1.本渠道只接收亚马逊标准件规格产品，标准件定义：指单件商品（ASIN）尺寸18*14*8英寸（45*35*20CM）以内并且重量低于20磅（9.07KG）
2.本渠道出货前需按我司固定模板填写发票。必须提供详细品名，货件的FBA号，PO号，以及卖家标记信息等相关信息，不然会影响货物上架；
3.本渠道使用真实收货人抬头，可以有效降低5H查验退运风险；
4.本渠道只接FBA仓库货物，沃尔玛，商卡，私人地址不可下单本渠道；
5.同渠道仓库均可合并报关；
6.本渠道直送亚马逊仓库，无法做拦截处理；</t>
  </si>
  <si>
    <t>FBA全美26日达（OA/ZIM，靠洛杉矶港)</t>
  </si>
  <si>
    <t>区域</t>
  </si>
  <si>
    <t>嘉兴/义乌</t>
  </si>
  <si>
    <t>汕头/厦门/泉州</t>
  </si>
  <si>
    <t>武汉/长沙</t>
  </si>
  <si>
    <t>参考时效(开船后)</t>
  </si>
  <si>
    <t>仓库代码</t>
  </si>
  <si>
    <t>1CBM+ 不含税</t>
  </si>
  <si>
    <t>全美所有FBA仓库均可走本渠道</t>
  </si>
  <si>
    <t>26-28自然日入仓</t>
  </si>
  <si>
    <t>FBA美西28日达（OA/MSC/WHL统配，靠洛杉矶港)</t>
  </si>
  <si>
    <t>ONT8</t>
  </si>
  <si>
    <t>25-30自然日入仓</t>
  </si>
  <si>
    <t>LGB8</t>
  </si>
  <si>
    <t>SBD1</t>
  </si>
  <si>
    <t>SMF3</t>
  </si>
  <si>
    <t>SCK4</t>
  </si>
  <si>
    <t>MCC1</t>
  </si>
  <si>
    <t>GEU2</t>
  </si>
  <si>
    <t>GEU3</t>
  </si>
  <si>
    <t>ABQ2</t>
  </si>
  <si>
    <t>PSC2</t>
  </si>
  <si>
    <t>POC1</t>
  </si>
  <si>
    <t>POC2</t>
  </si>
  <si>
    <t>POC3</t>
  </si>
  <si>
    <t>MIT2</t>
  </si>
  <si>
    <t>TCY1</t>
  </si>
  <si>
    <t>TCY2</t>
  </si>
  <si>
    <t>FBA美中南28日达（OA/MSC/WHL统配，靠洛杉矶港)</t>
  </si>
  <si>
    <t>仓库代码/起收量</t>
  </si>
  <si>
    <t>LAX9</t>
  </si>
  <si>
    <t>GYR2</t>
  </si>
  <si>
    <t>GYR3</t>
  </si>
  <si>
    <t>PSP3</t>
  </si>
  <si>
    <t>FTW1</t>
  </si>
  <si>
    <t>IAH3</t>
  </si>
  <si>
    <t>FBA美中北40日达（OA/MSC/WHL统配，靠纽约港)</t>
  </si>
  <si>
    <t>LAS1</t>
  </si>
  <si>
    <t>40-45自然日入仓</t>
  </si>
  <si>
    <t>VGT2</t>
  </si>
  <si>
    <t>FWA4</t>
  </si>
  <si>
    <t>MDW2</t>
  </si>
  <si>
    <t>SWF2</t>
  </si>
  <si>
    <t>RFD2</t>
  </si>
  <si>
    <t>FBA美东南40日达（OA/ZIM/MSC/WHL统配，靠萨凡纳港)</t>
  </si>
  <si>
    <t>IND9</t>
  </si>
  <si>
    <t>MEM1</t>
  </si>
  <si>
    <t>CLT2</t>
  </si>
  <si>
    <t>MCI4</t>
  </si>
  <si>
    <t>FBA美东北40日达（OA/MSC/WHL统配，靠纽约港)</t>
  </si>
  <si>
    <t>ABE8</t>
  </si>
  <si>
    <t>TEB9</t>
  </si>
  <si>
    <t>AVP1</t>
  </si>
  <si>
    <t>ORF2</t>
  </si>
  <si>
    <t>RMN3</t>
  </si>
  <si>
    <t>MQJ1</t>
  </si>
  <si>
    <t>RDU4</t>
  </si>
  <si>
    <t>TOL3</t>
  </si>
  <si>
    <t>重货优惠：1：200 -0.2;  1：250 -0.5; 1：300 -0.7;  1：350  -1; 1：500 -1.5</t>
  </si>
  <si>
    <t>计重标准</t>
  </si>
  <si>
    <r>
      <rPr>
        <sz val="18"/>
        <rFont val="微软雅黑"/>
        <charset val="134"/>
      </rPr>
      <t>重量转体积：</t>
    </r>
    <r>
      <rPr>
        <b/>
        <sz val="18"/>
        <color rgb="FFFF0000"/>
        <rFont val="微软雅黑"/>
        <charset val="134"/>
      </rPr>
      <t>1CBM=300KG</t>
    </r>
    <r>
      <rPr>
        <sz val="18"/>
        <rFont val="微软雅黑"/>
        <charset val="134"/>
      </rPr>
      <t>; 体积转重量：1CBM=167KG</t>
    </r>
  </si>
  <si>
    <t>报关费&amp;续页费</t>
  </si>
  <si>
    <t>报关费：RMB220, 超6个品名续页费：RMB50/页（即第7个起算，每6个品名一页）</t>
  </si>
  <si>
    <t>超品名费</t>
  </si>
  <si>
    <t>每一票单超过五个品名的，收取RMB30/个</t>
  </si>
  <si>
    <t>商检费 &amp; 熏蒸费</t>
  </si>
  <si>
    <t>单询</t>
  </si>
  <si>
    <t>提单费（如需）</t>
  </si>
  <si>
    <t>RMB300/BILL</t>
  </si>
  <si>
    <t>不含税渠道进口申报要求</t>
  </si>
  <si>
    <t>USD280/CBM</t>
  </si>
  <si>
    <t>产品附加</t>
  </si>
  <si>
    <t>+0.5</t>
  </si>
  <si>
    <t>纺织品,FDA产品,玩具,税率高于30%</t>
  </si>
  <si>
    <t>木制品  无单证600/票      单证+RMB800/票</t>
  </si>
  <si>
    <t>本渠道拒收产品</t>
  </si>
  <si>
    <t>仿牌、液体、粉末、食品、药品、易燃易爆、古董、货币等国家禁止出口及航空公司禁运物品</t>
  </si>
  <si>
    <r>
      <rPr>
        <sz val="18"/>
        <rFont val="微软雅黑"/>
        <charset val="134"/>
      </rPr>
      <t>纯电池，移动电源，医疗</t>
    </r>
    <r>
      <rPr>
        <sz val="18"/>
        <color theme="1"/>
        <rFont val="微软雅黑"/>
        <charset val="134"/>
      </rPr>
      <t>激光产品，太阳能 （大于10*10），</t>
    </r>
    <r>
      <rPr>
        <sz val="18"/>
        <rFont val="微软雅黑"/>
        <charset val="134"/>
      </rPr>
      <t>动植物， 化妆品，医疗类产品，铅笔，有医疗作用的牙刷</t>
    </r>
  </si>
  <si>
    <t>侵权产品：蓝牙标及包装有蓝牙字样及标识产品</t>
  </si>
  <si>
    <t>反倾销产品：请查看附件</t>
  </si>
  <si>
    <t>申报要求</t>
  </si>
  <si>
    <t>如实申报，单货一致；如有需要需如实提供每个产品对应的产品图片和有售价的真实销售链接，如新品链接没有售价，需要提供亚马逊后台定价截图；如因客户低申报或申报不符（海关编码和实物不符，数量不一致等）产生的相关查验费、仓租、调高后的税金、海关罚金需由客户承担；</t>
  </si>
  <si>
    <t>船司</t>
  </si>
  <si>
    <t>OA/MSC/ONE/WHL/SML船司，可能需要一周集货时间</t>
  </si>
  <si>
    <t>交货仓库</t>
  </si>
  <si>
    <t>参考时效
（开船后自然日）</t>
  </si>
  <si>
    <t>0.5CBM+不含税</t>
  </si>
  <si>
    <t>开船后28-30自然日入仓，无时效赔付）</t>
  </si>
  <si>
    <t>此渠道出货后不接受拦截；
直送渠道，单件实重不超22.3KG，尺寸在 63.5*63.5*91厘米之内</t>
  </si>
  <si>
    <t>SMF3（奥克兰）</t>
  </si>
  <si>
    <t>SCK4（奥克兰）</t>
  </si>
  <si>
    <r>
      <rPr>
        <sz val="12"/>
        <rFont val="微软雅黑"/>
        <charset val="134"/>
      </rPr>
      <t>PSC2（西雅图）</t>
    </r>
    <r>
      <rPr>
        <sz val="12"/>
        <color rgb="FFFF0000"/>
        <rFont val="微软雅黑"/>
        <charset val="134"/>
      </rPr>
      <t>暂停</t>
    </r>
  </si>
  <si>
    <t>重货优惠：1:200 -0.2;  1:250 -0.5，1:300 -1，1:400  -1.2  1:500 -1.5 比重减重后最低1.2/KG。</t>
  </si>
  <si>
    <r>
      <rPr>
        <sz val="12"/>
        <rFont val="微软雅黑"/>
        <charset val="134"/>
      </rPr>
      <t>备注：本报价为人民币报价，价格适用于普货，包含头程运费、进出口买单报关费、文件费（不含出单费）、仓库卸货费、托盘费、目的港清关、派送等费用；</t>
    </r>
    <r>
      <rPr>
        <sz val="12"/>
        <color rgb="FFFF0000"/>
        <rFont val="微软雅黑"/>
        <charset val="134"/>
      </rPr>
      <t>不包含保险费、商检费、熏蒸费、</t>
    </r>
    <r>
      <rPr>
        <b/>
        <sz val="16"/>
        <color rgb="FFFF0000"/>
        <rFont val="微软雅黑"/>
        <charset val="134"/>
      </rPr>
      <t>因货物问题导致的进出口海关查验费、</t>
    </r>
    <r>
      <rPr>
        <sz val="12"/>
        <color rgb="FFFF0000"/>
        <rFont val="微软雅黑"/>
        <charset val="134"/>
      </rPr>
      <t>仓库增值服务费、超期费和仓储费等，如若产生，实报实销。</t>
    </r>
  </si>
  <si>
    <r>
      <rPr>
        <sz val="12"/>
        <rFont val="微软雅黑"/>
        <charset val="134"/>
      </rPr>
      <t>重量转体积：</t>
    </r>
    <r>
      <rPr>
        <b/>
        <sz val="12"/>
        <color rgb="FFFF0000"/>
        <rFont val="微软雅黑"/>
        <charset val="134"/>
      </rPr>
      <t>1CBM=334KG</t>
    </r>
    <r>
      <rPr>
        <sz val="12"/>
        <rFont val="微软雅黑"/>
        <charset val="134"/>
      </rPr>
      <t>; 体积转重量：1CBM=167KG；</t>
    </r>
    <r>
      <rPr>
        <sz val="12"/>
        <color rgb="FFFF0000"/>
        <rFont val="微软雅黑"/>
        <charset val="134"/>
      </rPr>
      <t>托盘，木架，木箱等非纸箱货物出货，计费重需*1.1倍</t>
    </r>
  </si>
  <si>
    <t>不含关税渠道，如遇国内和目的港查验，按体积比例承担相应的查验费；
不包税渠道最低申报不低于120USD/CBM；</t>
  </si>
  <si>
    <t>箱包类、行李箱、收纳箱、包包、鞋子、服装等纺织品类、FDA申报类产品+0.5元/KG</t>
  </si>
  <si>
    <r>
      <rPr>
        <sz val="12"/>
        <rFont val="微软雅黑"/>
        <charset val="134"/>
      </rPr>
      <t>纯电池，移动电源，医疗</t>
    </r>
    <r>
      <rPr>
        <sz val="12"/>
        <color theme="1"/>
        <rFont val="微软雅黑"/>
        <charset val="134"/>
      </rPr>
      <t>激光产品，太阳能 （大于10*10），</t>
    </r>
    <r>
      <rPr>
        <sz val="12"/>
        <rFont val="微软雅黑"/>
        <charset val="134"/>
      </rPr>
      <t>动植物， 化妆品，医疗类产品，铅笔，有医疗作用的牙刷</t>
    </r>
  </si>
  <si>
    <t>如实申报，单货一致；如有需要需如实提供每个产品对应的产品图片和有售价的真实销售链接，如新品链接没有售价，需要提供亚马逊后台定价截图；如因客户低申报或申报不符（海关编码和实物不符，数量不一致等）产生的相关查验费、仓租、调高后的税金、海关罚金需由客户承担.</t>
  </si>
  <si>
    <t>下单渠道</t>
  </si>
  <si>
    <t>使用船司</t>
  </si>
  <si>
    <t>美森正班CLX</t>
  </si>
  <si>
    <t>EXX/以星带托架/合德快提统配</t>
  </si>
  <si>
    <t>邮编分区/起收量</t>
  </si>
  <si>
    <t>12-50KG</t>
  </si>
  <si>
    <t>50KG+</t>
  </si>
  <si>
    <r>
      <rPr>
        <sz val="12"/>
        <color rgb="FF000000"/>
        <rFont val="微软雅黑"/>
        <charset val="134"/>
      </rPr>
      <t>美国西岸(邮编</t>
    </r>
    <r>
      <rPr>
        <sz val="12"/>
        <color rgb="FFFF0000"/>
        <rFont val="微软雅黑"/>
        <charset val="134"/>
      </rPr>
      <t>8,9</t>
    </r>
    <r>
      <rPr>
        <sz val="12"/>
        <color rgb="FF000000"/>
        <rFont val="微软雅黑"/>
        <charset val="134"/>
      </rPr>
      <t>开头)</t>
    </r>
  </si>
  <si>
    <r>
      <rPr>
        <sz val="12"/>
        <color rgb="FF000000"/>
        <rFont val="微软雅黑"/>
        <charset val="134"/>
      </rPr>
      <t>美国中部(邮编</t>
    </r>
    <r>
      <rPr>
        <sz val="12"/>
        <color rgb="FFFF0000"/>
        <rFont val="微软雅黑"/>
        <charset val="134"/>
      </rPr>
      <t>4,5,6,7</t>
    </r>
    <r>
      <rPr>
        <sz val="12"/>
        <color rgb="FF000000"/>
        <rFont val="微软雅黑"/>
        <charset val="134"/>
      </rPr>
      <t>开头)</t>
    </r>
  </si>
  <si>
    <r>
      <rPr>
        <sz val="12"/>
        <color rgb="FF000000"/>
        <rFont val="微软雅黑"/>
        <charset val="134"/>
      </rPr>
      <t>美国东岸(邮编</t>
    </r>
    <r>
      <rPr>
        <sz val="12"/>
        <color rgb="FFFF0000"/>
        <rFont val="微软雅黑"/>
        <charset val="134"/>
      </rPr>
      <t>0,1,2,3</t>
    </r>
    <r>
      <rPr>
        <sz val="12"/>
        <color rgb="FF000000"/>
        <rFont val="微软雅黑"/>
        <charset val="134"/>
      </rPr>
      <t>开头)</t>
    </r>
  </si>
  <si>
    <t>参考时效</t>
  </si>
  <si>
    <r>
      <rPr>
        <sz val="16"/>
        <rFont val="微软雅黑"/>
        <charset val="134"/>
      </rPr>
      <t>开船后第二天起算</t>
    </r>
    <r>
      <rPr>
        <b/>
        <sz val="16"/>
        <color rgb="FFFF0000"/>
        <rFont val="微软雅黑"/>
        <charset val="134"/>
      </rPr>
      <t>12</t>
    </r>
    <r>
      <rPr>
        <sz val="16"/>
        <rFont val="微软雅黑"/>
        <charset val="134"/>
      </rPr>
      <t>-13天提取，超13天（不含)不提取，每个工作日赔1.5元/KG，时效延误最高赔偿6/KG</t>
    </r>
  </si>
  <si>
    <r>
      <rPr>
        <sz val="16"/>
        <rFont val="微软雅黑"/>
        <charset val="134"/>
      </rPr>
      <t>开船后</t>
    </r>
    <r>
      <rPr>
        <sz val="16"/>
        <color rgb="FFFF0000"/>
        <rFont val="微软雅黑"/>
        <charset val="134"/>
      </rPr>
      <t>13</t>
    </r>
    <r>
      <rPr>
        <sz val="16"/>
        <rFont val="微软雅黑"/>
        <charset val="134"/>
      </rPr>
      <t>-16天提取，超过17天不提取，每个工作日赔0.5元/kg，直到运费抵完。</t>
    </r>
  </si>
  <si>
    <r>
      <rPr>
        <sz val="16"/>
        <rFont val="微软雅黑"/>
        <charset val="134"/>
      </rPr>
      <t>开船后</t>
    </r>
    <r>
      <rPr>
        <b/>
        <sz val="16"/>
        <color rgb="FFFF0000"/>
        <rFont val="微软雅黑"/>
        <charset val="134"/>
      </rPr>
      <t>16-19</t>
    </r>
    <r>
      <rPr>
        <sz val="16"/>
        <rFont val="微软雅黑"/>
        <charset val="134"/>
      </rPr>
      <t>天提取，超过20天不提取，每个工作日赔0.5元/kg，直到运费抵完。</t>
    </r>
  </si>
  <si>
    <t>以星不带托架/合德普提/SEA3/CEN</t>
  </si>
  <si>
    <t>COSCO/OA</t>
  </si>
  <si>
    <t>OA/MSC/ONE/WHL/HMM/TSL普船统配</t>
  </si>
  <si>
    <r>
      <rPr>
        <sz val="16"/>
        <rFont val="微软雅黑"/>
        <charset val="134"/>
      </rPr>
      <t>开船后</t>
    </r>
    <r>
      <rPr>
        <sz val="16"/>
        <color rgb="FFFF0000"/>
        <rFont val="微软雅黑"/>
        <charset val="134"/>
      </rPr>
      <t>1</t>
    </r>
    <r>
      <rPr>
        <b/>
        <sz val="16"/>
        <color rgb="FFFF0000"/>
        <rFont val="微软雅黑"/>
        <charset val="134"/>
      </rPr>
      <t>8</t>
    </r>
    <r>
      <rPr>
        <sz val="16"/>
        <rFont val="微软雅黑"/>
        <charset val="134"/>
      </rPr>
      <t>-21天提取，超过22天不提取，每个工作日赔0.5元/kg，直到运费抵完。</t>
    </r>
  </si>
  <si>
    <t>开船后20-25天内提取，超过26天不提取，每个工作日赔0.5元/kg，直到运费抵完。</t>
  </si>
  <si>
    <t>开船后26-30天左右提取，
统配渠道无时效赔付</t>
  </si>
  <si>
    <t>重货优惠：1:200 -0.2;  1:250 -0.5，1:300 -1，1:400  -1.5，1:500 -2比重减重后最低1.2/KG。</t>
  </si>
  <si>
    <r>
      <rPr>
        <sz val="18"/>
        <rFont val="微软雅黑"/>
        <charset val="134"/>
      </rPr>
      <t>备注：本报价为人民币报价，价格适用于普货，包含头程运费、进出口买单报关费、文件费（不含出单费）、仓库卸货费、托盘费、目的港清关、派送等费用；</t>
    </r>
    <r>
      <rPr>
        <sz val="18"/>
        <color rgb="FFFF0000"/>
        <rFont val="微软雅黑"/>
        <charset val="134"/>
      </rPr>
      <t>不包含保险费、商检费、熏蒸费、</t>
    </r>
    <r>
      <rPr>
        <b/>
        <sz val="22"/>
        <color rgb="FFFF0000"/>
        <rFont val="微软雅黑"/>
        <charset val="134"/>
      </rPr>
      <t>因货物问题导致的进出口海关查验费、</t>
    </r>
    <r>
      <rPr>
        <sz val="18"/>
        <color rgb="FFFF0000"/>
        <rFont val="微软雅黑"/>
        <charset val="134"/>
      </rPr>
      <t>仓库增值服务费、超期费和仓储费等，如若产生，实报实销。</t>
    </r>
  </si>
  <si>
    <t>UPS附加费用如下：</t>
  </si>
  <si>
    <r>
      <rPr>
        <sz val="16"/>
        <rFont val="微软雅黑"/>
        <charset val="134"/>
      </rPr>
      <t>1.单件计费重量不得低于12KG，单件重量低于12KG按照12KG计费；</t>
    </r>
    <r>
      <rPr>
        <sz val="16"/>
        <color rgb="FFFF0000"/>
        <rFont val="微软雅黑"/>
        <charset val="134"/>
      </rPr>
      <t>货物重量的计算方式：长*宽*高CM/6000，实重与材积重取大值为计费重；</t>
    </r>
  </si>
  <si>
    <r>
      <rPr>
        <sz val="16"/>
        <rFont val="微软雅黑"/>
        <charset val="134"/>
      </rPr>
      <t>2.单边超</t>
    </r>
    <r>
      <rPr>
        <sz val="16"/>
        <color rgb="FFFF0000"/>
        <rFont val="微软雅黑"/>
        <charset val="134"/>
      </rPr>
      <t>120</t>
    </r>
    <r>
      <rPr>
        <sz val="16"/>
        <rFont val="微软雅黑"/>
        <charset val="134"/>
      </rPr>
      <t>CM，第二长边超</t>
    </r>
    <r>
      <rPr>
        <sz val="16"/>
        <color rgb="FFFF0000"/>
        <rFont val="微软雅黑"/>
        <charset val="134"/>
      </rPr>
      <t>76</t>
    </r>
    <r>
      <rPr>
        <sz val="16"/>
        <rFont val="微软雅黑"/>
        <charset val="134"/>
      </rPr>
      <t>CM，围长需在265CM≤（1长+2宽+2高）范围内</t>
    </r>
  </si>
  <si>
    <t>加收180元/件，如多项超过需叠加</t>
  </si>
  <si>
    <t>3.超长：265CM＜ 长+[2*(宽+高)]≤ 315CM</t>
  </si>
  <si>
    <t>加收180元/件</t>
  </si>
  <si>
    <t>4.超重：22KG＜实际重量＜40KG</t>
  </si>
  <si>
    <t>加收235元/件</t>
  </si>
  <si>
    <r>
      <rPr>
        <sz val="16"/>
        <rFont val="微软雅黑"/>
        <charset val="134"/>
      </rPr>
      <t>5.单件</t>
    </r>
    <r>
      <rPr>
        <sz val="16"/>
        <color rgb="FFFF0000"/>
        <rFont val="微软雅黑"/>
        <charset val="134"/>
      </rPr>
      <t>40KG</t>
    </r>
    <r>
      <rPr>
        <sz val="16"/>
        <rFont val="微软雅黑"/>
        <charset val="134"/>
      </rPr>
      <t>以上，单边超</t>
    </r>
    <r>
      <rPr>
        <sz val="16"/>
        <color rgb="FFFF0000"/>
        <rFont val="微软雅黑"/>
        <charset val="134"/>
      </rPr>
      <t>230CM</t>
    </r>
    <r>
      <rPr>
        <sz val="16"/>
        <rFont val="微软雅黑"/>
        <charset val="134"/>
      </rPr>
      <t>，或周长超</t>
    </r>
    <r>
      <rPr>
        <sz val="16"/>
        <color rgb="FFFF0000"/>
        <rFont val="微软雅黑"/>
        <charset val="134"/>
      </rPr>
      <t>315CM</t>
    </r>
  </si>
  <si>
    <t>拒收</t>
  </si>
  <si>
    <r>
      <rPr>
        <sz val="16"/>
        <rFont val="微软雅黑"/>
        <charset val="134"/>
      </rPr>
      <t>6.私人地址和商业地址</t>
    </r>
    <r>
      <rPr>
        <b/>
        <sz val="16"/>
        <color rgb="FFFF0000"/>
        <rFont val="微软雅黑"/>
        <charset val="134"/>
      </rPr>
      <t>（非亚马逊地址）</t>
    </r>
  </si>
  <si>
    <t>加收1元/KG</t>
  </si>
  <si>
    <t>7.私人住宅地址</t>
  </si>
  <si>
    <t>加收50元/箱</t>
  </si>
  <si>
    <r>
      <rPr>
        <sz val="16"/>
        <rFont val="微软雅黑"/>
        <charset val="134"/>
      </rPr>
      <t>8.UPS偏远地区另需加收偏远费，</t>
    </r>
    <r>
      <rPr>
        <sz val="16"/>
        <color rgb="FFFF0000"/>
        <rFont val="微软雅黑"/>
        <charset val="134"/>
      </rPr>
      <t xml:space="preserve">
UPS私人地址:UPS偏远RMB40/件，超偏远45/件。</t>
    </r>
  </si>
  <si>
    <r>
      <rPr>
        <sz val="16"/>
        <rFont val="微软雅黑"/>
        <charset val="134"/>
      </rPr>
      <t xml:space="preserve">偏远加收40元/箱，超级偏远加45/箱
</t>
    </r>
    <r>
      <rPr>
        <sz val="16"/>
        <color rgb="FFFF0000"/>
        <rFont val="微软雅黑"/>
        <charset val="134"/>
      </rPr>
      <t>（如同时为私人地址费用将叠加收取）</t>
    </r>
  </si>
  <si>
    <t>9.提供UPS签收单</t>
  </si>
  <si>
    <t>RMB35/件</t>
  </si>
  <si>
    <t>10.如我司以打单的情况下更换派送方式以及退货，我司收取删单费</t>
  </si>
  <si>
    <t>1USD/件，最低消费100RMB/票</t>
  </si>
  <si>
    <t>11.打单后退货需收操作费，如已装柜不接受退件</t>
  </si>
  <si>
    <t>加收100元/票</t>
  </si>
  <si>
    <t>地址派送范围仅限于美国48洲,邮箱BOX,军方地址不收,及各岛屿美国不收、不接收邮编：006-009 PUERTO RICO AND VIRGIN LSLANDS 波多黎各、维尔京群岛，966-969 HAWAIIAND GUAM 夏威夷、关岛  995-999 ALASKA 阿拉斯加等！)</t>
  </si>
  <si>
    <t>无服务地址</t>
  </si>
  <si>
    <t>纯电池，移动电源，激光产品，太阳能 （大于10*10），动植物， 化妆品，医疗类产品，铅笔，有医疗作用的牙刷</t>
  </si>
  <si>
    <t>理赔时效
以工作日计赔付
1元/kg
最高赔偿5元/KG</t>
  </si>
  <si>
    <t>理赔时效
以工作日计赔付
0.5元/kg</t>
  </si>
  <si>
    <t>海外仓自提
一件代发头程</t>
  </si>
  <si>
    <t>12自然日</t>
  </si>
  <si>
    <t>超13自然日</t>
  </si>
  <si>
    <t>13-15</t>
  </si>
  <si>
    <t>超16自然日</t>
  </si>
  <si>
    <t>14-16</t>
  </si>
  <si>
    <t>LAX2T(沃尔玛)</t>
  </si>
  <si>
    <t>IUSP</t>
  </si>
  <si>
    <t>IUSJ</t>
  </si>
  <si>
    <t>IUTI</t>
  </si>
  <si>
    <t>IUSW</t>
  </si>
  <si>
    <t>SNA4</t>
  </si>
  <si>
    <t>15-17</t>
  </si>
  <si>
    <t>XLX7</t>
  </si>
  <si>
    <t>超21自然日</t>
  </si>
  <si>
    <t>15-18</t>
  </si>
  <si>
    <t>QZZ7</t>
  </si>
  <si>
    <t>HLI2</t>
  </si>
  <si>
    <t>QXY8</t>
  </si>
  <si>
    <t>IUTE</t>
  </si>
  <si>
    <t>FAT2</t>
  </si>
  <si>
    <t>SMF6</t>
  </si>
  <si>
    <t>SCK8</t>
  </si>
  <si>
    <t>MCE1</t>
  </si>
  <si>
    <t>LAS6</t>
  </si>
  <si>
    <t>PHX5</t>
  </si>
  <si>
    <t>PHX7</t>
  </si>
  <si>
    <t>SCK1</t>
  </si>
  <si>
    <t>SLC2</t>
  </si>
  <si>
    <t>18-23</t>
  </si>
  <si>
    <t>SAT1</t>
  </si>
  <si>
    <t>SAT4</t>
  </si>
  <si>
    <t>HOU8</t>
  </si>
  <si>
    <t>IUSF</t>
  </si>
  <si>
    <t>IUTH</t>
  </si>
  <si>
    <t>STL3</t>
  </si>
  <si>
    <t>20-25</t>
  </si>
  <si>
    <t>STL4</t>
  </si>
  <si>
    <t>PDX7</t>
  </si>
  <si>
    <t>BFI3</t>
  </si>
  <si>
    <t>DEN8</t>
  </si>
  <si>
    <t>22-27</t>
  </si>
  <si>
    <t>GEG2</t>
  </si>
  <si>
    <t>重货优惠：1：185-0.2    1：200-0.5    1：250-0.9     1：300-1.5  1.500-2比重减重后最低1.2/KG。</t>
  </si>
  <si>
    <r>
      <rPr>
        <sz val="14"/>
        <rFont val="微软雅黑"/>
        <charset val="134"/>
      </rPr>
      <t>备注：本报价为人民币报价，价格适用于普货，包含头程运费、进出口买单报关费、文件费（不含出单费）、仓库卸货费、托盘费、目的港清关、派送等费用；</t>
    </r>
    <r>
      <rPr>
        <sz val="14"/>
        <color rgb="FFFF0000"/>
        <rFont val="微软雅黑"/>
        <charset val="134"/>
      </rPr>
      <t>不包含保险费、商检费、熏蒸费、</t>
    </r>
    <r>
      <rPr>
        <b/>
        <sz val="18"/>
        <color rgb="FFFF0000"/>
        <rFont val="微软雅黑"/>
        <charset val="134"/>
      </rPr>
      <t>因货物问题导致的进出口海关查验费、</t>
    </r>
    <r>
      <rPr>
        <sz val="14"/>
        <color rgb="FFFF0000"/>
        <rFont val="微软雅黑"/>
        <charset val="134"/>
      </rPr>
      <t>仓库增值服务费、超期费和仓储费等，如若产生，实报实销。</t>
    </r>
  </si>
  <si>
    <r>
      <rPr>
        <sz val="12"/>
        <rFont val="微软雅黑"/>
        <charset val="134"/>
      </rPr>
      <t>重量转体积：</t>
    </r>
    <r>
      <rPr>
        <b/>
        <sz val="12"/>
        <color rgb="FFFF0000"/>
        <rFont val="微软雅黑"/>
        <charset val="134"/>
      </rPr>
      <t>1CBM=334KG</t>
    </r>
    <r>
      <rPr>
        <sz val="12"/>
        <rFont val="微软雅黑"/>
        <charset val="134"/>
      </rPr>
      <t>; 体积转重量：1CBM=167KG；</t>
    </r>
    <r>
      <rPr>
        <b/>
        <sz val="12"/>
        <color rgb="FFFF0000"/>
        <rFont val="微软雅黑"/>
        <charset val="134"/>
      </rPr>
      <t>托盘，木架，木箱等非纸箱货物出货，计费重需*1.1倍</t>
    </r>
  </si>
  <si>
    <t>超长附加费</t>
  </si>
  <si>
    <t>超过120-150CM附加费：+ RMB150/CBM(不含税)OR 1.2/KGS(含税),
超过150-200CM附加费：+ RMB200/CBM(不含税)OR 1.5/KGS(含税),
最长边限2米以内，超过2米以上或超重则需要case by case确认价格</t>
  </si>
  <si>
    <r>
      <rPr>
        <sz val="12"/>
        <rFont val="微软雅黑"/>
        <charset val="134"/>
      </rPr>
      <t>每一票单超过五个品名的，收取RMB</t>
    </r>
    <r>
      <rPr>
        <sz val="12"/>
        <color rgb="FFFF0000"/>
        <rFont val="微软雅黑"/>
        <charset val="134"/>
      </rPr>
      <t>30/个</t>
    </r>
  </si>
  <si>
    <t>USD180/CBM</t>
  </si>
  <si>
    <t>EXX/以星带托架/合德快提统配（不接受指定船司）</t>
  </si>
  <si>
    <t>以星不带托架/合德普提/SEA3定提/CEN（不接受指定船司）</t>
  </si>
  <si>
    <t>超20自然日</t>
  </si>
  <si>
    <t>17-20</t>
  </si>
  <si>
    <t>超23自然日</t>
  </si>
  <si>
    <t>19-22</t>
  </si>
  <si>
    <t>超25自然日</t>
  </si>
  <si>
    <t>超27自然日</t>
  </si>
  <si>
    <t>22-26</t>
  </si>
  <si>
    <t>24-28</t>
  </si>
  <si>
    <t>25-28</t>
  </si>
  <si>
    <t>27-30</t>
  </si>
  <si>
    <t>超31自然日</t>
  </si>
  <si>
    <t>超33自然日</t>
  </si>
  <si>
    <t>29-32</t>
  </si>
  <si>
    <r>
      <rPr>
        <sz val="16"/>
        <rFont val="微软雅黑"/>
        <charset val="134"/>
      </rPr>
      <t>备注：本报价为人民币报价，价格适用于普货，包含头程运费、进出口买单报关费、文件费（不含出单费）、仓库卸货费、托盘费、目的港清关、派送等费用；</t>
    </r>
    <r>
      <rPr>
        <sz val="16"/>
        <color rgb="FFFF0000"/>
        <rFont val="微软雅黑"/>
        <charset val="134"/>
      </rPr>
      <t>不包含保险费、商检费、熏蒸费、</t>
    </r>
    <r>
      <rPr>
        <b/>
        <sz val="20"/>
        <color rgb="FFFF0000"/>
        <rFont val="微软雅黑"/>
        <charset val="134"/>
      </rPr>
      <t>因货物问题导致的进出口海关查验费、</t>
    </r>
    <r>
      <rPr>
        <sz val="16"/>
        <color rgb="FFFF0000"/>
        <rFont val="微软雅黑"/>
        <charset val="134"/>
      </rPr>
      <t>仓库增值服务费、超期费和仓储费等，如若产生，实报实销。</t>
    </r>
  </si>
  <si>
    <t>OA/MSC/ONE/WHL/HMM/TSL统配</t>
  </si>
  <si>
    <t>本渠道
无时效赔付</t>
  </si>
  <si>
    <t>18-25</t>
  </si>
  <si>
    <t>超28自然日</t>
  </si>
  <si>
    <t>22-28</t>
  </si>
  <si>
    <t>超32自然日</t>
  </si>
  <si>
    <t>25-30</t>
  </si>
  <si>
    <t>27-32</t>
  </si>
  <si>
    <t>28-33</t>
  </si>
  <si>
    <t>28-35</t>
  </si>
  <si>
    <t>超38自然日</t>
  </si>
  <si>
    <t>无重货优惠</t>
  </si>
  <si>
    <r>
      <rPr>
        <sz val="14"/>
        <rFont val="微软雅黑"/>
        <charset val="134"/>
      </rPr>
      <t>备注：本报价为人民币报价，价格适用于普货，包含头程运费、进出口买单报关费、文件费（不含出单费）、仓库卸货费、托盘费、目的港清关、派送等费用；</t>
    </r>
    <r>
      <rPr>
        <sz val="14"/>
        <color rgb="FFFF0000"/>
        <rFont val="微软雅黑"/>
        <charset val="134"/>
      </rPr>
      <t>不包含保险费、商检费、熏蒸费、</t>
    </r>
    <r>
      <rPr>
        <b/>
        <sz val="16"/>
        <color rgb="FFFF0000"/>
        <rFont val="微软雅黑"/>
        <charset val="134"/>
      </rPr>
      <t>因货物问题导致的进出口海关查验费、</t>
    </r>
    <r>
      <rPr>
        <sz val="14"/>
        <color rgb="FFFF0000"/>
        <rFont val="微软雅黑"/>
        <charset val="134"/>
      </rPr>
      <t>仓库增值服务费、超期费和仓储费等，如若产生，实报实销。</t>
    </r>
  </si>
  <si>
    <t>注意：
1、DG电池渠道需提供货证相符且有效的UN38.3/MSDS/1.2米跌落测试报告/货物运输安全鉴定报告证书/危包证，发货前请提供资料审核；
2、因美国海关对电动自行车，电动滑板车类产品不再进行关税豁免，此类产品需要按表价+1/KG
3、注意事项：实际货物跟买单、出口报关资料、电池及产品相关证书以及危包证信息必须一致，若海关查验，因信息不符造成的一切费用及责任概由客户承担</t>
  </si>
  <si>
    <r>
      <rPr>
        <sz val="12"/>
        <rFont val="微软雅黑"/>
        <charset val="134"/>
      </rPr>
      <t>重量转体积：</t>
    </r>
    <r>
      <rPr>
        <b/>
        <sz val="12"/>
        <color rgb="FFFF0000"/>
        <rFont val="微软雅黑"/>
        <charset val="134"/>
      </rPr>
      <t>1CBM=334KG</t>
    </r>
    <r>
      <rPr>
        <sz val="12"/>
        <rFont val="微软雅黑"/>
        <charset val="134"/>
      </rPr>
      <t>; 体积转重量：1CBM=167KG</t>
    </r>
    <r>
      <rPr>
        <b/>
        <sz val="12"/>
        <rFont val="微软雅黑"/>
        <charset val="134"/>
      </rPr>
      <t>；</t>
    </r>
    <r>
      <rPr>
        <b/>
        <sz val="12"/>
        <color rgb="FFFF0000"/>
        <rFont val="微软雅黑"/>
        <charset val="134"/>
      </rPr>
      <t>托盘，木架，木箱等非纸箱货物出货，计费重需*1.1倍</t>
    </r>
  </si>
  <si>
    <t>包装要求：</t>
  </si>
  <si>
    <t>1、DG电池产品需加贴9类危险品电池标签（尺寸100*100MM)以及UN标签（尺寸120*110MM)(此两种标签各贴3张，分别贴在外箱正面、侧面及上面,请见右图），以防止货物运输过程中磨损，影响出运或海外无法派送等。另外需贴两面我司提供的系统分货唛头，便于货物入仓及时分货，海外派送；标签材质必须是不干胶纸;</t>
  </si>
  <si>
    <t>2、锂电池标签、危险品类别标签需使用不干胶纸贴制，UN串号需丝印在纸箱上；锂电池的危包箱需要II级包装，包装箱上的字母是X或Y才能满足要求。</t>
  </si>
  <si>
    <t>3、标签要求：FBA地址请严格按照亚马逊要求加贴相应标签，根据亚马逊仓规定，如单件重量若超过15KG，在外箱贴上“Heavy Package"(超重标签）。如单件重量在22.5-30KG，在外箱贴上“Team Lift"标签。</t>
  </si>
  <si>
    <t>4、发货人需对电池货物做好绝缘、防静电、防震等安全措施</t>
  </si>
  <si>
    <t>5、海关严查产地标识，外箱和每个产品上必须贴“MADE IN CHINA”。</t>
  </si>
  <si>
    <t>易·奥易达卡派</t>
  </si>
  <si>
    <r>
      <rPr>
        <b/>
        <sz val="16"/>
        <color rgb="FF0070C0"/>
        <rFont val="微软雅黑"/>
        <charset val="134"/>
      </rPr>
      <t>西雅图卡派</t>
    </r>
    <r>
      <rPr>
        <b/>
        <sz val="20"/>
        <color rgb="FFFF0000"/>
        <rFont val="微软雅黑"/>
        <charset val="134"/>
      </rPr>
      <t>（暂停）</t>
    </r>
  </si>
  <si>
    <t>OA/ONE/MSC/HMM统配</t>
  </si>
  <si>
    <t>28-32</t>
  </si>
  <si>
    <t>OAK3</t>
  </si>
  <si>
    <t>30-35</t>
  </si>
  <si>
    <t>SMF7</t>
  </si>
  <si>
    <t>RNO4</t>
  </si>
  <si>
    <t>BFI7</t>
  </si>
  <si>
    <t>PDX6</t>
  </si>
  <si>
    <t>29-35</t>
  </si>
  <si>
    <t>OA/ZIM/MSC统配</t>
  </si>
  <si>
    <t>32-40</t>
  </si>
  <si>
    <t>ORD2</t>
  </si>
  <si>
    <t>IGQ2</t>
  </si>
  <si>
    <t>MDW6</t>
  </si>
  <si>
    <t>MDW9</t>
  </si>
  <si>
    <t>RFD4</t>
  </si>
  <si>
    <t>JVL1</t>
  </si>
  <si>
    <t>沃尔玛---ORD1S</t>
  </si>
  <si>
    <t>MQJ2</t>
  </si>
  <si>
    <t>IND2</t>
  </si>
  <si>
    <t>IND4</t>
  </si>
  <si>
    <t>IND5</t>
  </si>
  <si>
    <t>DET1</t>
  </si>
  <si>
    <t>DET2</t>
  </si>
  <si>
    <t>CMH2</t>
  </si>
  <si>
    <t>CMH3</t>
  </si>
  <si>
    <t>CMH7</t>
  </si>
  <si>
    <t>FOE1</t>
  </si>
  <si>
    <t>MKC4</t>
  </si>
  <si>
    <t>MCI3</t>
  </si>
  <si>
    <t>OA/ONE/MSC/WHL统配</t>
  </si>
  <si>
    <t>HOU1</t>
  </si>
  <si>
    <t>35-40</t>
  </si>
  <si>
    <t>HOU2</t>
  </si>
  <si>
    <t>HOU3</t>
  </si>
  <si>
    <t>HOU7</t>
  </si>
  <si>
    <t>FTW2</t>
  </si>
  <si>
    <t>FTW3</t>
  </si>
  <si>
    <t>FTW5</t>
  </si>
  <si>
    <t>FTW9</t>
  </si>
  <si>
    <t>SAT6</t>
  </si>
  <si>
    <t>DAL3</t>
  </si>
  <si>
    <t>DFW6</t>
  </si>
  <si>
    <t>LFT1</t>
  </si>
  <si>
    <t>AMA1</t>
  </si>
  <si>
    <t>OKC2</t>
  </si>
  <si>
    <t>LIT2</t>
  </si>
  <si>
    <t>ICT2</t>
  </si>
  <si>
    <t>美东纽约卡派</t>
  </si>
  <si>
    <t>OA/ZIM/MSC/WHL统配</t>
  </si>
  <si>
    <t>37-42</t>
  </si>
  <si>
    <t>ACY2</t>
  </si>
  <si>
    <t>TTN2</t>
  </si>
  <si>
    <t>TEB6</t>
  </si>
  <si>
    <t>TEB3</t>
  </si>
  <si>
    <t>TEB4</t>
  </si>
  <si>
    <t>XEW5</t>
  </si>
  <si>
    <t>ABE4</t>
  </si>
  <si>
    <t>40-45</t>
  </si>
  <si>
    <t>AVP9</t>
  </si>
  <si>
    <t>ILG1</t>
  </si>
  <si>
    <t>HEA2</t>
  </si>
  <si>
    <t>WBW2</t>
  </si>
  <si>
    <t>SWF1</t>
  </si>
  <si>
    <t>HIA1</t>
  </si>
  <si>
    <t>DCA6</t>
  </si>
  <si>
    <t>MDT1</t>
  </si>
  <si>
    <t>MDT4</t>
  </si>
  <si>
    <t>PHL6</t>
  </si>
  <si>
    <t>HGR2</t>
  </si>
  <si>
    <t>HGR6</t>
  </si>
  <si>
    <t>ALB1</t>
  </si>
  <si>
    <t>XLX1</t>
  </si>
  <si>
    <t>BWI4</t>
  </si>
  <si>
    <t>CHO1</t>
  </si>
  <si>
    <t>BOS7</t>
  </si>
  <si>
    <t>XRI3</t>
  </si>
  <si>
    <t>RIC1</t>
  </si>
  <si>
    <t>LBE1</t>
  </si>
  <si>
    <t>PIT2</t>
  </si>
  <si>
    <t>XLX6</t>
  </si>
  <si>
    <t>CLT3</t>
  </si>
  <si>
    <t>IUST</t>
  </si>
  <si>
    <r>
      <rPr>
        <sz val="12"/>
        <rFont val="微软雅黑"/>
        <charset val="134"/>
      </rPr>
      <t>重量转体积：</t>
    </r>
    <r>
      <rPr>
        <b/>
        <sz val="12"/>
        <color rgb="FFFF0000"/>
        <rFont val="微软雅黑"/>
        <charset val="134"/>
      </rPr>
      <t>1CBM=334KG</t>
    </r>
    <r>
      <rPr>
        <sz val="12"/>
        <rFont val="微软雅黑"/>
        <charset val="134"/>
      </rPr>
      <t>; 体积转重量：1CBM=167KG</t>
    </r>
    <r>
      <rPr>
        <b/>
        <sz val="12"/>
        <color rgb="FFFF0000"/>
        <rFont val="微软雅黑"/>
        <charset val="134"/>
      </rPr>
      <t>；托盘，木架，木箱等非纸箱货物出货，计费重需*1.1倍</t>
    </r>
  </si>
  <si>
    <t>MGE1</t>
  </si>
  <si>
    <t>40-48</t>
  </si>
  <si>
    <t>MGE3</t>
  </si>
  <si>
    <t>JAX3</t>
  </si>
  <si>
    <t>WAL-ATL1</t>
  </si>
  <si>
    <t>XPB2</t>
  </si>
  <si>
    <t>RYY2</t>
  </si>
  <si>
    <t>GSO1</t>
  </si>
  <si>
    <t>GSP1</t>
  </si>
  <si>
    <t>40-61</t>
  </si>
  <si>
    <t>IUSR</t>
  </si>
  <si>
    <t>40-62</t>
  </si>
  <si>
    <t>TPA2</t>
  </si>
  <si>
    <t>43-51</t>
  </si>
  <si>
    <t>TPA3</t>
  </si>
  <si>
    <t>TPA6</t>
  </si>
  <si>
    <t>PBI2</t>
  </si>
  <si>
    <t>PBI3</t>
  </si>
  <si>
    <t>CHA2</t>
  </si>
  <si>
    <t>MCO2</t>
  </si>
  <si>
    <t>WAL-MCO1</t>
  </si>
  <si>
    <t>HSV1</t>
  </si>
  <si>
    <t>HSV2</t>
  </si>
  <si>
    <t>BNA2</t>
  </si>
  <si>
    <t>MEM8</t>
  </si>
  <si>
    <t>BNA6</t>
  </si>
  <si>
    <t>TMB8</t>
  </si>
  <si>
    <t>美西90-92邮编商业地址及私人地址报价</t>
  </si>
  <si>
    <t>地址</t>
  </si>
  <si>
    <t>易·15日达卡派（CLX）</t>
  </si>
  <si>
    <t>易·17日达卡派
EXX/以星带托架/合德快提统配</t>
  </si>
  <si>
    <t>易·20日达卡派
以星不带托架/合德普提/SEA3定提/CEN</t>
  </si>
  <si>
    <t>易·22日达卡派
（OA/COSCO）</t>
  </si>
  <si>
    <t>易·25日达卡派
(（OA/MSC/ONE/WHL/HMM/TSL统配）)</t>
  </si>
  <si>
    <t>注意事项</t>
  </si>
  <si>
    <t>目的港</t>
  </si>
  <si>
    <t>低消</t>
  </si>
  <si>
    <t>低消300KG，
300KG-1500KG，+1/KG</t>
  </si>
  <si>
    <t>邮编</t>
  </si>
  <si>
    <t>1500KG+</t>
  </si>
  <si>
    <t>LA/LB</t>
  </si>
  <si>
    <t>京东仓92337</t>
  </si>
  <si>
    <t>14-18天</t>
  </si>
  <si>
    <t>16-20天</t>
  </si>
  <si>
    <t>18-22天</t>
  </si>
  <si>
    <t>S7</t>
  </si>
  <si>
    <t>22-25天</t>
  </si>
  <si>
    <t>25-28天</t>
  </si>
  <si>
    <t>1、标准打板限制: 1000磅/板，卡板尺寸（单位：IN）40x48"x72"，1.8CBM/板。注：超尺寸/超重按实际超板情况计费。
2、附加费：超尺寸、超重按实际超板情况计费（超尺寸，超大件货物请单独确认成本）。
3、升降机费用：如需拖车带尾板/升降机服务，需额外加收50/票。(超大件$250/票）
4、空跑费：按$200/次收取。注：因客户原因拒收/无人签收货物等情况产生。
5、卸货等候费：按 $80/时。卸货时间超一小时，开始计算。
6、本报价不含卸货费，如需卸货，按$200/票收取。
7、低消：单票收费重不足300KG，按照300KG计费。
8、邮编必须和城市一致，才能用此渠道价格，不一致请单独询价。
9、海外货物签收时，请收货人先检查外包装是否破损和及时清点收货件数，如有异常请拒收货物，如正常签收后反馈货物损坏，将无法进行货物理赔。</t>
  </si>
  <si>
    <t>易达云 92337</t>
  </si>
  <si>
    <t>易达云 91761</t>
  </si>
  <si>
    <t>谷仓</t>
  </si>
  <si>
    <t>91710 / 92336 / 91761 / 91762</t>
  </si>
  <si>
    <t>4PX</t>
  </si>
  <si>
    <t>91730 / 90022</t>
  </si>
  <si>
    <t>万邑通</t>
  </si>
  <si>
    <t>FONTANA</t>
  </si>
  <si>
    <t>9233X</t>
  </si>
  <si>
    <t>ONTARIO</t>
  </si>
  <si>
    <t>9176X</t>
  </si>
  <si>
    <t>CHINO</t>
  </si>
  <si>
    <t>9171X</t>
  </si>
  <si>
    <t>DIAMOND BAR</t>
  </si>
  <si>
    <t>POMONA</t>
  </si>
  <si>
    <t>AZUSA</t>
  </si>
  <si>
    <t>9170X</t>
  </si>
  <si>
    <t>SAN DIMAS</t>
  </si>
  <si>
    <t>9177X</t>
  </si>
  <si>
    <t>SAN BERNARDINO</t>
  </si>
  <si>
    <t>9240X</t>
  </si>
  <si>
    <t>RIVERSIDE</t>
  </si>
  <si>
    <t>9250X</t>
  </si>
  <si>
    <t>COLTON</t>
  </si>
  <si>
    <t>9232X</t>
  </si>
  <si>
    <t>ANAHEIM</t>
  </si>
  <si>
    <t>9280X</t>
  </si>
  <si>
    <t>SANTA FE SPRINGS</t>
  </si>
  <si>
    <t>9067X</t>
  </si>
  <si>
    <t>NORWALK</t>
  </si>
  <si>
    <t>9065X</t>
  </si>
  <si>
    <t>COMMERCE</t>
  </si>
  <si>
    <t>9002X</t>
  </si>
  <si>
    <t>WHITTIER</t>
  </si>
  <si>
    <t>9060X</t>
  </si>
  <si>
    <t>MONTEBELLO</t>
  </si>
  <si>
    <t>9064X</t>
  </si>
  <si>
    <t>CERRITOS</t>
  </si>
  <si>
    <t>9070X</t>
  </si>
  <si>
    <t>EL MONTE</t>
  </si>
  <si>
    <t>9173X</t>
  </si>
  <si>
    <t>South El Monte</t>
  </si>
  <si>
    <t>LA PUENTE</t>
  </si>
  <si>
    <t>9174X</t>
  </si>
  <si>
    <t>ROWLAND HEIGHTS</t>
  </si>
  <si>
    <t>HACIENDA HEIGHTS</t>
  </si>
  <si>
    <t>CITY OF INDUSTRY</t>
  </si>
  <si>
    <t>MONTEREY PARK</t>
  </si>
  <si>
    <t>9175X</t>
  </si>
  <si>
    <t>ROSEMEAD</t>
  </si>
  <si>
    <t>WALNUT</t>
  </si>
  <si>
    <t>9178X</t>
  </si>
  <si>
    <t>TEMPLE CITY</t>
  </si>
  <si>
    <t>WEST COVINA</t>
  </si>
  <si>
    <t>9179X</t>
  </si>
  <si>
    <t>ALHAMBRA</t>
  </si>
  <si>
    <t>9180X</t>
  </si>
  <si>
    <r>
      <rPr>
        <sz val="20"/>
        <rFont val="微软雅黑"/>
        <charset val="134"/>
      </rPr>
      <t>备注：本报价为人民币报价，价格适用于普货，包含头程运费、进出口买单报关费、文件费（不含出单费）、仓库卸货费、托盘费、目的港清关、派送等费用；</t>
    </r>
    <r>
      <rPr>
        <sz val="20"/>
        <color rgb="FFFF0000"/>
        <rFont val="微软雅黑"/>
        <charset val="134"/>
      </rPr>
      <t>不包含保险费、商检费、熏蒸费、</t>
    </r>
    <r>
      <rPr>
        <b/>
        <sz val="24"/>
        <color rgb="FFFF0000"/>
        <rFont val="微软雅黑"/>
        <charset val="134"/>
      </rPr>
      <t>因货物问题导致的进出口海关查验费、</t>
    </r>
    <r>
      <rPr>
        <sz val="20"/>
        <color rgb="FFFF0000"/>
        <rFont val="微软雅黑"/>
        <charset val="134"/>
      </rPr>
      <t>仓库增值服务费、超期费和仓储费等，如若产生，实报实销。</t>
    </r>
  </si>
  <si>
    <t>重量转体积：1CBM=334KG; 体积转重量：1CBM=167KG；托盘，木架，木箱等非纸箱货物出货，计费重需*1.1倍</t>
  </si>
  <si>
    <t>超过120-150CM附加费：+ RMB150/CBM(不含税)OR 1.2/KGS(含税),超过150-200CM附加费：+ RMB200/CBM(不含税)OR 1.5/KGS(含税),最长边限2米以内，超过2米以上或超重则需要case by case确认价格</t>
  </si>
  <si>
    <r>
      <rPr>
        <sz val="14"/>
        <rFont val="微软雅黑"/>
        <charset val="134"/>
      </rPr>
      <t>纯电池，移动电源，医疗</t>
    </r>
    <r>
      <rPr>
        <sz val="14"/>
        <color theme="1"/>
        <rFont val="微软雅黑"/>
        <charset val="134"/>
      </rPr>
      <t>激光产品，太阳能 （大于10*10），</t>
    </r>
    <r>
      <rPr>
        <sz val="14"/>
        <rFont val="微软雅黑"/>
        <charset val="134"/>
      </rPr>
      <t>动植物， 化妆品，医疗类产品，铅笔，有医疗作用的牙刷</t>
    </r>
  </si>
  <si>
    <t>欧洲海派包税（UPS/DPD/GLS派送）</t>
  </si>
  <si>
    <t>仓库代码（直送/卡派）</t>
  </si>
  <si>
    <t>100KG+</t>
  </si>
  <si>
    <t>44145(DTM2) DTM1</t>
  </si>
  <si>
    <t>无重货优惠，拒收纺织品和多品名产品，尺寸限制不超亚马逊标准即可，实重不超30KG；开船后45-50天签收</t>
  </si>
  <si>
    <t>38350(HAJ1)/BER8/KSF7/DTM9/MHG9/</t>
  </si>
  <si>
    <t>06126(WRO5)</t>
  </si>
  <si>
    <t>30KG+</t>
  </si>
  <si>
    <t>61KG+</t>
  </si>
  <si>
    <t>德国</t>
  </si>
  <si>
    <t>开船后45自然日
东欧、希腊清关
UPS/DPD/OLL派送</t>
  </si>
  <si>
    <t>法国、波兰、捷克、匈牙利、斯洛伐克、奥地利、比利时、荷兰</t>
  </si>
  <si>
    <t>保加利亚、丹麦、爱沙尼亚、拉脱维亚、卢森堡、摩纳哥、斯洛文尼亚</t>
  </si>
  <si>
    <t>西班牙、意大利、克罗地亚、
瑞典</t>
  </si>
  <si>
    <t>芬兰、爱尔兰、葡萄牙、希腊</t>
  </si>
  <si>
    <t>重货优惠：货型1:250以上（实重除以体积），单价减0.5/KG(单箱平均重量满足15公斤以上)
1：300 减1，1：400 减1.5 ，1：500减2</t>
  </si>
  <si>
    <t>一、注意事项</t>
  </si>
  <si>
    <t>1、以上价格人民币报价，私人地址+1元/KG，低消100元/票；木制品商检费300元/品名；一般贸易报关件木制品商检800元/品名。</t>
  </si>
  <si>
    <t>2、欧洲快船线路：深圳盐田→鹿特丹(荷兰)→东欧（清关） 快递提取（全程45-55天）</t>
  </si>
  <si>
    <r>
      <rPr>
        <sz val="12"/>
        <rFont val="微软雅黑"/>
        <charset val="134"/>
      </rPr>
      <t>3、报关：一般贸易报关费: RMB350元/票报关费，续页费RMB</t>
    </r>
    <r>
      <rPr>
        <sz val="12"/>
        <color rgb="FFFF0000"/>
        <rFont val="微软雅黑"/>
        <charset val="134"/>
      </rPr>
      <t>80</t>
    </r>
    <r>
      <rPr>
        <sz val="12"/>
        <rFont val="微软雅黑"/>
        <charset val="134"/>
      </rPr>
      <t>元/页；一达通报关费：RMB500/票，续页费RMB80/页报关口岸</t>
    </r>
  </si>
  <si>
    <r>
      <rPr>
        <sz val="11"/>
        <color rgb="FFFF0000"/>
        <rFont val="微软雅黑"/>
        <charset val="134"/>
      </rPr>
      <t>4、</t>
    </r>
    <r>
      <rPr>
        <sz val="11"/>
        <rFont val="微软雅黑"/>
        <charset val="134"/>
      </rPr>
      <t>单件计费重量不得低于12KG，单件低于12KG请自行做好并件处理，</t>
    </r>
    <r>
      <rPr>
        <b/>
        <sz val="11"/>
        <rFont val="微软雅黑"/>
        <charset val="134"/>
      </rPr>
      <t>不足12KG部分按12KG每件收费处理</t>
    </r>
    <r>
      <rPr>
        <sz val="11"/>
        <rFont val="微软雅黑"/>
        <charset val="134"/>
      </rPr>
      <t>；货物重量的计算方式：长*宽*高CM/6000,实重与材积重取大值为计费重；</t>
    </r>
  </si>
  <si>
    <t>5、单票品名超5个，第6个品名开始加收RMB30/个。</t>
  </si>
  <si>
    <t>6、交货前需提交货清单与发票，货物品名和价值需要如实申报，资料标明是否带电，是否为一般贸易报关；</t>
  </si>
  <si>
    <t>7、偏远地址加收RMB5/KG,最低单票收费RMB240。注意亚马逊货也可能产生住宅地址及杂费，如产生账单半年有效实报实销,欲知您所发货物目的地是否属偏远地区请上UPS网查询,我司出货时不另行通知，以UPS帐单产生为准。亚马逊仓邮编66050 45340也属于偏远！</t>
  </si>
  <si>
    <t>以上为人民币报价：包括运费、清关费、税费、国外派送费等，不含上门提货费，查验费，罚金及仓租等费用，这些费用如有发生，实报实销，汇率按我司每次公布的汇率为准。所有报价均不含税，若开票有税点，税费需客户承担。</t>
  </si>
  <si>
    <t>二、包装要求说明</t>
  </si>
  <si>
    <t>1.只接受方正硬朗无破损纸箱包装，单件计费重量不得低于13KG，单件低于13KG请自行做好并件处理，2件起收，单件实重小于等于31KGS，材积6000计算</t>
  </si>
  <si>
    <t>2.发往亚马逊货物请自行贴好入仓FBA标签贴纸，单件超过15KGS，请按AMAZON FBA的规定，贴上“TEAM LIFT”标签和“MADE IN CHINA”标签，每件外箱包装上须粘贴2个以上合格的FBA标签贴纸并用透明胶带覆盖（必须达到条码字体清晰、防潮湿耐磨损），如因FBA标签不能被识别导致无法派送入亚马逊仓库所带来的后果将由发件人自行承担</t>
  </si>
  <si>
    <t>3.不接受金属，木箱，不规则包装，压缩包，编织袋以及打包带包装。</t>
  </si>
  <si>
    <t>派送方式</t>
  </si>
  <si>
    <t>类型</t>
  </si>
  <si>
    <t>费用解释说明</t>
  </si>
  <si>
    <t>附加费（件）</t>
  </si>
  <si>
    <t>DE_UPS</t>
  </si>
  <si>
    <t>不规则</t>
  </si>
  <si>
    <t>1.金属或木制外包装箱 
2.不规则包裹（不是长/正方体） 
3.最长边≥100cm 或次长边≥76cm 
4.实重≥25kg</t>
  </si>
  <si>
    <t>大包裹</t>
  </si>
  <si>
    <t>周长大于300cm，小于400cm；2*(高+宽)+长</t>
  </si>
  <si>
    <t>超大件</t>
  </si>
  <si>
    <t>1.实重≥70kg 
2.最长边≥274cm 
3.最长边+2*(宽+高）≥400cm 
（大包裹费及所有其他适用的费用照收）</t>
  </si>
  <si>
    <t>DE_DHL</t>
  </si>
  <si>
    <t>包裹超31.5kg； 宽度超过60cm,或高度超过60cm,或长度超120cm,长度不超200cm;围长不超过300cm; 2*(高+宽)+长</t>
  </si>
  <si>
    <t>不接</t>
  </si>
  <si>
    <t>DE_GLS</t>
  </si>
  <si>
    <t>包裹超30kg,不超40kg; 宽度超过70cm,或高度超过60cm,或长度超120cm,长度不超200cm;围长不超过300cm; 2*(高+宽)+长</t>
  </si>
  <si>
    <t>DE_DPD</t>
  </si>
  <si>
    <t>超尺寸</t>
  </si>
  <si>
    <t>长度超过120cm,小于175cm; 或宽度或高度超过60cm; 或单位体积超过0.15立方米（长*宽*高÷1000000）</t>
  </si>
  <si>
    <t>包裹超过31.5kg; 或单边长超过175cm; 或2*(高+宽)+长 大于300cm</t>
  </si>
  <si>
    <t>包裹超40kg; 或单边长超250cm; 或2*(高+宽)+长 大于330cm</t>
  </si>
  <si>
    <t>三、后端派送说明</t>
  </si>
  <si>
    <t>1货物在国内出仓后，如有需要请在到港前及时提出扣货，换标等需求，我司将尽早告知海外同事处理。</t>
  </si>
  <si>
    <r>
      <rPr>
        <sz val="12"/>
        <rFont val="微软雅黑"/>
        <charset val="134"/>
      </rPr>
      <t>2、快递派送过程中，若因收件人地址和收件人原因造成货物被退回我司海外办事处，因此在当地产生其他费用皆由客户自行承担，费用以我司账单为准（不提供快递账单）；若客户需要二次重派，则需收取RMB</t>
    </r>
    <r>
      <rPr>
        <sz val="12"/>
        <color rgb="FFFF0000"/>
        <rFont val="微软雅黑"/>
        <charset val="134"/>
      </rPr>
      <t>150/票</t>
    </r>
    <r>
      <rPr>
        <sz val="12"/>
        <rFont val="微软雅黑"/>
        <charset val="134"/>
      </rPr>
      <t>的重派操作费，二次重派费用实报实销（不提供UPS账单），具体以我司账单金额为准，请先和我司业务确认预估重派费用，需先收取操作费用再进行安排重派；私人地址与商业地址如果货物已经提取，由于客户原因（收件方拒收、产品本身原因、资料错误原因等）导致退回，我司会协助重派工作，但是不作后续任何赔偿，请务必和平台收件人以及发货人提前沟通这点！</t>
    </r>
  </si>
  <si>
    <r>
      <rPr>
        <sz val="12"/>
        <rFont val="微软雅黑"/>
        <charset val="134"/>
      </rPr>
      <t>3、退件费：</t>
    </r>
    <r>
      <rPr>
        <sz val="12"/>
        <color rgb="FFFF0000"/>
        <rFont val="微软雅黑"/>
        <charset val="134"/>
      </rPr>
      <t>当天打单须退件加收RMB100/票</t>
    </r>
    <r>
      <rPr>
        <sz val="12"/>
        <rFont val="微软雅黑"/>
        <charset val="134"/>
      </rPr>
      <t>，如已装柜不接受退件。暂扣件及改派地址业务，我司不承诺百分百成功，如有此失误我司不承担任何赔偿</t>
    </r>
  </si>
  <si>
    <t>四、免责声明与赔偿条款声明</t>
  </si>
  <si>
    <r>
      <rPr>
        <sz val="14"/>
        <color rgb="FFFF0000"/>
        <rFont val="微软雅黑"/>
        <charset val="134"/>
      </rPr>
      <t>免责声明</t>
    </r>
    <r>
      <rPr>
        <sz val="12"/>
        <rFont val="微软雅黑"/>
        <charset val="134"/>
      </rPr>
      <t>：</t>
    </r>
  </si>
  <si>
    <t>1.我司无法保证可以逐一审核查验所有货物及其发票箱单和外箱包装等, 如因货物本身及发票箱单、包装等问题导致海关扣货、收件人拒收或退回，所产生的一切费用及责任由发件方承担。</t>
  </si>
  <si>
    <t>2.不符合目的地国家进口要求的货物不能寄运！出口货物需要办理审批、检验、认证等手续的，发件方应当将办理完有关手续的证明文件提交我司，但我司无鉴别货物出口所需授权、检验、认证等资料文件真实性的能力，发件方所提供的相关文件，我司默认其真实有效。如因产品授权，认证等相关资料缺失或者无效导致货物退运、查没、扣留、销毁等产生的所有责任和相关费用将由发件方承担，给我司或第三人造成经济损失的，发件方应承担相对应责任</t>
  </si>
  <si>
    <t>3.目的地海关认定货物是品牌货物，或者是CE、蓝牙、HDMI、FDA、FCC、Lacey Act、DOT等认证和授权的问题，或者货物属于当地反倾销货物或不符合目的地国家进口要求的货物，客人需要提供相应授权书和认证报告，（如下货物需要CE认证或产品上有CE标志：包括电子产品、电器、灯具、玩具类、机械类、带电产品。其中玩具因为涉及儿童健康，还需要ENT1标准测试报告，主要涉及无毒无害证明，玩具上还要有具体吊牌商标适合年龄段等等详细的说明）。</t>
  </si>
  <si>
    <t>4.因不可抗拒因素造成的延误和丢件，我司不承担赔偿责任。（不可抗抗拒因素包括但不限于地震、泥石流、洪涝灾害；台风、暴雨雪、雾霾等恶劣天气；罢工、恐怖事件、意外交通事故、法规政策的修改、政府、海关等司法机关的行为、决定或命令；抢劫、飞车抢夺等暴力犯罪；船司或班列的甩柜等不可控因素；疫情原因造成的在港口和堆场滞留，目的地车站海关查验、派送承运商造成的延误等。）</t>
  </si>
  <si>
    <t>5.发往亚马逊货物请自行贴好入仓FBA标签贴纸，每件外箱包装上须粘贴2个以上合格的FBA标签贴纸并用透明胶布覆盖(必须达到条码字体清晰、防潮湿耐磨损)，我司不再对包装做任何审核</t>
  </si>
  <si>
    <t>6.托寄物可能获得的收益、利润、实际用途、商业机会、商业价值等任何间接损失，我司不承担赔偿责任。</t>
  </si>
  <si>
    <r>
      <rPr>
        <sz val="14"/>
        <color rgb="FF0070C0"/>
        <rFont val="微软雅黑"/>
        <charset val="134"/>
      </rPr>
      <t>赔偿条款声明</t>
    </r>
    <r>
      <rPr>
        <sz val="12"/>
        <color rgb="FF0070C0"/>
        <rFont val="微软雅黑"/>
        <charset val="134"/>
      </rPr>
      <t>：</t>
    </r>
  </si>
  <si>
    <t>1.丢件赔偿：未交付承运商经核实丢件，最高赔偿RMB 20KG且不退运费参考申报货值，取低者赔付。 已交付承运商确定为丢件，我司会积极配合协助处理，但不承担任何责任，赔偿将以“快递承运商”的赔偿金额为准，即最高赔偿将不超过USD100/票；且需提供未收货证明。不退运费和产品附加费。</t>
  </si>
  <si>
    <r>
      <rPr>
        <sz val="12"/>
        <rFont val="微软雅黑"/>
        <charset val="134"/>
      </rPr>
      <t>2.提取上网后，如派送异常，必须在</t>
    </r>
    <r>
      <rPr>
        <sz val="12"/>
        <color rgb="FFFF0000"/>
        <rFont val="微软雅黑"/>
        <charset val="134"/>
      </rPr>
      <t>7个工作日内</t>
    </r>
    <r>
      <rPr>
        <sz val="12"/>
        <rFont val="微软雅黑"/>
        <charset val="134"/>
      </rPr>
      <t>申请调查（以官网更新的最后一条信息时间为准），否则只接受查询不接受索赔。未提取上网，必须在交货后1个月内提出申请调查，超期件将我司不予受理。</t>
    </r>
  </si>
  <si>
    <t>3.非整箱丢失，内装物品短少，运输和派送中造成的货件破损等不予赔偿。</t>
  </si>
  <si>
    <t>4.若亚马逊仓库因包装问题、标签问题产生拒收等原因，我司不承担任何责任。如有二次运费产生需客户自行承担。</t>
  </si>
  <si>
    <t>5.在运输过程中如货物整票丢失或扣关，并在发车起3个月内无法寻回，我司最高赔偿40元/KGS，高货值产品建议发件人购买货物保险。</t>
  </si>
  <si>
    <t>6.我司可代客户购买保险业务，高货值产品建议客户购买保险，保险详情请咨询客服。</t>
  </si>
  <si>
    <t>7.如若客户需要POD，我司尽力协助索取，但不能保证提供手签POD，因提供不了手签POD造成的损失我司不受理赔偿。</t>
  </si>
  <si>
    <t>特别提示：如客户一旦在我司交货，默认为客户已详细阅读过此价格表备注内容，并接受和享受各条款。</t>
  </si>
  <si>
    <t>欧洲铁路包税-亚马逊专线-卡派</t>
  </si>
  <si>
    <t>德国FBA仓库</t>
  </si>
  <si>
    <t>45KG+</t>
  </si>
  <si>
    <t>卡派</t>
  </si>
  <si>
    <t>06126（WRO5)/HAJ1/DTM2</t>
  </si>
  <si>
    <t>开班列后预计35-38天左右提取</t>
  </si>
  <si>
    <t>亚马逊直送，无需预约
免打托、丢件率低、每票都有手签POD</t>
  </si>
  <si>
    <t>尺寸计费要求：
单件不足12KG按12kg计重
德国WRO5、HAJ1、DTM2、无超尺寸附加费
以上单箱货物实重超31.5KG，收取6欧/箱超重费，单箱超40kg单询
其他仓最长边超120CM，次边超60CM，单箱体积超0.15方，加收费2.5欧/箱。周长大于300CM，加收6欧/箱，周长大于330CM单询
专线货物拦截包裹：10欧/箱。拦截结果反馈后，5天免仓期，超过后按周收取，下达操作指令后停止计费，5欧/周/箱。</t>
  </si>
  <si>
    <t>专线无重货优惠</t>
  </si>
  <si>
    <t>DHL/DPD/UPS/GLS派送   指定快递派送+1/KG</t>
  </si>
  <si>
    <t>75KG+</t>
  </si>
  <si>
    <t>时效(快递提取)</t>
  </si>
  <si>
    <t>德国(FBA DHL/UPS)</t>
  </si>
  <si>
    <t>德国(非FBA UPS派送)</t>
  </si>
  <si>
    <t>法国(UPS)</t>
  </si>
  <si>
    <t>西班牙、意大利(UPS)</t>
  </si>
  <si>
    <t>波兰、比利时、荷兰、奥地利(UPS)</t>
  </si>
  <si>
    <t>捷克、芬兰、瑞典、斯洛伐克、斯洛文尼亚、丹麦、卢森堡、葡萄牙、希腊、爱尔兰、爱沙尼亚、克罗地亚、匈牙利、保加利亚、立陶宛、拉脱维亚(UPS)</t>
  </si>
  <si>
    <t>1:250优惠0.5/KG；1:350优惠1/KG。</t>
  </si>
  <si>
    <t>路线： 深圳装柜---重庆/成都/郑州---阿拉山口---哈萨克斯坦---俄罗斯--- 白俄罗斯--- 波兰 /杜堡</t>
  </si>
  <si>
    <t>CE类产品：要求客户运输包装上印刷CE标志，并在海关查验时提供合格的CE证书，否则由此引起的责任由客户自行承担。</t>
  </si>
  <si>
    <t>加收产品：品名超过5个，加收35RMB/个   ，木制品需要做商检，商检费用800-1000不等,1箱货不超过5品名，1票货不超过8个品名，超过不接</t>
  </si>
  <si>
    <t>拒收产品</t>
  </si>
  <si>
    <t>敏感货、粉末液体、膏体、反倾销类产品（自行车、电动自行车、大型太阳能光伏产品、汽车轮毂等）</t>
  </si>
  <si>
    <t>其他产品</t>
  </si>
  <si>
    <t>如果货物为高货值商品（海关核价后单价超过20欧元）我们将出示海关完税单，并额外收取费用，费用=货值1欧元=1元人民币(如海关核价于20欧元一件，我司就加收20RMB/个产品单个产品为100欧，我司就加收100RMB/个产品，)</t>
  </si>
  <si>
    <t>单独报关</t>
  </si>
  <si>
    <t>可接受单独报关件，加收350元/票；报关件一票金额超过5万需加500元/票，超10万需加1300元/票,超20万以上报不了（请分票报关），请知悉！</t>
  </si>
  <si>
    <t>郑重声明</t>
  </si>
  <si>
    <t>如遇查柜，无赔偿，我司会尽量处理，请耐心等待，如需提供相关文件清关，请客户配合处理，因真实文件缺失导致的扣货或没收我司概不负责，请严格按照真实品名申报，不得谎报漏报品名，一旦查出，退件费200RMB/票，需谎报漏报品名重出费：RMB50/个</t>
  </si>
  <si>
    <t>报价说明</t>
  </si>
  <si>
    <t>A</t>
  </si>
  <si>
    <t>销售价格：A、以上价格仅包含报关费、铁路运费、清关费、税金、派送费等，不包含查验费及仓租等费用；B、单件货物（计费重：实重或者材积有一个需满足）不能低于12kg，不足12KG按照12KG收费；C、如果地址错误产生UPS改地址和扣件费用，将按每票100RMB收取；D、偏远地址加收4.5*U元/KG，最低收费220*U元/票，请自行查偏远地区，UPS偏远费3个月内收取；E、暂扣件及改派地址业务，我司不承诺百分百成功，如有此问题我司不承担任何赔偿。</t>
  </si>
  <si>
    <t>B</t>
  </si>
  <si>
    <t>其他费用：若客户使用自出单出口报关，则每票加收CNY500。</t>
  </si>
  <si>
    <t>C</t>
  </si>
  <si>
    <t>跟人体直接接触的相关产品，必须具备欧洲相关资质认证以及相关证书，提前提交我司，审核通过之后才能安排出货，否则我司概不承接此类货物。常见人体直接接触的产品：奶瓶，磨牙棒，儿童玩具类等幼儿用品；杯子，刀叉，碗筷跟口腔直接接触类产品；粉底，精油，眼影等化妆品。</t>
  </si>
  <si>
    <t>D</t>
  </si>
  <si>
    <t>计费重量：计费重量按体积重量和实际重量相比，二者取其大者；体积重量=长*宽*高/6000CM；计费重量以我司国内仓包裹测量的体积为准；</t>
  </si>
  <si>
    <t>E</t>
  </si>
  <si>
    <t>UPS 特殊收费明细
一、以下情况会产生额外附加费：35欧/箱，
1）最长边 ＞100CM 或者 次长边＞ 76CM；
2）30KG＞实际重量（非体积重）＞ 25KG；
二、以下情况会产生大型包裹附加费：180欧/件
1）如果单个包裹的体积周长大于 300CM，并且小于 400CM，须加收包裹的超大件费用。
2）体积周长：= 长＋2×（宽＋高）（CM）
3）70KG＞实际重量（非体积重）＞ 30KG；
收取大型包裹附加费时，不收取额外处理费。
三、以下情况的的货物UPS会拒收：
1）不规则包装(例如：木箱包装、软包装、非方形包装等)；
2）最长边超过274CM；
3）体积周长 ＞ 400CM； 
4）包裹重量 ＞ 70KG；
四、地址更正:10欧/箱
如果地址有误，我们将尽一切合理的努力找到正确的地址，并在同一 目的地国家内交付货物。我们
将向发货人收取额外费用。
DHL 特殊收费明细,超过以下标准手续25欧每箱
1、最大尺寸限制：长边≤120cm，且宽边≤60cm，且高度≤60cm, 或长＋2*（宽＋高）≤300cm
2、最小尺寸限制：长边≥15cm，且宽边≥11cm，且高度≥1cm。 
3、重量限制：包裹净重≤30kg。超过拒收
非正常包装 
 异型包裹、非纸箱包裹：如圆柱体，麻袋等 形状包裹 收取35欧/箱
（1）发往亚马逊货物请自行贴好入仓FBA标签贴纸，单件超过15公斤，请按照Amazon  FBA的规定，贴上“Team Lift"标签，每件外箱包装上须粘贴2个以上合格的FBA标签贴 纸并用透明胶布覆盖(必须达到条码字体清晰、防潮湿耐磨损)，如因FBA标签不能被识 别导致无法派送入亚玛逊仓库所带来的后果将由发件人自行承担！               
（2）带电产品，清单需备注。</t>
  </si>
  <si>
    <t>F</t>
  </si>
  <si>
    <t>G</t>
  </si>
  <si>
    <t>货物资料：如实提供完整详细的货品描述，包括材质、用途、产品价值等信息，因提供信息与实际不符带来的风险由客户自行承担。</t>
  </si>
  <si>
    <t>H</t>
  </si>
  <si>
    <t>后程派送：
 （1）后端为UPS派送模式，一站式服务，装柜后不接受扣件服务；
 （2）若因发件人的失误造成派件地址错误产生ＵＰＳ改地址和扣件费用，收件人拒收等原因造成的二次派送的，产生的费用由客户承担；
 （3）偏远地址请自行查询，若偏远请提前通知我司跟单同事，若未及时通知所产生的偏远费用由发件人承担，此费用6个月内收取有效；
 （4）暂扣件及改派地址业务，我司不承诺百分百成功，如有此问题我司不承担任何赔偿。
 （5）如亚马逊拒收货件，产生的退回运费以及其他任何额外费用，发件人自理，我司概不承担任何责任！</t>
  </si>
  <si>
    <t>I</t>
  </si>
  <si>
    <t>免责声明：
 （1）因不可抗力因素（罢工、战争、自然灾害、海关因素、政府行为等）或由于客户提供的资料不全、不清晰、有误或由于提供的货物不符合海关进出口要求而造成的延误、损毁、丢失，甚至被海关扣查、没收或罚款造成损失的，我司不承担责任，由客户承担由此产生的风险与责任。
 （2）发票申报与货物必须一致,否则造成延误或丢失以及扣关我司一概不负责。当地海关认定货物是品牌货物，或者如CE、蓝牙、HDMI、FDA、FCC、Lacey Act、DOT（不限于以上列举）等等认证的问题，或者货物属于当地反倾销货物或不符合当地进口要求的货物，发件人应于发货前提供相应授权书或认证报告，如未提供导致货物扣关甚至退运而产生的，所有责任和相关费用将由发件人承担。</t>
  </si>
  <si>
    <t>J</t>
  </si>
  <si>
    <t>赔偿条款：在运输过程中如货物整票丢失或者扣关，并在寄件日起2个月内无法寻回，我司赔偿运费的2倍每公斤（不退运费），如客户申报不全或产品侵权等问题将不适此项条款。
特别申明以下情况不受理赔偿：
（1）如因侵权问题，我司不承担任何责任并且保留追究发件人因此带来对我司的损失的赔偿；
（2）如货物没有按照实际价值申报、侵犯知识产权、产品配件不符合欧盟国家的要求、当地禁止进口等原因而导致的海关扣货，此情况不在赔偿范围之内，我司只是协助发件人提供清关文件；
（3）如因客户货物本身质量问题以及涉及到具体的认证问题等，均不受理赔偿；
（4）如遇战争，自然灾害等不可抗力因素除导致货物破坏或灭失，不受理赔偿；
（5）在运输过程中如遇到航班延误/清关延误等引起的总体时效延误，均不受理赔偿。
（6）UPS提取转运后丢失按照UPS赔偿标准每票最高不超过100USD，以UPS赔偿账单为准.                                                                                                            （7）易碎产品：只接受原包装出货，如发现有改包装的一律不接，易碎品不接受任何损坏赔偿!
（8）产品数量缺少、部份丢失/损坏不受理赔偿。一旦交付货物即默认本条款规则。
（9） 一般贸易漏报关赔偿：3倍报关费，请慎接报关件，不接受赔偿标准的不要发！！发货即为默认！
（10）货物未收到的情况下，请在发货后14天内告知我司提供调查表开查，超过这个查询时间国外将不再受理开查、索赔等事宜！</t>
  </si>
  <si>
    <t>K</t>
  </si>
  <si>
    <t>产品限制：此线路不接收以下货物：仿牌、手机、手表、平板电脑、魔方、陀螺、电视购物类货品、原产为中国以外的货、自行车及配件、纯电、液体、粉末、食品、药品、易燃易爆危险品、古董、仿古董、胶状物、书籍、货币、密封性包装等国家禁止出口及铁路公司禁运物品；如有发现冲货或者带电不备注行为没收货物并罚款RMB20000RMB/票 。</t>
  </si>
  <si>
    <t>L</t>
  </si>
  <si>
    <t>货物入仓后，因客户原因需要退仓，收取最低100MRB/票退件费
个别电子产品，如有CE、蓝牙、HDMI、FDA、FCC、Lacey Act、DOT等标识，或属于当地反倾销货物，或不符合目的地国家进口要求的货物，请提供相对资料协助清关；如果不能及时提供或提供不了导致货物扣关、退回，届时所产生一切责任和费用将由发件人承担；UPS提取后，包裹最后一条扫描日期45天内未反馈，国外不再受理开查，也无法赔偿。货物未提取，需在发货日期14天内开启调查，如超过时间反馈国外不再受理，也无法索赔。</t>
  </si>
  <si>
    <t>赔偿条款：在运输过程中如货物整票丢失或者扣关，并在寄件日起2个月内无法寻回，我司赔偿运费的2倍每公斤（不退运费），如客户申报不全或产品侵权等问题将不适此项条款。
特别申明以下情况不受理赔偿：
（1）如因侵权问题，我司不承担任何责任并且保留追究发件人因此带来对我司的损失的赔偿；
（2）如货物没有按照实际价值申报、侵犯知识产权、产品配件不符合欧盟国家的要求、当地禁止进口等原因而导致的海关扣货，此情况不在赔偿范围之内，我司只是协助发件人提供清关文件；
（3）如因客户货物本身质量问题以及涉及到具体的认证问题等，均不受理赔偿；
（4）如遇战争，自然灾害等不可抗力因素除导致货物破坏或灭失，不受理赔偿；
（5）在运输过程中如遇到航班延误/清关延误等引起的总体时效延误，均不受理赔偿。
（6）UPS提取转运后丢失按照UPS赔偿标准每票最高不超过100USD，以UPS赔偿账单为准.                                                                                                            （7）易（7）碎产品：只接受原包装出货，如发现有改包装的一律不接，易碎品不接受任何损坏赔偿!
（8）产品数量缺少、部份丢失/损坏不受理赔偿。一旦交付货物即默认本条款规则。
（9） 一般贸易漏报关赔偿：3倍报关费，请慎接报关件，不接受赔偿标准的不要发！！发货即为默认！
（10）货物未收到的情况下，请在发货后14天内告知我司提供调查表开查，超过这个查询时间国外将不再受理开查、索赔等事宜！</t>
  </si>
  <si>
    <r>
      <rPr>
        <b/>
        <sz val="22"/>
        <color rgb="FF0070C0"/>
        <rFont val="微软雅黑"/>
        <charset val="134"/>
      </rPr>
      <t>欧洲卡航专线--</t>
    </r>
    <r>
      <rPr>
        <b/>
        <sz val="16"/>
        <color rgb="FF0070C0"/>
        <rFont val="微软雅黑"/>
        <charset val="134"/>
      </rPr>
      <t>交华南</t>
    </r>
  </si>
  <si>
    <t>国家/重量</t>
  </si>
  <si>
    <t>21KG+</t>
  </si>
  <si>
    <t>101KG+</t>
  </si>
  <si>
    <t>DHL/DPD派送</t>
  </si>
  <si>
    <r>
      <rPr>
        <sz val="16"/>
        <color rgb="FFFF0000"/>
        <rFont val="微软雅黑"/>
        <charset val="134"/>
      </rPr>
      <t>1、单件计费重不足12KG按12KG计费
2、天天装，收满即装，每周至少5-6班次，正常时效18-22天提取
3、</t>
    </r>
    <r>
      <rPr>
        <b/>
        <sz val="16"/>
        <color rgb="FFFF0000"/>
        <rFont val="微软雅黑"/>
        <charset val="134"/>
      </rPr>
      <t>德国/捷克清关 （德国DPD派送)</t>
    </r>
  </si>
  <si>
    <t>法国，荷兰，波兰，比利时，奥地利，卢森堡，捷克</t>
  </si>
  <si>
    <t>DPD派送</t>
  </si>
  <si>
    <t>西班牙，意大利，斯洛伐克，匈牙利</t>
  </si>
  <si>
    <t>葡萄牙，立陶宛</t>
  </si>
  <si>
    <t>爱尔兰</t>
  </si>
  <si>
    <t>希腊</t>
  </si>
  <si>
    <r>
      <rPr>
        <b/>
        <sz val="22"/>
        <color rgb="FF0070C0"/>
        <rFont val="微软雅黑"/>
        <charset val="134"/>
      </rPr>
      <t>欧洲卡航递延专线</t>
    </r>
    <r>
      <rPr>
        <b/>
        <sz val="16"/>
        <color rgb="FF0070C0"/>
        <rFont val="微软雅黑"/>
        <charset val="134"/>
      </rPr>
      <t>（针对亚马逊和海外仓）</t>
    </r>
    <r>
      <rPr>
        <b/>
        <sz val="22"/>
        <color rgb="FF0070C0"/>
        <rFont val="微软雅黑"/>
        <charset val="134"/>
      </rPr>
      <t>--</t>
    </r>
    <r>
      <rPr>
        <b/>
        <sz val="16"/>
        <color rgb="FF0070C0"/>
        <rFont val="微软雅黑"/>
        <charset val="134"/>
      </rPr>
      <t>交华南</t>
    </r>
  </si>
  <si>
    <t>清关费</t>
  </si>
  <si>
    <t>提取时效（开车后起算）</t>
  </si>
  <si>
    <t>300元/票</t>
  </si>
  <si>
    <t>约25-30天提取，此时效仅供参考，若实际因不可抗力因素或异常情况影响会稍有延迟变动。</t>
  </si>
  <si>
    <t>法国，波兰</t>
  </si>
  <si>
    <t>西班牙，意大利</t>
  </si>
  <si>
    <r>
      <rPr>
        <b/>
        <sz val="16"/>
        <color rgb="FFFF0000"/>
        <rFont val="微软雅黑"/>
        <charset val="134"/>
      </rPr>
      <t>欧洲自主VAT税号查验费用：</t>
    </r>
    <r>
      <rPr>
        <sz val="16"/>
        <rFont val="微软雅黑"/>
        <charset val="134"/>
      </rPr>
      <t xml:space="preserve">
查验费150RMB/方，不足1立方按1立方计算，单票查验低消1500RMB/票；如整柜查验则收取1200EUR/柜。
另外会产生分拣费450欧+装卸费850欧
监管仓2天免仓租（从提货当天起算），10EUR/方/天。不足1立方按1立方计算。
查验产生的其他费用如税金、海关罚款、销毁、退运、压车费等费用均实报实销。</t>
    </r>
  </si>
  <si>
    <t>如欧盟有需要贴CE标的产品客户发货时自行贴好CE标，如未贴CE标或产品实际无CE证书被海关罚没，需自行承担。</t>
  </si>
  <si>
    <t>欧洲卡航线路：广深装柜-巴克图-哈萨克斯坦-俄罗斯-白俄-白俄边境-立陶宛-波兰--德国-比利时清关-德国交仓</t>
  </si>
  <si>
    <t>注意事项：</t>
  </si>
  <si>
    <r>
      <rPr>
        <b/>
        <sz val="12"/>
        <rFont val="微软雅黑"/>
        <charset val="134"/>
      </rPr>
      <t>1.亚马逊单件重量</t>
    </r>
    <r>
      <rPr>
        <b/>
        <sz val="12"/>
        <color rgb="FFFF0000"/>
        <rFont val="微软雅黑"/>
        <charset val="134"/>
      </rPr>
      <t>12KG以上</t>
    </r>
    <r>
      <rPr>
        <b/>
        <sz val="12"/>
        <rFont val="微软雅黑"/>
        <charset val="134"/>
      </rPr>
      <t>,非亚马逊13KG以上,不足12/KG&amp;13/KG,</t>
    </r>
    <r>
      <rPr>
        <b/>
        <sz val="12"/>
        <color rgb="FFFF0000"/>
        <rFont val="微软雅黑"/>
        <charset val="134"/>
      </rPr>
      <t>加收1/KG</t>
    </r>
    <r>
      <rPr>
        <b/>
        <sz val="12"/>
        <rFont val="微软雅黑"/>
        <charset val="134"/>
      </rPr>
      <t>；如单件重量低于10KG，单价+1/KG+</t>
    </r>
    <r>
      <rPr>
        <b/>
        <sz val="12"/>
        <color rgb="FFFF0000"/>
        <rFont val="微软雅黑"/>
        <charset val="134"/>
      </rPr>
      <t>超轻费30RMB/件</t>
    </r>
    <r>
      <rPr>
        <b/>
        <sz val="12"/>
        <rFont val="微软雅黑"/>
        <charset val="134"/>
      </rPr>
      <t>；</t>
    </r>
  </si>
  <si>
    <t>2.非亚马逊地址+1/kg，岛屿不接，偏远地址+250/件，具体是否偏远可提供地址查询。因客户地址不详细，派送收件人不在，或拒收等原因产生的二次派送费费用实报实销。</t>
  </si>
  <si>
    <t>3.品名第6个起（包含第6个），需加收20RMB/个</t>
  </si>
  <si>
    <t>4.单票单件单个派送地址，欧洲派送费+50RMB/件。</t>
  </si>
  <si>
    <r>
      <rPr>
        <b/>
        <sz val="12"/>
        <rFont val="微软雅黑"/>
        <charset val="134"/>
      </rPr>
      <t>5.</t>
    </r>
    <r>
      <rPr>
        <b/>
        <sz val="12"/>
        <color rgb="FFFF0000"/>
        <rFont val="微软雅黑"/>
        <charset val="134"/>
      </rPr>
      <t>UPS常规尺寸</t>
    </r>
    <r>
      <rPr>
        <b/>
        <sz val="12"/>
        <rFont val="微软雅黑"/>
        <charset val="134"/>
      </rPr>
      <t xml:space="preserve">
重量＜24.5（实重）
材积重＜20KG
最长边＜98，次长边＜74CM，围长＜298CM
</t>
    </r>
    <r>
      <rPr>
        <b/>
        <sz val="12"/>
        <color rgb="FFFF0000"/>
        <rFont val="微软雅黑"/>
        <charset val="134"/>
      </rPr>
      <t>【UPS超尺寸费用】</t>
    </r>
    <r>
      <rPr>
        <b/>
        <sz val="12"/>
        <rFont val="微软雅黑"/>
        <charset val="134"/>
      </rPr>
      <t xml:space="preserve">
1）、实重≥24.5KG  （&gt;24.5KG-39KG为超重）
2）、最长边≥98CM 或次长边≥74CM（&gt;98CM-160CM为超边)
3）、材积重≥20KG （&gt;20KG-35KG为超材积）
4）、方数≥0.14CMB（&gt;0.14CMB为超方数）
5）、整票材积取平均值≥20KG或整票实重取平均值≥24.5KG，则整票每件均收取超尺寸费用，同时产生时不叠加。
以上（1至5点）超尺寸附加费：【超实重和超边/超材积/超方数叠加收费】：德国+250RMB/件、非德国+280RMB/件
6）、≥298cm 周长&lt;398cm（周长=最长边+2*高+2*宽）
超周长费用+850RMB/件（不区分国家）
周长与其他尺寸同时产生时不叠加，按最高费用收取。
注：以上如遇UPS收取旺季附加费，我司则实销实报收取UPS旺季附加费</t>
    </r>
  </si>
  <si>
    <r>
      <rPr>
        <b/>
        <sz val="12"/>
        <color rgb="FFFF0000"/>
        <rFont val="微软雅黑"/>
        <charset val="134"/>
      </rPr>
      <t>DHL派送超长/超重附加：</t>
    </r>
    <r>
      <rPr>
        <b/>
        <sz val="12"/>
        <rFont val="微软雅黑"/>
        <charset val="134"/>
      </rPr>
      <t xml:space="preserve">
欧洲：1.单件尺寸最长边不超120CM，第二边超60CM，或单件方数超0.14m³，或材积超24KG，派送费+40RMB/件；
      2.如材积超31.5KG，派送费+35欧元/件
      3.单件尺寸最长边超120CM但不超175CM，派送费+40RMB/件
      4.周长超300CM--319CM内，或单件实重大于30KG但小于40KG，派送费+50欧元/件；
      5.周长超320CM--350CM内，派送费+60欧元/件。
      如周长超300CM/实重超30KG/最长边超120CM，这3者其中2者同时出现则附加费叠加
     （以上尺寸数据均是等于大于）
超大件包裹费用长期有效，如因超大件导致拒收/退回等情况，费用均实报实销(无DHL账单，均以我司账单为准）</t>
    </r>
  </si>
  <si>
    <r>
      <rPr>
        <b/>
        <sz val="12"/>
        <rFont val="微软雅黑"/>
        <charset val="134"/>
      </rPr>
      <t>6.报关费：国内报关件</t>
    </r>
    <r>
      <rPr>
        <b/>
        <sz val="12"/>
        <color rgb="FFFF0000"/>
        <rFont val="微软雅黑"/>
        <charset val="134"/>
      </rPr>
      <t>350</t>
    </r>
    <r>
      <rPr>
        <b/>
        <sz val="12"/>
        <rFont val="微软雅黑"/>
        <charset val="134"/>
      </rPr>
      <t>RMB/票（限5个品名，超过5个品名，续页费50/页）</t>
    </r>
  </si>
  <si>
    <t>7.欧代：近期英国/欧洲海关TS部门(Trading Standards)查获频繁，请确认产品附有英代/欧代及生产商信息。如若查到产品无英代/欧代信息和生产商信息，不仅要补充这些信息，还可能面临高额罚款，不然不予放行，费用将实报。请知悉【不单单针对CE产品，所有产品】</t>
  </si>
  <si>
    <t>8.产品问题和扣关问题：1）.国外对产品包装上要求：生产商名称，网址，电话，邮箱，中国制造（MADE IN CHINA）。2）.如果需要提供CE、HDMI、FDA、FCC、Lacey Act、DOT标识，或属于当地反倾销货物，或不符合目的地国家进口要求的货物，请提供相对资料协助清关；如果不能及时提供产生仓储费由发货人承担，提供不了导致货物销毁本公司不承担任何责任，销毁费用实报实销。3）.不包税渠道如发生查验，扣货等情况，所产生的一切费用（如仓租，查验费，分货费等）均实报实销，我司不承担任何费用。</t>
  </si>
  <si>
    <t>特别声明：如客户一旦同意接受我公司服务，即认为客户已详细阅读过此价格表备注内容以及我司托运条款，并接受各条款的约束。</t>
  </si>
  <si>
    <t>英国卡航专线</t>
  </si>
  <si>
    <t>21-100KG</t>
  </si>
  <si>
    <t>英国-不包税（自主VAT/递延PVA）</t>
  </si>
  <si>
    <t>1、不固定班次，收满即装，每周至少3-4班次
2、正常时效20-22天提取，此时效仅供参考，若实际因不可抗力因素或异常情况影响会稍有延迟变动。
3、自税递延清关费200/票</t>
  </si>
  <si>
    <t>英国包税</t>
  </si>
  <si>
    <t>英国卡航陆运线路：广深装柜-巴克图-哈萨克斯坦-俄罗斯-白俄-白俄边境-立陶宛-波兰-德国-比利时-法国登船-英国清关，英国提取</t>
  </si>
  <si>
    <t>自有VAT说明：</t>
  </si>
  <si>
    <t>清关方式：1：客户提供自主VAT税号，关税实报实销，清关目的国（英国）。
查验费用：2：自主VAT税号查验费用实报，监管仓3天免租（从提货当天起算）15英镑/CBM/天，如有其他费用均实报实销。</t>
  </si>
  <si>
    <t>费用说明：英磅汇率以当天账单汇率为准，关税需预付申报金额的30%，需要垫付关税加收费用3%手续费。预付不需要手续费，因低申报和产品安检问题超过24小时仓储费实报实销（税费由发货人支付，不向收货人收取）。
税费计算方式：VAT=【DUTY+申报价值（CIF价）+海关调价】*20%，DUTY=（申报价值（CIF价）)*税率（关税预付30%）</t>
  </si>
  <si>
    <t>1.FBA地址单件不足12kg按12kg计费；非亚马逊地址单件重量8-10KG收超轻费30RMB/件，10-13KG收超轻费20RMB/件，或直接按平均13KG计费；</t>
  </si>
  <si>
    <r>
      <rPr>
        <b/>
        <sz val="12"/>
        <rFont val="微软雅黑"/>
        <charset val="134"/>
      </rPr>
      <t>4.</t>
    </r>
    <r>
      <rPr>
        <b/>
        <sz val="12"/>
        <color rgb="FFFF0000"/>
        <rFont val="微软雅黑"/>
        <charset val="134"/>
      </rPr>
      <t>单票单件单个派送地址，英国派送费+40RMB/件</t>
    </r>
    <r>
      <rPr>
        <b/>
        <sz val="12"/>
        <rFont val="微软雅黑"/>
        <charset val="134"/>
      </rPr>
      <t>。</t>
    </r>
  </si>
  <si>
    <r>
      <rPr>
        <b/>
        <sz val="12"/>
        <color rgb="FFFF0000"/>
        <rFont val="微软雅黑"/>
        <charset val="134"/>
      </rPr>
      <t>5.超长/超重附加：</t>
    </r>
    <r>
      <rPr>
        <b/>
        <sz val="12"/>
        <rFont val="微软雅黑"/>
        <charset val="134"/>
      </rPr>
      <t xml:space="preserve">
1.单件尺寸最长边超100CM，不超150CM，或周长超300CM，</t>
    </r>
    <r>
      <rPr>
        <b/>
        <sz val="12"/>
        <color rgb="FFFF0000"/>
        <rFont val="微软雅黑"/>
        <charset val="134"/>
      </rPr>
      <t>派送费+40GBP/件</t>
    </r>
    <r>
      <rPr>
        <b/>
        <sz val="12"/>
        <rFont val="微软雅黑"/>
        <charset val="134"/>
      </rPr>
      <t>；
      2.单件尺寸最长边不超100CM，第二边超70CM，或第三边超60CM，</t>
    </r>
    <r>
      <rPr>
        <b/>
        <sz val="12"/>
        <color rgb="FFFF0000"/>
        <rFont val="微软雅黑"/>
        <charset val="134"/>
      </rPr>
      <t>派送费+40RMB/件</t>
    </r>
    <r>
      <rPr>
        <b/>
        <sz val="12"/>
        <rFont val="微软雅黑"/>
        <charset val="134"/>
      </rPr>
      <t xml:space="preserve">
     （第1.2同时产生，不叠加收费，按最高收费标准（40GBP/件)收费）
      3.单件尺寸在150*70*60cm以内，重量大于30KG，但小于40KG，</t>
    </r>
    <r>
      <rPr>
        <b/>
        <sz val="12"/>
        <color rgb="FFFF0000"/>
        <rFont val="微软雅黑"/>
        <charset val="134"/>
      </rPr>
      <t>派送费40GBP+超出部分+1GBP/KG</t>
    </r>
    <r>
      <rPr>
        <b/>
        <sz val="12"/>
        <rFont val="微软雅黑"/>
        <charset val="134"/>
      </rPr>
      <t>；
      （超尺寸费用和超重量费用分开收费，同时产生需叠加收费）（以上尺寸数据均是</t>
    </r>
    <r>
      <rPr>
        <b/>
        <sz val="12"/>
        <color rgb="FFFF0000"/>
        <rFont val="微软雅黑"/>
        <charset val="134"/>
      </rPr>
      <t>等于大于</t>
    </r>
    <r>
      <rPr>
        <b/>
        <sz val="12"/>
        <rFont val="微软雅黑"/>
        <charset val="134"/>
      </rPr>
      <t>）；
超大件包裹费用长期有效，如因超大件导致拒收/退回等情况，费用均实报实销(无DPD账单，均以我司账单为准）</t>
    </r>
  </si>
  <si>
    <r>
      <rPr>
        <b/>
        <sz val="12"/>
        <rFont val="微软雅黑"/>
        <charset val="134"/>
      </rPr>
      <t>7.</t>
    </r>
    <r>
      <rPr>
        <b/>
        <sz val="12"/>
        <color rgb="FFFF0000"/>
        <rFont val="微软雅黑"/>
        <charset val="134"/>
      </rPr>
      <t>自有VAT查验费用标准</t>
    </r>
    <r>
      <rPr>
        <b/>
        <sz val="12"/>
        <rFont val="微软雅黑"/>
        <charset val="134"/>
      </rPr>
      <t>：
1）.查验分货费50GBP+查验费40GBP/票。
2）.监管仓3天免仓租（从提货当天起算）15GBP/立方/天，不足1立方按1立方计算。
3）.查验产生的其他费用如税金、海关罚款、销毁、退运等费用均实报实销。</t>
    </r>
  </si>
  <si>
    <t>8.英代：近期英国/欧洲海关TS部门(Trading Standards)查获频繁，请确认产品附有英代/欧代及生产商信息。如若查到产品无英代/欧代信息和生产商信息，不仅要补充这些信息，还可能面临高额罚款，不然不予放行，费用将实报。请知悉【不单单针对CE产品，所有产品】</t>
  </si>
  <si>
    <t>9.产品问题和扣关问题：1）.国外对产品包装上要求：生产商名称，网址，电话，邮箱，中国制造（MADE IN CHINA）。2）.如果需要提供CE、HDMI、FDA、FCC、Lacey Act、DOT标识，或属于当地反倾销货物，或不符合目的地国家进口要求的货物，请提供相对资料协助清关；如果不能及时提供产生仓储费由发货人承担，提供不了导致货物销毁本公司不承担任何责任，销毁费用实报实销。3）.不包税渠道如发生查验，扣货等情况，所产生的一切费用（如仓租，查验费，分货费等）均实报实销，我司不承担任何费用。</t>
  </si>
  <si>
    <t>英国FBA-海派专线</t>
  </si>
  <si>
    <t>船期</t>
  </si>
  <si>
    <t>英国海派-自有VAT
（不包税）</t>
  </si>
  <si>
    <t>英国全区FBA地址</t>
  </si>
  <si>
    <t>开船后40-45天左右提取
（参考时效不含因查验、天气原因、码头塞港、疫情、节假日等影响）</t>
  </si>
  <si>
    <t>四截一开
33-35个自然日左右到港</t>
  </si>
  <si>
    <t>如需做递延需提前告知；DPD派送
必须提供有效英国本地VAT税号和EORI号用于清关；</t>
  </si>
  <si>
    <t>英国海派-包税</t>
  </si>
  <si>
    <t>DPD派送
（运费不含产品附加费，需根据具体产品确认是否有产品附加费）</t>
  </si>
  <si>
    <t>备注：
费用组成 : 运费+清关费+VAT/关税实报实销+3%垫付关税手续费（税金单出来一周内支付，超过付款期限的收3%手续费；关税预付的情况下无需垫付手续费）;</t>
  </si>
  <si>
    <t>英国FBA-海卡专线（自有VAT）</t>
  </si>
  <si>
    <t>英国海卡自税（KG)</t>
  </si>
  <si>
    <t>BHX4 / LBA4</t>
  </si>
  <si>
    <t>1、英国标准托盘尺寸是1.2*1米；FBA地址如果最长边超过120cm，周长不超300cm，加收10元/箱，单箱重量超过30kg，加收10元/箱，既超长又超重，费用叠加收取，收20元/箱；
2、BHX4 / LBA4特价仓不允许和其他卡派仓库合并报关或清关，如需合并，运价跟其他FBA仓库同价</t>
  </si>
  <si>
    <t>其他FBA仓</t>
  </si>
  <si>
    <t>大型海外仓：4PX(LU5)，Orange橙仓(B6,LE19,CV21)，Winit万邑通(B78,LE3)，Goodcang谷仓(WR4,WS11,ST15)</t>
  </si>
  <si>
    <t>1CBM+</t>
  </si>
  <si>
    <t>英国海卡自税（CBM)</t>
  </si>
  <si>
    <t>附加费</t>
  </si>
  <si>
    <t>报关费</t>
  </si>
  <si>
    <r>
      <rPr>
        <sz val="12"/>
        <color rgb="FFFF0000"/>
        <rFont val="微软雅黑"/>
        <charset val="134"/>
      </rPr>
      <t>RMB350/票</t>
    </r>
    <r>
      <rPr>
        <sz val="12"/>
        <rFont val="微软雅黑"/>
        <charset val="134"/>
      </rPr>
      <t xml:space="preserve">  （报关退税收取，买单报关不收），续页费50元/页</t>
    </r>
  </si>
  <si>
    <r>
      <rPr>
        <sz val="12"/>
        <color rgb="FFFF0000"/>
        <rFont val="微软雅黑"/>
        <charset val="134"/>
      </rPr>
      <t>RMB300/VAT</t>
    </r>
    <r>
      <rPr>
        <sz val="12"/>
        <rFont val="微软雅黑"/>
        <charset val="134"/>
      </rPr>
      <t>（不包税收取），限5个品名，超过第6个起每个品名加收RMB20/品名</t>
    </r>
  </si>
  <si>
    <t>非亚马逊地址</t>
  </si>
  <si>
    <r>
      <rPr>
        <sz val="12"/>
        <color rgb="FFFF0000"/>
        <rFont val="微软雅黑"/>
        <charset val="134"/>
      </rPr>
      <t>非亚马逊地址，快递派送+1/kg，低消100/票。 偏远地址+300RMB/箱；</t>
    </r>
    <r>
      <rPr>
        <sz val="12"/>
        <rFont val="微软雅黑"/>
        <charset val="134"/>
      </rPr>
      <t>部分偏远地址开头邮编（BT FK17-21 GY HS1-9 IM IV1-56 IV63 JE KA27-28 KW1-17 AB36-38 PA20-49 PA60-80 PH19-26 PH30-44 PH49-50 TR21-25 ZE1-3 )，出货前咨询。</t>
    </r>
  </si>
  <si>
    <t>税金结算</t>
  </si>
  <si>
    <t>汇率按照C88文件上日期当天的中行现钞卖出价加0.3结算（暂时只接受人民币付款），超过3个工作日未支付税金，将产生3%的关税垫付手续费。</t>
  </si>
  <si>
    <t>关税&amp;增值税</t>
  </si>
  <si>
    <t>关税和VAT税计算方式：duty=申报货值*关税税率，vat=(申报货值+duty)*20%，最终以海关C88税金单为准，实报实销。</t>
  </si>
  <si>
    <t>木制品及竹制品</t>
  </si>
  <si>
    <r>
      <rPr>
        <sz val="12"/>
        <rFont val="微软雅黑"/>
        <charset val="134"/>
      </rPr>
      <t>木制及竹制品 退税报关件商检客户自行安排</t>
    </r>
    <r>
      <rPr>
        <sz val="12"/>
        <color rgb="FFFF0000"/>
        <rFont val="微软雅黑"/>
        <charset val="134"/>
      </rPr>
      <t>，</t>
    </r>
    <r>
      <rPr>
        <sz val="12"/>
        <rFont val="微软雅黑"/>
        <charset val="134"/>
      </rPr>
      <t>买单件</t>
    </r>
    <r>
      <rPr>
        <sz val="12"/>
        <color rgb="FFFF0000"/>
        <rFont val="微软雅黑"/>
        <charset val="134"/>
      </rPr>
      <t>+1RMB /KG，</t>
    </r>
    <r>
      <rPr>
        <sz val="12"/>
        <rFont val="微软雅黑"/>
        <charset val="134"/>
      </rPr>
      <t>最高</t>
    </r>
    <r>
      <rPr>
        <sz val="12"/>
        <color rgb="FFFF0000"/>
        <rFont val="微软雅黑"/>
        <charset val="134"/>
      </rPr>
      <t>800/票。</t>
    </r>
  </si>
  <si>
    <t>申报</t>
  </si>
  <si>
    <t>由于英国严查低申报，不包税渠道清关发票申报金额不得低于亚马逊售价的20%，递延货物如申报低于20%，不可做递延。</t>
  </si>
  <si>
    <t>监管仓拦截收费标准</t>
  </si>
  <si>
    <t>拦截费</t>
  </si>
  <si>
    <t>拦截费 150英镑/票；不保证百分百拦截成功，未拦截成功，不收拦截费</t>
  </si>
  <si>
    <t>操作费</t>
  </si>
  <si>
    <t>5英镑/箱（需要换外箱标签，包含入库上架，唛头，出库）；如无需换标，只暂存，后续直接出库的操作费收2英镑/箱；</t>
  </si>
  <si>
    <t>分货费</t>
  </si>
  <si>
    <t>1.5英镑/箱（如需根据外箱标签分货）；</t>
  </si>
  <si>
    <t>开箱操作费</t>
  </si>
  <si>
    <t>2英镑/箱（如需换SKU标签时收取，只换外箱标签不收此费用）；</t>
  </si>
  <si>
    <t>SKU标签费</t>
  </si>
  <si>
    <t>0.8英镑/张（如需换SKU标签）；</t>
  </si>
  <si>
    <t>仓租</t>
  </si>
  <si>
    <t>0.3英镑/箱/天（前7天免费，第8天开始收取）；</t>
  </si>
  <si>
    <t>纸箱耗材费</t>
  </si>
  <si>
    <t>6英镑/箱（如需换纸箱）；</t>
  </si>
  <si>
    <t>其他收费项目</t>
  </si>
  <si>
    <t>DPD退件</t>
  </si>
  <si>
    <t>1. 退回7.5英镑/箱；  2.重派4.5英镑/箱；  3.操作费3.5英镑/箱（含海外仓入库费，重新打单贴标，出库费），如产生仓租实报；</t>
  </si>
  <si>
    <t>亚马逊入仓标准</t>
  </si>
  <si>
    <r>
      <rPr>
        <sz val="12"/>
        <rFont val="微软雅黑"/>
        <charset val="134"/>
      </rPr>
      <t>1，快递派送单箱尺寸限制</t>
    </r>
    <r>
      <rPr>
        <sz val="12"/>
        <color rgb="FFFF0000"/>
        <rFont val="微软雅黑"/>
        <charset val="134"/>
      </rPr>
      <t>100*70*60cm</t>
    </r>
    <r>
      <rPr>
        <sz val="12"/>
        <rFont val="微软雅黑"/>
        <charset val="134"/>
      </rPr>
      <t>，单箱最长边不超过100cm，最大重量不超过</t>
    </r>
    <r>
      <rPr>
        <sz val="12"/>
        <color rgb="FFFF0000"/>
        <rFont val="微软雅黑"/>
        <charset val="134"/>
      </rPr>
      <t>30KG。</t>
    </r>
    <r>
      <rPr>
        <sz val="12"/>
        <rFont val="微软雅黑"/>
        <charset val="134"/>
      </rPr>
      <t>亚马逊规定，最长边不超过63.5CM，单件货物重量不超过23公斤，超尺寸超重货物需跟亚马逊确认是否可以接收。</t>
    </r>
  </si>
  <si>
    <t>2. 单箱超过15KG，请按照Amazon FBA的规定贴上“Team Lift"标签。</t>
  </si>
  <si>
    <t>特别声明</t>
  </si>
  <si>
    <t>1，以上报价不包含保险费、商检费、熏蒸费、海关查验费、查验仓储费、仓库增值服务费等；</t>
  </si>
  <si>
    <t>2.入仓需贴我司系统唛头，且对应FBA号，尽量不要混贴；</t>
  </si>
  <si>
    <t>3.由于目的港清关需要提供任何相关的清关文件，请客户积极配合并提供；如若提供不到，产生的责任和后果由客人自行承担；</t>
  </si>
  <si>
    <t>4.一票仅支持一个VAT及一个地址，若一个VAT有多个派送地址，需分多票，且每个地址都满足起收标准；</t>
  </si>
  <si>
    <t>5.退件费说明：当天打单退件需收取100元/票，如已装柜，不接受退件；</t>
  </si>
  <si>
    <r>
      <rPr>
        <sz val="12"/>
        <rFont val="微软雅黑"/>
        <charset val="134"/>
      </rPr>
      <t>6.DPD 要求货箱必须可以过自动分拣机，如:不规则外箱，外箱缠胶带，外箱缠泡沫，打木架，纸箱质量过软 等因素可能会导致货箱无法过机，如无法过机需要人工手动扫描的，会收取 handling 费用</t>
    </r>
    <r>
      <rPr>
        <sz val="12"/>
        <color rgb="FFFF0000"/>
        <rFont val="微软雅黑"/>
        <charset val="134"/>
      </rPr>
      <t>8镑/箱</t>
    </r>
    <r>
      <rPr>
        <sz val="12"/>
        <rFont val="微软雅黑"/>
        <charset val="134"/>
      </rPr>
      <t>.</t>
    </r>
  </si>
  <si>
    <t>7.箱单发票申报务必准确，下单渠道及发票中品名、品牌、材质、申报要素、产品属性等请与实际货物保持一致，否则因申报不符或渠道错误导致中国海关或国外海关产生罚款或扣货我司概不负责！另因瞒报、漏报、冲货查到仿牌/侵权罚款最低2000元人民币每票，上不封顶！</t>
  </si>
  <si>
    <t>特别提示：如客户一旦同意接受我司服务，我司将默认为客户已详细阅读过此价格表所有备注内容，并接受各条款的约束，严格按照备注内容执行。</t>
  </si>
  <si>
    <r>
      <rPr>
        <b/>
        <sz val="18"/>
        <color rgb="FF0070C0"/>
        <rFont val="微软雅黑"/>
        <charset val="134"/>
      </rPr>
      <t>美转墨准时达--</t>
    </r>
    <r>
      <rPr>
        <b/>
        <sz val="14"/>
        <color rgb="FF0070C0"/>
        <rFont val="微软雅黑"/>
        <charset val="134"/>
      </rPr>
      <t>华南交货</t>
    </r>
  </si>
  <si>
    <t>10CBM+</t>
  </si>
  <si>
    <t>A，塑料产品（非电子类）</t>
  </si>
  <si>
    <t>开船30天内到仓（不含清关查验或其它不可控因素）</t>
  </si>
  <si>
    <t>B，电子产品类</t>
  </si>
  <si>
    <t>C，纺织产品类</t>
  </si>
  <si>
    <t>A类：吸管/刮痧板/指南针/健身锤/硅胶瑜伽垫/冰滚轮/按摩锤/记事本/手机钢化膜（含酒精包）/潜水面罩/保护壳/纯塑料制品/数据线/塑料玩具/反光板/橡皮泥/流沙画/贴纸/梳子/木制品（+800元/票）/螺丝/一次性餐具/PCB线路板/陶瓷产品/手机周边配件/人造石/硅胶制品/水杯水壶/保护膜/纸箱/纸盒/墙纸/五金扳手钳子/五金配件/不锈钢厨房用品/球类/镜子/水晶泥/橡皮泥/瓷砖/木地板/纹身贴/海绵等；
B类：认证电子产品(需要NOM.蓝牙、HDMI、FDA、FCC、Lacey Act、DOT等认证的产品)灯具/充电器/收音机行车记录仪/音箱/检测设备/服装辅料/模组/除碳机/跑步机/激光机/打印机/焊接机/折弯机/定型机/抛光打磨机/包装机/食品机/压榨机/摄影或电影摄像机/乐器/汽车配件/电压表/电钻/门铃/报警器/网卡/温度计/望远镜/录音笔/探测仪/检测仪/U盘/内存卡/路由器/手表/智能手环/车载DVD播放器/烫画机/加热器/智能门锁/行车记录仪/麦克风/电锯/电子打火机/硒鼓墨盒/训狗器/GPS定位器/摄像头/太阳能产品/VR眼镜/天文望远镜/蒸脸仪/洁面刷仪/黑头仪/脱毛仪/对讲机/电子元器件/投影仪/相机/打印机/平板电脑/显微镜/显示屏/手机屏/光驱/主板/机顶盒/电子狗/机器人/相机/电动剃须刀/咖啡机/修剪器/剃毛器/按摩仪/冲牙器/吸奶器/马克笔/铅笔/毛刷/厨房刀/汽车配件/烧水壶/电磁炉/电饭煲/射钉器（不含火药钉）/按摩仪等；
C类：纺织品/鞋垫/鞋带/衣服/裤子/袜子/麻袋/毛巾/毛毯/内衣内裤/枕头/枕套/背带/帽子/护膝/被子/包包类/皮革类/钱包/箱包/假发/行李箱/活性炭/竹炭包/头盔/按摩床/皮具/假发/等；</t>
  </si>
  <si>
    <r>
      <rPr>
        <sz val="14"/>
        <rFont val="微软雅黑"/>
        <charset val="134"/>
      </rPr>
      <t>1.以上价格免费派送在墨西哥城的所有平台仓库（亚马逊，美客多，Felabella等）；
2,Mercado美客多，货到当地后要由发件人预约入仓时间后再安排派送；由于电商仓爆仓造成货物不能入仓以及产品销售链接失效以及后续问题，我司概不负责；由于美客多的预约问题与我们物流商无关，如Mercado美客多货物到仓后我司进行预约派送7天后仍无法预约，我司会提供截图给交货方，需要卖家与美客多客户经理进行协助争取白名单，以便更好早点预约成功；
3.</t>
    </r>
    <r>
      <rPr>
        <sz val="14"/>
        <color rgb="FFFF0000"/>
        <rFont val="微软雅黑"/>
        <charset val="134"/>
      </rPr>
      <t>墨西哥其它外州平台仓库只能快递送仓，没有签收单，派送费：RMB120/箱。快递派送：最长边不大于100，次长边不大于70，除5000小于30；</t>
    </r>
    <r>
      <rPr>
        <sz val="14"/>
        <rFont val="微软雅黑"/>
        <charset val="134"/>
      </rPr>
      <t xml:space="preserve">
4.按立方计费：体重比1:363，单票最低1CBM                                                                                       
5.单独报关件收费：RMB350/票，续页50RMB/页。木制品需提供商检，无法提供商检的需要单询操作员落实商检费。
6.</t>
    </r>
    <r>
      <rPr>
        <sz val="14"/>
        <color rgb="FFFF0000"/>
        <rFont val="微软雅黑"/>
        <charset val="134"/>
      </rPr>
      <t>美妆产品商检费3000元/票，木制品商检费800元/票。</t>
    </r>
    <r>
      <rPr>
        <sz val="14"/>
        <rFont val="微软雅黑"/>
        <charset val="134"/>
      </rPr>
      <t xml:space="preserve">  </t>
    </r>
  </si>
  <si>
    <t>赔偿说明：</t>
  </si>
  <si>
    <r>
      <rPr>
        <sz val="14"/>
        <rFont val="微软雅黑"/>
        <charset val="134"/>
      </rPr>
      <t>1.不买保险：货物运输过程中如出现因乙方原因造成的货物丢失或海关扣货问题的，由甲方提供采购价格证明文件，乙方按照采购价格进行赔偿（如实际采购价格超出运费的，则仅按运费进行赔偿），并退还相应运费。（货物完成派送我司提供签收单,如出现箱内产品数量缺少、损坏不受理赔偿。）
2.高货值产品（比如手机、平板等）、易碎品（比如灯具、显示器、玻璃制品等）客户需自行购买保险，在运输过程中如果损坏原则上我司不赔偿（保丢不保损）。
3.运输途中如遇抢劫导致丢件，退运费且补偿一倍运费作为赔偿。                                                                                    
 4.我司接受购买保险，</t>
    </r>
    <r>
      <rPr>
        <sz val="14"/>
        <color rgb="FFFF0000"/>
        <rFont val="微软雅黑"/>
        <charset val="134"/>
      </rPr>
      <t>保费按照承保金额5.5%（箱内丢失免责，整箱丢件/扣关按照购买保额赔付）</t>
    </r>
  </si>
  <si>
    <t>特别注意：出货前请仔细阅读我司理赔标准，我司默认已阅读并已同意此赔偿方案。不另做争议。</t>
  </si>
  <si>
    <t>注意：交货之前请认真阅读各渠道条款，交货我司，代表认同我司报价表上之条款，并接受各条款的约束，此价格表最终解释权属我司。</t>
  </si>
  <si>
    <t>墨西哥仓库代码</t>
  </si>
  <si>
    <t>所属平台</t>
  </si>
  <si>
    <r>
      <rPr>
        <sz val="12"/>
        <rFont val="微软雅黑"/>
        <charset val="134"/>
      </rPr>
      <t xml:space="preserve">仓库代码 </t>
    </r>
    <r>
      <rPr>
        <b/>
        <i/>
        <sz val="11"/>
        <rFont val="微软雅黑"/>
        <charset val="134"/>
      </rPr>
      <t xml:space="preserve">/ </t>
    </r>
    <r>
      <rPr>
        <b/>
        <sz val="11"/>
        <rFont val="微软雅黑"/>
        <charset val="134"/>
      </rPr>
      <t>编号</t>
    </r>
  </si>
  <si>
    <t>仓库邮编</t>
  </si>
  <si>
    <t>仓库区域</t>
  </si>
  <si>
    <t>仓库详细地址</t>
  </si>
  <si>
    <t>配送收费标准</t>
  </si>
  <si>
    <t>墨西哥</t>
  </si>
  <si>
    <t>美客多仓库</t>
  </si>
  <si>
    <t>ML E1</t>
  </si>
  <si>
    <t>墨西哥州</t>
  </si>
  <si>
    <t>Domicilio de la bodega O′Donnell Mercado Libre Parque Industrial O′Donnell Puente México, (Edificio 1) Av. Ayotl SN, Colonia Axotlan, Cuautitlan Izcalli, Estado De México. CP 54715</t>
  </si>
  <si>
    <t>免费派送</t>
  </si>
  <si>
    <t>MXRC02</t>
  </si>
  <si>
    <t>Pral. Av, de la industria SN, Las Animas 6, SN, Topatzcllan, Estado De méxico. 54616</t>
  </si>
  <si>
    <t>ML E3</t>
  </si>
  <si>
    <t>Megapark Mercado Libre Prol. Av. de la industria S/N, Las Animas Nave 6, Tepotzotlan, Estado De México. ZIP CODE: 54616.</t>
  </si>
  <si>
    <t>ML E4</t>
  </si>
  <si>
    <t>Av. Gustavo Baz Prada, Col. San Pedro Barrientos km 12.5, Tlalnepantla de Baz, Estado De México. ZIP CODE: 54010.</t>
  </si>
  <si>
    <t>MXCD05</t>
  </si>
  <si>
    <t>Av. Lic. Arturo Montiel Rojas, entre esquina el terremolo y hacienda las arboledas S/N, San Juan, Cuautitlan, Estado De Mexico CP.54800</t>
  </si>
  <si>
    <t>MXCD06</t>
  </si>
  <si>
    <t>Carretera Cuautitlan -Tultepec lote B no. 2 y lote C 1, Colonia Terremoto, Cuautitlan, Estado De México. 54803</t>
  </si>
  <si>
    <t>MXRC03</t>
  </si>
  <si>
    <t>Vialidad Cola de Caballo S/N, Rancho Nuevo la Virgen, Cuautitlan, Estado De México. ZIP CODE: 54800</t>
  </si>
  <si>
    <t>瓜仓</t>
  </si>
  <si>
    <t>外州</t>
  </si>
  <si>
    <t>Vesta Park Guadalajara I Mercado Libre
Carretera Guadalajara - El Salto vía El Verde 1900, Colonia Potrero El Salitre, El Salto, Jalisco. ZIP CODE: 45694.</t>
  </si>
  <si>
    <t>快递派送</t>
  </si>
  <si>
    <t>蒙特雷仓</t>
  </si>
  <si>
    <t>Mercado Libre Nexxus MTY
Parque Nexxus autopista al aeropuerto KM 3+800, Apodaca, Nuevo León. ZIP CODE: 66648.</t>
  </si>
  <si>
    <t>亚马逊仓库</t>
  </si>
  <si>
    <t>MEX1</t>
  </si>
  <si>
    <t>Cuautitlán Izcalli,Estado de México,MX（ZIP）：54715</t>
  </si>
  <si>
    <t>MEX2</t>
  </si>
  <si>
    <t>Cuautitlán Izcalli,MX,（ZIP）：54769</t>
  </si>
  <si>
    <t>MEX3</t>
  </si>
  <si>
    <t>Amazon MEX3 Prologis Park Grande Libramiento Norte No. 87 Lote A Tepotzotlan, Estado de Mexico 54607</t>
  </si>
  <si>
    <t>MEX6</t>
  </si>
  <si>
    <t>Camino a XOYOACAC，Fracc B Nav Jerusalem， TEPOTZOTLAN, MEXICO 54607</t>
  </si>
  <si>
    <t>GDL1</t>
  </si>
  <si>
    <t>Guadalajara-Chapala Highway #9999 Building 5 Zapote del Valle, JALISCO 45672</t>
  </si>
  <si>
    <t>GDL2</t>
  </si>
  <si>
    <t>Carretera El Salto 273 Flex Park 45680</t>
  </si>
  <si>
    <t>MTY1</t>
  </si>
  <si>
    <t>BLVD GUADALUPE No.403
Interior B012
APODACA, NUEVO LEON 66627</t>
  </si>
  <si>
    <t>TIJ1</t>
  </si>
  <si>
    <t>Camino Vecinal #20652, Nave 4 Colonia Murua Oriente 22465 - Tijuana, BAJA CALIFORNIA - Mexico</t>
  </si>
  <si>
    <t>HMO3</t>
  </si>
  <si>
    <t>Av. Mercury, Polígono B1-2, II Etapa, al Sur de la Carretera a la Colorada Parque Industrial Dynatech Sur Segunda Etapa 83297 - Hermosillo, Sonora - Mexico</t>
  </si>
  <si>
    <t>MID1</t>
  </si>
  <si>
    <t>431, de la Calle 19, Umán, YUCATAN, MX, 97246</t>
  </si>
  <si>
    <t>BJX1</t>
  </si>
  <si>
    <t>Calle Oliver Evans number 107 Carretera a Santa Ana del Conde, Km 4.5 Parque Industrial Bajío (PILBA)
León, Guanajuato 37680</t>
  </si>
  <si>
    <t>香港UPS红单/5000</t>
  </si>
  <si>
    <t>国家地区</t>
  </si>
  <si>
    <t>23-100KG</t>
  </si>
  <si>
    <t>101-200KG</t>
  </si>
  <si>
    <t>201-290KG</t>
  </si>
  <si>
    <t>美国含税</t>
  </si>
  <si>
    <t>61.5+150/票</t>
  </si>
  <si>
    <t>200KG以上请分票</t>
  </si>
  <si>
    <t>https://www.ups.com/cn/zh/support/shipping-support/shipping-costs-rates/fuel-surcharges.page</t>
  </si>
  <si>
    <t>香港UPS红单/6000</t>
  </si>
  <si>
    <t>63+150/票</t>
  </si>
  <si>
    <t>一票货物只有单箱的请单询价格</t>
  </si>
  <si>
    <t>一般贸易报关：报关费350 另加中港1RMB/KG(低消50RMB)</t>
  </si>
  <si>
    <r>
      <rPr>
        <sz val="16"/>
        <rFont val="微软雅黑"/>
        <charset val="134"/>
      </rPr>
      <t>实重</t>
    </r>
    <r>
      <rPr>
        <sz val="16"/>
        <color rgb="FFFF0000"/>
        <rFont val="微软雅黑"/>
        <charset val="134"/>
      </rPr>
      <t>不达标23KG</t>
    </r>
    <r>
      <rPr>
        <sz val="16"/>
        <rFont val="微软雅黑"/>
        <charset val="134"/>
      </rPr>
      <t xml:space="preserve">  体积按照</t>
    </r>
    <r>
      <rPr>
        <sz val="16"/>
        <color rgb="FFFF0000"/>
        <rFont val="微软雅黑"/>
        <charset val="134"/>
      </rPr>
      <t>25KG</t>
    </r>
    <r>
      <rPr>
        <sz val="16"/>
        <rFont val="微软雅黑"/>
        <charset val="134"/>
      </rPr>
      <t xml:space="preserve"> 起步计费  实重达标23KG  以实际测量为准      
</t>
    </r>
    <r>
      <rPr>
        <b/>
        <sz val="16"/>
        <color rgb="FFFF0000"/>
        <rFont val="微软雅黑"/>
        <charset val="134"/>
      </rPr>
      <t xml:space="preserve">一票多件货物 单件不足8kg 按照8KG计费 </t>
    </r>
    <r>
      <rPr>
        <b/>
        <sz val="16"/>
        <rFont val="微软雅黑"/>
        <charset val="134"/>
      </rPr>
      <t xml:space="preserve">      
</t>
    </r>
    <r>
      <rPr>
        <b/>
        <sz val="16"/>
        <color rgb="FFFF0000"/>
        <rFont val="微软雅黑"/>
        <charset val="134"/>
      </rPr>
      <t>包税渠道 25KG 起步计费</t>
    </r>
  </si>
  <si>
    <t>包税渠道进口处理费</t>
  </si>
  <si>
    <t>18元/票</t>
  </si>
  <si>
    <t>账号性质：</t>
  </si>
  <si>
    <t>香港UPS 红单服务 UPS WORLDWIDE EXPRESS SAVER</t>
  </si>
  <si>
    <t>取件地：</t>
  </si>
  <si>
    <t>香港 长沙湾 CHUANG SHA WAN</t>
  </si>
  <si>
    <t>中港截止时间：</t>
  </si>
  <si>
    <t>每天中午 14.30</t>
  </si>
  <si>
    <t>当天下港交货截止时间：</t>
  </si>
  <si>
    <t>每天中午13.30</t>
  </si>
  <si>
    <t>产品限制：</t>
  </si>
  <si>
    <t>液体、粉末、枪支弹药等航空禁运物品</t>
  </si>
  <si>
    <t>UPS附加费说明：</t>
  </si>
  <si>
    <r>
      <rPr>
        <sz val="12"/>
        <color rgb="FFFF0000"/>
        <rFont val="微软雅黑"/>
        <charset val="134"/>
      </rPr>
      <t xml:space="preserve">一、附加费以UPS实际账单通知为准收取，3年内补收均为有效。（包括:偏远费，国外退件费，关税费，住宅费，更改地址费，违禁品，危险品费 ，查验费，清关费等杂费）
</t>
    </r>
    <r>
      <rPr>
        <sz val="12"/>
        <rFont val="微软雅黑"/>
        <charset val="134"/>
      </rPr>
      <t xml:space="preserve">二、超出UPS服务范围的偏远地区，需加收偏远附加费，标准为RMB3.7元/KG*燃油，或者最低消费RMB175元*燃油，取两者较大者为收费标准；请自行查偏远地区，UPS偏远费3个月内收取有效。
</t>
    </r>
    <r>
      <rPr>
        <sz val="12"/>
        <color rgb="FFFF0000"/>
        <rFont val="微软雅黑"/>
        <charset val="134"/>
      </rPr>
      <t>1)亚马逊有备用仓的情况，后期是有可能会产生改派地址费，UPS账单出来是需要额外收取的，亚马逊如果有备用地址的，UPS在派送时会按亚马逊仓的要求改派到备用仓的地址去，这种改派UPS也是要额外收费，且UPS是不会向发件人发起问题的，不通知
2) 右侧亚马逊备用地址偏远更新EXCEL 即打单地址不管是哪个地址，ups都会下偏远账单，请知悉）</t>
    </r>
    <r>
      <rPr>
        <sz val="12"/>
        <rFont val="微软雅黑"/>
        <charset val="134"/>
      </rPr>
      <t xml:space="preserve">
三、附加手续服务费:UPS为</t>
    </r>
    <r>
      <rPr>
        <sz val="12"/>
        <color rgb="FFFF0000"/>
        <rFont val="微软雅黑"/>
        <charset val="134"/>
      </rPr>
      <t>RMB143元每件，需乘燃油</t>
    </r>
    <r>
      <rPr>
        <sz val="12"/>
        <rFont val="微软雅黑"/>
        <charset val="134"/>
      </rPr>
      <t>，客户托运以下任何一款包裹时，UPS将会对每件包裹向客户加收此附加费:
1)木箱包装/塑料箱包装/金属包装/缠绕膜包装
2)任何未有以瓦楞纸完包裹好的圆柱形物件，如圆桶、鼓、提桶或轮胎等
3) 任何最长一边之长度超过及包含120厘米或第二最长边的长度超过74厘米的包裹。
4)任何单件货物实重超过</t>
    </r>
    <r>
      <rPr>
        <sz val="12"/>
        <color rgb="FFFF0000"/>
        <rFont val="微软雅黑"/>
        <charset val="134"/>
      </rPr>
      <t>24公斤(不含24公斤)或者每票单件货物平均超过24公斤</t>
    </r>
    <r>
      <rPr>
        <sz val="12"/>
        <rFont val="微软雅黑"/>
        <charset val="134"/>
      </rPr>
      <t>，收取附加费</t>
    </r>
    <r>
      <rPr>
        <sz val="12"/>
        <color rgb="FFFF0000"/>
        <rFont val="微软雅黑"/>
        <charset val="134"/>
      </rPr>
      <t xml:space="preserve">143*U/件
</t>
    </r>
    <r>
      <rPr>
        <sz val="12"/>
        <rFont val="微软雅黑"/>
        <charset val="134"/>
      </rPr>
      <t>四、重量和尺寸的限制要求如下:(以下几种情况最大尺寸或者重量超过会加收1938元乘燃油/件)
1)任何包裹的最长一边(长度)超过及包含270厘米:
2)任何包裹的三围之和(即:(宽+高)*2+长)超过390厘米;
3)任何包裹的实重超过及包含67公斤。
说明:UPS不承运超过以上三个条件的包裹，被UPS操作人员一经发现会拒收，如果因透漏发现而被安排出口的此美货件，UPS会完成此派送服务，并自动会向发件客户收取此附加费</t>
    </r>
  </si>
  <si>
    <t>附加费：
包税渠道</t>
  </si>
  <si>
    <t>1类产品：鞋子类、纺织品、笔类、手机屏、带磁性产品、摄像头、车载收音机DVD、行车记录仪、加收1元/公斤；
2类产品：电子烟、指尖陀螺、自行车配件、U盘、对讲机、智能手环、中型播放器、机顶盒、数码相机、强磁性产品、剃须刀等部分刀具产品、假发、成人用品、加收3元/公斤；
3类产品：平板、手表、相机、大型玩具、安防/监控设备、空气净化器、录像机/摄像机、电子元器件、功放、显微镜、投影仪、显示屏、汽车用品及配件、云台、天文望远镜、无线电通讯设备、美容护肤器、大型工具包、等高货值产品：加收4元/公斤；                      
手机/无人机 其他产品单询。所有产品附加费最低收费30RMB/票；</t>
  </si>
  <si>
    <t>税金</t>
  </si>
  <si>
    <t>关税账单长期有效，其他附加费原账单，一律半年内能够提供给代理的均为有效</t>
  </si>
  <si>
    <t>此价格特别声明：如非货物本身问题，货物清关被卡导致无法清关，我司按货值赔偿，但最高不超40RMB/KG，并退运费。货物已交承运商中转发生丢失、损坏、是承运商责任的以承运商的赔偿金额为准，按申报价值赔偿，但最高赔偿金额不超过USD100。高价值货物请自行购买保险；如若接受此价格走货，代表默认此条款！</t>
  </si>
  <si>
    <t>美国空派-普货</t>
  </si>
  <si>
    <t>目的地国家</t>
  </si>
  <si>
    <t>12KG+</t>
  </si>
  <si>
    <t>71KG+</t>
  </si>
  <si>
    <t>提取时效</t>
  </si>
  <si>
    <t>美国西岸   (邮编8-9)</t>
  </si>
  <si>
    <t>6-8天左右提取 一票多件，单件货物实际重量要求12KG以上，不得超22KG</t>
  </si>
  <si>
    <t>美国中岸   (邮编4-7)</t>
  </si>
  <si>
    <t>美国东岸   (邮编0-3)</t>
  </si>
  <si>
    <t>此渠道不接液体 粉末 木竹制品 带电产品(带磁/马达/电机/泵需做磁检鉴定），如有瞒报一经查出罚款3000-5000元，产生退库延误损失由客户承担</t>
  </si>
  <si>
    <t>美国空派-带电</t>
  </si>
  <si>
    <t>10-12天左右提取 一票多件，单件货物实际重量要求12KG以上，不得超22KG</t>
  </si>
  <si>
    <t>产品说明</t>
  </si>
  <si>
    <t>温馨提示：出货需每箱贴"MADE IN CHINA"的标签，产品上也需要贴MADE IN CHINA   如产品未贴有中国制造的标签导致货物被扣，我司概不负责！</t>
  </si>
  <si>
    <t>◇普货渠道在国内起飞,非普货渠道主要在韩国起飞；主要飞LAX/ORD/JFK三个机场清关派送,一般情况下，美中美东货物优先安排飞ORD/JFK；如有其他特殊需求，可安排定制化方案服务；
◇末端派送方式有专车派送、LTL卡派（可以接托盘、木箱等大件货）卡派价格可以单询、FEDEX/UPS快递派送（只接受坚硬厚纸箱包装，过度地缠胶带、外包装缠膜等行为导致快递派送产生额外的包装费用实报实销）
◇我司可提供美国仓库仓储以及退换货服务.详情可咨询业务专员
◇ 接报关件/报关费350RMB/票，续页费50RMB/续页；5项品名为一页； 发票上需注明FBA号。单票货物限制5个品名，超出部分加收50RMB/个。</t>
  </si>
  <si>
    <t>◇单箱货物12KG 起计费，计费重不足12KG按12KG收费。货物重量的计算方式：长cm X 宽cm X 高cm /6000，实重和材积重取较大者
◇系统下单必须提供真实齐全详细产品申报信息（品名、产品数量、品牌、型号等）,如我司仓库检查不符,罚款RMB2000/票起；带电、带磁、带液体粉末等产品瞒报，如被机场安检查验，罚款RMB3000/票起；以上原因导致海关查验或查验不符,罚款RMB5000/票起,其他额外费用实报实销 ；并且发件人将承担产生的退货费、机场分箱费、国外理货操作费、空运操作费等 因冲货产生的其他费用实报实销；
◇如果地址错误产生UPS/FedEx更改地址和扣件费用的，所产生的具体费用需要单独咨询我司客服.</t>
  </si>
  <si>
    <t>◇末端派送服务仅限于美国本土48个州,不接收邮局邮箱,军方地址：APO 、FPO 、DPO等；岛屿(不接邮编：006-009  波多黎各、维尔京群岛,967-969 HI 夏威夷、关岛  995-999 AK 阿拉斯加等！)；亚马逊卫星仓（仓库IU代码开头）无法使用快递派送，卡派价格请单询</t>
  </si>
  <si>
    <t>详参产品附加费表格</t>
  </si>
  <si>
    <t>拒收产品目录：
1.枪支弹药、毒品、白色粉末、爆炸易燃危险品、毒性物质、化学腐蚀品、侵权仿牌产品、书籍、古董、货币、石墨，外箱贴有九类危险标识的货物
2.未有品牌授权的手机、电子产品（不限于以上列举）等产品；反倾销、涉及政治、宗教、侵犯知识产权、美国禁止进口货物、国家禁止出口及航空公司禁运物品
3.婴幼儿产品、原木制品、电子烟、医疗器械、食品、药品、化妆品（包括光疗仪、酒精棉）、干燥剂、汽车轮胎产品
4.不具备CE/UKCA认证或未贴CE/UKCA标签等原因导致海关查验扣关。（如CE、UKCA、蓝牙、HDMI、FDA、FCC、Lacey Act、DOT（不限于以上列举）等产品
5.移动电源、管制刀具、捆绑件、安全锤、手推车、钢钉、登山杖、折叠型金属桌椅、激光类产品
6、国家管制的稀有金属：钆、钇、铈、钕、铒、镱、铂、钋、镭、锕、钍、铀、钚、锔、锎、锿、锂、铼、镓、铟、锗、钛、锆、铪、钽、钨、钼、铼、碲铋、铟、锑、钐、铽、镝、镨、钪、铍、铌、钍、镍、锰等</t>
  </si>
  <si>
    <t>末端快递派送</t>
  </si>
  <si>
    <t>美国空派未指定快递派送 默认UPS和FEDEX,计泡系数6000
一、接收货物要求：单件实重不得大于或者等于50KGS；最长边不得超过260cm;周长=长+[（2 x宽+2 x高）]不得超过380cm
二、包装要求：
1.未完全装入瓦楞纸板运输集装箱的任何物品，包括轮胎
2.任何外部装有非瓦楞纸板集装箱的包装，包括
但不限于帆布、皮革、金属、木材、硬塑料、软塑料（如塑料袋）或发泡聚苯乙烯泡沫（例如，聚苯乙烯泡沫塑料）。"
3.用收缩包装或拉伸包装覆盖外部运输集装箱的任何包装
4.任何用金属、塑料或布带捆扎的包裹，或有轮子、脚轮、把手的包裹或捆扎带（包括外表面松散包裹或内容物伸出容器表面）
5.任何圆柱形类似物品，包括但不限于桶、桶、罐、桶、邮寄管或者桶。
6.货箱外箱包装需使用透明胶带，不得缠过多的胶带、绑扎带，钉子、蛇皮袋，黄色胶带拉伸膜等过度包装
三、普通偏远地区产生的附加费单件25元/件；偏远扩展地区产生的附加费单件30元/件；超级偏远地区产生的附加费单件15美元/件；私人地址+2RMB/Kg
四、附加费规则：
1、单件实重大于或者等于22.5KG加收RMB245/件
2、单边长大于或者等于1.2M或者任意两边大于或者等于75cm 加收RMB185/件
3、周长=长+（宽+高）*2 大于266cm ，每件收185RMB/件附加费，周长超300cm 超大附加费单询或者实报实销
4、未按照包装要求或快递服务商在中转货物过程出现纸箱破损，额外产生不规则包装费每件收185RMB/件
5、其他特殊尺寸重量，附加费请单询
  5.1超大包裹附加费标准
     最长边超过96英寸=243cm（超过260cm 拒收）
     周长=长+（宽+高）*2 超过130英寸：长+[（2 x宽+2 x高）]大于等于300 小于等于390 （超过380拒收）
     重量大于等于40.9KGS=90LBS 小于等于 50KGS (超过50KGS 拒收)
6.地址修正费：因下单地址或其他信息不完整，不正确，导致快递公司产生地址修正费USD 28/箱；因收件人拒收产生的退件费和二次派送费,实报实销
温馨提示:UPS/FEDEX针对超标件在旺季期间将会额外收取旺季附加费，我司会根据快递账单实报实销</t>
  </si>
  <si>
    <t>赔偿标准</t>
  </si>
  <si>
    <t>在运输过程中如货物丢失，最高不超过RMB40/KG赔偿，退运费.已交UPS/FedEx后丢失的不退运费,按申报价值赔偿(最高不超100USD/票).高货值产品请买保险，找业务代买保险 特殊产品单询
特别申明以下情况不受理赔偿：
1）如因侵权问题，我司不承担任何责任并且保留追究发件人因此带来对我司的损失的赔偿；
2）如货物没有按照实际价值申报、侵犯知识产权、当地禁止进口等原因而导致的海关扣货，此情况不在赔偿范围之内，我司只协助发件人提供清关文件；
3）如因客户货物本身质量问题以及涉及到具体的认证问题等，均不受理赔偿；
4）如遇战争，自然灾害等不可抗力因素除导致货物破坏或灭失，不受理赔偿；
5）在运输过程中如遇到航班延误/清关延误等引起的总体时效延误，均不受理赔偿.
6）产品包装不合格问题、数量缺少、损坏不受理赔偿.
7）易碎品不接受任何损坏赔偿.
8）若亚马逊仓库因包装问题、标签问题产生拒收等原因，不受理赔偿；
9）我司无法保证可以逐一审核查验所有货物及其发票箱单和外箱包装等, 如因货物本身及发票箱单、包装等问题导致海关扣货、收件人拒收或退回，所产生的一切费用不受理赔偿；
10）箱单发票申报务必准确，下单渠道及发票中品名、品牌、材质、申报要素、产品属性等请与实际货物保持一致，否则因申报不符或渠道错误导致中国海关或国外海关产生罚款或扣货。我司概不负责且不受理赔偿！</t>
  </si>
  <si>
    <r>
      <rPr>
        <b/>
        <sz val="18"/>
        <color rgb="FF0070C0"/>
        <rFont val="微软雅黑"/>
        <charset val="134"/>
      </rPr>
      <t>欧洲(GLS/DHL/UPS</t>
    </r>
    <r>
      <rPr>
        <b/>
        <sz val="18"/>
        <color rgb="FFFF0000"/>
        <rFont val="微软雅黑"/>
        <charset val="134"/>
      </rPr>
      <t>安特卫普</t>
    </r>
    <r>
      <rPr>
        <b/>
        <sz val="18"/>
        <color rgb="FF0070C0"/>
        <rFont val="微软雅黑"/>
        <charset val="134"/>
      </rPr>
      <t>清专线
 (可递延，泡分50%)</t>
    </r>
    <r>
      <rPr>
        <b/>
        <sz val="20"/>
        <color rgb="FFFF0000"/>
        <rFont val="微软雅黑"/>
        <charset val="134"/>
      </rPr>
      <t>普货</t>
    </r>
  </si>
  <si>
    <r>
      <rPr>
        <sz val="16"/>
        <rFont val="微软雅黑"/>
        <charset val="134"/>
      </rPr>
      <t>时效约</t>
    </r>
    <r>
      <rPr>
        <sz val="16"/>
        <color rgb="FFFF0000"/>
        <rFont val="微软雅黑"/>
        <charset val="134"/>
      </rPr>
      <t>8-10</t>
    </r>
    <r>
      <rPr>
        <sz val="16"/>
        <rFont val="微软雅黑"/>
        <charset val="134"/>
      </rPr>
      <t>个自然日提取</t>
    </r>
  </si>
  <si>
    <t>法国/意大利10000以上邮编</t>
  </si>
  <si>
    <t>捷克/波兰/荷兰/西班牙/意大利10000以下/匈牙利/瑞典/奥地利/丹麦/希腊/葡萄牙/立陶宛/卢森堡/爱尔兰</t>
  </si>
  <si>
    <r>
      <rPr>
        <b/>
        <sz val="18"/>
        <color rgb="FF0070C0"/>
        <rFont val="微软雅黑"/>
        <charset val="134"/>
      </rPr>
      <t>欧洲(GLS/DHL/UPS)</t>
    </r>
    <r>
      <rPr>
        <b/>
        <sz val="18"/>
        <color rgb="FFFF0000"/>
        <rFont val="微软雅黑"/>
        <charset val="134"/>
      </rPr>
      <t>安特卫普</t>
    </r>
    <r>
      <rPr>
        <b/>
        <sz val="18"/>
        <color rgb="FF0070C0"/>
        <rFont val="微软雅黑"/>
        <charset val="134"/>
      </rPr>
      <t>清专线
 (可递延，泡分50%)</t>
    </r>
    <r>
      <rPr>
        <b/>
        <sz val="20"/>
        <color rgb="FFFF0000"/>
        <rFont val="微软雅黑"/>
        <charset val="134"/>
      </rPr>
      <t>带电</t>
    </r>
  </si>
  <si>
    <r>
      <rPr>
        <sz val="16"/>
        <rFont val="微软雅黑"/>
        <charset val="134"/>
      </rPr>
      <t>时效约</t>
    </r>
    <r>
      <rPr>
        <sz val="16"/>
        <color rgb="FFFF0000"/>
        <rFont val="微软雅黑"/>
        <charset val="134"/>
      </rPr>
      <t>8-12</t>
    </r>
    <r>
      <rPr>
        <sz val="16"/>
        <rFont val="微软雅黑"/>
        <charset val="134"/>
      </rPr>
      <t>个自然日提取</t>
    </r>
  </si>
  <si>
    <r>
      <rPr>
        <b/>
        <sz val="14"/>
        <color rgb="FFFF0000"/>
        <rFont val="微软雅黑"/>
        <charset val="134"/>
      </rPr>
      <t>注意事项！在递延资料审核通过后，亚马逊货物如需做递延，需满足以下基本要求！</t>
    </r>
    <r>
      <rPr>
        <sz val="12"/>
        <rFont val="微软雅黑"/>
        <charset val="134"/>
      </rPr>
      <t xml:space="preserve">
1、产品销售链接税号必须要与清关税号一致，新品/断货/不再售的产品需提供产品的后台售价截图和同清关税号一致的店铺链接；
2、申报单价不得低于销售价格的35%，如不符合海关系统同类产品平均最低申报标准，将按海关的最低标准申报（出货前可让单证客服协助确认税金，如不同意按此标准申报，无法做递延，请走包税）；
3、派送（收件对应）国家要求：清关VAT号所属国家需和派送国家一致；
4、其他能提供销售链接显示的税号与VAT税号一致的海外仓和平台可以接，例如：EBAY、法国CD，速卖通及其他大型海外仓等，出货前请提供货物发票单询客服；
5、因海关定期查税，递延货物在清关后必须提供“VAT申报金额确认函”及“申报回执单”给到清关行备案，以便海关不定期核查，为保障递延申报与清关一致并及时提供，我司在出货前确认申报货值时，并预收VAT保证金费用（=清关资料上的申报货值*21%），具体内容及要求可咨询客服；
6、货物一旦安排出货后，不得更改渠道，否则所产生的运单处理费 ，审单费等自行承担；
7、欧洲递延价格为价格表减1.5/KG+</t>
    </r>
    <r>
      <rPr>
        <b/>
        <sz val="12"/>
        <color rgb="FFFF0000"/>
        <rFont val="微软雅黑"/>
        <charset val="134"/>
      </rPr>
      <t>RMB400/VAT号</t>
    </r>
    <r>
      <rPr>
        <sz val="12"/>
        <rFont val="微软雅黑"/>
        <charset val="134"/>
      </rPr>
      <t>清关费；
8、递延货物如遇查验产生查验费、国外仓储等费用实报实销，不接受请勿安排！</t>
    </r>
  </si>
  <si>
    <t>渠道说明</t>
  </si>
  <si>
    <r>
      <rPr>
        <sz val="12"/>
        <color theme="2" tint="-0.749992370372631"/>
        <rFont val="微软雅黑"/>
        <charset val="134"/>
      </rPr>
      <t>1）整票货的单件计费重需12KG计费，单箱不足12KG按12KG计费。</t>
    </r>
    <r>
      <rPr>
        <b/>
        <sz val="12"/>
        <color rgb="FFFF0000"/>
        <rFont val="微软雅黑"/>
        <charset val="134"/>
      </rPr>
      <t>UPS必须2件起步派送 ，1件的话要补20欧派送费。</t>
    </r>
  </si>
  <si>
    <r>
      <rPr>
        <sz val="12"/>
        <color theme="2" tint="-0.749992370372631"/>
        <rFont val="微软雅黑"/>
        <charset val="134"/>
      </rPr>
      <t>2）</t>
    </r>
    <r>
      <rPr>
        <b/>
        <sz val="12"/>
        <color rgb="FFFF0000"/>
        <rFont val="微软雅黑"/>
        <charset val="134"/>
      </rPr>
      <t>可接私人地址/商业地址/海外仓单询！</t>
    </r>
  </si>
  <si>
    <t>3）异地交仓货物下单前确认价格和交仓时间，请知悉！</t>
  </si>
  <si>
    <t>4）非我司原因货物退仓，产生退货费用：RMB2/件，最低50RMB/票！</t>
  </si>
  <si>
    <r>
      <rPr>
        <sz val="12"/>
        <color theme="2" tint="-0.749992370372631"/>
        <rFont val="微软雅黑"/>
        <charset val="134"/>
      </rPr>
      <t>5）可接报关件，</t>
    </r>
    <r>
      <rPr>
        <sz val="12"/>
        <color theme="1"/>
        <rFont val="微软雅黑"/>
        <charset val="134"/>
      </rPr>
      <t>报关费350RMB/票。</t>
    </r>
    <r>
      <rPr>
        <sz val="12"/>
        <color theme="2" tint="-0.749992370372631"/>
        <rFont val="微软雅黑"/>
        <charset val="134"/>
      </rPr>
      <t>（如因报关货物/资料问题导致查验产生费用需客人全权承担！）</t>
    </r>
  </si>
  <si>
    <t>6）木制品涉及商检需加收2/KG，需与产品附加费用叠加！</t>
  </si>
  <si>
    <r>
      <rPr>
        <sz val="12"/>
        <color theme="2" tint="-0.749992370372631"/>
        <rFont val="微软雅黑"/>
        <charset val="134"/>
      </rPr>
      <t>7）常见产品加收：
欧洲空运附加费：
      1）</t>
    </r>
    <r>
      <rPr>
        <sz val="12"/>
        <color rgb="FFFF0000"/>
        <rFont val="微软雅黑"/>
        <charset val="134"/>
      </rPr>
      <t>纯纺织品类、鞋类产品+8/KG！</t>
    </r>
    <r>
      <rPr>
        <sz val="12"/>
        <color theme="2" tint="-0.749992370372631"/>
        <rFont val="微软雅黑"/>
        <charset val="134"/>
      </rPr>
      <t>磁性+2/KG！
      2）手机壳、手表壳、钢化膜、手链、项链、戒指、数据线、钢化膜、插座、表带、掏耳器、电器元器件、钥匙扣、计时器、温度计、汽车配件、夹子、一次性产品、气球等产品+4/KG；混合纺织品、皮革制品、箱包、所有灯具、纯金属制产品，笔、血压计、机顶盒、导航仪、眼镜、太阳镜、蓝牙产品、太阳能产品、相机、行车记录仪、车载DVD、对讲机、手机屏、功放、显微镜、投影仪、3D打印机、手推车、打印机、摄像机（头）等产品+2/KG！
      3）</t>
    </r>
    <r>
      <rPr>
        <sz val="12"/>
        <color rgb="FFFF0000"/>
        <rFont val="微软雅黑"/>
        <charset val="134"/>
      </rPr>
      <t>产品单箱装箱平均100pcs以下不需要附加，100-150pcs+1.5/KG，200pcs+2.5/KG，300pcs+3.5/KG，400pcs+5.5/KG，500pcs+7.5/KG，超600pcs以上+9.5/KG，封顶附加费+9.5/KG</t>
    </r>
    <r>
      <rPr>
        <sz val="12"/>
        <color theme="2" tint="-0.749992370372631"/>
        <rFont val="微软雅黑"/>
        <charset val="134"/>
      </rPr>
      <t xml:space="preserve">
      4）如2.3点均符合，附加费哪个高取哪个；产品附加包含但不限于以上明细，如价表无体现，请在出货前留意单询并确认附加费再交货，一经出货默认同意附加！</t>
    </r>
  </si>
  <si>
    <r>
      <rPr>
        <sz val="12"/>
        <color rgb="FFFF0000"/>
        <rFont val="微软雅黑"/>
        <charset val="134"/>
      </rPr>
      <t xml:space="preserve">8）欧洲UPS包装要求：
  1）超重收费：标准包裹实重大于25kg小于30KG德国加收160人民币/箱 非德国加收人民币200/箱，超过30KG拒收。
  2）超长收费：最长边＜100cm，第二长边＜70cm，任意一边超长德国加收人民币160/箱 非德国加收人民币200/箱（任意边长超出160cm包裹拒收） 。
  3）超材积收费：/6000后 材积超20.5KG德国加收160人民币/箱 非德国加收人民币200/箱。
  4）超周长收费：长+2*宽+2*高=周长＜3米，如超出3米小于3.9米加收人民币650/件，超过3.9米拒收。
  5）非规则包裹收费：外箱蛇皮袋/缠满黄色胶纸 德国加收人民币160/箱 非德国加收200人民币/箱。
  6）/6000后 材积超35KG拒收。
 </t>
    </r>
    <r>
      <rPr>
        <sz val="12"/>
        <color theme="2" tint="-0.749992370372631"/>
        <rFont val="微软雅黑"/>
        <charset val="134"/>
      </rPr>
      <t xml:space="preserve">
    欧洲GLS包装要求：
  1）超重收费：标准包裹不大于30kg，＞30KG每个包裹加收400人民币 （≥40KG包裹拒收）
  2）超长收费：最长边＜110cm，第二长边＜70cm，任意一边超长每个包裹加收150人民币（任意边长超出160cm包裹拒收） 
  3）超周长限制：长+2*宽+2*高=周长＜3米，如周长超出3m包裹拒收；或可接受周长超出3m且＜390cm的包裹账单实报实销，否则拒收。
  4）超体积费用：标准包裹不大于150升（0.15m³），超过每个包裹加收20人民币；</t>
    </r>
  </si>
  <si>
    <t>赔偿说明</t>
  </si>
  <si>
    <t>1）丢件赔偿：未上架经核实丢件，最高补偿RMB40/KG不退运费；上网后提取未签收，按照快递标准最高赔偿USD100/票不退运费。（补充说明：高货值请发货人自行购买保险，或委托我司购买，具体请单询）</t>
  </si>
  <si>
    <t>2）提取上网后，如派送异常，必须在15天内申请调查（以官网更新的最后一条信息时间为准），否则只接受调查不接受索赔。未提取上网，必须在交货后1个月内提出申请调查，超期件将我司不予受理。</t>
  </si>
  <si>
    <t>3）非整箱丢失，属内装货物或上架数量缺少，不受理赔偿；</t>
  </si>
  <si>
    <t>4）若亚马逊仓库因包装问题、标签问题产生拒收等原因，不受理赔偿；</t>
  </si>
  <si>
    <t>5）因包装不合格问题导致产品损坏的情况，不受理赔偿。</t>
  </si>
  <si>
    <t>6）赔偿费用充入贵司在我司系统账户，只做余额抵扣运费使用。</t>
  </si>
  <si>
    <t>免责声明</t>
  </si>
  <si>
    <r>
      <rPr>
        <sz val="12"/>
        <color theme="2" tint="-0.749992370372631"/>
        <rFont val="微软雅黑"/>
        <charset val="134"/>
      </rPr>
      <t>1、箱单发票申报务必准确，下单渠道及发票中品名、品牌、材质、申报要素、产品属性等请与实际货物保持一致，否则因申报不符或渠道错误导致中国海关或国外海关产生罚款或扣货我司概不负责！</t>
    </r>
    <r>
      <rPr>
        <sz val="12"/>
        <color rgb="FFFF0000"/>
        <rFont val="微软雅黑"/>
        <charset val="134"/>
      </rPr>
      <t>另因瞒报、漏报、冲货查到仿牌/侵权罚款最低10000元人民币每票，上不封顶！</t>
    </r>
  </si>
  <si>
    <t>2、我司无法保证可以逐一审核查验所有货物及其发票箱单和外箱包装等, 如因货物本身及发票箱单、包装等问题导致海关扣货、收件人拒收或退回，所产生的一切费用及责任由发件方承担！</t>
  </si>
  <si>
    <t>3、如遇目地海关查验，因货物质量/认证问题我司可协助清关处理，但不承担任何责任！另最终海关查验结果认定货物因以下原因导致货物扣关甚至退运而产生的所有责任和相关费用将由发件人承担。
 1） 产品不具备CE/UKCA认证，没有贴CE/UKCA标签等原因导致海关扣关。（如CE、UKCA、蓝牙、HDMI、FDA、FCC、Lacey Act、DOT（不限于以上列举）等）
 2） 产品没有如实申报、侵犯知识产权或者欧盟禁止进口导致海关扣关。
 3） 产品配件不符合欧盟国家的要求导致海关扣关。
 4） 敏感品名，海关查验扣关。（反倾销、涉及政治、宗教等货物）</t>
  </si>
  <si>
    <t>4、因派送不成功、亚马逊爆仓、收件人拒收（含亚马逊仓）等原因导致退件，退件费及二次派送费用需货件发货人承担，账单实报实销！</t>
  </si>
  <si>
    <t>5、因不可抗拒因素造成的延误和丢件，我司不承担赔偿责任。（不可抗抗拒因素包括但不限于地震、泥石流、洪涝灾害；台风、暴雨雪、雾霾等恶劣天气；罢工、恐怖事件、意外交通事故、法规政策的修改、政府、海关等司法机关的行为、决定或命令；抢劫、飞车抢夺等暴力犯罪等）</t>
  </si>
  <si>
    <t>特别声明：如客户一旦交付货物并接受我司服务，我司默认客户已详细阅读过此价格表声明内容并接受各条款约束。</t>
  </si>
  <si>
    <t>51KG+</t>
  </si>
  <si>
    <t>英国UK（包税）</t>
  </si>
  <si>
    <t>时效约7-9个自然日提取</t>
  </si>
  <si>
    <t>英国UK（自税）</t>
  </si>
  <si>
    <t>英国UK（包税）-带电</t>
  </si>
  <si>
    <t>时效约9-11个自然日提取</t>
  </si>
  <si>
    <t>英国UK（自税）-带电</t>
  </si>
  <si>
    <t>温馨提示：
请注意！在递延资料审核通过后，亚马逊货物如需做递延，需满足以下基本要求！
1、递延税号必须与申报税号一致，产品销售链接可以不与税号对应，但是需要提供店铺链接（清关税号必须与店铺一致） 
2、递延产品申报单价不得低于市场销售价格的15%-20%（自税10%-15%左右），具体申报以实际产品为准（一般电子类产品申报较高）
3、海外仓递延货物具体请查看递延资料中的说明，也可在出货前咨询客服
4、不包税货物如遇查验产生查验费、国外仓储等费用实报实销，不接受请勿安排！
5、海外仓递延货物要求具体咨询客服</t>
  </si>
  <si>
    <t>1）非亚马逊单询！可收超大件，单询！递延及不包税 查验产生的费用实报实销！</t>
  </si>
  <si>
    <r>
      <rPr>
        <sz val="12"/>
        <rFont val="微软雅黑"/>
        <charset val="134"/>
      </rPr>
      <t>2）</t>
    </r>
    <r>
      <rPr>
        <sz val="14"/>
        <color rgb="FFFF0000"/>
        <rFont val="微软雅黑"/>
        <charset val="134"/>
      </rPr>
      <t>清关费：RMB150/票，整票货的单件计费重需12KG计费，单箱不足12KG按12KG计费</t>
    </r>
    <r>
      <rPr>
        <sz val="12"/>
        <rFont val="微软雅黑"/>
        <charset val="134"/>
      </rPr>
      <t>。可接私人地址/商业地址/海外仓，加收1/KG！</t>
    </r>
  </si>
  <si>
    <t>4）非我司原因货物退仓，产生退货费用：RMB2/件，最低50RMB/票！国内贴标费1元/张，纸箱费15元/箱</t>
  </si>
  <si>
    <r>
      <rPr>
        <sz val="12"/>
        <rFont val="微软雅黑"/>
        <charset val="134"/>
      </rPr>
      <t>5）可接报关件，</t>
    </r>
    <r>
      <rPr>
        <sz val="12"/>
        <color rgb="FFFF0000"/>
        <rFont val="微软雅黑"/>
        <charset val="134"/>
      </rPr>
      <t>报关费350RMB/票</t>
    </r>
    <r>
      <rPr>
        <sz val="12"/>
        <rFont val="微软雅黑"/>
        <charset val="134"/>
      </rPr>
      <t>。（如因报关货物/资料问题导致查验产生费用需客人全权承担！）</t>
    </r>
  </si>
  <si>
    <t>6） 木制品涉及商检需加收2/KG，需与产品附加费用叠加！</t>
  </si>
  <si>
    <t>7）超5个品名加收15RMB/个！（第6个品名开始加收）</t>
  </si>
  <si>
    <t>8）常见产品加收：
  1）纯纺织品类+2/kg，鞋类+4/kg！售价超50英镑产品附加费需单询！
  2）混合纺织品、皮革制品、箱包、纯金属制产品，笔、血压计、机顶盒、导航仪、眼镜、太阳镜、蓝牙产品、太阳能产品、相机、行车记录仪、车载DVD、对讲机、手机屏、功放、显微镜、投影仪、3D打印机、手推车、打印机、摄像机（头）等产品+2/KG！
  3）如价表无体现，请在出货前留意单询并确认附加费再交货，一经出货默认同意附加！</t>
  </si>
  <si>
    <t>9）英国DPD包装要求：
  1）超重收费：标准包裹不大于30kg，＞30KG每个包裹加收300人民币 （≥40KG包裹拒收）
  2）超长收费：最长边＜100cm，第二边长＜70cm，第三边长＜60cm，任意一边超长每个包裹加收300人民币（任意边长超出160cm包裹拒收） 
  3）超周长限制：长+宽+高=周长＜2.3米，如周长超出2.3m包裹拒收；或可接受周长超出2.3m且＜3m的包裹账单实报实销，否则拒收。</t>
  </si>
  <si>
    <t>1）丢件赔偿：未上架经核实丢件，最高补偿RMB40/KG不退运费；上网后提取未签收，按照快递标准最高赔偿USD100/票不退运费。（补充说明：高货值请发货人自行购买保险，或委托我司购买，具体请单询。）</t>
  </si>
  <si>
    <r>
      <rPr>
        <sz val="12"/>
        <rFont val="微软雅黑"/>
        <charset val="134"/>
      </rPr>
      <t>1、 箱单发票申报务必准确，下单渠道及发票中品名、品牌、材质、申报要素、产品属性等请与实际货物保持一致，否则因申报不符或渠道错误导致中国海关或国外海关产生罚款或扣货我司概不负责！</t>
    </r>
    <r>
      <rPr>
        <b/>
        <sz val="12"/>
        <color rgb="FFFF0000"/>
        <rFont val="微软雅黑"/>
        <charset val="134"/>
      </rPr>
      <t>另因瞒报、漏报、冲货查到仿牌/侵权罚款最低10000元人民币每票，上不封顶！</t>
    </r>
  </si>
  <si>
    <t>2、 我司无法保证可以逐一审核查验所有货物及其发票箱单和外箱包装等, 如因货物本身及发票箱单、包装等问题导致海关扣货、收件人拒收或退回，所产生的一切费用及责任由发件方承担！</t>
  </si>
  <si>
    <t>3、 如遇目地海关查验，因货物质量/认证问题我司可协助清关处理，但不承担任何责任！另最终海关查验结果认定货物因以下原因导致货物扣关甚至退运而产生的所有责任和相关费用将由发件人承担。
 1） 产品不具备CE/UKCA认证，没有贴CE/UKCA标签等原因导致海关扣关。（如CE、UKCA、蓝牙、HDMI、FDA、FCC、Lacey Act、DOT（不限于以上列举等）
 2） 产品没有如实申报、侵犯知识产权或者欧盟禁止进口导致海关扣关。
 3） 产品配件不符合欧盟国家的要求导致海关扣关。
 4） 敏感品名，海关查验扣关。（反倾销、涉及政治、宗教等货物）</t>
  </si>
  <si>
    <t>美国海外存储及拦截服务收费标准</t>
  </si>
  <si>
    <t>序号</t>
  </si>
  <si>
    <t>收费项目</t>
  </si>
  <si>
    <t>价格</t>
  </si>
  <si>
    <t>说明</t>
  </si>
  <si>
    <t>散货拦截费（整柜直送不可拦截）</t>
  </si>
  <si>
    <t>USD120/票</t>
  </si>
  <si>
    <t>拦截成功收取</t>
  </si>
  <si>
    <t>入库费</t>
  </si>
  <si>
    <t>纸箱入库</t>
  </si>
  <si>
    <t>USD1/箱，纸箱最低收费USD50/票</t>
  </si>
  <si>
    <t>非用我司头程入仓则收取该费用</t>
  </si>
  <si>
    <t>仓储费（低消1托，1.8CBM/托）</t>
  </si>
  <si>
    <t>不足0.5CBM，按0.5CBM计算
不足7天，按7天计费</t>
  </si>
  <si>
    <t>￥0/CBM</t>
  </si>
  <si>
    <t>1-7天，免仓租</t>
  </si>
  <si>
    <t>8-60天</t>
  </si>
  <si>
    <t>USD1/托/天</t>
  </si>
  <si>
    <t>8天-60天，每半个月结算一次仓租，不足1周，按1周计费</t>
  </si>
  <si>
    <t>61-90天</t>
  </si>
  <si>
    <t>USD1.5/托/天</t>
  </si>
  <si>
    <t>61-90天，每半个月结算一次仓租，不足1周，按1周计费</t>
  </si>
  <si>
    <t>91-119</t>
  </si>
  <si>
    <t>USD2/托/天</t>
  </si>
  <si>
    <t>91天，每半个月结算一次仓租，不足1周，按1周计费</t>
  </si>
  <si>
    <t>120天以上</t>
  </si>
  <si>
    <t>USD3/托/天</t>
  </si>
  <si>
    <t>120天，每半个月结算一次仓租，不足1周，按1周计费</t>
  </si>
  <si>
    <t>纸箱仓库内分货</t>
  </si>
  <si>
    <t>USD1/箱，最低收费USD15/票</t>
  </si>
  <si>
    <t>按整柜对应仓点总件数收费</t>
  </si>
  <si>
    <t>打托费</t>
  </si>
  <si>
    <t>按亚马逊入仓标准</t>
  </si>
  <si>
    <t>USD15/托</t>
  </si>
  <si>
    <t>适用于纸箱散货入仓，打托出仓；含托盘及拉伸膜等材料和人工</t>
  </si>
  <si>
    <t>贴标签</t>
  </si>
  <si>
    <t>FBA标签</t>
  </si>
  <si>
    <t>USD0.5/张</t>
  </si>
  <si>
    <t>每箱至少两张</t>
  </si>
  <si>
    <t>SKU标签</t>
  </si>
  <si>
    <t>2.5“ x 1" 贴纸，包括贴纸打印</t>
  </si>
  <si>
    <t>UPS标签</t>
  </si>
  <si>
    <t>对应贴标费</t>
  </si>
  <si>
    <t>标签</t>
  </si>
  <si>
    <t>USD1/张</t>
  </si>
  <si>
    <t>要求指定箱号贴标或覆盖外箱原有旧标签时产生</t>
  </si>
  <si>
    <t>出库费</t>
  </si>
  <si>
    <t>纸箱出仓</t>
  </si>
  <si>
    <t>快递出库收取该费用</t>
  </si>
  <si>
    <t>自提费</t>
  </si>
  <si>
    <t>托盘出仓</t>
  </si>
  <si>
    <t>按托盘收费</t>
  </si>
  <si>
    <t>增值服务费（如产生）</t>
  </si>
  <si>
    <t>清点费</t>
  </si>
  <si>
    <t>清点产品数量</t>
  </si>
  <si>
    <t>USD0.5/PCS，低消USD15/箱</t>
  </si>
  <si>
    <t>原箱如需拆箱分拣、清点、封箱，则收取此费用</t>
  </si>
  <si>
    <t>重新整理</t>
  </si>
  <si>
    <t>USD5/箱</t>
  </si>
  <si>
    <t>原箱如需拆箱分拣、清点、重新整理装箱，则收取此费用</t>
  </si>
  <si>
    <t>拍照费</t>
  </si>
  <si>
    <t>标签、货件等外观</t>
  </si>
  <si>
    <t>如需拆箱拍产品照，需额外收取重新打包或打托费</t>
  </si>
  <si>
    <t>抽卡费</t>
  </si>
  <si>
    <t>抽取卡片</t>
  </si>
  <si>
    <t>移除留评卡，礼品卡</t>
  </si>
  <si>
    <t>派送费</t>
  </si>
  <si>
    <t>二次派送费</t>
  </si>
  <si>
    <t>根据拦截后更新的仓库进行核算</t>
  </si>
  <si>
    <t>销毁费</t>
  </si>
  <si>
    <t>库内销毁</t>
  </si>
  <si>
    <t>USD0.5/PCS</t>
  </si>
  <si>
    <t>拦截或者留仓货物需要海外仓进行销毁处理</t>
  </si>
  <si>
    <t>重要说明</t>
  </si>
  <si>
    <t>1、以上价格适用于“FBA中转补仓服务”；从中国以整柜或散货的形式进入海外仓，以纸箱或托盘为最小处理单位，按需分批发往FBA；
2、易通海外仓有权拒收未预先告知入库、私人地址退件或者无客户ID的货物，且不承担由此造成的后果；
3、货物到仓后，海外仓按照客户提供的货运清单，以纸箱或托盘为最小清点单位，向客户反馈到仓情况；不对箱内产品数量进行清点且不负责；
4、仓库不接收一切仿牌、违禁、易燃易爆、违反美国法律法规等货物；仓库对每一批到仓货物都会进行抽检，一旦发现此类产品，将立即通知客户，作下架并销毁的处理； 海外仓概不负责；
5、收费构成：
①整柜散货入仓、按箱出仓：入仓费（按柜型）+订单处理费（纸箱）+ 仓租；
②整柜散货入仓、按托出仓：入仓费（按柜型）+订单处理费（纸箱）+ 打托费 + 仓租；
③散货纸箱入仓、按箱出仓：入仓费（纸箱）+订单处理费（纸箱） + 仓租；
④散货纸箱入仓、按托出仓：入仓费（纸箱）+订单处理费（纸箱）+ 打托费 + 仓租；
6、以上收费标准及服务政策，最终解释权归易通所有；确认合作后，即表示客户已阅读、理解并认同以上价格和内容，双方已达成共识。</t>
  </si>
  <si>
    <t>仓库增值服务价格表</t>
  </si>
  <si>
    <t>项目</t>
  </si>
  <si>
    <t>入仓费</t>
  </si>
  <si>
    <t>22/CBM</t>
  </si>
  <si>
    <t>货物送达我司仓库，收取RMB22/CBM，包含卸货，测量数据，登记入库等动作。</t>
  </si>
  <si>
    <t>请看备注</t>
  </si>
  <si>
    <t>1.存放一个星期(含7天)免费  (如客户需中转或退回的：需收取退仓费+仓储费，仓储费按RMB2.5/CBM/天收取)
2.超出7天一个月(第8-30天)之内按照RMB2.5/CBM/天收取存储费；
3.第二个月(第31天到60天)按照RMB5/CBM/天收取存储费，同时客服提前7天邮件通知客户是否继续续费存储；
4.对未缴纳存储费的客户，客服邮件提醒通知客户，存储周期为二个月(60天)未交费，定义客户自动弃货，我公司有权自行处理；</t>
  </si>
  <si>
    <t>装柜费</t>
  </si>
  <si>
    <t>整柜装柜按RMB1000/柜收取费用</t>
  </si>
  <si>
    <t>加班费</t>
  </si>
  <si>
    <t>周一至周五
20:01—23:00 RMB20元/小时/人
23:00后停止收货                                                                                                                                                                           周六18:00以后收货算加班，加班费30元/小时/人</t>
  </si>
  <si>
    <t>贴标费</t>
  </si>
  <si>
    <t>1.进仓必须有我司唛头，未贴唛头或FBA标签，标贴破损，更换外箱标贴等不符合标准入仓货物需重新贴标，按照1元/张收取贴标费(另:我司可免费提供标签给客户/司机或业务自贴)最低消费10元/票；                                                                                                                                 
2.内箱未贴中国制造、SKU的货物，按照0.6元/张收取(如有特殊操作要求需单询)最低消费30元/票；                                                                                                                                                                  3.撕黄色胶纸，收5元/箱(包重新贴透明胶纸)； 
4.翻箱检查费(如:开箱核对SKU)5元/箱，最低消费50元/票。</t>
  </si>
  <si>
    <t>换箱（我司提供纸箱）</t>
  </si>
  <si>
    <t>RMB20/箱</t>
  </si>
  <si>
    <t>含纸箱、两张FBA标签、唛头</t>
  </si>
  <si>
    <t>换箱(客户提供纸箱)</t>
  </si>
  <si>
    <t>RMB10/箱</t>
  </si>
  <si>
    <t>含两张FBA标签、唛头</t>
  </si>
  <si>
    <t>退仓费</t>
  </si>
  <si>
    <t>RMB25/CBM</t>
  </si>
  <si>
    <t>非我司原因导致的退仓：如产品不符合进出口要求、卖家账号异常等。最低收费RMB50/次。</t>
  </si>
  <si>
    <t>打印费</t>
  </si>
  <si>
    <t>2元/张(入仓需入仓单，一式两份）（直客有唛头无需入仓单）</t>
  </si>
  <si>
    <t>国内仓库地址及工作时间</t>
  </si>
  <si>
    <t>收货时间：
1） 周一至周五 10:00-12:30    14:00-20:00 
2） 周六 10:00-23:00 
深圳总部公司地址：广东省深圳市龙华区民治街道民强社区宝山时代大厦2610-2616    
东莞仓库地址（装柜仓库）：东莞市清溪镇九乡村新屋吓一路11号    陈主管15118451410
广州仓库地址（装柜仓库）：广州市白云区太岗公路34号基实(广州)白云空港产业园A1栋4层02单元    潘主管 19076062229
义乌仓库地址（装柜仓库）： 金华市金东区金港大道988号中外运仓库4号库1.2号门    王小姐  18158397350
嘉兴仓库地址（装柜仓库）：嘉兴市嘉善县洪福东路718号丰树（姚庄）科技综合产业园1B-3    李主管 18720007068
汕头仓库地址（中转仓库）：汕头市澄海区莱美工业区凤翔路逸诚汽车维修向前一到三间    胡经理 13923475593
泉州仓库地址（中转仓库）：晋江市磁灶镇西园街道传化公路港k2仓库成翔物流    李阿玲 158 6045 1181
厦门仓库地址（中转仓库）：厦门集美嘉晟物流园1期2栋110    李没没  14760028777
中山仓库地址（中转仓库）：中山市小榄镇北部物流中心    薛永波 18659507913</t>
  </si>
  <si>
    <t>特别提示:此价格表一经发送，如客户一旦交货至我司，我司默认客户已仔细阅读此价格表的所有内容并接受各条款。</t>
  </si>
  <si>
    <t>顺序</t>
  </si>
  <si>
    <t>FBA Code</t>
  </si>
  <si>
    <t>State</t>
  </si>
  <si>
    <t>Zip</t>
  </si>
  <si>
    <t>是否偏远UPS/FEDEX</t>
  </si>
  <si>
    <t>3200 Fulkerth Road  TURLOCK,(MCE1)</t>
  </si>
  <si>
    <t>CA</t>
  </si>
  <si>
    <t>偏远</t>
  </si>
  <si>
    <t>4532 NEWCASTLE RD
STOCKTON CA 95215-9465(SCK1)</t>
  </si>
  <si>
    <t>SCK4 - 6001 S AUSTIN RD 95215-8354 - STOCKTON, CA - United States(SCK4)</t>
  </si>
  <si>
    <t>4700 WILBUR AVE 94561-2677 - OAKLEY，CA United states</t>
  </si>
  <si>
    <t>1475 AKRON WAY FORNEY
FORNEY TX 75126-3566 US(FTW5)</t>
  </si>
  <si>
    <t>TX</t>
  </si>
  <si>
    <t>Amazon.com.ksdc LLC 
19645 Waverly Rd 
Edgerton, KS 66021-9588 
US (MKC4)</t>
  </si>
  <si>
    <t>KS</t>
  </si>
  <si>
    <t>超级偏远</t>
  </si>
  <si>
    <t>23714 W Amoco Rd
CHANNAHON, IL 60410-8758
US (ORD2)</t>
  </si>
  <si>
    <t>IL</t>
  </si>
  <si>
    <t>Amazon.com.indc LLC 
710 S Girls School Rd 
Indianapolis, IN 46231-1132 
US(IND4)</t>
  </si>
  <si>
    <t>IN</t>
  </si>
  <si>
    <t>850 GATEWAY GLOBAL DR
BYHALIA, MS 38611-6040
US (MEM8)</t>
  </si>
  <si>
    <t>MS</t>
  </si>
  <si>
    <t>MEM2</t>
  </si>
  <si>
    <t>191 NORFOLK SOUTHERN WAY BYHALIA, MS 38611-2306 US (MEM2)</t>
  </si>
  <si>
    <t>IUSL</t>
  </si>
  <si>
    <t>600 PRINCIPIO PKWY W 21901-2914 - NORTH EAST, MD - United States</t>
  </si>
  <si>
    <t>MD</t>
  </si>
  <si>
    <t>RDG1</t>
  </si>
  <si>
    <t>3563 Mountain Road HAMBURG, PA 19526-7947 US (RDG1)</t>
  </si>
  <si>
    <t>PA</t>
  </si>
  <si>
    <t>AVP3</t>
  </si>
  <si>
    <t>Amazon.com.dedc LLC 
298 1ST AVE 
GOULDSBORO ,PA
US 18424-9492(AVP3)</t>
  </si>
  <si>
    <t>PIT2 1200 Westport Rd IMPERIAL PA 15126-1002（ PIT2）</t>
  </si>
  <si>
    <t>SWF1 - 635 INTERNATIONAL BLVD 12575-5150 - ROCK TAVERN, NY - United States(SWF1)</t>
  </si>
  <si>
    <t>ALB1 1835 US Route 9 Castleton, NY 12033-9634 US ( ALB1)</t>
  </si>
  <si>
    <t>XSE2</t>
  </si>
  <si>
    <t>7530 150th ST SW 98439 - Lakewood, WA - United States</t>
  </si>
  <si>
    <t>WA</t>
  </si>
  <si>
    <t>18580 GATEWAY DR 92394 - VICTORVILLE, CA - United States</t>
  </si>
  <si>
    <t>XLX3</t>
  </si>
  <si>
    <t>21590 Needham Ranch Parkway 91321 - Santa Clarita, CA - United States</t>
  </si>
  <si>
    <t>RNO1</t>
  </si>
  <si>
    <t>1600 E Newlands Rd 
Fernley, NV 89408 
US(RNO1)</t>
  </si>
  <si>
    <t>NV</t>
  </si>
  <si>
    <t>21000 East 13th Avenue, Aurora, CO 80018(DEN8)</t>
  </si>
  <si>
    <t>CO</t>
  </si>
  <si>
    <t>8590 NE 24th Avenue 79108-7749 - AMARILLO.TX United States</t>
  </si>
  <si>
    <t>31555 Highway 90 E 
Brookshire, TX 77423 
US (HOU3)</t>
  </si>
  <si>
    <t>KTX2</t>
  </si>
  <si>
    <t>15716 WOLF XING BLDG E, JUSTIN,TX, 76247-7791,</t>
  </si>
  <si>
    <t>TUL1</t>
  </si>
  <si>
    <t>2654 US-169 
Coffeyville, KS 67337 
US(TUL1)</t>
  </si>
  <si>
    <t>沃尔玛KS1</t>
  </si>
  <si>
    <t>WALMART
30801 W 191ST
EDGERTON KS 66021
United States</t>
  </si>
  <si>
    <t>MDW7</t>
  </si>
  <si>
    <t>Amazon.com.dedc LLC, 
6605 Monee Manhattan Road, 
Monee, IL 60449 
US (MDW7)</t>
  </si>
  <si>
    <t>SDF1</t>
  </si>
  <si>
    <t>Amazon.com 
1050 South Columbia Ave 
Campbellsville, KY 42718 
United States(SDF1)</t>
  </si>
  <si>
    <t>KY</t>
  </si>
  <si>
    <t>沃尔玛KY1</t>
  </si>
  <si>
    <t>KY1 WFS DELIVERIES-Cory Kennedy
120 Velocity Way
Shepherdsville, KY 40165
United States（沃尔玛-KY1）</t>
  </si>
  <si>
    <t>SDF4</t>
  </si>
  <si>
    <t>376 Amazon.com Blvd 
Shepherdsville, KY 40165 
US(SDF4)</t>
  </si>
  <si>
    <t>SDF6</t>
  </si>
  <si>
    <t>271 Omega Pkwy, 
Shepherdsville, KY 40165 
US(SDF6)</t>
  </si>
  <si>
    <t>Amazon.com 
225 Infinity Dr 
Charleston, TN 37310 
(866) 507-0055 
US(CHA2)</t>
  </si>
  <si>
    <t>TN</t>
  </si>
  <si>
    <t>沃尔玛BNA1s</t>
  </si>
  <si>
    <t>1015 Hixson Blvd, Lebanon,TN, 37090</t>
  </si>
  <si>
    <t>BNA1</t>
  </si>
  <si>
    <t>14840 Central Pike #190 
Lebanon, TN 37090 
US(BNA1)</t>
  </si>
  <si>
    <t>Amazon.com.dedc LLC 
500 DUKE DR 
LEBANON, TN 37090 
US (BNA2)</t>
  </si>
  <si>
    <t>HSV17817 Greenbrier RoadMADISON, AL 35756-4403US(HSV1)</t>
  </si>
  <si>
    <t>AL</t>
  </si>
  <si>
    <t>28869 Fanning Dr NW 35756 - MADISON, AL - United States</t>
  </si>
  <si>
    <t>TPA1</t>
  </si>
  <si>
    <t>Amazon Fullfillment Center TPA1
3350 Laurel Ridge Ave
Ruskin, FL 33570(TPA1)</t>
  </si>
  <si>
    <t>FL</t>
  </si>
  <si>
    <t>沃尔玛ATL3</t>
  </si>
  <si>
    <t>WALMART 445 valentine industrial parkway pendergrass GA,30567</t>
  </si>
  <si>
    <t>GA</t>
  </si>
  <si>
    <t>ATL3</t>
  </si>
  <si>
    <t>445 Valentine Industrial Parkway Pendergrass, GA 30567(ATL3)</t>
  </si>
  <si>
    <t>Amazon.com.dedc LLC 
808 Hog Mountain Road 
Jefferson, GA 30549 
US (MGE3)</t>
  </si>
  <si>
    <t>CSG1</t>
  </si>
  <si>
    <t>CSG1 - 280 BRIDGEPORT BLVD 30259-2867 - Moreland, GA - United States</t>
  </si>
  <si>
    <t>沃尔玛ATL2N</t>
  </si>
  <si>
    <t>3101 N. Highway 27 Carrollton, GA 30117</t>
  </si>
  <si>
    <t>Amazon.com.kydc LLC 
5000 COMMERCE WAY 
PETERSBURG, VA 23803 
US (RIC1)</t>
  </si>
  <si>
    <t>VA</t>
  </si>
  <si>
    <t>AWD-IUSL（ KRB5）</t>
  </si>
  <si>
    <t>600 Principio Pkwy W, North East, Maryland 21901, US</t>
  </si>
  <si>
    <t>MDT2</t>
  </si>
  <si>
    <t>600 Principio Pkwy W, North East, MD 21901
US (MDT2)</t>
  </si>
  <si>
    <t>沃尔玛PHL4n</t>
  </si>
  <si>
    <t>1410 United Dr Shippensburg, PA 17257</t>
  </si>
  <si>
    <t>6251 Pioneer Trail NW LOS LUNAS, NM 87031</t>
  </si>
  <si>
    <t>NM</t>
  </si>
  <si>
    <t>1250 Cassville White Road 30184 - White, GA - United States</t>
  </si>
  <si>
    <t>WBW2 - 1300 Corporate Way 18447 - OLYPHANT, PA - United States</t>
  </si>
  <si>
    <t>MIT2-5408 Express Avenue 93263 - SHAFTER, CA - United States</t>
  </si>
  <si>
    <t>TCY2-6201 Newcastle Rd 95215 - STOCKTON, CA - United States</t>
  </si>
  <si>
    <t>PSP3 - 64165 19th AVE 92240 - DESERT HOT SPRINGS, CA - United States</t>
  </si>
  <si>
    <t>LAS1=12300 Bermuda RoadHENDERSON, NV 89044-8746 US</t>
  </si>
  <si>
    <t>Effective June 1, 2025</t>
  </si>
  <si>
    <t>US 48 ZIP Codes</t>
  </si>
  <si>
    <t>US 48 DAS Extended ZIP Codes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</si>
</sst>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2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0.00;[$$-409]#,##0.00"/>
    <numFmt numFmtId="177" formatCode="[$USD]\ #,##0.00_);\([$USD]\ #,##0.00\)"/>
    <numFmt numFmtId="178" formatCode="_([$€-2]* #,##0.00_);_([$€-2]* \(#,##0.00\);_([$€-2]* &quot;-&quot;??_)"/>
    <numFmt numFmtId="179" formatCode="_-[$£-809]* #,##0.00_-;\-[$£-809]* #,##0.00_-;_-[$£-809]* \-??_-;_-@_-"/>
    <numFmt numFmtId="180" formatCode="[$USD]\ #,##0.00_);[Red]\([$USD]\ #,##0.00\)"/>
    <numFmt numFmtId="181" formatCode="[$-1010804]General"/>
    <numFmt numFmtId="182" formatCode="00000"/>
    <numFmt numFmtId="183" formatCode="_-[$£-809]* #,##0.00_-;\-[$£-809]* #,##0.00_-;_-[$£-809]* &quot;-&quot;??_-;_-@_-"/>
    <numFmt numFmtId="184" formatCode="0.0_ "/>
    <numFmt numFmtId="185" formatCode="0.0_);\(0.0\)"/>
    <numFmt numFmtId="186" formatCode="0.0_);[Red]\(0.0\)"/>
    <numFmt numFmtId="187" formatCode="0_ "/>
    <numFmt numFmtId="188" formatCode="[$$-47C]#,##0.00;[Red][$$-47C]#,##0.00"/>
    <numFmt numFmtId="189" formatCode="#,##0\ &quot;€&quot;_);[Red]\(#,##0\ &quot;€&quot;\)"/>
    <numFmt numFmtId="190" formatCode="0.00_);[Red]\(0.00\)"/>
    <numFmt numFmtId="191" formatCode="#,##0.00_);[Red]\(#,##0.00\)"/>
    <numFmt numFmtId="192" formatCode="0.00000000_ "/>
    <numFmt numFmtId="193" formatCode="yyyy/m/d;@"/>
    <numFmt numFmtId="194" formatCode="0_);[Red]\(0\)"/>
  </numFmts>
  <fonts count="137">
    <font>
      <sz val="11"/>
      <color theme="1"/>
      <name val="宋体"/>
      <charset val="134"/>
      <scheme val="minor"/>
    </font>
    <font>
      <sz val="10"/>
      <name val="Arial"/>
      <charset val="134"/>
    </font>
    <font>
      <i/>
      <sz val="10"/>
      <name val="Arial"/>
      <charset val="134"/>
    </font>
    <font>
      <b/>
      <sz val="10"/>
      <color theme="0"/>
      <name val="Arial"/>
      <charset val="134"/>
    </font>
    <font>
      <sz val="10"/>
      <color theme="0"/>
      <name val="Arial"/>
      <charset val="134"/>
    </font>
    <font>
      <b/>
      <sz val="26"/>
      <name val="宋体"/>
      <charset val="134"/>
      <scheme val="minor"/>
    </font>
    <font>
      <sz val="11"/>
      <color rgb="FF0070C0"/>
      <name val="宋体"/>
      <charset val="134"/>
      <scheme val="minor"/>
    </font>
    <font>
      <sz val="14"/>
      <color rgb="FF0070C0"/>
      <name val="Helvetica"/>
      <charset val="134"/>
    </font>
    <font>
      <sz val="14"/>
      <color rgb="FF0070C0"/>
      <name val="宋体-简"/>
      <charset val="134"/>
    </font>
    <font>
      <sz val="11"/>
      <color rgb="FF353535"/>
      <name val="Helvetica"/>
      <charset val="134"/>
    </font>
    <font>
      <sz val="12"/>
      <color rgb="FF333333"/>
      <name val="Arial"/>
      <charset val="134"/>
    </font>
    <font>
      <sz val="22"/>
      <color rgb="FF0070C0"/>
      <name val="微软雅黑"/>
      <charset val="134"/>
    </font>
    <font>
      <b/>
      <sz val="11"/>
      <color theme="1"/>
      <name val="微软雅黑"/>
      <charset val="134"/>
    </font>
    <font>
      <u/>
      <sz val="11"/>
      <color rgb="FF800080"/>
      <name val="宋体"/>
      <charset val="134"/>
      <scheme val="minor"/>
    </font>
    <font>
      <sz val="11"/>
      <color theme="1"/>
      <name val="微软雅黑"/>
      <charset val="134"/>
    </font>
    <font>
      <b/>
      <sz val="11"/>
      <color rgb="FFFF0000"/>
      <name val="微软雅黑"/>
      <charset val="134"/>
    </font>
    <font>
      <sz val="12"/>
      <name val="微软雅黑"/>
      <charset val="134"/>
    </font>
    <font>
      <sz val="10"/>
      <color rgb="FF000000"/>
      <name val="微软雅黑"/>
      <charset val="134"/>
    </font>
    <font>
      <b/>
      <sz val="16"/>
      <color rgb="FF0070C0"/>
      <name val="微软雅黑"/>
      <charset val="134"/>
    </font>
    <font>
      <b/>
      <sz val="18"/>
      <color rgb="FF0070C0"/>
      <name val="微软雅黑"/>
      <charset val="134"/>
    </font>
    <font>
      <b/>
      <sz val="11"/>
      <color rgb="FF0070C0"/>
      <name val="微软雅黑"/>
      <charset val="134"/>
    </font>
    <font>
      <sz val="12"/>
      <color rgb="FF000000"/>
      <name val="微软雅黑"/>
      <charset val="134"/>
    </font>
    <font>
      <sz val="12"/>
      <color rgb="FFFF0000"/>
      <name val="微软雅黑"/>
      <charset val="134"/>
    </font>
    <font>
      <sz val="12"/>
      <color theme="1"/>
      <name val="微软雅黑"/>
      <charset val="134"/>
    </font>
    <font>
      <b/>
      <sz val="12"/>
      <color rgb="FF0070C0"/>
      <name val="微软雅黑"/>
      <charset val="134"/>
    </font>
    <font>
      <sz val="11"/>
      <name val="微软雅黑"/>
      <charset val="134"/>
    </font>
    <font>
      <sz val="11"/>
      <color rgb="FFFF0000"/>
      <name val="微软雅黑"/>
      <charset val="134"/>
    </font>
    <font>
      <sz val="11"/>
      <color indexed="8"/>
      <name val="微软雅黑"/>
      <charset val="134"/>
    </font>
    <font>
      <b/>
      <sz val="16"/>
      <color rgb="FFFF0000"/>
      <name val="微软雅黑"/>
      <charset val="134"/>
    </font>
    <font>
      <b/>
      <sz val="20"/>
      <color rgb="FF0070C0"/>
      <name val="微软雅黑"/>
      <charset val="134"/>
    </font>
    <font>
      <b/>
      <sz val="14"/>
      <color rgb="FF0070C0"/>
      <name val="微软雅黑"/>
      <charset val="134"/>
    </font>
    <font>
      <sz val="16"/>
      <name val="微软雅黑"/>
      <charset val="134"/>
    </font>
    <font>
      <sz val="16"/>
      <color theme="1"/>
      <name val="微软雅黑"/>
      <charset val="134"/>
    </font>
    <font>
      <sz val="22"/>
      <name val="微软雅黑"/>
      <charset val="134"/>
    </font>
    <font>
      <sz val="18"/>
      <color rgb="FF0070C0"/>
      <name val="微软雅黑"/>
      <charset val="134"/>
    </font>
    <font>
      <b/>
      <sz val="18"/>
      <color rgb="FFFF0000"/>
      <name val="微软雅黑"/>
      <charset val="134"/>
    </font>
    <font>
      <sz val="12"/>
      <color rgb="FF0070C0"/>
      <name val="微软雅黑"/>
      <charset val="134"/>
    </font>
    <font>
      <sz val="16"/>
      <color rgb="FF0070C0"/>
      <name val="微软雅黑"/>
      <charset val="134"/>
    </font>
    <font>
      <sz val="12"/>
      <name val="宋体"/>
      <charset val="134"/>
    </font>
    <font>
      <b/>
      <sz val="34"/>
      <color rgb="FF7030A0"/>
      <name val="微软雅黑"/>
      <charset val="134"/>
    </font>
    <font>
      <b/>
      <sz val="14"/>
      <color rgb="FFFF0000"/>
      <name val="微软雅黑"/>
      <charset val="134"/>
    </font>
    <font>
      <sz val="12"/>
      <color theme="2" tint="-0.749992370372631"/>
      <name val="微软雅黑"/>
      <charset val="134"/>
    </font>
    <font>
      <sz val="16"/>
      <color rgb="FFFF0000"/>
      <name val="微软雅黑"/>
      <charset val="134"/>
    </font>
    <font>
      <b/>
      <sz val="14"/>
      <color theme="4" tint="-0.249977111117893"/>
      <name val="微软雅黑"/>
      <charset val="134"/>
    </font>
    <font>
      <sz val="12"/>
      <color theme="1" tint="0.0499893185216834"/>
      <name val="微软雅黑"/>
      <charset val="134"/>
    </font>
    <font>
      <b/>
      <sz val="12"/>
      <color rgb="FFFF0000"/>
      <name val="微软雅黑"/>
      <charset val="134"/>
    </font>
    <font>
      <b/>
      <sz val="12"/>
      <name val="微软雅黑"/>
      <charset val="134"/>
    </font>
    <font>
      <sz val="14"/>
      <color theme="1"/>
      <name val="微软雅黑"/>
      <charset val="134"/>
    </font>
    <font>
      <sz val="28"/>
      <color rgb="FFFF0000"/>
      <name val="微软雅黑"/>
      <charset val="134"/>
    </font>
    <font>
      <sz val="18"/>
      <color rgb="FFFF0000"/>
      <name val="微软雅黑"/>
      <charset val="134"/>
    </font>
    <font>
      <b/>
      <sz val="16"/>
      <name val="微软雅黑"/>
      <charset val="134"/>
    </font>
    <font>
      <sz val="14"/>
      <color indexed="10"/>
      <name val="微软雅黑"/>
      <charset val="134"/>
    </font>
    <font>
      <b/>
      <sz val="14"/>
      <name val="微软雅黑"/>
      <charset val="134"/>
    </font>
    <font>
      <sz val="14"/>
      <color rgb="FFFF0000"/>
      <name val="微软雅黑"/>
      <charset val="134"/>
    </font>
    <font>
      <sz val="14"/>
      <name val="微软雅黑"/>
      <charset val="134"/>
    </font>
    <font>
      <sz val="11"/>
      <color rgb="FFFF1318"/>
      <name val="微软雅黑"/>
      <charset val="134"/>
    </font>
    <font>
      <sz val="11"/>
      <color rgb="FF000000"/>
      <name val="微软雅黑"/>
      <charset val="134"/>
    </font>
    <font>
      <b/>
      <sz val="13"/>
      <color rgb="FF0070C0"/>
      <name val="微软雅黑"/>
      <charset val="134"/>
    </font>
    <font>
      <sz val="13"/>
      <name val="微软雅黑"/>
      <charset val="134"/>
    </font>
    <font>
      <sz val="13"/>
      <color rgb="FFFF0000"/>
      <name val="微软雅黑"/>
      <charset val="134"/>
    </font>
    <font>
      <b/>
      <sz val="13"/>
      <color rgb="FF000000"/>
      <name val="微软雅黑"/>
      <charset val="134"/>
    </font>
    <font>
      <b/>
      <sz val="12"/>
      <color rgb="FF000000"/>
      <name val="微软雅黑"/>
      <charset val="134"/>
    </font>
    <font>
      <b/>
      <sz val="20"/>
      <name val="微软雅黑"/>
      <charset val="134"/>
    </font>
    <font>
      <sz val="20"/>
      <name val="微软雅黑"/>
      <charset val="134"/>
    </font>
    <font>
      <b/>
      <sz val="22"/>
      <color rgb="FF0070C0"/>
      <name val="微软雅黑"/>
      <charset val="134"/>
    </font>
    <font>
      <b/>
      <sz val="16"/>
      <color rgb="FFFF0000"/>
      <name val="宋体"/>
      <charset val="134"/>
    </font>
    <font>
      <b/>
      <sz val="12"/>
      <color theme="1"/>
      <name val="微软雅黑"/>
      <charset val="134"/>
    </font>
    <font>
      <sz val="16"/>
      <color rgb="FF000000"/>
      <name val="微软雅黑"/>
      <charset val="134"/>
    </font>
    <font>
      <b/>
      <sz val="22"/>
      <name val="微软雅黑"/>
      <charset val="134"/>
    </font>
    <font>
      <b/>
      <sz val="14"/>
      <color theme="1"/>
      <name val="微软雅黑"/>
      <charset val="134"/>
    </font>
    <font>
      <sz val="26"/>
      <color rgb="FFFF0000"/>
      <name val="微软雅黑"/>
      <charset val="134"/>
    </font>
    <font>
      <b/>
      <sz val="28"/>
      <color theme="0"/>
      <name val="微软雅黑"/>
      <charset val="134"/>
    </font>
    <font>
      <sz val="10"/>
      <name val="微软雅黑"/>
      <charset val="134"/>
    </font>
    <font>
      <sz val="14"/>
      <color rgb="FF0070C0"/>
      <name val="微软雅黑"/>
      <charset val="134"/>
    </font>
    <font>
      <sz val="10"/>
      <color rgb="FFFF0000"/>
      <name val="微软雅黑"/>
      <charset val="134"/>
    </font>
    <font>
      <sz val="11"/>
      <color rgb="FF00B0F0"/>
      <name val="微软雅黑"/>
      <charset val="134"/>
    </font>
    <font>
      <sz val="10.5"/>
      <name val="微软雅黑"/>
      <charset val="134"/>
    </font>
    <font>
      <b/>
      <sz val="10.5"/>
      <color rgb="FFFF0000"/>
      <name val="微软雅黑"/>
      <charset val="134"/>
    </font>
    <font>
      <sz val="10.5"/>
      <color theme="1"/>
      <name val="微软雅黑"/>
      <charset val="134"/>
    </font>
    <font>
      <sz val="18"/>
      <name val="微软雅黑"/>
      <charset val="134"/>
    </font>
    <font>
      <sz val="20"/>
      <color rgb="FFFF0000"/>
      <name val="微软雅黑"/>
      <charset val="134"/>
    </font>
    <font>
      <b/>
      <sz val="20"/>
      <color rgb="FF000000"/>
      <name val="微软雅黑"/>
      <charset val="134"/>
    </font>
    <font>
      <sz val="18"/>
      <color theme="3" tint="-0.499984740745262"/>
      <name val="微软雅黑"/>
      <charset val="134"/>
    </font>
    <font>
      <sz val="11"/>
      <name val="宋体"/>
      <charset val="134"/>
    </font>
    <font>
      <b/>
      <sz val="30"/>
      <color theme="0"/>
      <name val="微软雅黑"/>
      <charset val="134"/>
    </font>
    <font>
      <b/>
      <sz val="20"/>
      <color theme="0"/>
      <name val="微软雅黑"/>
      <charset val="134"/>
    </font>
    <font>
      <b/>
      <sz val="20"/>
      <color theme="4" tint="-0.499984740745262"/>
      <name val="微软雅黑"/>
      <charset val="134"/>
    </font>
    <font>
      <b/>
      <sz val="18"/>
      <color theme="3" tint="-0.249977111117893"/>
      <name val="微软雅黑"/>
      <charset val="134"/>
    </font>
    <font>
      <b/>
      <sz val="18"/>
      <color theme="4" tint="-0.25"/>
      <name val="微软雅黑"/>
      <charset val="134"/>
    </font>
    <font>
      <b/>
      <sz val="18"/>
      <color theme="4" tint="-0.249977111117893"/>
      <name val="微软雅黑"/>
      <charset val="134"/>
    </font>
    <font>
      <sz val="18"/>
      <color theme="4" tint="-0.25"/>
      <name val="微软雅黑"/>
      <charset val="134"/>
    </font>
    <font>
      <u/>
      <sz val="18"/>
      <color theme="4" tint="-0.249977111117893"/>
      <name val="微软雅黑"/>
      <charset val="134"/>
    </font>
    <font>
      <sz val="11"/>
      <color theme="1"/>
      <name val="等线"/>
      <charset val="134"/>
    </font>
    <font>
      <sz val="8"/>
      <color theme="1"/>
      <name val="等线"/>
      <charset val="134"/>
    </font>
    <font>
      <sz val="8"/>
      <color theme="1"/>
      <name val="微软雅黑"/>
      <charset val="134"/>
    </font>
    <font>
      <sz val="18"/>
      <color theme="4" tint="-0.249977111117893"/>
      <name val="微软雅黑"/>
      <charset val="134"/>
    </font>
    <font>
      <sz val="12"/>
      <color theme="1"/>
      <name val="宋体"/>
      <charset val="134"/>
      <scheme val="minor"/>
    </font>
    <font>
      <sz val="18"/>
      <color theme="4" tint="-0.249977111117893"/>
      <name val="宋体"/>
      <charset val="134"/>
      <scheme val="minor"/>
    </font>
    <font>
      <b/>
      <sz val="16"/>
      <color rgb="FF000000"/>
      <name val="微软雅黑"/>
      <charset val="134"/>
    </font>
    <font>
      <b/>
      <sz val="16"/>
      <color rgb="FF000000"/>
      <name val="Microsoft YaHei"/>
      <charset val="134"/>
    </font>
    <font>
      <sz val="12"/>
      <name val="Arial"/>
      <charset val="134"/>
    </font>
    <font>
      <sz val="18"/>
      <name val="Arial"/>
      <charset val="134"/>
    </font>
    <font>
      <b/>
      <sz val="36"/>
      <color rgb="FF0070C0"/>
      <name val="微软雅黑"/>
      <charset val="134"/>
    </font>
    <font>
      <b/>
      <sz val="24"/>
      <color rgb="FF0070C0"/>
      <name val="微软雅黑"/>
      <charset val="134"/>
    </font>
    <font>
      <b/>
      <sz val="18"/>
      <color theme="1"/>
      <name val="微软雅黑"/>
      <charset val="134"/>
    </font>
    <font>
      <u/>
      <sz val="18"/>
      <color rgb="FF800080"/>
      <name val="微软雅黑"/>
      <charset val="134"/>
    </font>
    <font>
      <sz val="18"/>
      <color theme="1"/>
      <name val="微软雅黑"/>
      <charset val="134"/>
    </font>
    <font>
      <b/>
      <sz val="24"/>
      <color rgb="FFFF0000"/>
      <name val="微软雅黑"/>
      <charset val="134"/>
    </font>
    <font>
      <b/>
      <sz val="22"/>
      <color rgb="FFFF0000"/>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Helv"/>
      <charset val="134"/>
    </font>
    <font>
      <sz val="10"/>
      <name val="Geneva"/>
      <charset val="134"/>
    </font>
    <font>
      <sz val="11"/>
      <color indexed="8"/>
      <name val="Tahoma"/>
      <charset val="134"/>
    </font>
    <font>
      <sz val="11"/>
      <color indexed="8"/>
      <name val="宋体"/>
      <charset val="134"/>
    </font>
    <font>
      <sz val="10"/>
      <color theme="1"/>
      <name val="思源黑体"/>
      <charset val="134"/>
    </font>
    <font>
      <b/>
      <sz val="20"/>
      <color rgb="FFFF0000"/>
      <name val="微软雅黑"/>
      <charset val="134"/>
    </font>
    <font>
      <b/>
      <sz val="11"/>
      <name val="微软雅黑"/>
      <charset val="134"/>
    </font>
    <font>
      <b/>
      <i/>
      <sz val="11"/>
      <name val="微软雅黑"/>
      <charset val="134"/>
    </font>
    <font>
      <sz val="9"/>
      <name val="宋体"/>
      <charset val="134"/>
    </font>
  </fonts>
  <fills count="45">
    <fill>
      <patternFill patternType="none"/>
    </fill>
    <fill>
      <patternFill patternType="gray125"/>
    </fill>
    <fill>
      <patternFill patternType="solid">
        <fgColor theme="1"/>
        <bgColor indexed="64"/>
      </patternFill>
    </fill>
    <fill>
      <patternFill patternType="solid">
        <fgColor theme="0" tint="-0.149937437055574"/>
        <bgColor indexed="64"/>
      </patternFill>
    </fill>
    <fill>
      <patternFill patternType="solid">
        <fgColor rgb="FFFFC000"/>
        <bgColor indexed="64"/>
      </patternFill>
    </fill>
    <fill>
      <patternFill patternType="solid">
        <fgColor theme="5" tint="0.799737540818506"/>
        <bgColor indexed="64"/>
      </patternFill>
    </fill>
    <fill>
      <patternFill patternType="solid">
        <fgColor rgb="FFFFC000"/>
        <bgColor theme="4"/>
      </patternFill>
    </fill>
    <fill>
      <patternFill patternType="solid">
        <fgColor rgb="FFFFC000"/>
        <bgColor rgb="FFFFFFCC"/>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6"/>
        <bgColor indexed="64"/>
      </patternFill>
    </fill>
    <fill>
      <patternFill patternType="solid">
        <fgColor theme="6" tint="0.799951170384838"/>
        <bgColor indexed="64"/>
      </patternFill>
    </fill>
    <fill>
      <patternFill patternType="solid">
        <fgColor theme="8" tint="0.599993896298105"/>
        <bgColor indexed="64"/>
      </patternFill>
    </fill>
    <fill>
      <patternFill patternType="solid">
        <fgColor rgb="FFDF9D60"/>
        <bgColor indexed="64"/>
      </patternFill>
    </fill>
    <fill>
      <patternFill patternType="solid">
        <fgColor theme="4" tint="0.7997375408185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style="thin">
        <color rgb="FF00B0F0"/>
      </left>
      <right style="thin">
        <color rgb="FF00B0F0"/>
      </right>
      <top style="thin">
        <color rgb="FF00B0F0"/>
      </top>
      <bottom style="thin">
        <color rgb="FF00B0F0"/>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style="thin">
        <color rgb="FF00B0F0"/>
      </right>
      <top style="thin">
        <color rgb="FF00B0F0"/>
      </top>
      <bottom style="thin">
        <color rgb="FF00B0F0"/>
      </bottom>
      <diagonal/>
    </border>
    <border>
      <left style="thin">
        <color auto="1"/>
      </left>
      <right style="thin">
        <color auto="1"/>
      </right>
      <top/>
      <bottom style="thin">
        <color rgb="FF00B0F0"/>
      </bottom>
      <diagonal/>
    </border>
    <border>
      <left style="thin">
        <color auto="1"/>
      </left>
      <right style="thin">
        <color auto="1"/>
      </right>
      <top/>
      <bottom/>
      <diagonal/>
    </border>
    <border>
      <left style="thin">
        <color auto="1"/>
      </left>
      <right/>
      <top/>
      <bottom style="thin">
        <color rgb="FF00B0F0"/>
      </bottom>
      <diagonal/>
    </border>
    <border>
      <left style="thin">
        <color rgb="FF00B0F0"/>
      </left>
      <right style="thin">
        <color rgb="FF00B0F0"/>
      </right>
      <top style="thin">
        <color rgb="FF00B0F0"/>
      </top>
      <bottom/>
      <diagonal/>
    </border>
    <border>
      <left/>
      <right style="thin">
        <color auto="1"/>
      </right>
      <top/>
      <bottom style="thin">
        <color rgb="FF00B0F0"/>
      </bottom>
      <diagonal/>
    </border>
    <border>
      <left style="thin">
        <color auto="1"/>
      </left>
      <right style="thin">
        <color rgb="FF00B0F0"/>
      </right>
      <top/>
      <bottom style="thin">
        <color rgb="FF00B0F0"/>
      </bottom>
      <diagonal/>
    </border>
    <border>
      <left/>
      <right style="thin">
        <color rgb="FF00B0F0"/>
      </right>
      <top/>
      <bottom style="thin">
        <color rgb="FF00B0F0"/>
      </bottom>
      <diagonal/>
    </border>
    <border>
      <left style="thin">
        <color rgb="FF00B0F0"/>
      </left>
      <right/>
      <top/>
      <bottom style="thin">
        <color rgb="FF00B0F0"/>
      </bottom>
      <diagonal/>
    </border>
    <border>
      <left/>
      <right/>
      <top/>
      <bottom style="thin">
        <color rgb="FF00B0F0"/>
      </bottom>
      <diagonal/>
    </border>
    <border>
      <left/>
      <right/>
      <top style="thin">
        <color rgb="FF00B0F0"/>
      </top>
      <bottom/>
      <diagonal/>
    </border>
    <border>
      <left/>
      <right style="thin">
        <color rgb="FF00B0F0"/>
      </right>
      <top/>
      <bottom/>
      <diagonal/>
    </border>
    <border>
      <left style="thin">
        <color rgb="FF00B0F0"/>
      </left>
      <right style="thin">
        <color rgb="FF00B0F0"/>
      </right>
      <top/>
      <bottom/>
      <diagonal/>
    </border>
    <border>
      <left style="thin">
        <color rgb="FF00B0F0"/>
      </left>
      <right style="thin">
        <color rgb="FF00B0F0"/>
      </right>
      <top/>
      <bottom style="thin">
        <color rgb="FF00B0F0"/>
      </bottom>
      <diagonal/>
    </border>
    <border>
      <left style="medium">
        <color rgb="FF00B0F0"/>
      </left>
      <right style="thin">
        <color rgb="FF00B0F0"/>
      </right>
      <top style="medium">
        <color rgb="FF00B0F0"/>
      </top>
      <bottom style="thin">
        <color rgb="FF00B0F0"/>
      </bottom>
      <diagonal/>
    </border>
    <border>
      <left style="thin">
        <color rgb="FF00B0F0"/>
      </left>
      <right style="thin">
        <color rgb="FF00B0F0"/>
      </right>
      <top style="medium">
        <color rgb="FF00B0F0"/>
      </top>
      <bottom style="thin">
        <color rgb="FF00B0F0"/>
      </bottom>
      <diagonal/>
    </border>
    <border>
      <left style="thin">
        <color rgb="FF00B0F0"/>
      </left>
      <right style="medium">
        <color rgb="FF00B0F0"/>
      </right>
      <top style="medium">
        <color rgb="FF00B0F0"/>
      </top>
      <bottom style="thin">
        <color rgb="FF00B0F0"/>
      </bottom>
      <diagonal/>
    </border>
    <border>
      <left style="medium">
        <color rgb="FF00B0F0"/>
      </left>
      <right style="thin">
        <color rgb="FF00B0F0"/>
      </right>
      <top style="thin">
        <color rgb="FF00B0F0"/>
      </top>
      <bottom style="thin">
        <color rgb="FF00B0F0"/>
      </bottom>
      <diagonal/>
    </border>
    <border>
      <left style="thin">
        <color rgb="FF00B0F0"/>
      </left>
      <right style="medium">
        <color rgb="FF00B0F0"/>
      </right>
      <top style="thin">
        <color rgb="FF00B0F0"/>
      </top>
      <bottom style="thin">
        <color rgb="FF00B0F0"/>
      </bottom>
      <diagonal/>
    </border>
    <border>
      <left style="medium">
        <color rgb="FF00B0F0"/>
      </left>
      <right style="thin">
        <color rgb="FF00B0F0"/>
      </right>
      <top style="thin">
        <color rgb="FF00B0F0"/>
      </top>
      <bottom style="medium">
        <color rgb="FF00B0F0"/>
      </bottom>
      <diagonal/>
    </border>
    <border>
      <left style="thin">
        <color rgb="FF00B0F0"/>
      </left>
      <right style="thin">
        <color rgb="FF00B0F0"/>
      </right>
      <top style="thin">
        <color rgb="FF00B0F0"/>
      </top>
      <bottom style="medium">
        <color rgb="FF00B0F0"/>
      </bottom>
      <diagonal/>
    </border>
    <border>
      <left style="thin">
        <color rgb="FF00B0F0"/>
      </left>
      <right style="medium">
        <color rgb="FF00B0F0"/>
      </right>
      <top style="thin">
        <color rgb="FF00B0F0"/>
      </top>
      <bottom style="medium">
        <color rgb="FF00B0F0"/>
      </bottom>
      <diagonal/>
    </border>
    <border>
      <left style="medium">
        <color rgb="FF00B0F0"/>
      </left>
      <right style="thin">
        <color rgb="FF00B0F0"/>
      </right>
      <top style="thin">
        <color rgb="FF00B0F0"/>
      </top>
      <bottom/>
      <diagonal/>
    </border>
    <border>
      <left style="medium">
        <color rgb="FF00B0F0"/>
      </left>
      <right style="thin">
        <color rgb="FF00B0F0"/>
      </right>
      <top/>
      <bottom/>
      <diagonal/>
    </border>
    <border>
      <left style="medium">
        <color rgb="FF00B0F0"/>
      </left>
      <right style="thin">
        <color rgb="FF00B0F0"/>
      </right>
      <top/>
      <bottom style="thin">
        <color rgb="FF00B0F0"/>
      </bottom>
      <diagonal/>
    </border>
    <border>
      <left style="medium">
        <color rgb="FF00B0F0"/>
      </left>
      <right style="thin">
        <color rgb="FF00B0F0"/>
      </right>
      <top/>
      <bottom style="medium">
        <color rgb="FF00B0F0"/>
      </bottom>
      <diagonal/>
    </border>
    <border>
      <left style="thin">
        <color rgb="FF00B0F0"/>
      </left>
      <right/>
      <top style="thin">
        <color rgb="FF00B0F0"/>
      </top>
      <bottom style="medium">
        <color rgb="FF00B0F0"/>
      </bottom>
      <diagonal/>
    </border>
    <border>
      <left/>
      <right style="thin">
        <color rgb="FF00B0F0"/>
      </right>
      <top style="thin">
        <color rgb="FF00B0F0"/>
      </top>
      <bottom style="medium">
        <color rgb="FF00B0F0"/>
      </bottom>
      <diagonal/>
    </border>
    <border>
      <left style="thin">
        <color rgb="FF00B0F0"/>
      </left>
      <right style="thin">
        <color rgb="FF00B0F0"/>
      </right>
      <top/>
      <bottom style="medium">
        <color rgb="FF00B0F0"/>
      </bottom>
      <diagonal/>
    </border>
    <border>
      <left/>
      <right style="thin">
        <color auto="1"/>
      </right>
      <top style="medium">
        <color rgb="FF00B0F0"/>
      </top>
      <bottom/>
      <diagonal/>
    </border>
    <border>
      <left style="thin">
        <color auto="1"/>
      </left>
      <right style="thin">
        <color auto="1"/>
      </right>
      <top style="medium">
        <color rgb="FF00B0F0"/>
      </top>
      <bottom/>
      <diagonal/>
    </border>
    <border>
      <left style="thin">
        <color auto="1"/>
      </left>
      <right style="thin">
        <color auto="1"/>
      </right>
      <top style="medium">
        <color rgb="FF00B0F0"/>
      </top>
      <bottom style="thin">
        <color rgb="FF00B0F0"/>
      </bottom>
      <diagonal/>
    </border>
    <border>
      <left style="thin">
        <color auto="1"/>
      </left>
      <right style="medium">
        <color rgb="FF00B0F0"/>
      </right>
      <top style="medium">
        <color rgb="FF00B0F0"/>
      </top>
      <bottom/>
      <diagonal/>
    </border>
    <border>
      <left style="thin">
        <color rgb="FF00B0F0"/>
      </left>
      <right style="thin">
        <color auto="1"/>
      </right>
      <top style="thin">
        <color rgb="FF00B0F0"/>
      </top>
      <bottom/>
      <diagonal/>
    </border>
    <border>
      <left style="thin">
        <color auto="1"/>
      </left>
      <right style="thin">
        <color auto="1"/>
      </right>
      <top style="thin">
        <color rgb="FF00B0F0"/>
      </top>
      <bottom/>
      <diagonal/>
    </border>
    <border>
      <left style="thin">
        <color auto="1"/>
      </left>
      <right/>
      <top/>
      <bottom/>
      <diagonal/>
    </border>
    <border>
      <left style="thin">
        <color rgb="FF00B0F0"/>
      </left>
      <right style="thin">
        <color auto="1"/>
      </right>
      <top/>
      <bottom/>
      <diagonal/>
    </border>
    <border>
      <left style="thin">
        <color auto="1"/>
      </left>
      <right style="medium">
        <color rgb="FF00B0F0"/>
      </right>
      <top style="thin">
        <color rgb="FF00B0F0"/>
      </top>
      <bottom/>
      <diagonal/>
    </border>
    <border>
      <left/>
      <right style="thin">
        <color auto="1"/>
      </right>
      <top style="thin">
        <color rgb="FF00B0F0"/>
      </top>
      <bottom style="thin">
        <color rgb="FF00B0F0"/>
      </bottom>
      <diagonal/>
    </border>
    <border>
      <left style="thin">
        <color auto="1"/>
      </left>
      <right style="thin">
        <color auto="1"/>
      </right>
      <top style="thin">
        <color rgb="FF00B0F0"/>
      </top>
      <bottom style="thin">
        <color rgb="FF00B0F0"/>
      </bottom>
      <diagonal/>
    </border>
    <border>
      <left style="thin">
        <color auto="1"/>
      </left>
      <right/>
      <top style="thin">
        <color rgb="FF00B0F0"/>
      </top>
      <bottom style="thin">
        <color rgb="FF00B0F0"/>
      </bottom>
      <diagonal/>
    </border>
    <border>
      <left style="thin">
        <color rgb="FF00B0F0"/>
      </left>
      <right style="medium">
        <color rgb="FF00B0F0"/>
      </right>
      <top style="thin">
        <color rgb="FF00B0F0"/>
      </top>
      <bottom/>
      <diagonal/>
    </border>
    <border>
      <left style="thin">
        <color rgb="FF00B0F0"/>
      </left>
      <right style="thin">
        <color auto="1"/>
      </right>
      <top/>
      <bottom style="thin">
        <color rgb="FF00B0F0"/>
      </bottom>
      <diagonal/>
    </border>
    <border>
      <left style="thin">
        <color auto="1"/>
      </left>
      <right style="thin">
        <color rgb="FF00B0F0"/>
      </right>
      <top/>
      <bottom/>
      <diagonal/>
    </border>
    <border>
      <left/>
      <right style="medium">
        <color rgb="FF00B0F0"/>
      </right>
      <top style="thin">
        <color rgb="FF00B0F0"/>
      </top>
      <bottom style="thin">
        <color rgb="FF00B0F0"/>
      </bottom>
      <diagonal/>
    </border>
    <border>
      <left style="thin">
        <color auto="1"/>
      </left>
      <right style="medium">
        <color rgb="FF00B0F0"/>
      </right>
      <top style="thin">
        <color rgb="FF00B0F0"/>
      </top>
      <bottom style="thin">
        <color rgb="FF00B0F0"/>
      </bottom>
      <diagonal/>
    </border>
    <border>
      <left style="thin">
        <color rgb="FF00B0F0"/>
      </left>
      <right/>
      <top/>
      <bottom style="medium">
        <color rgb="FF00B0F0"/>
      </bottom>
      <diagonal/>
    </border>
    <border>
      <left style="thin">
        <color rgb="FF00B0F0"/>
      </left>
      <right style="thin">
        <color auto="1"/>
      </right>
      <top/>
      <bottom style="medium">
        <color rgb="FF00B0F0"/>
      </bottom>
      <diagonal/>
    </border>
    <border>
      <left style="thin">
        <color auto="1"/>
      </left>
      <right style="thin">
        <color auto="1"/>
      </right>
      <top/>
      <bottom style="medium">
        <color rgb="FF00B0F0"/>
      </bottom>
      <diagonal/>
    </border>
    <border>
      <left style="thin">
        <color auto="1"/>
      </left>
      <right style="thin">
        <color auto="1"/>
      </right>
      <top style="thin">
        <color rgb="FF00B0F0"/>
      </top>
      <bottom style="medium">
        <color rgb="FF00B0F0"/>
      </bottom>
      <diagonal/>
    </border>
    <border>
      <left style="thin">
        <color auto="1"/>
      </left>
      <right style="medium">
        <color rgb="FF00B0F0"/>
      </right>
      <top/>
      <bottom style="medium">
        <color rgb="FF00B0F0"/>
      </bottom>
      <diagonal/>
    </border>
    <border>
      <left style="medium">
        <color rgb="FF00B0F0"/>
      </left>
      <right style="thin">
        <color rgb="FF00B0F0"/>
      </right>
      <top style="medium">
        <color rgb="FF00B0F0"/>
      </top>
      <bottom style="medium">
        <color rgb="FF00B0F0"/>
      </bottom>
      <diagonal/>
    </border>
    <border>
      <left style="thin">
        <color rgb="FF00B0F0"/>
      </left>
      <right style="thin">
        <color rgb="FF00B0F0"/>
      </right>
      <top style="medium">
        <color rgb="FF00B0F0"/>
      </top>
      <bottom style="medium">
        <color rgb="FF00B0F0"/>
      </bottom>
      <diagonal/>
    </border>
    <border>
      <left style="thin">
        <color rgb="FF00B0F0"/>
      </left>
      <right style="medium">
        <color rgb="FF00B0F0"/>
      </right>
      <top style="medium">
        <color rgb="FF00B0F0"/>
      </top>
      <bottom style="medium">
        <color rgb="FF00B0F0"/>
      </bottom>
      <diagonal/>
    </border>
    <border>
      <left style="thin">
        <color rgb="FF00B0F0"/>
      </left>
      <right/>
      <top/>
      <bottom/>
      <diagonal/>
    </border>
    <border>
      <left/>
      <right style="thin">
        <color rgb="FF00B0F0"/>
      </right>
      <top style="thin">
        <color auto="1"/>
      </top>
      <bottom style="thin">
        <color rgb="FF00B0F0"/>
      </bottom>
      <diagonal/>
    </border>
    <border>
      <left style="thin">
        <color rgb="FF00B0F0"/>
      </left>
      <right/>
      <top style="thin">
        <color rgb="FF00B0F0"/>
      </top>
      <bottom/>
      <diagonal/>
    </border>
    <border>
      <left/>
      <right style="thin">
        <color rgb="FF00B0F0"/>
      </right>
      <top style="thin">
        <color rgb="FF00B0F0"/>
      </top>
      <bottom/>
      <diagonal/>
    </border>
    <border>
      <left style="medium">
        <color rgb="FF00B0F0"/>
      </left>
      <right style="medium">
        <color rgb="FF00B0F0"/>
      </right>
      <top style="medium">
        <color rgb="FF00B0F0"/>
      </top>
      <bottom style="thin">
        <color rgb="FF00B0F0"/>
      </bottom>
      <diagonal/>
    </border>
    <border>
      <left style="medium">
        <color rgb="FF00B0F0"/>
      </left>
      <right/>
      <top style="medium">
        <color rgb="FF00B0F0"/>
      </top>
      <bottom style="thin">
        <color rgb="FF00B0F0"/>
      </bottom>
      <diagonal/>
    </border>
    <border>
      <left/>
      <right/>
      <top style="medium">
        <color rgb="FF00B0F0"/>
      </top>
      <bottom style="thin">
        <color rgb="FF00B0F0"/>
      </bottom>
      <diagonal/>
    </border>
    <border>
      <left/>
      <right style="medium">
        <color rgb="FF00B0F0"/>
      </right>
      <top style="medium">
        <color rgb="FF00B0F0"/>
      </top>
      <bottom style="thin">
        <color rgb="FF00B0F0"/>
      </bottom>
      <diagonal/>
    </border>
    <border>
      <left style="medium">
        <color rgb="FF00B0F0"/>
      </left>
      <right style="medium">
        <color rgb="FF00B0F0"/>
      </right>
      <top style="thin">
        <color rgb="FF00B0F0"/>
      </top>
      <bottom style="thin">
        <color rgb="FF00B0F0"/>
      </bottom>
      <diagonal/>
    </border>
    <border>
      <left style="medium">
        <color rgb="FF00B0F0"/>
      </left>
      <right/>
      <top style="thin">
        <color rgb="FF00B0F0"/>
      </top>
      <bottom style="thin">
        <color rgb="FF00B0F0"/>
      </bottom>
      <diagonal/>
    </border>
    <border>
      <left style="medium">
        <color rgb="FF00B0F0"/>
      </left>
      <right style="medium">
        <color rgb="FF00B0F0"/>
      </right>
      <top style="thin">
        <color rgb="FF00B0F0"/>
      </top>
      <bottom style="medium">
        <color rgb="FF00B0F0"/>
      </bottom>
      <diagonal/>
    </border>
    <border>
      <left/>
      <right/>
      <top/>
      <bottom style="medium">
        <color theme="0" tint="-0.0499893185216834"/>
      </bottom>
      <diagonal/>
    </border>
    <border>
      <left style="medium">
        <color theme="0" tint="-0.0499893185216834"/>
      </left>
      <right style="medium">
        <color theme="0" tint="-0.0499893185216834"/>
      </right>
      <top style="medium">
        <color theme="0" tint="-0.0499893185216834"/>
      </top>
      <bottom style="medium">
        <color theme="0" tint="-0.0499893185216834"/>
      </bottom>
      <diagonal/>
    </border>
    <border>
      <left/>
      <right/>
      <top/>
      <bottom style="medium">
        <color theme="4" tint="0.799951170384838"/>
      </bottom>
      <diagonal/>
    </border>
    <border>
      <left style="medium">
        <color theme="4" tint="0.799951170384838"/>
      </left>
      <right style="medium">
        <color theme="4" tint="0.799951170384838"/>
      </right>
      <top style="medium">
        <color theme="4" tint="0.799951170384838"/>
      </top>
      <bottom style="medium">
        <color theme="4" tint="0.799951170384838"/>
      </bottom>
      <diagonal/>
    </border>
    <border>
      <left style="medium">
        <color theme="4" tint="0.799951170384838"/>
      </left>
      <right style="medium">
        <color theme="4" tint="0.799951170384838"/>
      </right>
      <top style="medium">
        <color theme="4" tint="0.799951170384838"/>
      </top>
      <bottom/>
      <diagonal/>
    </border>
    <border>
      <left style="medium">
        <color theme="4" tint="0.799951170384838"/>
      </left>
      <right style="medium">
        <color theme="4" tint="0.799920651875362"/>
      </right>
      <top style="medium">
        <color theme="4" tint="0.799951170384838"/>
      </top>
      <bottom style="medium">
        <color theme="4" tint="0.799951170384838"/>
      </bottom>
      <diagonal/>
    </border>
    <border>
      <left style="medium">
        <color theme="4" tint="0.799920651875362"/>
      </left>
      <right style="medium">
        <color theme="4" tint="0.799920651875362"/>
      </right>
      <top style="medium">
        <color theme="4" tint="0.799951170384838"/>
      </top>
      <bottom style="medium">
        <color theme="4" tint="0.799951170384838"/>
      </bottom>
      <diagonal/>
    </border>
    <border>
      <left style="medium">
        <color theme="4" tint="0.799951170384838"/>
      </left>
      <right style="medium">
        <color theme="4" tint="0.799951170384838"/>
      </right>
      <top/>
      <bottom/>
      <diagonal/>
    </border>
    <border>
      <left style="medium">
        <color theme="4" tint="0.799951170384838"/>
      </left>
      <right style="medium">
        <color theme="4" tint="0.799951170384838"/>
      </right>
      <top/>
      <bottom style="medium">
        <color theme="4" tint="0.799951170384838"/>
      </bottom>
      <diagonal/>
    </border>
    <border>
      <left style="medium">
        <color theme="4" tint="0.599963377788629"/>
      </left>
      <right/>
      <top style="medium">
        <color theme="4" tint="0.599963377788629"/>
      </top>
      <bottom style="medium">
        <color theme="4" tint="0.599963377788629"/>
      </bottom>
      <diagonal/>
    </border>
    <border>
      <left/>
      <right/>
      <top style="medium">
        <color theme="4" tint="0.599963377788629"/>
      </top>
      <bottom style="medium">
        <color theme="4" tint="0.5999633777886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7">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9"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0" fillId="16" borderId="86" applyNumberFormat="0" applyFont="0" applyAlignment="0" applyProtection="0">
      <alignment vertical="center"/>
    </xf>
    <xf numFmtId="0" fontId="111"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114" fillId="0" borderId="87" applyNumberFormat="0" applyFill="0" applyAlignment="0" applyProtection="0">
      <alignment vertical="center"/>
    </xf>
    <xf numFmtId="0" fontId="115" fillId="0" borderId="87" applyNumberFormat="0" applyFill="0" applyAlignment="0" applyProtection="0">
      <alignment vertical="center"/>
    </xf>
    <xf numFmtId="0" fontId="116" fillId="0" borderId="88" applyNumberFormat="0" applyFill="0" applyAlignment="0" applyProtection="0">
      <alignment vertical="center"/>
    </xf>
    <xf numFmtId="0" fontId="116" fillId="0" borderId="0" applyNumberFormat="0" applyFill="0" applyBorder="0" applyAlignment="0" applyProtection="0">
      <alignment vertical="center"/>
    </xf>
    <xf numFmtId="0" fontId="117" fillId="17" borderId="89" applyNumberFormat="0" applyAlignment="0" applyProtection="0">
      <alignment vertical="center"/>
    </xf>
    <xf numFmtId="0" fontId="118" fillId="18" borderId="90" applyNumberFormat="0" applyAlignment="0" applyProtection="0">
      <alignment vertical="center"/>
    </xf>
    <xf numFmtId="0" fontId="119" fillId="18" borderId="89" applyNumberFormat="0" applyAlignment="0" applyProtection="0">
      <alignment vertical="center"/>
    </xf>
    <xf numFmtId="0" fontId="120" fillId="19" borderId="91" applyNumberFormat="0" applyAlignment="0" applyProtection="0">
      <alignment vertical="center"/>
    </xf>
    <xf numFmtId="0" fontId="121" fillId="0" borderId="92" applyNumberFormat="0" applyFill="0" applyAlignment="0" applyProtection="0">
      <alignment vertical="center"/>
    </xf>
    <xf numFmtId="0" fontId="122" fillId="0" borderId="93" applyNumberFormat="0" applyFill="0" applyAlignment="0" applyProtection="0">
      <alignment vertical="center"/>
    </xf>
    <xf numFmtId="0" fontId="123" fillId="20" borderId="0" applyNumberFormat="0" applyBorder="0" applyAlignment="0" applyProtection="0">
      <alignment vertical="center"/>
    </xf>
    <xf numFmtId="0" fontId="124" fillId="21" borderId="0" applyNumberFormat="0" applyBorder="0" applyAlignment="0" applyProtection="0">
      <alignment vertical="center"/>
    </xf>
    <xf numFmtId="0" fontId="125" fillId="22" borderId="0" applyNumberFormat="0" applyBorder="0" applyAlignment="0" applyProtection="0">
      <alignment vertical="center"/>
    </xf>
    <xf numFmtId="0" fontId="126" fillId="23" borderId="0" applyNumberFormat="0" applyBorder="0" applyAlignment="0" applyProtection="0">
      <alignment vertical="center"/>
    </xf>
    <xf numFmtId="0" fontId="127" fillId="24" borderId="0" applyNumberFormat="0" applyBorder="0" applyAlignment="0" applyProtection="0">
      <alignment vertical="center"/>
    </xf>
    <xf numFmtId="0" fontId="127" fillId="25" borderId="0" applyNumberFormat="0" applyBorder="0" applyAlignment="0" applyProtection="0">
      <alignment vertical="center"/>
    </xf>
    <xf numFmtId="0" fontId="126" fillId="26" borderId="0" applyNumberFormat="0" applyBorder="0" applyAlignment="0" applyProtection="0">
      <alignment vertical="center"/>
    </xf>
    <xf numFmtId="0" fontId="126" fillId="27" borderId="0" applyNumberFormat="0" applyBorder="0" applyAlignment="0" applyProtection="0">
      <alignment vertical="center"/>
    </xf>
    <xf numFmtId="0" fontId="127" fillId="28" borderId="0" applyNumberFormat="0" applyBorder="0" applyAlignment="0" applyProtection="0">
      <alignment vertical="center"/>
    </xf>
    <xf numFmtId="0" fontId="127" fillId="29" borderId="0" applyNumberFormat="0" applyBorder="0" applyAlignment="0" applyProtection="0">
      <alignment vertical="center"/>
    </xf>
    <xf numFmtId="0" fontId="126" fillId="30" borderId="0" applyNumberFormat="0" applyBorder="0" applyAlignment="0" applyProtection="0">
      <alignment vertical="center"/>
    </xf>
    <xf numFmtId="0" fontId="126" fillId="11" borderId="0" applyNumberFormat="0" applyBorder="0" applyAlignment="0" applyProtection="0">
      <alignment vertical="center"/>
    </xf>
    <xf numFmtId="0" fontId="127" fillId="31" borderId="0" applyNumberFormat="0" applyBorder="0" applyAlignment="0" applyProtection="0">
      <alignment vertical="center"/>
    </xf>
    <xf numFmtId="0" fontId="127" fillId="32" borderId="0" applyNumberFormat="0" applyBorder="0" applyAlignment="0" applyProtection="0">
      <alignment vertical="center"/>
    </xf>
    <xf numFmtId="0" fontId="126" fillId="33" borderId="0" applyNumberFormat="0" applyBorder="0" applyAlignment="0" applyProtection="0">
      <alignment vertical="center"/>
    </xf>
    <xf numFmtId="0" fontId="126" fillId="34" borderId="0" applyNumberFormat="0" applyBorder="0" applyAlignment="0" applyProtection="0">
      <alignment vertical="center"/>
    </xf>
    <xf numFmtId="0" fontId="127" fillId="35" borderId="0" applyNumberFormat="0" applyBorder="0" applyAlignment="0" applyProtection="0">
      <alignment vertical="center"/>
    </xf>
    <xf numFmtId="0" fontId="127" fillId="36" borderId="0" applyNumberFormat="0" applyBorder="0" applyAlignment="0" applyProtection="0">
      <alignment vertical="center"/>
    </xf>
    <xf numFmtId="0" fontId="126" fillId="37" borderId="0" applyNumberFormat="0" applyBorder="0" applyAlignment="0" applyProtection="0">
      <alignment vertical="center"/>
    </xf>
    <xf numFmtId="0" fontId="126" fillId="38" borderId="0" applyNumberFormat="0" applyBorder="0" applyAlignment="0" applyProtection="0">
      <alignment vertical="center"/>
    </xf>
    <xf numFmtId="0" fontId="127" fillId="39" borderId="0" applyNumberFormat="0" applyBorder="0" applyAlignment="0" applyProtection="0">
      <alignment vertical="center"/>
    </xf>
    <xf numFmtId="0" fontId="127" fillId="13" borderId="0" applyNumberFormat="0" applyBorder="0" applyAlignment="0" applyProtection="0">
      <alignment vertical="center"/>
    </xf>
    <xf numFmtId="0" fontId="126" fillId="40" borderId="0" applyNumberFormat="0" applyBorder="0" applyAlignment="0" applyProtection="0">
      <alignment vertical="center"/>
    </xf>
    <xf numFmtId="0" fontId="126" fillId="41" borderId="0" applyNumberFormat="0" applyBorder="0" applyAlignment="0" applyProtection="0">
      <alignment vertical="center"/>
    </xf>
    <xf numFmtId="0" fontId="127" fillId="42" borderId="0" applyNumberFormat="0" applyBorder="0" applyAlignment="0" applyProtection="0">
      <alignment vertical="center"/>
    </xf>
    <xf numFmtId="0" fontId="127" fillId="43" borderId="0" applyNumberFormat="0" applyBorder="0" applyAlignment="0" applyProtection="0">
      <alignment vertical="center"/>
    </xf>
    <xf numFmtId="0" fontId="126" fillId="44" borderId="0" applyNumberFormat="0" applyBorder="0" applyAlignment="0" applyProtection="0">
      <alignment vertical="center"/>
    </xf>
    <xf numFmtId="0" fontId="128" fillId="0" borderId="0" applyBorder="0"/>
    <xf numFmtId="176" fontId="129" fillId="0" borderId="0" applyBorder="0"/>
    <xf numFmtId="0" fontId="130" fillId="0" borderId="0" applyBorder="0"/>
    <xf numFmtId="0" fontId="1" fillId="0" borderId="0"/>
    <xf numFmtId="0" fontId="38" fillId="0" borderId="0" applyBorder="0"/>
    <xf numFmtId="0" fontId="131" fillId="0" borderId="0">
      <alignment vertical="center"/>
    </xf>
    <xf numFmtId="0" fontId="0" fillId="0" borderId="0" applyBorder="0">
      <alignment vertical="center"/>
    </xf>
    <xf numFmtId="0" fontId="38" fillId="0" borderId="0" applyBorder="0"/>
    <xf numFmtId="177" fontId="131" fillId="0" borderId="0">
      <alignment vertical="center"/>
    </xf>
    <xf numFmtId="178" fontId="0" fillId="0" borderId="0" applyBorder="0">
      <alignment vertical="center"/>
    </xf>
    <xf numFmtId="179" fontId="131" fillId="0" borderId="0" applyBorder="0">
      <alignment vertical="center"/>
    </xf>
    <xf numFmtId="180" fontId="0" fillId="0" borderId="0" applyBorder="0"/>
    <xf numFmtId="181" fontId="0" fillId="0" borderId="0" applyBorder="0">
      <alignment vertical="center"/>
    </xf>
    <xf numFmtId="180" fontId="131" fillId="0" borderId="0" applyBorder="0">
      <alignment vertical="center"/>
    </xf>
    <xf numFmtId="0" fontId="132" fillId="0" borderId="0">
      <alignment vertical="center"/>
    </xf>
    <xf numFmtId="176" fontId="131" fillId="0" borderId="0" applyBorder="0">
      <alignment vertical="center"/>
    </xf>
    <xf numFmtId="177" fontId="0" fillId="0" borderId="0">
      <alignment vertical="center"/>
    </xf>
    <xf numFmtId="0" fontId="131" fillId="0" borderId="0">
      <alignment vertical="center"/>
    </xf>
  </cellStyleXfs>
  <cellXfs count="831">
    <xf numFmtId="0" fontId="0" fillId="0" borderId="0" xfId="0">
      <alignment vertical="center"/>
    </xf>
    <xf numFmtId="0" fontId="1" fillId="0" borderId="0" xfId="52"/>
    <xf numFmtId="0" fontId="2" fillId="0" borderId="0" xfId="52" applyFont="1"/>
    <xf numFmtId="0" fontId="3" fillId="2" borderId="1" xfId="52" applyFont="1" applyFill="1" applyBorder="1"/>
    <xf numFmtId="0" fontId="4" fillId="2" borderId="2" xfId="52" applyFont="1" applyFill="1" applyBorder="1"/>
    <xf numFmtId="0" fontId="4" fillId="2" borderId="3" xfId="52" applyFont="1" applyFill="1" applyBorder="1"/>
    <xf numFmtId="182" fontId="1" fillId="0" borderId="4" xfId="52" applyNumberFormat="1" applyBorder="1" applyAlignment="1">
      <alignment horizontal="center"/>
    </xf>
    <xf numFmtId="182" fontId="1" fillId="3" borderId="4" xfId="52" applyNumberFormat="1" applyFill="1" applyBorder="1" applyAlignment="1">
      <alignment horizontal="center"/>
    </xf>
    <xf numFmtId="182" fontId="1" fillId="0" borderId="0" xfId="52" applyNumberFormat="1" applyAlignment="1">
      <alignment horizontal="center"/>
    </xf>
    <xf numFmtId="182" fontId="1" fillId="0" borderId="5" xfId="52" applyNumberFormat="1" applyBorder="1" applyAlignment="1">
      <alignment horizontal="center"/>
    </xf>
    <xf numFmtId="182" fontId="1" fillId="3" borderId="5" xfId="52" applyNumberFormat="1" applyFill="1" applyBorder="1" applyAlignment="1">
      <alignment horizontal="center"/>
    </xf>
    <xf numFmtId="182" fontId="1" fillId="0" borderId="6" xfId="52" applyNumberFormat="1" applyBorder="1" applyAlignment="1">
      <alignment horizontal="center"/>
    </xf>
    <xf numFmtId="0" fontId="3" fillId="0" borderId="0" xfId="52" applyFont="1"/>
    <xf numFmtId="0" fontId="4" fillId="0" borderId="0" xfId="52" applyFont="1"/>
    <xf numFmtId="0" fontId="5" fillId="0" borderId="7" xfId="0" applyFont="1" applyBorder="1" applyAlignment="1">
      <alignment horizontal="center" vertical="center"/>
    </xf>
    <xf numFmtId="0" fontId="6" fillId="4" borderId="7" xfId="0" applyFont="1" applyFill="1" applyBorder="1">
      <alignment vertical="center"/>
    </xf>
    <xf numFmtId="183" fontId="7" fillId="4" borderId="7" xfId="0" applyNumberFormat="1" applyFont="1" applyFill="1" applyBorder="1" applyAlignment="1">
      <alignment horizontal="center" vertical="center" wrapText="1"/>
    </xf>
    <xf numFmtId="183" fontId="8" fillId="4" borderId="7" xfId="0" applyNumberFormat="1" applyFont="1" applyFill="1" applyBorder="1" applyAlignment="1">
      <alignment horizontal="center" vertical="center" wrapText="1"/>
    </xf>
    <xf numFmtId="0" fontId="7" fillId="4" borderId="7" xfId="0" applyFont="1" applyFill="1" applyBorder="1" applyAlignment="1">
      <alignment horizontal="center" vertical="center" wrapText="1"/>
    </xf>
    <xf numFmtId="0" fontId="0" fillId="0" borderId="7" xfId="0" applyBorder="1" applyAlignment="1">
      <alignment horizontal="center" vertical="center"/>
    </xf>
    <xf numFmtId="183" fontId="9" fillId="0" borderId="7" xfId="0" applyNumberFormat="1" applyFont="1" applyBorder="1" applyAlignment="1">
      <alignment horizontal="center" vertical="center" wrapText="1"/>
    </xf>
    <xf numFmtId="0" fontId="9" fillId="0" borderId="7" xfId="0" applyFont="1" applyBorder="1" applyAlignment="1">
      <alignment horizontal="center" vertical="center" wrapText="1"/>
    </xf>
    <xf numFmtId="0" fontId="0" fillId="0" borderId="7" xfId="0" applyBorder="1">
      <alignment vertical="center"/>
    </xf>
    <xf numFmtId="0" fontId="0" fillId="0" borderId="7" xfId="0" applyBorder="1" applyAlignment="1">
      <alignment vertical="center" wrapText="1"/>
    </xf>
    <xf numFmtId="0" fontId="10" fillId="0" borderId="7" xfId="0" applyFont="1" applyBorder="1">
      <alignment vertical="center"/>
    </xf>
    <xf numFmtId="178" fontId="0" fillId="0" borderId="0" xfId="0" applyNumberFormat="1">
      <alignment vertical="center"/>
    </xf>
    <xf numFmtId="0" fontId="11" fillId="4" borderId="7" xfId="0" applyFont="1" applyFill="1" applyBorder="1" applyAlignment="1">
      <alignment horizontal="center" vertical="center"/>
    </xf>
    <xf numFmtId="0" fontId="12" fillId="0" borderId="7" xfId="0" applyFont="1" applyBorder="1" applyAlignment="1">
      <alignment horizontal="center" vertical="center"/>
    </xf>
    <xf numFmtId="0" fontId="13" fillId="0" borderId="0" xfId="6" applyNumberFormat="1" applyFont="1" applyAlignment="1" applyProtection="1">
      <alignment vertical="center"/>
    </xf>
    <xf numFmtId="0" fontId="14" fillId="0" borderId="7" xfId="0" applyFont="1" applyBorder="1" applyAlignment="1">
      <alignment horizontal="center" vertical="center"/>
    </xf>
    <xf numFmtId="0" fontId="14" fillId="0" borderId="7" xfId="0" applyFont="1" applyBorder="1" applyAlignment="1">
      <alignment horizontal="left" vertical="center" wrapText="1"/>
    </xf>
    <xf numFmtId="178" fontId="0" fillId="0" borderId="0" xfId="0" applyNumberFormat="1" applyAlignment="1">
      <alignment horizontal="center" vertical="center" wrapText="1"/>
    </xf>
    <xf numFmtId="0" fontId="14" fillId="0" borderId="7" xfId="0" applyFont="1" applyBorder="1" applyAlignment="1">
      <alignment horizontal="left" vertical="center"/>
    </xf>
    <xf numFmtId="0" fontId="15" fillId="0" borderId="7" xfId="0" applyFont="1" applyBorder="1" applyAlignment="1">
      <alignment vertical="center" wrapText="1"/>
    </xf>
    <xf numFmtId="176" fontId="16" fillId="0" borderId="0" xfId="0" applyNumberFormat="1" applyFont="1" applyFill="1" applyAlignment="1">
      <alignment horizontal="center" vertical="center"/>
    </xf>
    <xf numFmtId="0" fontId="17" fillId="0" borderId="0" xfId="0" applyFont="1" applyFill="1" applyAlignment="1">
      <alignment horizontal="center" vertical="center"/>
    </xf>
    <xf numFmtId="0" fontId="18" fillId="0" borderId="8" xfId="64" applyNumberFormat="1" applyFont="1" applyFill="1" applyBorder="1" applyAlignment="1" applyProtection="1">
      <alignment horizontal="center" vertical="center"/>
    </xf>
    <xf numFmtId="0" fontId="18" fillId="0" borderId="9" xfId="64" applyNumberFormat="1" applyFont="1" applyFill="1" applyBorder="1" applyAlignment="1" applyProtection="1">
      <alignment horizontal="center" vertical="center"/>
    </xf>
    <xf numFmtId="0" fontId="18" fillId="0" borderId="10" xfId="64" applyNumberFormat="1" applyFont="1" applyFill="1" applyBorder="1" applyAlignment="1" applyProtection="1">
      <alignment horizontal="center" vertical="center"/>
    </xf>
    <xf numFmtId="176" fontId="19" fillId="4" borderId="7" xfId="50" applyFont="1" applyFill="1" applyBorder="1" applyAlignment="1" applyProtection="1">
      <alignment horizontal="center" vertical="center"/>
    </xf>
    <xf numFmtId="0" fontId="20" fillId="4" borderId="7" xfId="0" applyFont="1" applyFill="1" applyBorder="1" applyAlignment="1" applyProtection="1">
      <alignment horizontal="center" vertical="center" wrapText="1"/>
    </xf>
    <xf numFmtId="0" fontId="16" fillId="5" borderId="7" xfId="0" applyFont="1" applyFill="1" applyBorder="1" applyAlignment="1" applyProtection="1">
      <alignment horizontal="center" vertical="center" wrapText="1"/>
    </xf>
    <xf numFmtId="1" fontId="21" fillId="0" borderId="7" xfId="0" applyNumberFormat="1" applyFont="1" applyFill="1" applyBorder="1" applyAlignment="1" applyProtection="1">
      <alignment horizontal="center" vertical="center" shrinkToFit="1"/>
    </xf>
    <xf numFmtId="0" fontId="16" fillId="0" borderId="7" xfId="0" applyFont="1" applyFill="1" applyBorder="1" applyAlignment="1" applyProtection="1">
      <alignment horizontal="center" vertical="center" wrapText="1"/>
    </xf>
    <xf numFmtId="0" fontId="22" fillId="0" borderId="7" xfId="0" applyFont="1" applyFill="1" applyBorder="1" applyAlignment="1" applyProtection="1">
      <alignment horizontal="center" vertical="center" wrapText="1"/>
    </xf>
    <xf numFmtId="0" fontId="23" fillId="0" borderId="7" xfId="0" applyFont="1" applyFill="1" applyBorder="1" applyAlignment="1" applyProtection="1">
      <alignment horizontal="center" vertical="center" wrapText="1"/>
    </xf>
    <xf numFmtId="0" fontId="21" fillId="0" borderId="7" xfId="0" applyFont="1" applyFill="1" applyBorder="1" applyAlignment="1" applyProtection="1">
      <alignment horizontal="center" vertical="center" wrapText="1"/>
    </xf>
    <xf numFmtId="0" fontId="24" fillId="6" borderId="7" xfId="0" applyFont="1" applyFill="1" applyBorder="1" applyAlignment="1" applyProtection="1">
      <alignment horizontal="center" vertical="center"/>
    </xf>
    <xf numFmtId="0" fontId="21" fillId="0" borderId="7" xfId="0" applyFont="1" applyFill="1" applyBorder="1" applyAlignment="1" applyProtection="1">
      <alignment horizontal="left" vertical="center" wrapText="1"/>
    </xf>
    <xf numFmtId="176" fontId="22" fillId="0" borderId="0" xfId="0" applyNumberFormat="1" applyFont="1" applyAlignment="1"/>
    <xf numFmtId="176" fontId="16" fillId="0" borderId="0" xfId="0" applyNumberFormat="1" applyFont="1" applyAlignment="1"/>
    <xf numFmtId="0" fontId="25" fillId="0" borderId="0" xfId="0" applyFont="1" applyAlignment="1"/>
    <xf numFmtId="0" fontId="26" fillId="0" borderId="0" xfId="0" applyFont="1" applyAlignment="1"/>
    <xf numFmtId="0" fontId="27" fillId="0" borderId="0" xfId="0" applyFont="1" applyAlignment="1"/>
    <xf numFmtId="0" fontId="28" fillId="0" borderId="7" xfId="64" applyNumberFormat="1" applyFont="1" applyBorder="1" applyAlignment="1" applyProtection="1">
      <alignment horizontal="center" vertical="center"/>
    </xf>
    <xf numFmtId="176" fontId="28" fillId="0" borderId="7" xfId="64" applyFont="1" applyBorder="1" applyAlignment="1" applyProtection="1">
      <alignment horizontal="center" vertical="center"/>
    </xf>
    <xf numFmtId="176" fontId="29" fillId="4" borderId="7" xfId="50" applyFont="1" applyFill="1" applyBorder="1" applyAlignment="1">
      <alignment horizontal="center" vertical="center"/>
    </xf>
    <xf numFmtId="181" fontId="19" fillId="4" borderId="7" xfId="61" applyFont="1" applyFill="1" applyBorder="1" applyAlignment="1" applyProtection="1">
      <alignment horizontal="center" vertical="center"/>
      <protection hidden="1"/>
    </xf>
    <xf numFmtId="181" fontId="30" fillId="4" borderId="7" xfId="61" applyFont="1" applyFill="1" applyBorder="1" applyAlignment="1" applyProtection="1">
      <alignment horizontal="center" vertical="center"/>
      <protection hidden="1"/>
    </xf>
    <xf numFmtId="181" fontId="31" fillId="0" borderId="7" xfId="61" applyFont="1" applyBorder="1" applyAlignment="1" applyProtection="1">
      <alignment horizontal="center" vertical="center" wrapText="1"/>
      <protection hidden="1"/>
    </xf>
    <xf numFmtId="184" fontId="32" fillId="0" borderId="7" xfId="61" applyNumberFormat="1" applyFont="1" applyBorder="1" applyAlignment="1" applyProtection="1">
      <alignment horizontal="center" vertical="center"/>
      <protection hidden="1"/>
    </xf>
    <xf numFmtId="181" fontId="16" fillId="0" borderId="7" xfId="61" applyFont="1" applyBorder="1" applyAlignment="1" applyProtection="1">
      <alignment horizontal="center" vertical="center" wrapText="1"/>
      <protection hidden="1"/>
    </xf>
    <xf numFmtId="181" fontId="33" fillId="0" borderId="0" xfId="61" applyFont="1" applyAlignment="1"/>
    <xf numFmtId="0" fontId="26" fillId="0" borderId="7" xfId="0" applyFont="1" applyBorder="1" applyAlignment="1">
      <alignment vertical="top" wrapText="1"/>
    </xf>
    <xf numFmtId="0" fontId="26" fillId="0" borderId="7" xfId="0" applyFont="1" applyBorder="1" applyAlignment="1">
      <alignment vertical="top"/>
    </xf>
    <xf numFmtId="181" fontId="34" fillId="4" borderId="7" xfId="61" applyFont="1" applyFill="1" applyBorder="1" applyAlignment="1">
      <alignment horizontal="center" vertical="center" wrapText="1"/>
    </xf>
    <xf numFmtId="0" fontId="16" fillId="0" borderId="7" xfId="0" applyFont="1" applyBorder="1" applyAlignment="1">
      <alignment horizontal="left" vertical="center" wrapText="1"/>
    </xf>
    <xf numFmtId="0" fontId="16" fillId="0" borderId="7" xfId="0" applyFont="1" applyBorder="1" applyAlignment="1">
      <alignment horizontal="left" vertical="center"/>
    </xf>
    <xf numFmtId="176" fontId="16" fillId="0" borderId="7" xfId="0" applyNumberFormat="1" applyFont="1" applyBorder="1" applyAlignment="1">
      <alignment horizontal="left"/>
    </xf>
    <xf numFmtId="176" fontId="22" fillId="0" borderId="7" xfId="0" applyNumberFormat="1" applyFont="1" applyBorder="1" applyAlignment="1">
      <alignment horizontal="left"/>
    </xf>
    <xf numFmtId="176" fontId="16" fillId="0" borderId="7" xfId="0" applyNumberFormat="1" applyFont="1" applyBorder="1" applyAlignment="1">
      <alignment horizontal="left" wrapText="1"/>
    </xf>
    <xf numFmtId="176" fontId="35" fillId="0" borderId="7" xfId="0" applyNumberFormat="1" applyFont="1" applyBorder="1" applyAlignment="1">
      <alignment horizontal="left" wrapText="1"/>
    </xf>
    <xf numFmtId="176" fontId="16" fillId="0" borderId="0" xfId="0" applyNumberFormat="1" applyFont="1" applyAlignment="1">
      <alignment horizontal="left"/>
    </xf>
    <xf numFmtId="176" fontId="16" fillId="0" borderId="0" xfId="0" applyNumberFormat="1" applyFont="1" applyAlignment="1">
      <alignment horizontal="center"/>
    </xf>
    <xf numFmtId="181" fontId="36" fillId="0" borderId="0" xfId="0" applyNumberFormat="1" applyFont="1" applyAlignment="1"/>
    <xf numFmtId="181" fontId="34" fillId="0" borderId="0" xfId="0" applyNumberFormat="1" applyFont="1" applyAlignment="1"/>
    <xf numFmtId="181" fontId="16" fillId="0" borderId="0" xfId="0" applyNumberFormat="1" applyFont="1" applyAlignment="1"/>
    <xf numFmtId="181" fontId="16" fillId="0" borderId="0" xfId="61" applyFont="1">
      <alignment vertical="center"/>
    </xf>
    <xf numFmtId="181" fontId="37" fillId="0" borderId="0" xfId="61" applyFont="1" applyAlignment="1"/>
    <xf numFmtId="181" fontId="36" fillId="0" borderId="0" xfId="61" applyFont="1" applyAlignment="1"/>
    <xf numFmtId="181" fontId="16" fillId="0" borderId="0" xfId="61" applyFont="1" applyAlignment="1"/>
    <xf numFmtId="181" fontId="36" fillId="0" borderId="0" xfId="61" applyFont="1" applyAlignment="1">
      <alignment horizontal="center" vertical="center"/>
    </xf>
    <xf numFmtId="176" fontId="38" fillId="0" borderId="0" xfId="0" applyNumberFormat="1" applyFont="1" applyAlignment="1">
      <alignment wrapText="1"/>
    </xf>
    <xf numFmtId="176" fontId="38" fillId="0" borderId="0" xfId="0" applyNumberFormat="1" applyFont="1" applyAlignment="1"/>
    <xf numFmtId="181" fontId="16" fillId="0" borderId="0" xfId="61" applyFont="1" applyAlignment="1">
      <alignment horizontal="center" vertical="center"/>
    </xf>
    <xf numFmtId="0" fontId="39" fillId="0" borderId="8" xfId="6" applyNumberFormat="1" applyFont="1" applyFill="1" applyBorder="1" applyAlignment="1" applyProtection="1">
      <alignment horizontal="center" vertical="center"/>
    </xf>
    <xf numFmtId="0" fontId="39" fillId="0" borderId="9" xfId="6" applyNumberFormat="1" applyFont="1" applyFill="1" applyBorder="1" applyAlignment="1" applyProtection="1">
      <alignment horizontal="center" vertical="center"/>
    </xf>
    <xf numFmtId="0" fontId="39" fillId="0" borderId="10" xfId="6" applyNumberFormat="1" applyFont="1" applyFill="1" applyBorder="1" applyAlignment="1" applyProtection="1">
      <alignment horizontal="center" vertical="center"/>
    </xf>
    <xf numFmtId="176" fontId="19" fillId="4" borderId="7" xfId="50" applyFont="1" applyFill="1" applyBorder="1" applyAlignment="1">
      <alignment horizontal="center" vertical="center" wrapText="1"/>
    </xf>
    <xf numFmtId="176" fontId="19" fillId="4" borderId="7" xfId="50" applyFont="1" applyFill="1" applyBorder="1" applyAlignment="1">
      <alignment horizontal="center" vertical="center"/>
    </xf>
    <xf numFmtId="181" fontId="18" fillId="4" borderId="7" xfId="61" applyFont="1" applyFill="1" applyBorder="1" applyAlignment="1" applyProtection="1">
      <alignment horizontal="center" vertical="center"/>
      <protection hidden="1"/>
    </xf>
    <xf numFmtId="181" fontId="31" fillId="0" borderId="7" xfId="61" applyFont="1" applyBorder="1" applyAlignment="1" applyProtection="1">
      <alignment horizontal="center" vertical="center"/>
      <protection hidden="1"/>
    </xf>
    <xf numFmtId="184" fontId="31" fillId="0" borderId="7" xfId="61" applyNumberFormat="1" applyFont="1" applyBorder="1" applyAlignment="1" applyProtection="1">
      <alignment horizontal="center" vertical="center"/>
      <protection hidden="1"/>
    </xf>
    <xf numFmtId="181" fontId="40" fillId="0" borderId="7" xfId="61" applyFont="1" applyBorder="1" applyAlignment="1">
      <alignment horizontal="left" vertical="center" wrapText="1"/>
    </xf>
    <xf numFmtId="181" fontId="16" fillId="0" borderId="7" xfId="61" applyFont="1" applyBorder="1" applyAlignment="1">
      <alignment horizontal="left" vertical="center" wrapText="1"/>
    </xf>
    <xf numFmtId="181" fontId="41" fillId="0" borderId="7" xfId="61" applyFont="1" applyBorder="1" applyAlignment="1">
      <alignment horizontal="left" vertical="center" wrapText="1"/>
    </xf>
    <xf numFmtId="181" fontId="22" fillId="0" borderId="7" xfId="61" applyFont="1" applyBorder="1" applyAlignment="1">
      <alignment horizontal="left" vertical="center" wrapText="1"/>
    </xf>
    <xf numFmtId="181" fontId="18" fillId="4" borderId="7" xfId="61" applyFont="1" applyFill="1" applyBorder="1" applyAlignment="1">
      <alignment horizontal="center" vertical="center" wrapText="1"/>
    </xf>
    <xf numFmtId="181" fontId="29" fillId="4" borderId="7" xfId="61" applyFont="1" applyFill="1" applyBorder="1" applyAlignment="1">
      <alignment horizontal="left" vertical="center" wrapText="1"/>
    </xf>
    <xf numFmtId="0" fontId="18" fillId="0" borderId="8" xfId="64" applyNumberFormat="1" applyFont="1" applyBorder="1" applyAlignment="1">
      <alignment horizontal="center" vertical="center"/>
    </xf>
    <xf numFmtId="0" fontId="18" fillId="0" borderId="9" xfId="64" applyNumberFormat="1" applyFont="1" applyBorder="1" applyAlignment="1">
      <alignment horizontal="center" vertical="center"/>
    </xf>
    <xf numFmtId="0" fontId="18" fillId="0" borderId="10" xfId="64" applyNumberFormat="1" applyFont="1" applyBorder="1" applyAlignment="1">
      <alignment horizontal="center" vertical="center"/>
    </xf>
    <xf numFmtId="181" fontId="18" fillId="4" borderId="8" xfId="0" applyNumberFormat="1" applyFont="1" applyFill="1" applyBorder="1" applyAlignment="1">
      <alignment horizontal="center" vertical="center" wrapText="1"/>
    </xf>
    <xf numFmtId="181" fontId="18" fillId="4" borderId="9" xfId="0" applyNumberFormat="1" applyFont="1" applyFill="1" applyBorder="1" applyAlignment="1">
      <alignment horizontal="center" vertical="center" wrapText="1"/>
    </xf>
    <xf numFmtId="181" fontId="18" fillId="4" borderId="10" xfId="0" applyNumberFormat="1" applyFont="1" applyFill="1" applyBorder="1" applyAlignment="1">
      <alignment horizontal="center" vertical="center" wrapText="1"/>
    </xf>
    <xf numFmtId="181" fontId="18" fillId="4" borderId="7" xfId="0" applyNumberFormat="1" applyFont="1" applyFill="1" applyBorder="1" applyAlignment="1">
      <alignment horizontal="center" vertical="center" wrapText="1"/>
    </xf>
    <xf numFmtId="181" fontId="31" fillId="0" borderId="7" xfId="0" applyNumberFormat="1" applyFont="1" applyBorder="1" applyAlignment="1">
      <alignment horizontal="center" vertical="center" wrapText="1"/>
    </xf>
    <xf numFmtId="185" fontId="42" fillId="0" borderId="7" xfId="62" applyNumberFormat="1" applyFont="1" applyBorder="1" applyAlignment="1">
      <alignment horizontal="center" vertical="center"/>
    </xf>
    <xf numFmtId="0" fontId="31" fillId="0" borderId="7" xfId="62" applyNumberFormat="1" applyFont="1" applyBorder="1" applyAlignment="1">
      <alignment horizontal="center" vertical="center" wrapText="1"/>
    </xf>
    <xf numFmtId="181" fontId="43" fillId="0" borderId="7" xfId="0" applyNumberFormat="1" applyFont="1" applyBorder="1" applyAlignment="1">
      <alignment horizontal="center" vertical="center" wrapText="1"/>
    </xf>
    <xf numFmtId="0" fontId="31" fillId="0" borderId="8" xfId="62" applyNumberFormat="1" applyFont="1" applyBorder="1" applyAlignment="1">
      <alignment horizontal="center" vertical="center" wrapText="1"/>
    </xf>
    <xf numFmtId="0" fontId="40" fillId="0" borderId="11" xfId="0" applyNumberFormat="1" applyFont="1" applyFill="1" applyBorder="1" applyAlignment="1">
      <alignment horizontal="left" vertical="center" wrapText="1"/>
    </xf>
    <xf numFmtId="0" fontId="40" fillId="0" borderId="12" xfId="0" applyNumberFormat="1" applyFont="1" applyFill="1" applyBorder="1" applyAlignment="1">
      <alignment horizontal="left" vertical="center" wrapText="1"/>
    </xf>
    <xf numFmtId="0" fontId="40" fillId="0" borderId="13" xfId="0" applyNumberFormat="1" applyFont="1" applyFill="1" applyBorder="1" applyAlignment="1">
      <alignment horizontal="left" vertical="center" wrapText="1"/>
    </xf>
    <xf numFmtId="0" fontId="40" fillId="0" borderId="14" xfId="0" applyNumberFormat="1" applyFont="1" applyFill="1" applyBorder="1" applyAlignment="1">
      <alignment horizontal="left" vertical="center" wrapText="1"/>
    </xf>
    <xf numFmtId="0" fontId="40" fillId="0" borderId="15" xfId="0" applyNumberFormat="1" applyFont="1" applyFill="1" applyBorder="1" applyAlignment="1">
      <alignment horizontal="left" vertical="center" wrapText="1"/>
    </xf>
    <xf numFmtId="0" fontId="40" fillId="0" borderId="16" xfId="0" applyNumberFormat="1" applyFont="1" applyFill="1" applyBorder="1" applyAlignment="1">
      <alignment horizontal="left" vertical="center" wrapText="1"/>
    </xf>
    <xf numFmtId="186" fontId="44" fillId="0" borderId="8" xfId="0" applyNumberFormat="1" applyFont="1" applyFill="1" applyBorder="1" applyAlignment="1">
      <alignment horizontal="left" vertical="top" wrapText="1"/>
    </xf>
    <xf numFmtId="186" fontId="44" fillId="0" borderId="9" xfId="0" applyNumberFormat="1" applyFont="1" applyFill="1" applyBorder="1" applyAlignment="1">
      <alignment horizontal="left" vertical="top" wrapText="1"/>
    </xf>
    <xf numFmtId="186" fontId="44" fillId="0" borderId="10" xfId="0" applyNumberFormat="1" applyFont="1" applyFill="1" applyBorder="1" applyAlignment="1">
      <alignment horizontal="left" vertical="top" wrapText="1"/>
    </xf>
    <xf numFmtId="186" fontId="44" fillId="0" borderId="0" xfId="0" applyNumberFormat="1" applyFont="1" applyFill="1" applyBorder="1" applyAlignment="1">
      <alignment horizontal="left" vertical="top" wrapText="1"/>
    </xf>
    <xf numFmtId="186" fontId="44" fillId="0" borderId="17" xfId="0" applyNumberFormat="1" applyFont="1" applyFill="1" applyBorder="1" applyAlignment="1">
      <alignment horizontal="left" vertical="top" wrapText="1"/>
    </xf>
    <xf numFmtId="186" fontId="44" fillId="0" borderId="18" xfId="0" applyNumberFormat="1" applyFont="1" applyFill="1" applyBorder="1" applyAlignment="1">
      <alignment horizontal="left" vertical="center" wrapText="1"/>
    </xf>
    <xf numFmtId="186" fontId="44" fillId="0" borderId="19" xfId="0" applyNumberFormat="1" applyFont="1" applyFill="1" applyBorder="1" applyAlignment="1">
      <alignment horizontal="left" vertical="center" wrapText="1"/>
    </xf>
    <xf numFmtId="186" fontId="44" fillId="0" borderId="17" xfId="0" applyNumberFormat="1" applyFont="1" applyFill="1" applyBorder="1" applyAlignment="1">
      <alignment horizontal="left" vertical="center" wrapText="1"/>
    </xf>
    <xf numFmtId="186" fontId="44" fillId="0" borderId="20" xfId="0" applyNumberFormat="1" applyFont="1" applyFill="1" applyBorder="1" applyAlignment="1">
      <alignment horizontal="left" vertical="center" wrapText="1"/>
    </xf>
    <xf numFmtId="186" fontId="44" fillId="0" borderId="21" xfId="0" applyNumberFormat="1" applyFont="1" applyFill="1" applyBorder="1" applyAlignment="1">
      <alignment horizontal="left" vertical="center" wrapText="1"/>
    </xf>
    <xf numFmtId="186" fontId="40" fillId="0" borderId="7" xfId="0" applyNumberFormat="1" applyFont="1" applyFill="1" applyBorder="1" applyAlignment="1">
      <alignment horizontal="left" vertical="center" wrapText="1"/>
    </xf>
    <xf numFmtId="0" fontId="45" fillId="0" borderId="7" xfId="0" applyNumberFormat="1" applyFont="1" applyFill="1" applyBorder="1" applyAlignment="1">
      <alignment horizontal="left" vertical="top" wrapText="1"/>
    </xf>
    <xf numFmtId="186" fontId="46" fillId="0" borderId="7" xfId="0" applyNumberFormat="1" applyFont="1" applyFill="1" applyBorder="1" applyAlignment="1">
      <alignment horizontal="left" vertical="center" wrapText="1"/>
    </xf>
    <xf numFmtId="0" fontId="22" fillId="0" borderId="7" xfId="0" applyNumberFormat="1" applyFont="1" applyFill="1" applyBorder="1" applyAlignment="1">
      <alignment horizontal="left" vertical="center" wrapText="1"/>
    </xf>
    <xf numFmtId="176" fontId="16" fillId="0" borderId="0" xfId="0" applyNumberFormat="1" applyFont="1" applyFill="1" applyAlignment="1"/>
    <xf numFmtId="176" fontId="38" fillId="0" borderId="0" xfId="0" applyNumberFormat="1" applyFont="1" applyAlignment="1" applyProtection="1"/>
    <xf numFmtId="0" fontId="18" fillId="0" borderId="7" xfId="64" applyNumberFormat="1" applyFont="1" applyBorder="1" applyAlignment="1" applyProtection="1">
      <alignment horizontal="center" vertical="center"/>
    </xf>
    <xf numFmtId="176" fontId="18" fillId="0" borderId="7" xfId="64" applyFont="1" applyBorder="1" applyAlignment="1" applyProtection="1">
      <alignment horizontal="center" vertical="center"/>
    </xf>
    <xf numFmtId="0" fontId="24" fillId="4" borderId="7" xfId="49" applyFont="1" applyFill="1" applyBorder="1" applyAlignment="1" applyProtection="1">
      <alignment horizontal="center" vertical="center"/>
    </xf>
    <xf numFmtId="0" fontId="24" fillId="7" borderId="7" xfId="0" applyFont="1" applyFill="1" applyBorder="1" applyAlignment="1" applyProtection="1">
      <alignment horizontal="center" vertical="center"/>
    </xf>
    <xf numFmtId="0" fontId="24" fillId="7" borderId="7" xfId="0" applyFont="1" applyFill="1" applyBorder="1" applyAlignment="1" applyProtection="1">
      <alignment horizontal="center" vertical="center" wrapText="1"/>
    </xf>
    <xf numFmtId="0" fontId="47" fillId="0" borderId="7" xfId="49" applyFont="1" applyBorder="1" applyAlignment="1" applyProtection="1">
      <alignment horizontal="center" vertical="center"/>
    </xf>
    <xf numFmtId="184" fontId="48" fillId="0" borderId="7" xfId="49" applyNumberFormat="1" applyFont="1" applyBorder="1" applyAlignment="1" applyProtection="1">
      <alignment horizontal="center" vertical="center" wrapText="1"/>
    </xf>
    <xf numFmtId="0" fontId="49" fillId="0" borderId="7" xfId="0" applyFont="1" applyBorder="1" applyAlignment="1" applyProtection="1">
      <alignment horizontal="center" vertical="center" wrapText="1"/>
    </xf>
    <xf numFmtId="176" fontId="13" fillId="0" borderId="0" xfId="6" applyNumberFormat="1" applyFont="1" applyAlignment="1" applyProtection="1">
      <alignment horizontal="left" wrapText="1"/>
    </xf>
    <xf numFmtId="184" fontId="48" fillId="0" borderId="7" xfId="49" applyNumberFormat="1" applyFont="1" applyFill="1" applyBorder="1" applyAlignment="1" applyProtection="1">
      <alignment horizontal="center" vertical="center" wrapText="1"/>
    </xf>
    <xf numFmtId="0" fontId="42" fillId="0" borderId="7" xfId="49" applyFont="1" applyBorder="1" applyAlignment="1" applyProtection="1">
      <alignment horizontal="center" vertical="center" wrapText="1"/>
    </xf>
    <xf numFmtId="0" fontId="50" fillId="0" borderId="7" xfId="49" applyFont="1" applyBorder="1" applyAlignment="1" applyProtection="1">
      <alignment horizontal="center" vertical="center" wrapText="1"/>
    </xf>
    <xf numFmtId="0" fontId="31" fillId="0" borderId="7" xfId="49" applyFont="1" applyBorder="1" applyAlignment="1" applyProtection="1">
      <alignment horizontal="center" vertical="center" wrapText="1"/>
    </xf>
    <xf numFmtId="0" fontId="22" fillId="0" borderId="7" xfId="49" applyFont="1" applyBorder="1" applyAlignment="1" applyProtection="1">
      <alignment horizontal="left" vertical="center" wrapText="1"/>
    </xf>
    <xf numFmtId="0" fontId="45" fillId="0" borderId="7" xfId="49" applyFont="1" applyBorder="1" applyAlignment="1" applyProtection="1">
      <alignment horizontal="left" vertical="center" wrapText="1"/>
    </xf>
    <xf numFmtId="0" fontId="16" fillId="0" borderId="7" xfId="0" applyFont="1" applyBorder="1" applyAlignment="1" applyProtection="1">
      <alignment horizontal="left" vertical="center"/>
    </xf>
    <xf numFmtId="0" fontId="22" fillId="0" borderId="7" xfId="0" applyFont="1" applyBorder="1" applyAlignment="1" applyProtection="1">
      <alignment horizontal="left" vertical="center" wrapText="1"/>
    </xf>
    <xf numFmtId="0" fontId="16" fillId="0" borderId="7" xfId="0" applyFont="1" applyBorder="1" applyAlignment="1" applyProtection="1">
      <alignment horizontal="left" vertical="center" wrapText="1"/>
    </xf>
    <xf numFmtId="0" fontId="51" fillId="0" borderId="7" xfId="0" applyFont="1" applyBorder="1" applyAlignment="1" applyProtection="1">
      <alignment horizontal="left" vertical="center" wrapText="1"/>
    </xf>
    <xf numFmtId="176" fontId="16" fillId="8" borderId="7" xfId="0" applyNumberFormat="1" applyFont="1" applyFill="1" applyBorder="1" applyAlignment="1" applyProtection="1">
      <alignment horizontal="center" vertical="center" wrapText="1"/>
    </xf>
    <xf numFmtId="0" fontId="18" fillId="0" borderId="7" xfId="64" applyNumberFormat="1" applyFont="1" applyBorder="1" applyAlignment="1" applyProtection="1">
      <alignment horizontal="center" vertical="center"/>
      <protection locked="0"/>
    </xf>
    <xf numFmtId="176" fontId="18" fillId="0" borderId="7" xfId="64" applyFont="1" applyBorder="1" applyAlignment="1" applyProtection="1">
      <alignment horizontal="center" vertical="center"/>
      <protection locked="0"/>
    </xf>
    <xf numFmtId="176" fontId="24" fillId="4" borderId="7" xfId="0" applyNumberFormat="1" applyFont="1" applyFill="1" applyBorder="1" applyAlignment="1">
      <alignment horizontal="center" vertical="center"/>
    </xf>
    <xf numFmtId="176" fontId="24" fillId="4" borderId="7" xfId="0" applyNumberFormat="1" applyFont="1" applyFill="1" applyBorder="1" applyAlignment="1">
      <alignment horizontal="center" vertical="center" wrapText="1"/>
    </xf>
    <xf numFmtId="0" fontId="52" fillId="0" borderId="7" xfId="63" applyFont="1" applyBorder="1" applyAlignment="1">
      <alignment horizontal="left" vertical="center" wrapText="1"/>
    </xf>
    <xf numFmtId="0" fontId="40" fillId="0" borderId="7" xfId="63" applyFont="1" applyBorder="1" applyAlignment="1">
      <alignment horizontal="center" vertical="center" wrapText="1"/>
    </xf>
    <xf numFmtId="0" fontId="52" fillId="0" borderId="7" xfId="63" applyFont="1" applyBorder="1" applyAlignment="1">
      <alignment horizontal="center" vertical="center" wrapText="1"/>
    </xf>
    <xf numFmtId="0" fontId="53" fillId="0" borderId="7" xfId="0" applyFont="1" applyBorder="1" applyAlignment="1" applyProtection="1">
      <alignment horizontal="left" vertical="center" wrapText="1"/>
      <protection locked="0"/>
    </xf>
    <xf numFmtId="176" fontId="31" fillId="4" borderId="7" xfId="0" applyNumberFormat="1" applyFont="1" applyFill="1" applyBorder="1" applyAlignment="1">
      <alignment horizontal="left" vertical="center"/>
    </xf>
    <xf numFmtId="0" fontId="54" fillId="0" borderId="7" xfId="0" applyFont="1" applyBorder="1" applyAlignment="1" applyProtection="1">
      <alignment horizontal="left" vertical="center" wrapText="1"/>
      <protection locked="0"/>
    </xf>
    <xf numFmtId="176" fontId="42" fillId="4" borderId="7" xfId="0" applyNumberFormat="1" applyFont="1" applyFill="1" applyBorder="1" applyAlignment="1">
      <alignment horizontal="left" vertical="center"/>
    </xf>
    <xf numFmtId="176" fontId="52" fillId="4" borderId="7" xfId="0" applyNumberFormat="1" applyFont="1" applyFill="1" applyBorder="1" applyAlignment="1">
      <alignment horizontal="center" vertical="center"/>
    </xf>
    <xf numFmtId="0" fontId="40" fillId="9" borderId="7" xfId="63" applyFont="1" applyFill="1" applyBorder="1" applyAlignment="1">
      <alignment horizontal="left" vertical="center" wrapText="1"/>
    </xf>
    <xf numFmtId="176" fontId="16" fillId="4" borderId="7" xfId="0" applyNumberFormat="1" applyFont="1" applyFill="1" applyBorder="1" applyAlignment="1">
      <alignment horizontal="center" vertical="center"/>
    </xf>
    <xf numFmtId="0" fontId="55" fillId="0" borderId="14" xfId="0" applyFont="1" applyBorder="1" applyAlignment="1">
      <alignment horizontal="center" vertical="center" wrapText="1"/>
    </xf>
    <xf numFmtId="0" fontId="25" fillId="0" borderId="7" xfId="0" applyFont="1" applyBorder="1" applyAlignment="1">
      <alignment horizontal="center" vertical="center" wrapText="1"/>
    </xf>
    <xf numFmtId="1" fontId="56" fillId="0" borderId="7" xfId="0" applyNumberFormat="1" applyFont="1" applyBorder="1" applyAlignment="1">
      <alignment horizontal="center" vertical="center" shrinkToFit="1"/>
    </xf>
    <xf numFmtId="0" fontId="55" fillId="0" borderId="22" xfId="0" applyFont="1" applyBorder="1" applyAlignment="1">
      <alignment horizontal="center" vertical="center" wrapText="1"/>
    </xf>
    <xf numFmtId="0" fontId="55" fillId="0" borderId="7" xfId="0" applyFont="1" applyBorder="1" applyAlignment="1">
      <alignment horizontal="center" vertical="center" wrapText="1"/>
    </xf>
    <xf numFmtId="0" fontId="55" fillId="0" borderId="23" xfId="0" applyFont="1" applyBorder="1" applyAlignment="1">
      <alignment horizontal="center" vertical="center" wrapText="1"/>
    </xf>
    <xf numFmtId="0" fontId="26" fillId="0" borderId="7" xfId="0" applyFont="1" applyBorder="1" applyAlignment="1">
      <alignment horizontal="center" vertical="center" wrapText="1"/>
    </xf>
    <xf numFmtId="0" fontId="18" fillId="0" borderId="14" xfId="64" applyNumberFormat="1" applyFont="1" applyBorder="1" applyAlignment="1">
      <alignment horizontal="center" vertical="center"/>
    </xf>
    <xf numFmtId="176" fontId="18" fillId="0" borderId="14" xfId="64" applyFont="1" applyBorder="1" applyAlignment="1">
      <alignment horizontal="center" vertical="center"/>
    </xf>
    <xf numFmtId="176" fontId="19" fillId="4" borderId="24" xfId="50" applyFont="1" applyFill="1" applyBorder="1" applyAlignment="1">
      <alignment horizontal="center" vertical="center"/>
    </xf>
    <xf numFmtId="176" fontId="19" fillId="4" borderId="25" xfId="50" applyFont="1" applyFill="1" applyBorder="1" applyAlignment="1">
      <alignment horizontal="center" vertical="center"/>
    </xf>
    <xf numFmtId="176" fontId="19" fillId="4" borderId="26" xfId="50" applyFont="1" applyFill="1" applyBorder="1" applyAlignment="1">
      <alignment horizontal="center" vertical="center"/>
    </xf>
    <xf numFmtId="176" fontId="19" fillId="4" borderId="27" xfId="0" applyNumberFormat="1" applyFont="1" applyFill="1" applyBorder="1" applyAlignment="1">
      <alignment horizontal="center" vertical="center" wrapText="1"/>
    </xf>
    <xf numFmtId="176" fontId="19" fillId="4" borderId="7" xfId="0" applyNumberFormat="1" applyFont="1" applyFill="1" applyBorder="1" applyAlignment="1">
      <alignment horizontal="center" vertical="center" wrapText="1"/>
    </xf>
    <xf numFmtId="176" fontId="19" fillId="4" borderId="28" xfId="0" applyNumberFormat="1" applyFont="1" applyFill="1" applyBorder="1" applyAlignment="1">
      <alignment horizontal="center" vertical="center" wrapText="1"/>
    </xf>
    <xf numFmtId="184" fontId="24" fillId="4" borderId="27" xfId="0" applyNumberFormat="1" applyFont="1" applyFill="1" applyBorder="1" applyAlignment="1">
      <alignment horizontal="center" vertical="center"/>
    </xf>
    <xf numFmtId="184" fontId="24" fillId="4" borderId="7" xfId="0" applyNumberFormat="1" applyFont="1" applyFill="1" applyBorder="1" applyAlignment="1">
      <alignment horizontal="center" vertical="center"/>
    </xf>
    <xf numFmtId="176" fontId="57" fillId="4" borderId="7" xfId="0" applyNumberFormat="1" applyFont="1" applyFill="1" applyBorder="1" applyAlignment="1">
      <alignment horizontal="center" vertical="center" wrapText="1"/>
    </xf>
    <xf numFmtId="176" fontId="57" fillId="4" borderId="28" xfId="0" applyNumberFormat="1" applyFont="1" applyFill="1" applyBorder="1" applyAlignment="1">
      <alignment horizontal="center" vertical="center" wrapText="1"/>
    </xf>
    <xf numFmtId="176" fontId="58" fillId="0" borderId="27" xfId="0" applyNumberFormat="1" applyFont="1" applyBorder="1" applyAlignment="1">
      <alignment horizontal="center" vertical="center" wrapText="1"/>
    </xf>
    <xf numFmtId="176" fontId="54" fillId="0" borderId="14" xfId="0" applyNumberFormat="1" applyFont="1" applyBorder="1" applyAlignment="1">
      <alignment horizontal="center" vertical="center" wrapText="1"/>
    </xf>
    <xf numFmtId="0" fontId="31" fillId="0" borderId="7" xfId="0" applyFont="1" applyBorder="1" applyAlignment="1">
      <alignment horizontal="center" vertical="center" wrapText="1"/>
    </xf>
    <xf numFmtId="176" fontId="16" fillId="0" borderId="14" xfId="0" applyNumberFormat="1" applyFont="1" applyBorder="1" applyAlignment="1">
      <alignment horizontal="center" vertical="center" wrapText="1"/>
    </xf>
    <xf numFmtId="176" fontId="23" fillId="0" borderId="14" xfId="0" applyNumberFormat="1" applyFont="1" applyBorder="1" applyAlignment="1">
      <alignment horizontal="center" vertical="center" wrapText="1"/>
    </xf>
    <xf numFmtId="176" fontId="23" fillId="0" borderId="7" xfId="0" applyNumberFormat="1" applyFont="1" applyBorder="1" applyAlignment="1">
      <alignment horizontal="center" vertical="center" wrapText="1"/>
    </xf>
    <xf numFmtId="176" fontId="23" fillId="0" borderId="28" xfId="0" applyNumberFormat="1" applyFont="1" applyBorder="1" applyAlignment="1">
      <alignment horizontal="center" vertical="center" wrapText="1"/>
    </xf>
    <xf numFmtId="176" fontId="54" fillId="0" borderId="23" xfId="0" applyNumberFormat="1" applyFont="1" applyBorder="1" applyAlignment="1">
      <alignment horizontal="center" vertical="center" wrapText="1"/>
    </xf>
    <xf numFmtId="176" fontId="16" fillId="0" borderId="23" xfId="0" applyNumberFormat="1" applyFont="1" applyBorder="1" applyAlignment="1">
      <alignment horizontal="center" vertical="center" wrapText="1"/>
    </xf>
    <xf numFmtId="176" fontId="23" fillId="0" borderId="23" xfId="0" applyNumberFormat="1" applyFont="1" applyBorder="1" applyAlignment="1">
      <alignment horizontal="center" vertical="center" wrapText="1"/>
    </xf>
    <xf numFmtId="176" fontId="59" fillId="0" borderId="29" xfId="0" applyNumberFormat="1" applyFont="1" applyBorder="1" applyAlignment="1">
      <alignment horizontal="center" vertical="center" wrapText="1"/>
    </xf>
    <xf numFmtId="176" fontId="59" fillId="0" borderId="30" xfId="0" applyNumberFormat="1" applyFont="1" applyBorder="1" applyAlignment="1">
      <alignment horizontal="center" vertical="center" wrapText="1"/>
    </xf>
    <xf numFmtId="176" fontId="59" fillId="0" borderId="31" xfId="0" applyNumberFormat="1" applyFont="1" applyBorder="1" applyAlignment="1">
      <alignment horizontal="center" vertical="center" wrapText="1"/>
    </xf>
    <xf numFmtId="176" fontId="19" fillId="4" borderId="24" xfId="0" applyNumberFormat="1" applyFont="1" applyFill="1" applyBorder="1" applyAlignment="1">
      <alignment horizontal="center" vertical="center" wrapText="1"/>
    </xf>
    <xf numFmtId="176" fontId="19" fillId="4" borderId="25" xfId="0" applyNumberFormat="1" applyFont="1" applyFill="1" applyBorder="1" applyAlignment="1">
      <alignment horizontal="center" vertical="center" wrapText="1"/>
    </xf>
    <xf numFmtId="176" fontId="19" fillId="4" borderId="26" xfId="0" applyNumberFormat="1" applyFont="1" applyFill="1" applyBorder="1" applyAlignment="1">
      <alignment horizontal="center" vertical="center" wrapText="1"/>
    </xf>
    <xf numFmtId="184" fontId="45" fillId="4" borderId="8" xfId="0" applyNumberFormat="1" applyFont="1" applyFill="1" applyBorder="1" applyAlignment="1">
      <alignment horizontal="center" vertical="center"/>
    </xf>
    <xf numFmtId="184" fontId="45" fillId="4" borderId="10" xfId="0" applyNumberFormat="1" applyFont="1" applyFill="1" applyBorder="1" applyAlignment="1">
      <alignment horizontal="center" vertical="center"/>
    </xf>
    <xf numFmtId="184" fontId="23" fillId="0" borderId="32" xfId="0" applyNumberFormat="1" applyFont="1" applyBorder="1" applyAlignment="1">
      <alignment horizontal="center" vertical="center"/>
    </xf>
    <xf numFmtId="184" fontId="23" fillId="0" borderId="7" xfId="0" applyNumberFormat="1" applyFont="1" applyBorder="1" applyAlignment="1">
      <alignment horizontal="center" vertical="center"/>
    </xf>
    <xf numFmtId="184" fontId="31" fillId="0" borderId="8" xfId="0" applyNumberFormat="1" applyFont="1" applyBorder="1" applyAlignment="1">
      <alignment horizontal="center" vertical="center"/>
    </xf>
    <xf numFmtId="184" fontId="31" fillId="0" borderId="10" xfId="0" applyNumberFormat="1" applyFont="1" applyBorder="1" applyAlignment="1">
      <alignment horizontal="center" vertical="center"/>
    </xf>
    <xf numFmtId="184" fontId="16" fillId="0" borderId="14" xfId="0" applyNumberFormat="1" applyFont="1" applyBorder="1" applyAlignment="1">
      <alignment horizontal="center" vertical="center" wrapText="1"/>
    </xf>
    <xf numFmtId="176" fontId="56" fillId="0" borderId="7" xfId="0" applyNumberFormat="1" applyFont="1" applyBorder="1" applyAlignment="1">
      <alignment horizontal="left" vertical="center" wrapText="1"/>
    </xf>
    <xf numFmtId="176" fontId="60" fillId="0" borderId="7" xfId="0" applyNumberFormat="1" applyFont="1" applyBorder="1" applyAlignment="1">
      <alignment horizontal="left" vertical="center" wrapText="1"/>
    </xf>
    <xf numFmtId="176" fontId="60" fillId="0" borderId="28" xfId="0" applyNumberFormat="1" applyFont="1" applyBorder="1" applyAlignment="1">
      <alignment horizontal="left" vertical="center" wrapText="1"/>
    </xf>
    <xf numFmtId="184" fontId="23" fillId="0" borderId="33" xfId="0" applyNumberFormat="1" applyFont="1" applyBorder="1" applyAlignment="1">
      <alignment horizontal="center" vertical="center"/>
    </xf>
    <xf numFmtId="184" fontId="16" fillId="0" borderId="22" xfId="0" applyNumberFormat="1" applyFont="1" applyBorder="1" applyAlignment="1">
      <alignment horizontal="center" vertical="center"/>
    </xf>
    <xf numFmtId="184" fontId="16" fillId="0" borderId="22" xfId="0" applyNumberFormat="1" applyFont="1" applyBorder="1" applyAlignment="1">
      <alignment horizontal="center" vertical="center" wrapText="1"/>
    </xf>
    <xf numFmtId="184" fontId="23" fillId="0" borderId="34" xfId="0" applyNumberFormat="1" applyFont="1" applyBorder="1" applyAlignment="1">
      <alignment horizontal="center" vertical="center"/>
    </xf>
    <xf numFmtId="184" fontId="23" fillId="0" borderId="7" xfId="0" applyNumberFormat="1" applyFont="1" applyBorder="1" applyAlignment="1">
      <alignment horizontal="center" vertical="center" wrapText="1"/>
    </xf>
    <xf numFmtId="184" fontId="16" fillId="0" borderId="23" xfId="0" applyNumberFormat="1" applyFont="1" applyBorder="1" applyAlignment="1">
      <alignment horizontal="center" vertical="center"/>
    </xf>
    <xf numFmtId="184" fontId="16" fillId="0" borderId="23" xfId="0" applyNumberFormat="1" applyFont="1" applyBorder="1" applyAlignment="1">
      <alignment horizontal="center" vertical="center" wrapText="1"/>
    </xf>
    <xf numFmtId="176" fontId="60" fillId="0" borderId="7" xfId="0" applyNumberFormat="1" applyFont="1" applyFill="1" applyBorder="1" applyAlignment="1">
      <alignment horizontal="left" vertical="center" wrapText="1"/>
    </xf>
    <xf numFmtId="176" fontId="60" fillId="0" borderId="28" xfId="0" applyNumberFormat="1" applyFont="1" applyFill="1" applyBorder="1" applyAlignment="1">
      <alignment horizontal="left" vertical="center" wrapText="1"/>
    </xf>
    <xf numFmtId="187" fontId="31" fillId="0" borderId="8" xfId="0" applyNumberFormat="1" applyFont="1" applyBorder="1" applyAlignment="1">
      <alignment horizontal="center" vertical="center"/>
    </xf>
    <xf numFmtId="187" fontId="31" fillId="0" borderId="10" xfId="0" applyNumberFormat="1" applyFont="1" applyBorder="1" applyAlignment="1">
      <alignment horizontal="center" vertical="center"/>
    </xf>
    <xf numFmtId="184" fontId="23" fillId="0" borderId="35" xfId="0" applyNumberFormat="1" applyFont="1" applyBorder="1" applyAlignment="1">
      <alignment horizontal="center" vertical="center"/>
    </xf>
    <xf numFmtId="184" fontId="23" fillId="0" borderId="30" xfId="0" applyNumberFormat="1" applyFont="1" applyBorder="1" applyAlignment="1">
      <alignment horizontal="center" vertical="center"/>
    </xf>
    <xf numFmtId="187" fontId="31" fillId="0" borderId="36" xfId="0" applyNumberFormat="1" applyFont="1" applyBorder="1" applyAlignment="1">
      <alignment horizontal="center" vertical="center"/>
    </xf>
    <xf numFmtId="187" fontId="31" fillId="0" borderId="37" xfId="0" applyNumberFormat="1" applyFont="1" applyBorder="1" applyAlignment="1">
      <alignment horizontal="center" vertical="center"/>
    </xf>
    <xf numFmtId="184" fontId="16" fillId="0" borderId="38" xfId="0" applyNumberFormat="1" applyFont="1" applyBorder="1" applyAlignment="1">
      <alignment horizontal="center" vertical="center" wrapText="1"/>
    </xf>
    <xf numFmtId="176" fontId="60" fillId="0" borderId="30" xfId="0" applyNumberFormat="1" applyFont="1" applyBorder="1" applyAlignment="1">
      <alignment horizontal="left" vertical="center" wrapText="1"/>
    </xf>
    <xf numFmtId="176" fontId="60" fillId="0" borderId="31" xfId="0" applyNumberFormat="1" applyFont="1" applyBorder="1" applyAlignment="1">
      <alignment horizontal="left" vertical="center" wrapText="1"/>
    </xf>
    <xf numFmtId="176" fontId="19" fillId="4" borderId="22" xfId="0" applyNumberFormat="1" applyFont="1" applyFill="1" applyBorder="1" applyAlignment="1">
      <alignment horizontal="center" vertical="center" wrapText="1"/>
    </xf>
    <xf numFmtId="0" fontId="61" fillId="0" borderId="24" xfId="0" applyNumberFormat="1" applyFont="1" applyFill="1" applyBorder="1" applyAlignment="1">
      <alignment horizontal="center" vertical="center" wrapText="1"/>
    </xf>
    <xf numFmtId="0" fontId="16" fillId="0" borderId="25" xfId="0" applyNumberFormat="1" applyFont="1" applyFill="1" applyBorder="1" applyAlignment="1">
      <alignment horizontal="center" vertical="center" wrapText="1"/>
    </xf>
    <xf numFmtId="0" fontId="22" fillId="0" borderId="39" xfId="0" applyNumberFormat="1" applyFont="1" applyFill="1" applyBorder="1" applyAlignment="1">
      <alignment horizontal="left" vertical="center" wrapText="1"/>
    </xf>
    <xf numFmtId="0" fontId="16" fillId="0" borderId="40" xfId="0" applyNumberFormat="1" applyFont="1" applyFill="1" applyBorder="1" applyAlignment="1">
      <alignment horizontal="left" vertical="center" wrapText="1"/>
    </xf>
    <xf numFmtId="0" fontId="16" fillId="0" borderId="41" xfId="0" applyNumberFormat="1" applyFont="1" applyFill="1" applyBorder="1" applyAlignment="1">
      <alignment horizontal="left" vertical="center" wrapText="1"/>
    </xf>
    <xf numFmtId="0" fontId="16" fillId="0" borderId="42" xfId="0" applyNumberFormat="1" applyFont="1" applyFill="1" applyBorder="1" applyAlignment="1">
      <alignment horizontal="left" vertical="center" wrapText="1"/>
    </xf>
    <xf numFmtId="0" fontId="61" fillId="0" borderId="27" xfId="0" applyNumberFormat="1" applyFont="1" applyFill="1" applyBorder="1" applyAlignment="1">
      <alignment horizontal="center" vertical="center" wrapText="1"/>
    </xf>
    <xf numFmtId="0" fontId="16" fillId="0" borderId="18" xfId="0" applyNumberFormat="1" applyFont="1" applyFill="1" applyBorder="1" applyAlignment="1">
      <alignment horizontal="center" vertical="center" wrapText="1"/>
    </xf>
    <xf numFmtId="0" fontId="22" fillId="0" borderId="43" xfId="0" applyNumberFormat="1" applyFont="1" applyFill="1" applyBorder="1" applyAlignment="1">
      <alignment horizontal="left" vertical="center" wrapText="1"/>
    </xf>
    <xf numFmtId="0" fontId="16" fillId="0" borderId="44" xfId="0" applyNumberFormat="1" applyFont="1" applyFill="1" applyBorder="1" applyAlignment="1">
      <alignment horizontal="left" vertical="center" wrapText="1"/>
    </xf>
    <xf numFmtId="0" fontId="16" fillId="0" borderId="12" xfId="0" applyNumberFormat="1" applyFont="1" applyFill="1" applyBorder="1" applyAlignment="1">
      <alignment horizontal="left" vertical="center" wrapText="1"/>
    </xf>
    <xf numFmtId="0" fontId="16" fillId="0" borderId="45" xfId="0" applyNumberFormat="1" applyFont="1" applyFill="1" applyBorder="1" applyAlignment="1">
      <alignment horizontal="left" vertical="center" wrapText="1"/>
    </xf>
    <xf numFmtId="0" fontId="16" fillId="0" borderId="46" xfId="0" applyNumberFormat="1" applyFont="1" applyFill="1" applyBorder="1" applyAlignment="1">
      <alignment horizontal="left" vertical="center" wrapText="1"/>
    </xf>
    <xf numFmtId="0" fontId="16" fillId="0" borderId="47" xfId="0" applyNumberFormat="1" applyFont="1" applyFill="1" applyBorder="1" applyAlignment="1">
      <alignment horizontal="left" vertical="center" wrapText="1"/>
    </xf>
    <xf numFmtId="176" fontId="38" fillId="0" borderId="0" xfId="0" applyNumberFormat="1" applyFont="1" applyBorder="1" applyAlignment="1"/>
    <xf numFmtId="0" fontId="21" fillId="0" borderId="14" xfId="0" applyNumberFormat="1" applyFont="1" applyFill="1" applyBorder="1" applyAlignment="1">
      <alignment horizontal="center" vertical="center" wrapText="1"/>
    </xf>
    <xf numFmtId="0" fontId="22" fillId="0" borderId="48" xfId="0" applyNumberFormat="1" applyFont="1" applyFill="1" applyBorder="1" applyAlignment="1">
      <alignment horizontal="left" vertical="center" wrapText="1"/>
    </xf>
    <xf numFmtId="0" fontId="22" fillId="0" borderId="49" xfId="0" applyNumberFormat="1" applyFont="1" applyFill="1" applyBorder="1" applyAlignment="1">
      <alignment horizontal="left" vertical="center" wrapText="1"/>
    </xf>
    <xf numFmtId="0" fontId="22" fillId="0" borderId="50" xfId="0" applyNumberFormat="1" applyFont="1" applyFill="1" applyBorder="1" applyAlignment="1">
      <alignment horizontal="left" vertical="center" wrapText="1"/>
    </xf>
    <xf numFmtId="0" fontId="22" fillId="0" borderId="51" xfId="0" applyNumberFormat="1" applyFont="1" applyFill="1" applyBorder="1" applyAlignment="1">
      <alignment horizontal="left" vertical="center" wrapText="1"/>
    </xf>
    <xf numFmtId="188" fontId="16" fillId="0" borderId="8" xfId="66" applyNumberFormat="1" applyFont="1" applyFill="1" applyBorder="1" applyAlignment="1">
      <alignment horizontal="center" vertical="center" wrapText="1"/>
    </xf>
    <xf numFmtId="0" fontId="16" fillId="0" borderId="52" xfId="0" applyNumberFormat="1" applyFont="1" applyFill="1" applyBorder="1" applyAlignment="1">
      <alignment horizontal="left" vertical="center" wrapText="1"/>
    </xf>
    <xf numFmtId="0" fontId="16" fillId="0" borderId="11" xfId="0" applyNumberFormat="1" applyFont="1" applyFill="1" applyBorder="1" applyAlignment="1">
      <alignment horizontal="left" vertical="center" wrapText="1"/>
    </xf>
    <xf numFmtId="0" fontId="16" fillId="0" borderId="53" xfId="0" applyNumberFormat="1" applyFont="1" applyFill="1" applyBorder="1" applyAlignment="1">
      <alignment horizontal="left" vertical="center" wrapText="1"/>
    </xf>
    <xf numFmtId="0" fontId="16" fillId="0" borderId="54" xfId="0" applyNumberFormat="1" applyFont="1" applyFill="1" applyBorder="1" applyAlignment="1">
      <alignment horizontal="left" vertical="center" wrapText="1"/>
    </xf>
    <xf numFmtId="188" fontId="16" fillId="0" borderId="18" xfId="66" applyNumberFormat="1" applyFont="1" applyFill="1" applyBorder="1" applyAlignment="1">
      <alignment horizontal="center" vertical="center" wrapText="1"/>
    </xf>
    <xf numFmtId="0" fontId="21" fillId="0" borderId="52" xfId="0" applyNumberFormat="1" applyFont="1" applyFill="1" applyBorder="1" applyAlignment="1">
      <alignment horizontal="left" vertical="center" wrapText="1"/>
    </xf>
    <xf numFmtId="0" fontId="21" fillId="0" borderId="11" xfId="0" applyNumberFormat="1" applyFont="1" applyFill="1" applyBorder="1" applyAlignment="1">
      <alignment horizontal="left" vertical="center" wrapText="1"/>
    </xf>
    <xf numFmtId="0" fontId="21" fillId="0" borderId="12" xfId="0" applyNumberFormat="1" applyFont="1" applyFill="1" applyBorder="1" applyAlignment="1">
      <alignment horizontal="left" vertical="center" wrapText="1"/>
    </xf>
    <xf numFmtId="0" fontId="21" fillId="0" borderId="44" xfId="0" applyNumberFormat="1" applyFont="1" applyFill="1" applyBorder="1" applyAlignment="1">
      <alignment horizontal="left" vertical="center" wrapText="1"/>
    </xf>
    <xf numFmtId="0" fontId="21" fillId="0" borderId="49" xfId="0" applyNumberFormat="1" applyFont="1" applyFill="1" applyBorder="1" applyAlignment="1">
      <alignment horizontal="left" vertical="center" wrapText="1"/>
    </xf>
    <xf numFmtId="0" fontId="21" fillId="0" borderId="55" xfId="0" applyNumberFormat="1" applyFont="1" applyFill="1" applyBorder="1" applyAlignment="1">
      <alignment horizontal="left" vertical="center" wrapText="1"/>
    </xf>
    <xf numFmtId="0" fontId="61" fillId="0" borderId="29" xfId="0" applyNumberFormat="1" applyFont="1" applyFill="1" applyBorder="1" applyAlignment="1">
      <alignment horizontal="center" vertical="center" wrapText="1"/>
    </xf>
    <xf numFmtId="0" fontId="21" fillId="0" borderId="56" xfId="0" applyNumberFormat="1" applyFont="1" applyFill="1" applyBorder="1" applyAlignment="1">
      <alignment horizontal="center" vertical="center" wrapText="1"/>
    </xf>
    <xf numFmtId="0" fontId="16" fillId="0" borderId="57" xfId="0" applyNumberFormat="1" applyFont="1" applyFill="1" applyBorder="1" applyAlignment="1">
      <alignment horizontal="left" vertical="center" wrapText="1"/>
    </xf>
    <xf numFmtId="0" fontId="16" fillId="0" borderId="58" xfId="0" applyNumberFormat="1" applyFont="1" applyFill="1" applyBorder="1" applyAlignment="1">
      <alignment horizontal="left" vertical="center" wrapText="1"/>
    </xf>
    <xf numFmtId="0" fontId="16" fillId="0" borderId="59" xfId="0" applyNumberFormat="1" applyFont="1" applyFill="1" applyBorder="1" applyAlignment="1">
      <alignment horizontal="left" vertical="center" wrapText="1"/>
    </xf>
    <xf numFmtId="0" fontId="16" fillId="0" borderId="60" xfId="0" applyNumberFormat="1" applyFont="1" applyFill="1" applyBorder="1" applyAlignment="1">
      <alignment horizontal="left" vertical="center" wrapText="1"/>
    </xf>
    <xf numFmtId="0" fontId="61" fillId="0" borderId="61" xfId="0" applyNumberFormat="1" applyFont="1" applyFill="1" applyBorder="1" applyAlignment="1">
      <alignment horizontal="center" vertical="center" wrapText="1"/>
    </xf>
    <xf numFmtId="0" fontId="16" fillId="0" borderId="62" xfId="0" applyNumberFormat="1" applyFont="1" applyFill="1" applyBorder="1" applyAlignment="1">
      <alignment horizontal="center" vertical="center" wrapText="1"/>
    </xf>
    <xf numFmtId="0" fontId="16" fillId="0" borderId="62" xfId="0" applyNumberFormat="1" applyFont="1" applyFill="1" applyBorder="1" applyAlignment="1">
      <alignment horizontal="left" vertical="center" wrapText="1"/>
    </xf>
    <xf numFmtId="0" fontId="16" fillId="0" borderId="63" xfId="0" applyNumberFormat="1" applyFont="1" applyFill="1" applyBorder="1" applyAlignment="1">
      <alignment horizontal="left" vertical="center" wrapText="1"/>
    </xf>
    <xf numFmtId="0" fontId="61" fillId="0" borderId="23" xfId="0" applyNumberFormat="1" applyFont="1" applyFill="1" applyBorder="1" applyAlignment="1">
      <alignment horizontal="center" vertical="center" wrapText="1"/>
    </xf>
    <xf numFmtId="0" fontId="16" fillId="0" borderId="23" xfId="0" applyNumberFormat="1" applyFont="1" applyFill="1" applyBorder="1" applyAlignment="1">
      <alignment horizontal="center" vertical="center" wrapText="1"/>
    </xf>
    <xf numFmtId="0" fontId="16" fillId="0" borderId="23" xfId="0" applyNumberFormat="1" applyFont="1" applyFill="1" applyBorder="1" applyAlignment="1">
      <alignment horizontal="left" vertical="center" wrapText="1"/>
    </xf>
    <xf numFmtId="0" fontId="61" fillId="0" borderId="7" xfId="0" applyNumberFormat="1" applyFont="1" applyFill="1" applyBorder="1" applyAlignment="1">
      <alignment horizontal="center" vertical="center" wrapText="1"/>
    </xf>
    <xf numFmtId="0" fontId="16" fillId="0" borderId="7" xfId="0" applyNumberFormat="1" applyFont="1" applyFill="1" applyBorder="1" applyAlignment="1">
      <alignment horizontal="center" vertical="center" wrapText="1"/>
    </xf>
    <xf numFmtId="0" fontId="16" fillId="0" borderId="7" xfId="0" applyNumberFormat="1" applyFont="1" applyFill="1" applyBorder="1" applyAlignment="1">
      <alignment horizontal="left" vertical="center" wrapText="1"/>
    </xf>
    <xf numFmtId="0" fontId="45" fillId="0" borderId="7" xfId="0" applyNumberFormat="1" applyFont="1" applyFill="1" applyBorder="1" applyAlignment="1">
      <alignment horizontal="left" vertical="center" wrapText="1"/>
    </xf>
    <xf numFmtId="0" fontId="45" fillId="0" borderId="7" xfId="0" applyFont="1" applyFill="1" applyBorder="1" applyAlignment="1">
      <alignment horizontal="center" vertical="center"/>
    </xf>
    <xf numFmtId="0" fontId="25" fillId="0" borderId="0" xfId="0" applyFont="1">
      <alignment vertical="center"/>
    </xf>
    <xf numFmtId="0" fontId="62" fillId="0" borderId="7" xfId="0" applyFont="1" applyBorder="1" applyAlignment="1">
      <alignment horizontal="center" vertical="center"/>
    </xf>
    <xf numFmtId="0" fontId="63" fillId="0" borderId="7" xfId="0" applyFont="1" applyBorder="1" applyAlignment="1">
      <alignment horizontal="center" vertical="center"/>
    </xf>
    <xf numFmtId="176" fontId="64" fillId="4" borderId="7" xfId="50" applyFont="1" applyFill="1" applyBorder="1" applyAlignment="1">
      <alignment horizontal="center" vertical="center"/>
    </xf>
    <xf numFmtId="0" fontId="18" fillId="4" borderId="7" xfId="0" applyFont="1" applyFill="1" applyBorder="1" applyAlignment="1">
      <alignment horizontal="center" vertical="center"/>
    </xf>
    <xf numFmtId="0" fontId="18" fillId="4" borderId="7" xfId="0" applyFont="1" applyFill="1" applyBorder="1" applyAlignment="1">
      <alignment horizontal="center" vertical="center" wrapText="1"/>
    </xf>
    <xf numFmtId="0" fontId="52" fillId="0" borderId="7" xfId="0" applyFont="1" applyBorder="1" applyAlignment="1">
      <alignment horizontal="center" vertical="center" wrapText="1"/>
    </xf>
    <xf numFmtId="0" fontId="42" fillId="0" borderId="7" xfId="0" applyFont="1" applyBorder="1" applyAlignment="1">
      <alignment horizontal="center" vertical="center" wrapText="1"/>
    </xf>
    <xf numFmtId="0" fontId="42" fillId="0" borderId="7" xfId="0" applyFont="1" applyBorder="1" applyAlignment="1">
      <alignment horizontal="left" vertical="center" wrapText="1"/>
    </xf>
    <xf numFmtId="0" fontId="40" fillId="0" borderId="7" xfId="0" applyFont="1" applyBorder="1" applyAlignment="1">
      <alignment horizontal="center" vertical="center" wrapText="1"/>
    </xf>
    <xf numFmtId="0" fontId="65" fillId="0" borderId="7" xfId="61" applyNumberFormat="1" applyFont="1" applyBorder="1" applyAlignment="1">
      <alignment horizontal="left" vertical="center"/>
    </xf>
    <xf numFmtId="0" fontId="66" fillId="0" borderId="7" xfId="61" applyNumberFormat="1" applyFont="1" applyBorder="1" applyAlignment="1">
      <alignment horizontal="left" vertical="center" wrapText="1"/>
    </xf>
    <xf numFmtId="0" fontId="28" fillId="4" borderId="7" xfId="61" applyNumberFormat="1" applyFont="1" applyFill="1" applyBorder="1" applyAlignment="1">
      <alignment horizontal="left" vertical="center" wrapText="1"/>
    </xf>
    <xf numFmtId="0" fontId="46" fillId="0" borderId="7" xfId="61" applyNumberFormat="1" applyFont="1" applyBorder="1" applyAlignment="1">
      <alignment horizontal="left" vertical="center" wrapText="1"/>
    </xf>
    <xf numFmtId="0" fontId="45" fillId="0" borderId="7" xfId="61" applyNumberFormat="1" applyFont="1" applyBorder="1" applyAlignment="1">
      <alignment horizontal="left" vertical="center" wrapText="1"/>
    </xf>
    <xf numFmtId="0" fontId="52" fillId="0" borderId="7" xfId="0" applyFont="1" applyBorder="1" applyAlignment="1">
      <alignment horizontal="center" vertical="center"/>
    </xf>
    <xf numFmtId="0" fontId="16" fillId="0" borderId="0" xfId="0" applyFont="1">
      <alignment vertical="center"/>
    </xf>
    <xf numFmtId="0" fontId="14" fillId="0" borderId="0" xfId="0" applyFont="1">
      <alignment vertical="center"/>
    </xf>
    <xf numFmtId="0" fontId="67" fillId="0" borderId="0" xfId="0" applyFont="1">
      <alignment vertical="center"/>
    </xf>
    <xf numFmtId="0" fontId="68" fillId="0" borderId="7" xfId="0" applyFont="1" applyBorder="1" applyAlignment="1">
      <alignment horizontal="center" vertical="center" wrapText="1"/>
    </xf>
    <xf numFmtId="179" fontId="68" fillId="0" borderId="7" xfId="0" applyNumberFormat="1" applyFont="1" applyBorder="1" applyAlignment="1">
      <alignment horizontal="center" vertical="center" wrapText="1"/>
    </xf>
    <xf numFmtId="179" fontId="42" fillId="0" borderId="7" xfId="59" applyFont="1" applyBorder="1" applyAlignment="1" applyProtection="1">
      <alignment horizontal="center" vertical="center"/>
      <protection locked="0"/>
    </xf>
    <xf numFmtId="0" fontId="42" fillId="0" borderId="7" xfId="0" applyFont="1" applyBorder="1" applyAlignment="1">
      <alignment horizontal="center" vertical="center"/>
    </xf>
    <xf numFmtId="187" fontId="42" fillId="0" borderId="7" xfId="0" applyNumberFormat="1" applyFont="1" applyBorder="1" applyAlignment="1">
      <alignment horizontal="center" vertical="center" wrapText="1"/>
    </xf>
    <xf numFmtId="179" fontId="31" fillId="0" borderId="7" xfId="59" applyFont="1" applyBorder="1" applyAlignment="1" applyProtection="1">
      <alignment horizontal="center" vertical="center" wrapText="1"/>
      <protection locked="0"/>
    </xf>
    <xf numFmtId="0" fontId="42" fillId="0" borderId="14" xfId="0" applyFont="1" applyBorder="1" applyAlignment="1">
      <alignment horizontal="center" vertical="center"/>
    </xf>
    <xf numFmtId="0" fontId="40" fillId="0" borderId="64" xfId="55" applyFont="1" applyFill="1" applyBorder="1" applyAlignment="1">
      <alignment horizontal="center" vertical="center"/>
    </xf>
    <xf numFmtId="0" fontId="40" fillId="0" borderId="7" xfId="55" applyFont="1" applyFill="1" applyBorder="1" applyAlignment="1">
      <alignment horizontal="center" vertical="center"/>
    </xf>
    <xf numFmtId="0" fontId="40" fillId="0" borderId="22" xfId="55" applyFont="1" applyFill="1" applyBorder="1" applyAlignment="1">
      <alignment horizontal="center" vertical="center"/>
    </xf>
    <xf numFmtId="187" fontId="42" fillId="0" borderId="23" xfId="0" applyNumberFormat="1" applyFont="1" applyBorder="1" applyAlignment="1">
      <alignment horizontal="center" vertical="center" wrapText="1"/>
    </xf>
    <xf numFmtId="0" fontId="40" fillId="0" borderId="21" xfId="55" applyFont="1" applyFill="1" applyBorder="1" applyAlignment="1">
      <alignment horizontal="center" vertical="center"/>
    </xf>
    <xf numFmtId="0" fontId="40" fillId="0" borderId="65" xfId="55" applyFont="1" applyFill="1" applyBorder="1" applyAlignment="1">
      <alignment horizontal="center" vertical="center"/>
    </xf>
    <xf numFmtId="0" fontId="18" fillId="4" borderId="7" xfId="55" applyFont="1" applyFill="1" applyBorder="1" applyAlignment="1">
      <alignment horizontal="center" vertical="center" wrapText="1"/>
    </xf>
    <xf numFmtId="0" fontId="18" fillId="4" borderId="8" xfId="0" applyFont="1" applyFill="1" applyBorder="1" applyAlignment="1">
      <alignment horizontal="center" vertical="center"/>
    </xf>
    <xf numFmtId="0" fontId="18" fillId="4" borderId="10" xfId="0" applyFont="1" applyFill="1" applyBorder="1" applyAlignment="1">
      <alignment horizontal="center" vertical="center"/>
    </xf>
    <xf numFmtId="0" fontId="42" fillId="0" borderId="7" xfId="55" applyFont="1" applyBorder="1" applyAlignment="1">
      <alignment horizontal="center" vertical="center"/>
    </xf>
    <xf numFmtId="0" fontId="42" fillId="0" borderId="66" xfId="0" applyFont="1" applyBorder="1" applyAlignment="1">
      <alignment horizontal="center" vertical="center" wrapText="1"/>
    </xf>
    <xf numFmtId="0" fontId="42" fillId="0" borderId="67" xfId="0" applyFont="1" applyBorder="1" applyAlignment="1">
      <alignment horizontal="center" vertical="center" wrapText="1"/>
    </xf>
    <xf numFmtId="0" fontId="31" fillId="0" borderId="7" xfId="55" applyFont="1" applyBorder="1" applyAlignment="1">
      <alignment horizontal="center" vertical="center" wrapText="1"/>
    </xf>
    <xf numFmtId="0" fontId="32" fillId="0" borderId="7" xfId="61" applyNumberFormat="1" applyFont="1" applyBorder="1" applyAlignment="1">
      <alignment horizontal="center" vertical="center" wrapText="1"/>
    </xf>
    <xf numFmtId="0" fontId="40" fillId="0" borderId="22" xfId="0" applyFont="1" applyBorder="1" applyAlignment="1">
      <alignment horizontal="center" vertical="center" wrapText="1"/>
    </xf>
    <xf numFmtId="0" fontId="42" fillId="0" borderId="64" xfId="0" applyFont="1" applyBorder="1" applyAlignment="1">
      <alignment horizontal="center" vertical="center" wrapText="1"/>
    </xf>
    <xf numFmtId="0" fontId="42" fillId="0" borderId="21" xfId="0" applyFont="1" applyBorder="1" applyAlignment="1">
      <alignment horizontal="center" vertical="center" wrapText="1"/>
    </xf>
    <xf numFmtId="0" fontId="31" fillId="0" borderId="7" xfId="61" applyNumberFormat="1" applyFont="1" applyBorder="1" applyAlignment="1">
      <alignment horizontal="center" vertical="center" wrapText="1"/>
    </xf>
    <xf numFmtId="0" fontId="40" fillId="0" borderId="23" xfId="0" applyFont="1" applyBorder="1" applyAlignment="1">
      <alignment horizontal="center" vertical="center" wrapText="1"/>
    </xf>
    <xf numFmtId="0" fontId="42" fillId="0" borderId="18" xfId="0" applyFont="1" applyBorder="1" applyAlignment="1">
      <alignment horizontal="center" vertical="center" wrapText="1"/>
    </xf>
    <xf numFmtId="0" fontId="42" fillId="0" borderId="17" xfId="0" applyFont="1" applyBorder="1" applyAlignment="1">
      <alignment horizontal="center" vertical="center" wrapText="1"/>
    </xf>
    <xf numFmtId="0" fontId="28" fillId="0" borderId="7" xfId="61" applyNumberFormat="1" applyFont="1" applyBorder="1" applyAlignment="1">
      <alignment horizontal="left" vertical="center" wrapText="1"/>
    </xf>
    <xf numFmtId="0" fontId="31" fillId="0" borderId="7" xfId="61" applyNumberFormat="1" applyFont="1" applyBorder="1" applyAlignment="1">
      <alignment horizontal="left" vertical="center" wrapText="1"/>
    </xf>
    <xf numFmtId="179" fontId="42" fillId="0" borderId="7" xfId="59" applyFont="1" applyBorder="1" applyAlignment="1" applyProtection="1">
      <alignment horizontal="center" vertical="center" wrapText="1"/>
      <protection locked="0"/>
    </xf>
    <xf numFmtId="179" fontId="40" fillId="0" borderId="7" xfId="0" applyNumberFormat="1" applyFont="1" applyBorder="1" applyAlignment="1">
      <alignment horizontal="center" vertical="center" wrapText="1"/>
    </xf>
    <xf numFmtId="0" fontId="28" fillId="4" borderId="7" xfId="61" applyNumberFormat="1" applyFont="1" applyFill="1" applyBorder="1" applyAlignment="1">
      <alignment vertical="center" wrapText="1"/>
    </xf>
    <xf numFmtId="0" fontId="46" fillId="0" borderId="7" xfId="61" applyNumberFormat="1" applyFont="1" applyBorder="1" applyAlignment="1">
      <alignment vertical="center" wrapText="1"/>
    </xf>
    <xf numFmtId="0" fontId="46" fillId="0" borderId="7" xfId="61" applyNumberFormat="1" applyFont="1" applyBorder="1" applyAlignment="1">
      <alignment horizontal="left" vertical="top" wrapText="1"/>
    </xf>
    <xf numFmtId="0" fontId="45" fillId="0" borderId="7" xfId="61" applyNumberFormat="1" applyFont="1" applyBorder="1" applyAlignment="1">
      <alignment horizontal="left" vertical="top" wrapText="1"/>
    </xf>
    <xf numFmtId="0" fontId="16" fillId="0" borderId="0" xfId="0" applyFont="1" applyProtection="1">
      <alignment vertical="center"/>
    </xf>
    <xf numFmtId="0" fontId="18" fillId="4" borderId="8" xfId="0" applyFont="1" applyFill="1" applyBorder="1" applyAlignment="1" applyProtection="1">
      <alignment horizontal="center" vertical="center"/>
    </xf>
    <xf numFmtId="0" fontId="18" fillId="4" borderId="9" xfId="0" applyFont="1" applyFill="1" applyBorder="1" applyAlignment="1" applyProtection="1">
      <alignment horizontal="center" vertical="center"/>
    </xf>
    <xf numFmtId="0" fontId="18" fillId="4" borderId="10" xfId="0" applyFont="1" applyFill="1" applyBorder="1" applyAlignment="1" applyProtection="1">
      <alignment horizontal="center" vertical="center"/>
    </xf>
    <xf numFmtId="0" fontId="30" fillId="4" borderId="7" xfId="0" applyFont="1" applyFill="1" applyBorder="1" applyAlignment="1" applyProtection="1">
      <alignment horizontal="center" vertical="center"/>
    </xf>
    <xf numFmtId="0" fontId="69" fillId="0" borderId="7" xfId="0" applyFont="1" applyBorder="1" applyAlignment="1" applyProtection="1">
      <alignment vertical="center" wrapText="1"/>
    </xf>
    <xf numFmtId="184" fontId="70" fillId="0" borderId="7" xfId="0" applyNumberFormat="1" applyFont="1" applyBorder="1" applyAlignment="1" applyProtection="1">
      <alignment horizontal="center" vertical="center" wrapText="1"/>
    </xf>
    <xf numFmtId="0" fontId="23" fillId="0" borderId="7" xfId="0" applyFont="1" applyBorder="1" applyAlignment="1" applyProtection="1">
      <alignment horizontal="center" vertical="center" wrapText="1"/>
    </xf>
    <xf numFmtId="0" fontId="40" fillId="0" borderId="7" xfId="0" applyFont="1" applyBorder="1" applyAlignment="1" applyProtection="1">
      <alignment horizontal="left" vertical="center" wrapText="1"/>
    </xf>
    <xf numFmtId="0" fontId="46" fillId="0" borderId="7" xfId="0" applyFont="1" applyBorder="1" applyAlignment="1" applyProtection="1">
      <alignment horizontal="center" vertical="center" wrapText="1"/>
    </xf>
    <xf numFmtId="184" fontId="32" fillId="0" borderId="7" xfId="0" applyNumberFormat="1" applyFont="1" applyBorder="1" applyAlignment="1" applyProtection="1">
      <alignment horizontal="center" vertical="center" wrapText="1"/>
    </xf>
    <xf numFmtId="0" fontId="16" fillId="0" borderId="7" xfId="0" applyFont="1" applyBorder="1" applyAlignment="1" applyProtection="1">
      <alignment horizontal="center" vertical="center"/>
    </xf>
    <xf numFmtId="0" fontId="22" fillId="0" borderId="7" xfId="0" applyFont="1" applyBorder="1" applyAlignment="1" applyProtection="1">
      <alignment horizontal="center" vertical="center" wrapText="1"/>
    </xf>
    <xf numFmtId="0" fontId="53" fillId="0" borderId="7" xfId="0" applyFont="1" applyBorder="1" applyAlignment="1" applyProtection="1">
      <alignment horizontal="center" vertical="center" wrapText="1"/>
    </xf>
    <xf numFmtId="0" fontId="66" fillId="0" borderId="7" xfId="0" applyFont="1" applyBorder="1" applyAlignment="1" applyProtection="1">
      <alignment horizontal="center" vertical="center" wrapText="1"/>
    </xf>
    <xf numFmtId="0" fontId="53" fillId="8" borderId="7" xfId="0" applyFont="1" applyFill="1" applyBorder="1" applyAlignment="1" applyProtection="1">
      <alignment horizontal="center" vertical="center"/>
    </xf>
    <xf numFmtId="0" fontId="46" fillId="0" borderId="7" xfId="0" applyFont="1" applyBorder="1" applyAlignment="1" applyProtection="1">
      <alignment horizontal="center" vertical="center"/>
    </xf>
    <xf numFmtId="0" fontId="16" fillId="0" borderId="7" xfId="0" applyFont="1" applyBorder="1" applyAlignment="1" applyProtection="1">
      <alignment horizontal="center" vertical="center" wrapText="1"/>
    </xf>
    <xf numFmtId="0" fontId="45" fillId="0" borderId="7" xfId="0" applyFont="1" applyBorder="1" applyAlignment="1" applyProtection="1">
      <alignment horizontal="left" vertical="center" wrapText="1"/>
    </xf>
    <xf numFmtId="0" fontId="27" fillId="0" borderId="0" xfId="0" applyFont="1" applyProtection="1">
      <alignment vertical="center"/>
    </xf>
    <xf numFmtId="0" fontId="16" fillId="0" borderId="0" xfId="56" applyFont="1" applyAlignment="1">
      <alignment vertical="center"/>
    </xf>
    <xf numFmtId="0" fontId="16" fillId="0" borderId="0" xfId="56" applyFont="1" applyAlignment="1">
      <alignment horizontal="left" vertical="center"/>
    </xf>
    <xf numFmtId="0" fontId="46" fillId="0" borderId="0" xfId="56" applyFont="1" applyAlignment="1">
      <alignment vertical="center"/>
    </xf>
    <xf numFmtId="0" fontId="71" fillId="0" borderId="7" xfId="0" applyFont="1" applyBorder="1" applyAlignment="1">
      <alignment horizontal="center" vertical="center" wrapText="1"/>
    </xf>
    <xf numFmtId="0" fontId="52" fillId="0" borderId="0" xfId="0" applyFont="1" applyAlignment="1">
      <alignment horizontal="center" vertical="center"/>
    </xf>
    <xf numFmtId="0" fontId="19" fillId="4" borderId="8" xfId="0" applyFont="1" applyFill="1" applyBorder="1" applyAlignment="1" applyProtection="1">
      <alignment horizontal="center" vertical="center"/>
      <protection locked="0"/>
    </xf>
    <xf numFmtId="0" fontId="19" fillId="4" borderId="9" xfId="0" applyFont="1" applyFill="1" applyBorder="1" applyAlignment="1" applyProtection="1">
      <alignment horizontal="center" vertical="center"/>
      <protection locked="0"/>
    </xf>
    <xf numFmtId="0" fontId="19" fillId="4" borderId="10" xfId="0" applyFont="1" applyFill="1" applyBorder="1" applyAlignment="1" applyProtection="1">
      <alignment horizontal="center" vertical="center"/>
      <protection locked="0"/>
    </xf>
    <xf numFmtId="0" fontId="24" fillId="4" borderId="7" xfId="0" applyFont="1" applyFill="1" applyBorder="1" applyAlignment="1" applyProtection="1">
      <alignment horizontal="center" vertical="center"/>
      <protection locked="0"/>
    </xf>
    <xf numFmtId="0" fontId="24" fillId="4" borderId="8" xfId="0" applyFont="1" applyFill="1" applyBorder="1" applyAlignment="1" applyProtection="1">
      <alignment horizontal="center" vertical="center"/>
      <protection locked="0"/>
    </xf>
    <xf numFmtId="0" fontId="24" fillId="4" borderId="9" xfId="0" applyFont="1" applyFill="1" applyBorder="1" applyAlignment="1" applyProtection="1">
      <alignment horizontal="center" vertical="center"/>
      <protection locked="0"/>
    </xf>
    <xf numFmtId="0" fontId="24" fillId="4" borderId="10" xfId="0" applyFont="1" applyFill="1" applyBorder="1" applyAlignment="1" applyProtection="1">
      <alignment horizontal="center" vertical="center"/>
      <protection locked="0"/>
    </xf>
    <xf numFmtId="0" fontId="46" fillId="0" borderId="0" xfId="0" applyFont="1" applyAlignment="1">
      <alignment horizontal="center" vertical="center"/>
    </xf>
    <xf numFmtId="181" fontId="28" fillId="0" borderId="7" xfId="0" applyNumberFormat="1" applyFont="1" applyBorder="1" applyAlignment="1" applyProtection="1">
      <alignment horizontal="center" vertical="center"/>
      <protection hidden="1"/>
    </xf>
    <xf numFmtId="0" fontId="35" fillId="0" borderId="7" xfId="50" applyNumberFormat="1" applyFont="1" applyBorder="1" applyAlignment="1">
      <alignment horizontal="center" vertical="center"/>
    </xf>
    <xf numFmtId="176" fontId="72" fillId="0" borderId="7" xfId="50" applyFont="1" applyBorder="1" applyAlignment="1">
      <alignment horizontal="center" vertical="center" wrapText="1"/>
    </xf>
    <xf numFmtId="0" fontId="53" fillId="0" borderId="7" xfId="0" applyFont="1" applyBorder="1" applyAlignment="1">
      <alignment horizontal="center" vertical="center" wrapText="1"/>
    </xf>
    <xf numFmtId="0" fontId="21" fillId="0" borderId="7" xfId="0" applyFont="1" applyBorder="1" applyAlignment="1">
      <alignment horizontal="center" vertical="center" wrapText="1"/>
    </xf>
    <xf numFmtId="0" fontId="53" fillId="0" borderId="7" xfId="0" applyFont="1" applyBorder="1" applyAlignment="1">
      <alignment horizontal="center" vertical="center"/>
    </xf>
    <xf numFmtId="0" fontId="30" fillId="4" borderId="7" xfId="0" applyFont="1" applyFill="1" applyBorder="1" applyAlignment="1">
      <alignment horizontal="left" vertical="center"/>
    </xf>
    <xf numFmtId="0" fontId="26" fillId="0" borderId="7" xfId="0" applyFont="1" applyBorder="1" applyAlignment="1">
      <alignment horizontal="left" vertical="center"/>
    </xf>
    <xf numFmtId="0" fontId="46" fillId="0" borderId="7" xfId="0" applyFont="1" applyBorder="1" applyAlignment="1">
      <alignment horizontal="center" vertical="center" wrapText="1"/>
    </xf>
    <xf numFmtId="0" fontId="46" fillId="0" borderId="66" xfId="0" applyFont="1" applyBorder="1" applyAlignment="1">
      <alignment horizontal="center" vertical="center" wrapText="1"/>
    </xf>
    <xf numFmtId="0" fontId="46" fillId="0" borderId="20" xfId="0" applyFont="1" applyBorder="1" applyAlignment="1">
      <alignment horizontal="center" vertical="center" wrapText="1"/>
    </xf>
    <xf numFmtId="0" fontId="46" fillId="0" borderId="67" xfId="0" applyFont="1" applyBorder="1" applyAlignment="1">
      <alignment horizontal="center" vertical="center" wrapText="1"/>
    </xf>
    <xf numFmtId="0" fontId="45" fillId="0" borderId="14" xfId="0" applyFont="1" applyBorder="1" applyAlignment="1">
      <alignment horizontal="center" vertical="center" wrapText="1"/>
    </xf>
    <xf numFmtId="0" fontId="45" fillId="0" borderId="7" xfId="0" applyFont="1" applyBorder="1" applyAlignment="1">
      <alignment horizontal="center" vertical="center" wrapText="1"/>
    </xf>
    <xf numFmtId="0" fontId="45" fillId="0" borderId="8" xfId="0" applyFont="1" applyBorder="1" applyAlignment="1">
      <alignment horizontal="left" vertical="center" wrapText="1"/>
    </xf>
    <xf numFmtId="0" fontId="45" fillId="0" borderId="9" xfId="0" applyFont="1" applyBorder="1" applyAlignment="1">
      <alignment horizontal="left" vertical="center" wrapText="1"/>
    </xf>
    <xf numFmtId="0" fontId="45" fillId="0" borderId="10" xfId="0" applyFont="1" applyBorder="1" applyAlignment="1">
      <alignment horizontal="left" vertical="center" wrapText="1"/>
    </xf>
    <xf numFmtId="189" fontId="45" fillId="0" borderId="7" xfId="0" applyNumberFormat="1" applyFont="1" applyBorder="1" applyAlignment="1">
      <alignment horizontal="center" vertical="center" wrapText="1"/>
    </xf>
    <xf numFmtId="0" fontId="45" fillId="0" borderId="22" xfId="0" applyFont="1" applyBorder="1" applyAlignment="1">
      <alignment horizontal="center" vertical="center" wrapText="1"/>
    </xf>
    <xf numFmtId="0" fontId="45" fillId="0" borderId="23" xfId="0" applyFont="1" applyBorder="1" applyAlignment="1">
      <alignment horizontal="center" vertical="center" wrapText="1"/>
    </xf>
    <xf numFmtId="0" fontId="45" fillId="0" borderId="18" xfId="0" applyFont="1" applyBorder="1" applyAlignment="1">
      <alignment horizontal="left" vertical="center" wrapText="1"/>
    </xf>
    <xf numFmtId="0" fontId="45" fillId="0" borderId="19" xfId="0" applyFont="1" applyBorder="1" applyAlignment="1">
      <alignment horizontal="left" vertical="center" wrapText="1"/>
    </xf>
    <xf numFmtId="0" fontId="45" fillId="0" borderId="17" xfId="0" applyFont="1" applyBorder="1" applyAlignment="1">
      <alignment horizontal="left" vertical="center" wrapText="1"/>
    </xf>
    <xf numFmtId="0" fontId="45" fillId="0" borderId="7" xfId="0" applyFont="1" applyBorder="1" applyAlignment="1">
      <alignment vertical="center" wrapText="1"/>
    </xf>
    <xf numFmtId="0" fontId="45" fillId="0" borderId="66" xfId="0" applyFont="1" applyBorder="1" applyAlignment="1">
      <alignment horizontal="center" vertical="center" wrapText="1"/>
    </xf>
    <xf numFmtId="0" fontId="45" fillId="0" borderId="64" xfId="0" applyFont="1" applyBorder="1" applyAlignment="1">
      <alignment horizontal="center" vertical="center" wrapText="1"/>
    </xf>
    <xf numFmtId="0" fontId="45" fillId="0" borderId="18" xfId="0" applyFont="1" applyBorder="1" applyAlignment="1">
      <alignment horizontal="center" vertical="center" wrapText="1"/>
    </xf>
    <xf numFmtId="0" fontId="16" fillId="0" borderId="66" xfId="0" applyFont="1" applyBorder="1" applyAlignment="1">
      <alignment horizontal="left" vertical="center" wrapText="1"/>
    </xf>
    <xf numFmtId="0" fontId="16" fillId="0" borderId="20" xfId="0" applyFont="1" applyBorder="1" applyAlignment="1">
      <alignment horizontal="left" vertical="center" wrapText="1"/>
    </xf>
    <xf numFmtId="0" fontId="16" fillId="0" borderId="67" xfId="0" applyFont="1" applyBorder="1" applyAlignment="1">
      <alignment horizontal="left" vertical="center" wrapText="1"/>
    </xf>
    <xf numFmtId="0" fontId="16" fillId="0" borderId="18" xfId="0" applyFont="1" applyBorder="1" applyAlignment="1">
      <alignment horizontal="left" vertical="center" wrapText="1"/>
    </xf>
    <xf numFmtId="0" fontId="16" fillId="0" borderId="19" xfId="0" applyFont="1" applyBorder="1" applyAlignment="1">
      <alignment horizontal="left" vertical="center" wrapText="1"/>
    </xf>
    <xf numFmtId="0" fontId="16" fillId="0" borderId="17" xfId="0" applyFont="1" applyBorder="1" applyAlignment="1">
      <alignment horizontal="left" vertical="center" wrapText="1"/>
    </xf>
    <xf numFmtId="0" fontId="73" fillId="4" borderId="7" xfId="0" applyFont="1" applyFill="1" applyBorder="1" applyAlignment="1">
      <alignment horizontal="left" vertical="center" wrapText="1"/>
    </xf>
    <xf numFmtId="0" fontId="36" fillId="4" borderId="7" xfId="0" applyFont="1" applyFill="1" applyBorder="1" applyAlignment="1">
      <alignment horizontal="left" vertical="center" wrapText="1"/>
    </xf>
    <xf numFmtId="176" fontId="38" fillId="0" borderId="0" xfId="0" applyNumberFormat="1" applyFont="1" applyProtection="1">
      <alignment vertical="center"/>
    </xf>
    <xf numFmtId="0" fontId="30" fillId="4" borderId="8" xfId="0" applyFont="1" applyFill="1" applyBorder="1" applyAlignment="1" applyProtection="1">
      <alignment horizontal="center" vertical="center" wrapText="1"/>
    </xf>
    <xf numFmtId="0" fontId="30" fillId="4" borderId="9" xfId="0" applyFont="1" applyFill="1" applyBorder="1" applyAlignment="1" applyProtection="1">
      <alignment horizontal="center" vertical="center" wrapText="1"/>
    </xf>
    <xf numFmtId="0" fontId="30" fillId="4" borderId="10" xfId="0" applyFont="1" applyFill="1" applyBorder="1" applyAlignment="1" applyProtection="1">
      <alignment horizontal="center" vertical="center" wrapText="1"/>
    </xf>
    <xf numFmtId="0" fontId="30" fillId="4" borderId="7" xfId="0" applyFont="1" applyFill="1" applyBorder="1" applyAlignment="1" applyProtection="1">
      <alignment horizontal="center" vertical="center" wrapText="1"/>
    </xf>
    <xf numFmtId="176" fontId="16" fillId="4" borderId="7" xfId="0" applyNumberFormat="1" applyFont="1" applyFill="1" applyBorder="1" applyAlignment="1" applyProtection="1">
      <alignment horizontal="center" vertical="center"/>
    </xf>
    <xf numFmtId="176" fontId="24" fillId="4" borderId="7" xfId="0" applyNumberFormat="1" applyFont="1" applyFill="1" applyBorder="1" applyAlignment="1" applyProtection="1">
      <alignment horizontal="center" vertical="center" wrapText="1"/>
    </xf>
    <xf numFmtId="176" fontId="24" fillId="4" borderId="7" xfId="0" applyNumberFormat="1" applyFont="1" applyFill="1" applyBorder="1" applyAlignment="1" applyProtection="1">
      <alignment horizontal="center" vertical="center"/>
    </xf>
    <xf numFmtId="176" fontId="30" fillId="4" borderId="7" xfId="0" applyNumberFormat="1" applyFont="1" applyFill="1" applyBorder="1" applyAlignment="1" applyProtection="1">
      <alignment horizontal="center" vertical="center" wrapText="1"/>
    </xf>
    <xf numFmtId="176" fontId="23" fillId="0" borderId="7" xfId="0" applyNumberFormat="1" applyFont="1" applyBorder="1" applyAlignment="1" applyProtection="1">
      <alignment horizontal="center" vertical="center" wrapText="1"/>
    </xf>
    <xf numFmtId="0" fontId="31" fillId="0" borderId="7" xfId="0" applyFont="1" applyBorder="1" applyAlignment="1" applyProtection="1">
      <alignment horizontal="center" vertical="center"/>
    </xf>
    <xf numFmtId="0" fontId="32" fillId="0" borderId="7" xfId="0" applyFont="1" applyBorder="1" applyAlignment="1" applyProtection="1">
      <alignment horizontal="center" vertical="center"/>
    </xf>
    <xf numFmtId="0" fontId="23" fillId="0" borderId="7" xfId="0" applyFont="1" applyBorder="1" applyAlignment="1" applyProtection="1">
      <alignment horizontal="center" vertical="center"/>
    </xf>
    <xf numFmtId="190" fontId="38" fillId="0" borderId="0" xfId="0" applyNumberFormat="1" applyFont="1" applyProtection="1">
      <alignment vertical="center"/>
    </xf>
    <xf numFmtId="176" fontId="53" fillId="0" borderId="7" xfId="0" applyNumberFormat="1" applyFont="1" applyBorder="1" applyAlignment="1" applyProtection="1">
      <alignment horizontal="center" vertical="center"/>
    </xf>
    <xf numFmtId="176" fontId="63" fillId="0" borderId="7" xfId="0" applyNumberFormat="1" applyFont="1" applyBorder="1" applyAlignment="1" applyProtection="1">
      <alignment horizontal="center" vertical="center" wrapText="1"/>
    </xf>
    <xf numFmtId="176" fontId="54" fillId="0" borderId="7" xfId="0" applyNumberFormat="1" applyFont="1" applyBorder="1" applyAlignment="1" applyProtection="1">
      <alignment horizontal="left" vertical="center"/>
    </xf>
    <xf numFmtId="176" fontId="40" fillId="0" borderId="8" xfId="0" applyNumberFormat="1" applyFont="1" applyBorder="1" applyAlignment="1" applyProtection="1">
      <alignment horizontal="center" vertical="center"/>
    </xf>
    <xf numFmtId="176" fontId="40" fillId="0" borderId="9" xfId="0" applyNumberFormat="1" applyFont="1" applyBorder="1" applyAlignment="1" applyProtection="1">
      <alignment horizontal="center" vertical="center"/>
    </xf>
    <xf numFmtId="176" fontId="40" fillId="0" borderId="10" xfId="0" applyNumberFormat="1" applyFont="1" applyBorder="1" applyAlignment="1" applyProtection="1">
      <alignment horizontal="center" vertical="center"/>
    </xf>
    <xf numFmtId="176" fontId="54" fillId="0" borderId="7" xfId="0" applyNumberFormat="1" applyFont="1" applyBorder="1" applyAlignment="1" applyProtection="1">
      <alignment horizontal="center" vertical="center" wrapText="1"/>
    </xf>
    <xf numFmtId="176" fontId="54" fillId="0" borderId="7" xfId="0" applyNumberFormat="1" applyFont="1" applyBorder="1" applyAlignment="1" applyProtection="1">
      <alignment horizontal="center" vertical="center"/>
    </xf>
    <xf numFmtId="180" fontId="54" fillId="0" borderId="66" xfId="0" applyNumberFormat="1" applyFont="1" applyBorder="1" applyAlignment="1" applyProtection="1">
      <alignment horizontal="center" vertical="center"/>
    </xf>
    <xf numFmtId="180" fontId="54" fillId="0" borderId="67" xfId="0" applyNumberFormat="1" applyFont="1" applyBorder="1" applyAlignment="1" applyProtection="1">
      <alignment horizontal="center" vertical="center"/>
    </xf>
    <xf numFmtId="176" fontId="53" fillId="0" borderId="8" xfId="0" applyNumberFormat="1" applyFont="1" applyBorder="1" applyAlignment="1" applyProtection="1">
      <alignment horizontal="center" vertical="center"/>
    </xf>
    <xf numFmtId="176" fontId="53" fillId="0" borderId="9" xfId="0" applyNumberFormat="1" applyFont="1" applyBorder="1" applyAlignment="1" applyProtection="1">
      <alignment horizontal="center" vertical="center"/>
    </xf>
    <xf numFmtId="176" fontId="53" fillId="0" borderId="10" xfId="0" applyNumberFormat="1" applyFont="1" applyBorder="1" applyAlignment="1" applyProtection="1">
      <alignment horizontal="center" vertical="center"/>
    </xf>
    <xf numFmtId="180" fontId="54" fillId="0" borderId="18" xfId="0" applyNumberFormat="1" applyFont="1" applyBorder="1" applyAlignment="1" applyProtection="1">
      <alignment horizontal="center" vertical="center"/>
    </xf>
    <xf numFmtId="180" fontId="54" fillId="0" borderId="17" xfId="0" applyNumberFormat="1" applyFont="1" applyBorder="1" applyAlignment="1" applyProtection="1">
      <alignment horizontal="center" vertical="center"/>
    </xf>
    <xf numFmtId="180" fontId="53" fillId="0" borderId="7" xfId="0" applyNumberFormat="1" applyFont="1" applyBorder="1" applyAlignment="1" applyProtection="1">
      <alignment horizontal="center" vertical="center" wrapText="1"/>
    </xf>
    <xf numFmtId="180" fontId="54" fillId="0" borderId="7" xfId="0" applyNumberFormat="1" applyFont="1" applyBorder="1" applyAlignment="1" applyProtection="1">
      <alignment horizontal="center" vertical="center" wrapText="1"/>
    </xf>
    <xf numFmtId="180" fontId="54" fillId="0" borderId="7" xfId="0" applyNumberFormat="1" applyFont="1" applyBorder="1" applyAlignment="1" applyProtection="1">
      <alignment horizontal="center" vertical="center"/>
    </xf>
    <xf numFmtId="0" fontId="14" fillId="0" borderId="0" xfId="0" applyFont="1" applyAlignment="1">
      <alignment horizontal="center" vertical="center"/>
    </xf>
    <xf numFmtId="0" fontId="18" fillId="0" borderId="7" xfId="64" applyNumberFormat="1" applyFont="1" applyBorder="1" applyAlignment="1">
      <alignment horizontal="center" vertical="center"/>
    </xf>
    <xf numFmtId="0" fontId="20" fillId="4" borderId="7" xfId="0" applyFont="1" applyFill="1" applyBorder="1" applyAlignment="1" applyProtection="1">
      <alignment horizontal="center" vertical="center"/>
      <protection locked="0"/>
    </xf>
    <xf numFmtId="0" fontId="18" fillId="4" borderId="7" xfId="0" applyFont="1" applyFill="1" applyBorder="1" applyAlignment="1" applyProtection="1">
      <alignment horizontal="center" vertical="center"/>
      <protection locked="0"/>
    </xf>
    <xf numFmtId="0" fontId="20" fillId="4" borderId="8" xfId="0" applyFont="1" applyFill="1" applyBorder="1" applyAlignment="1" applyProtection="1">
      <alignment horizontal="center" vertical="center"/>
      <protection locked="0"/>
    </xf>
    <xf numFmtId="0" fontId="20" fillId="4" borderId="9" xfId="0" applyFont="1" applyFill="1" applyBorder="1" applyAlignment="1" applyProtection="1">
      <alignment horizontal="center" vertical="center"/>
      <protection locked="0"/>
    </xf>
    <xf numFmtId="0" fontId="20" fillId="4" borderId="10" xfId="0" applyFont="1" applyFill="1" applyBorder="1" applyAlignment="1" applyProtection="1">
      <alignment horizontal="center" vertical="center"/>
      <protection locked="0"/>
    </xf>
    <xf numFmtId="0" fontId="24" fillId="4" borderId="8" xfId="0" applyFont="1" applyFill="1" applyBorder="1" applyAlignment="1">
      <alignment horizontal="center" vertical="center"/>
    </xf>
    <xf numFmtId="0" fontId="24" fillId="4" borderId="10" xfId="0" applyFont="1" applyFill="1" applyBorder="1" applyAlignment="1">
      <alignment horizontal="center" vertical="center"/>
    </xf>
    <xf numFmtId="0" fontId="20" fillId="4" borderId="7" xfId="0" applyFont="1" applyFill="1" applyBorder="1" applyAlignment="1" applyProtection="1">
      <alignment horizontal="center" vertical="center" wrapText="1"/>
      <protection locked="0"/>
    </xf>
    <xf numFmtId="0" fontId="24" fillId="4" borderId="7" xfId="0" applyFont="1" applyFill="1" applyBorder="1" applyAlignment="1">
      <alignment horizontal="center" vertical="center"/>
    </xf>
    <xf numFmtId="176" fontId="16" fillId="0" borderId="7" xfId="0" applyNumberFormat="1" applyFont="1" applyBorder="1" applyAlignment="1" applyProtection="1">
      <alignment horizontal="center" vertical="center" wrapText="1"/>
      <protection locked="0"/>
    </xf>
    <xf numFmtId="0" fontId="14" fillId="0" borderId="7" xfId="0" applyFont="1" applyBorder="1" applyAlignment="1" applyProtection="1">
      <alignment horizontal="center" vertical="center"/>
      <protection locked="0"/>
    </xf>
    <xf numFmtId="187" fontId="14" fillId="0" borderId="7" xfId="0" applyNumberFormat="1" applyFont="1" applyBorder="1" applyAlignment="1">
      <alignment horizontal="center" vertical="center"/>
    </xf>
    <xf numFmtId="184" fontId="14" fillId="0" borderId="7" xfId="0" applyNumberFormat="1" applyFont="1" applyBorder="1" applyAlignment="1">
      <alignment horizontal="center" vertical="center"/>
    </xf>
    <xf numFmtId="0" fontId="18" fillId="0" borderId="0" xfId="0" applyFont="1" applyAlignment="1">
      <alignment horizontal="center" vertical="center"/>
    </xf>
    <xf numFmtId="0" fontId="14" fillId="0" borderId="14" xfId="0" applyFont="1" applyBorder="1" applyAlignment="1" applyProtection="1">
      <alignment horizontal="center" vertical="center"/>
      <protection locked="0"/>
    </xf>
    <xf numFmtId="176" fontId="16" fillId="0" borderId="14" xfId="0" applyNumberFormat="1" applyFont="1" applyBorder="1" applyAlignment="1" applyProtection="1">
      <alignment horizontal="center" vertical="center" wrapText="1"/>
      <protection locked="0"/>
    </xf>
    <xf numFmtId="176" fontId="22" fillId="0" borderId="7" xfId="0" applyNumberFormat="1" applyFont="1" applyBorder="1" applyAlignment="1" applyProtection="1">
      <alignment horizontal="center" vertical="center" wrapText="1"/>
      <protection locked="0"/>
    </xf>
    <xf numFmtId="176" fontId="16" fillId="0" borderId="7" xfId="0" applyNumberFormat="1" applyFont="1" applyBorder="1" applyAlignment="1">
      <alignment horizontal="center" vertical="center" wrapText="1"/>
    </xf>
    <xf numFmtId="176" fontId="16" fillId="0" borderId="7" xfId="0" applyNumberFormat="1" applyFont="1" applyBorder="1" applyAlignment="1">
      <alignment horizontal="center"/>
    </xf>
    <xf numFmtId="176" fontId="22" fillId="0" borderId="7" xfId="0" applyNumberFormat="1" applyFont="1" applyBorder="1" applyAlignment="1">
      <alignment horizontal="center"/>
    </xf>
    <xf numFmtId="176" fontId="16" fillId="0" borderId="7" xfId="0" applyNumberFormat="1" applyFont="1" applyBorder="1" applyAlignment="1">
      <alignment horizontal="center" vertical="center"/>
    </xf>
    <xf numFmtId="180" fontId="16" fillId="0" borderId="7" xfId="0" applyNumberFormat="1" applyFont="1" applyBorder="1" applyAlignment="1">
      <alignment horizontal="center" vertical="center"/>
    </xf>
    <xf numFmtId="0" fontId="74" fillId="0" borderId="7" xfId="0" applyFont="1" applyBorder="1" applyAlignment="1">
      <alignment horizontal="center" vertical="center" wrapText="1"/>
    </xf>
    <xf numFmtId="180" fontId="22" fillId="0" borderId="7" xfId="0" applyNumberFormat="1" applyFont="1" applyBorder="1" applyAlignment="1">
      <alignment horizontal="center" vertical="center" wrapText="1"/>
    </xf>
    <xf numFmtId="180" fontId="16" fillId="0" borderId="7" xfId="0" applyNumberFormat="1" applyFont="1" applyBorder="1" applyAlignment="1">
      <alignment horizontal="center" vertical="center" wrapText="1"/>
    </xf>
    <xf numFmtId="0" fontId="14" fillId="0" borderId="7" xfId="0" applyFont="1" applyFill="1" applyBorder="1" applyAlignment="1">
      <alignment horizontal="center" vertical="center" wrapText="1"/>
    </xf>
    <xf numFmtId="0" fontId="25" fillId="0" borderId="7" xfId="0" applyFont="1" applyFill="1" applyBorder="1" applyAlignment="1" applyProtection="1">
      <alignment horizontal="center" vertical="center" wrapText="1"/>
      <protection locked="0"/>
    </xf>
    <xf numFmtId="0" fontId="25" fillId="0" borderId="7" xfId="0" applyFont="1" applyFill="1" applyBorder="1" applyAlignment="1">
      <alignment horizontal="center" vertical="center" wrapText="1"/>
    </xf>
    <xf numFmtId="0" fontId="14" fillId="0" borderId="7" xfId="0" applyFont="1" applyFill="1" applyBorder="1" applyAlignment="1">
      <alignment horizontal="center" vertical="center"/>
    </xf>
    <xf numFmtId="0" fontId="16" fillId="0" borderId="7" xfId="0" applyFont="1" applyFill="1" applyBorder="1" applyAlignment="1" applyProtection="1">
      <alignment horizontal="center" vertical="center" wrapText="1"/>
      <protection locked="0"/>
    </xf>
    <xf numFmtId="0" fontId="14" fillId="0" borderId="7" xfId="0" applyFont="1" applyFill="1" applyBorder="1" applyAlignment="1" applyProtection="1">
      <alignment horizontal="center" vertical="center"/>
      <protection locked="0"/>
    </xf>
    <xf numFmtId="0" fontId="23" fillId="0" borderId="7" xfId="0" applyFont="1" applyFill="1" applyBorder="1" applyAlignment="1" applyProtection="1">
      <alignment horizontal="center" vertical="center" wrapText="1"/>
      <protection locked="0"/>
    </xf>
    <xf numFmtId="0" fontId="22" fillId="0" borderId="7" xfId="0" applyFont="1" applyFill="1" applyBorder="1" applyAlignment="1" applyProtection="1">
      <alignment horizontal="center" vertical="center" wrapText="1"/>
      <protection locked="0"/>
    </xf>
    <xf numFmtId="0" fontId="16" fillId="0" borderId="14" xfId="0" applyFont="1" applyFill="1" applyBorder="1" applyAlignment="1" applyProtection="1">
      <alignment horizontal="center" vertical="center" wrapText="1"/>
      <protection locked="0"/>
    </xf>
    <xf numFmtId="0" fontId="14" fillId="0" borderId="14" xfId="0" applyFont="1" applyFill="1" applyBorder="1" applyAlignment="1" applyProtection="1">
      <alignment horizontal="center" vertical="center"/>
      <protection locked="0"/>
    </xf>
    <xf numFmtId="0" fontId="16" fillId="0" borderId="7" xfId="0" applyFont="1" applyBorder="1" applyAlignment="1">
      <alignment horizontal="center" vertical="center" wrapText="1"/>
    </xf>
    <xf numFmtId="0" fontId="16" fillId="0" borderId="7" xfId="0" applyFont="1" applyBorder="1" applyAlignment="1">
      <alignment horizontal="center"/>
    </xf>
    <xf numFmtId="0" fontId="22" fillId="0" borderId="7" xfId="0" applyFont="1" applyBorder="1" applyAlignment="1">
      <alignment horizontal="center"/>
    </xf>
    <xf numFmtId="0" fontId="16" fillId="0" borderId="7" xfId="0" applyFont="1" applyBorder="1" applyAlignment="1">
      <alignment horizontal="center" vertical="center"/>
    </xf>
    <xf numFmtId="0" fontId="22" fillId="0" borderId="7" xfId="0" applyFont="1" applyBorder="1" applyAlignment="1">
      <alignment horizontal="center" vertical="center" wrapText="1"/>
    </xf>
    <xf numFmtId="184" fontId="14" fillId="0" borderId="14" xfId="0" applyNumberFormat="1" applyFont="1" applyBorder="1" applyAlignment="1">
      <alignment horizontal="center" vertical="center"/>
    </xf>
    <xf numFmtId="187" fontId="14" fillId="0" borderId="7" xfId="0" applyNumberFormat="1" applyFont="1" applyFill="1" applyBorder="1" applyAlignment="1">
      <alignment horizontal="center" vertical="center"/>
    </xf>
    <xf numFmtId="0" fontId="75" fillId="0" borderId="0" xfId="0" applyFont="1" applyAlignment="1">
      <alignment horizontal="center" vertical="center"/>
    </xf>
    <xf numFmtId="0" fontId="76" fillId="0" borderId="7" xfId="0" applyFont="1" applyBorder="1" applyAlignment="1" applyProtection="1">
      <alignment horizontal="center" vertical="center" wrapText="1"/>
      <protection locked="0"/>
    </xf>
    <xf numFmtId="0" fontId="76" fillId="0" borderId="14" xfId="0" applyFont="1" applyBorder="1" applyAlignment="1" applyProtection="1">
      <alignment horizontal="center" vertical="center" wrapText="1"/>
      <protection locked="0"/>
    </xf>
    <xf numFmtId="176" fontId="22" fillId="0" borderId="14" xfId="0" applyNumberFormat="1" applyFont="1" applyBorder="1" applyAlignment="1" applyProtection="1">
      <alignment horizontal="center" vertical="center" wrapText="1"/>
      <protection locked="0"/>
    </xf>
    <xf numFmtId="176" fontId="16" fillId="0" borderId="7" xfId="0" applyNumberFormat="1" applyFont="1" applyFill="1" applyBorder="1" applyAlignment="1" applyProtection="1">
      <alignment horizontal="center" vertical="center" wrapText="1"/>
      <protection locked="0"/>
    </xf>
    <xf numFmtId="0" fontId="14" fillId="0" borderId="14" xfId="0" applyFont="1" applyBorder="1" applyAlignment="1">
      <alignment horizontal="center" vertical="center"/>
    </xf>
    <xf numFmtId="0" fontId="14" fillId="0" borderId="0" xfId="0" applyFont="1" applyFill="1" applyAlignment="1">
      <alignment horizontal="center" vertical="center"/>
    </xf>
    <xf numFmtId="0" fontId="14" fillId="0" borderId="7" xfId="0" applyFont="1" applyBorder="1" applyAlignment="1" applyProtection="1">
      <alignment horizontal="center" vertical="center" wrapText="1"/>
      <protection locked="0"/>
    </xf>
    <xf numFmtId="0" fontId="77" fillId="0" borderId="7" xfId="0" applyFont="1" applyBorder="1" applyAlignment="1" applyProtection="1">
      <alignment horizontal="center" vertical="center" wrapText="1"/>
      <protection locked="0"/>
    </xf>
    <xf numFmtId="0" fontId="16" fillId="0" borderId="7" xfId="0" applyFont="1" applyBorder="1" applyAlignment="1" applyProtection="1">
      <alignment horizontal="center" vertical="center"/>
      <protection locked="0"/>
    </xf>
    <xf numFmtId="0" fontId="16" fillId="0" borderId="7" xfId="0" applyFont="1" applyFill="1" applyBorder="1" applyAlignment="1" applyProtection="1">
      <alignment horizontal="center" vertical="center"/>
      <protection locked="0"/>
    </xf>
    <xf numFmtId="0" fontId="23" fillId="0" borderId="7" xfId="0" applyFont="1" applyFill="1" applyBorder="1" applyAlignment="1" applyProtection="1">
      <alignment horizontal="center" vertical="center"/>
      <protection locked="0"/>
    </xf>
    <xf numFmtId="176" fontId="23" fillId="0" borderId="7" xfId="0" applyNumberFormat="1" applyFont="1" applyFill="1" applyBorder="1" applyAlignment="1" applyProtection="1">
      <alignment horizontal="center" vertical="center" wrapText="1"/>
      <protection locked="0"/>
    </xf>
    <xf numFmtId="0" fontId="23" fillId="0" borderId="7" xfId="0" applyFont="1" applyBorder="1" applyAlignment="1" applyProtection="1">
      <alignment horizontal="center" vertical="center"/>
      <protection locked="0"/>
    </xf>
    <xf numFmtId="0" fontId="23" fillId="0" borderId="7" xfId="0" applyFont="1" applyBorder="1" applyAlignment="1" applyProtection="1">
      <alignment horizontal="center" vertical="center" wrapText="1"/>
      <protection locked="0"/>
    </xf>
    <xf numFmtId="176" fontId="23" fillId="0" borderId="7" xfId="0" applyNumberFormat="1" applyFont="1" applyBorder="1" applyAlignment="1" applyProtection="1">
      <alignment horizontal="center" vertical="center" wrapText="1"/>
      <protection locked="0"/>
    </xf>
    <xf numFmtId="176" fontId="53" fillId="0" borderId="7" xfId="0" applyNumberFormat="1" applyFont="1" applyBorder="1" applyAlignment="1">
      <alignment horizontal="center" vertical="center"/>
    </xf>
    <xf numFmtId="176" fontId="54" fillId="0" borderId="8" xfId="0" applyNumberFormat="1" applyFont="1" applyBorder="1" applyAlignment="1">
      <alignment horizontal="center" vertical="center" wrapText="1"/>
    </xf>
    <xf numFmtId="176" fontId="53" fillId="0" borderId="9" xfId="0" applyNumberFormat="1" applyFont="1" applyBorder="1" applyAlignment="1">
      <alignment horizontal="center" vertical="center" wrapText="1"/>
    </xf>
    <xf numFmtId="176" fontId="53" fillId="0" borderId="10" xfId="0" applyNumberFormat="1" applyFont="1" applyBorder="1" applyAlignment="1">
      <alignment horizontal="center" vertical="center" wrapText="1"/>
    </xf>
    <xf numFmtId="176" fontId="22" fillId="0" borderId="7" xfId="0" applyNumberFormat="1" applyFont="1" applyBorder="1" applyAlignment="1">
      <alignment horizontal="left" vertical="center" wrapText="1"/>
    </xf>
    <xf numFmtId="176" fontId="22" fillId="0" borderId="7" xfId="0" applyNumberFormat="1" applyFont="1" applyBorder="1" applyAlignment="1">
      <alignment horizontal="center" wrapText="1"/>
    </xf>
    <xf numFmtId="176" fontId="16" fillId="0" borderId="8" xfId="0" applyNumberFormat="1" applyFont="1" applyBorder="1" applyAlignment="1">
      <alignment horizontal="center"/>
    </xf>
    <xf numFmtId="176" fontId="16" fillId="0" borderId="9" xfId="0" applyNumberFormat="1" applyFont="1" applyBorder="1" applyAlignment="1">
      <alignment horizontal="center"/>
    </xf>
    <xf numFmtId="180" fontId="16" fillId="0" borderId="8" xfId="0" applyNumberFormat="1" applyFont="1" applyBorder="1" applyAlignment="1">
      <alignment horizontal="center" vertical="center" wrapText="1"/>
    </xf>
    <xf numFmtId="180" fontId="16" fillId="0" borderId="9" xfId="0" applyNumberFormat="1" applyFont="1" applyBorder="1" applyAlignment="1">
      <alignment horizontal="center" vertical="center" wrapText="1"/>
    </xf>
    <xf numFmtId="180" fontId="45" fillId="0" borderId="8" xfId="0" applyNumberFormat="1" applyFont="1" applyBorder="1" applyAlignment="1">
      <alignment horizontal="left" vertical="center"/>
    </xf>
    <xf numFmtId="180" fontId="45" fillId="0" borderId="9" xfId="0" applyNumberFormat="1" applyFont="1" applyBorder="1" applyAlignment="1">
      <alignment horizontal="left" vertical="center"/>
    </xf>
    <xf numFmtId="180" fontId="45" fillId="0" borderId="10" xfId="0" applyNumberFormat="1" applyFont="1" applyBorder="1" applyAlignment="1">
      <alignment horizontal="left" vertical="center"/>
    </xf>
    <xf numFmtId="0" fontId="14" fillId="0" borderId="7" xfId="0" applyFont="1" applyFill="1" applyBorder="1" applyAlignment="1" applyProtection="1">
      <alignment horizontal="center" vertical="center" wrapText="1"/>
      <protection locked="0"/>
    </xf>
    <xf numFmtId="0" fontId="22" fillId="0" borderId="7" xfId="0" applyFont="1" applyFill="1" applyBorder="1" applyAlignment="1" applyProtection="1">
      <alignment horizontal="center" vertical="center"/>
      <protection locked="0"/>
    </xf>
    <xf numFmtId="0" fontId="77" fillId="0" borderId="7" xfId="0" applyFont="1" applyFill="1" applyBorder="1" applyAlignment="1" applyProtection="1">
      <alignment horizontal="center" vertical="center" wrapText="1"/>
      <protection locked="0"/>
    </xf>
    <xf numFmtId="176" fontId="22" fillId="0" borderId="7" xfId="0" applyNumberFormat="1" applyFont="1" applyFill="1" applyBorder="1" applyAlignment="1" applyProtection="1">
      <alignment horizontal="center" vertical="center" wrapText="1"/>
      <protection locked="0"/>
    </xf>
    <xf numFmtId="176" fontId="31" fillId="0" borderId="7" xfId="0" applyNumberFormat="1" applyFont="1" applyBorder="1" applyAlignment="1">
      <alignment horizontal="center" vertical="center" wrapText="1"/>
    </xf>
    <xf numFmtId="176" fontId="16" fillId="0" borderId="8" xfId="0" applyNumberFormat="1" applyFont="1" applyBorder="1" applyAlignment="1">
      <alignment horizontal="center" vertical="center" wrapText="1"/>
    </xf>
    <xf numFmtId="176" fontId="16" fillId="0" borderId="9" xfId="0" applyNumberFormat="1" applyFont="1" applyBorder="1" applyAlignment="1">
      <alignment horizontal="center" vertical="center" wrapText="1"/>
    </xf>
    <xf numFmtId="176" fontId="16" fillId="0" borderId="10" xfId="0" applyNumberFormat="1" applyFont="1" applyBorder="1" applyAlignment="1">
      <alignment horizontal="center" vertical="center" wrapText="1"/>
    </xf>
    <xf numFmtId="176" fontId="22" fillId="0" borderId="8" xfId="0" applyNumberFormat="1" applyFont="1" applyBorder="1" applyAlignment="1">
      <alignment horizontal="center"/>
    </xf>
    <xf numFmtId="176" fontId="22" fillId="0" borderId="9" xfId="0" applyNumberFormat="1" applyFont="1" applyBorder="1" applyAlignment="1">
      <alignment horizontal="center"/>
    </xf>
    <xf numFmtId="176" fontId="22" fillId="0" borderId="10" xfId="0" applyNumberFormat="1" applyFont="1" applyBorder="1" applyAlignment="1">
      <alignment horizontal="center"/>
    </xf>
    <xf numFmtId="176" fontId="16" fillId="0" borderId="10" xfId="0" applyNumberFormat="1" applyFont="1" applyBorder="1" applyAlignment="1">
      <alignment horizontal="center"/>
    </xf>
    <xf numFmtId="0" fontId="74" fillId="0" borderId="8" xfId="0" applyFont="1" applyBorder="1" applyAlignment="1">
      <alignment horizontal="center" vertical="center" wrapText="1"/>
    </xf>
    <xf numFmtId="0" fontId="74" fillId="0" borderId="9" xfId="0" applyFont="1" applyBorder="1" applyAlignment="1">
      <alignment horizontal="center" vertical="center" wrapText="1"/>
    </xf>
    <xf numFmtId="0" fontId="74" fillId="0" borderId="10" xfId="0" applyFont="1" applyBorder="1" applyAlignment="1">
      <alignment horizontal="center" vertical="center" wrapText="1"/>
    </xf>
    <xf numFmtId="180" fontId="22" fillId="0" borderId="8" xfId="0" applyNumberFormat="1" applyFont="1" applyBorder="1" applyAlignment="1">
      <alignment horizontal="center" vertical="center" wrapText="1"/>
    </xf>
    <xf numFmtId="180" fontId="22" fillId="0" borderId="9" xfId="0" applyNumberFormat="1" applyFont="1" applyBorder="1" applyAlignment="1">
      <alignment horizontal="center" vertical="center" wrapText="1"/>
    </xf>
    <xf numFmtId="180" fontId="22" fillId="0" borderId="10" xfId="0" applyNumberFormat="1" applyFont="1" applyBorder="1" applyAlignment="1">
      <alignment horizontal="center" vertical="center" wrapText="1"/>
    </xf>
    <xf numFmtId="180" fontId="16" fillId="0" borderId="10" xfId="0" applyNumberFormat="1" applyFont="1" applyBorder="1" applyAlignment="1">
      <alignment horizontal="center" vertical="center" wrapText="1"/>
    </xf>
    <xf numFmtId="0" fontId="30" fillId="4" borderId="8" xfId="0" applyFont="1" applyFill="1" applyBorder="1" applyAlignment="1">
      <alignment horizontal="center" vertical="center" wrapText="1"/>
    </xf>
    <xf numFmtId="0" fontId="30" fillId="4" borderId="9" xfId="0" applyFont="1" applyFill="1" applyBorder="1" applyAlignment="1">
      <alignment horizontal="center" vertical="center" wrapText="1"/>
    </xf>
    <xf numFmtId="0" fontId="30" fillId="4" borderId="10" xfId="0" applyFont="1" applyFill="1" applyBorder="1" applyAlignment="1">
      <alignment horizontal="center" vertical="center" wrapText="1"/>
    </xf>
    <xf numFmtId="0" fontId="24" fillId="4" borderId="8" xfId="0" applyFont="1" applyFill="1" applyBorder="1" applyAlignment="1">
      <alignment horizontal="center" vertical="center" wrapText="1"/>
    </xf>
    <xf numFmtId="0" fontId="24" fillId="4" borderId="9" xfId="0" applyFont="1" applyFill="1" applyBorder="1" applyAlignment="1">
      <alignment horizontal="center" vertical="center" wrapText="1"/>
    </xf>
    <xf numFmtId="0" fontId="24" fillId="4" borderId="10" xfId="0" applyFont="1" applyFill="1" applyBorder="1" applyAlignment="1">
      <alignment horizontal="center" vertical="center" wrapText="1"/>
    </xf>
    <xf numFmtId="0" fontId="20" fillId="4" borderId="14" xfId="0" applyFont="1" applyFill="1" applyBorder="1" applyAlignment="1">
      <alignment horizontal="center" vertical="center" wrapText="1"/>
    </xf>
    <xf numFmtId="0" fontId="24" fillId="4" borderId="14" xfId="0" applyFont="1" applyFill="1" applyBorder="1" applyAlignment="1">
      <alignment horizontal="center" vertical="center" wrapText="1"/>
    </xf>
    <xf numFmtId="0" fontId="20" fillId="4" borderId="23" xfId="0" applyFont="1" applyFill="1" applyBorder="1" applyAlignment="1">
      <alignment horizontal="center" vertical="center" wrapText="1"/>
    </xf>
    <xf numFmtId="0" fontId="24" fillId="4" borderId="23" xfId="0" applyFont="1" applyFill="1" applyBorder="1" applyAlignment="1">
      <alignment horizontal="center" vertical="center" wrapText="1"/>
    </xf>
    <xf numFmtId="0" fontId="18" fillId="4" borderId="9" xfId="0" applyFont="1" applyFill="1" applyBorder="1" applyAlignment="1">
      <alignment horizontal="center" vertical="center"/>
    </xf>
    <xf numFmtId="0" fontId="24" fillId="4" borderId="9" xfId="0" applyFont="1" applyFill="1" applyBorder="1" applyAlignment="1">
      <alignment horizontal="center" vertical="center"/>
    </xf>
    <xf numFmtId="0" fontId="20" fillId="4" borderId="7" xfId="0" applyFont="1" applyFill="1" applyBorder="1" applyAlignment="1">
      <alignment horizontal="center" vertical="center" wrapText="1"/>
    </xf>
    <xf numFmtId="0" fontId="24" fillId="4" borderId="7" xfId="0" applyFont="1" applyFill="1" applyBorder="1" applyAlignment="1">
      <alignment horizontal="center" vertical="center" wrapText="1"/>
    </xf>
    <xf numFmtId="0" fontId="20" fillId="4" borderId="7" xfId="0" applyFont="1" applyFill="1" applyBorder="1" applyAlignment="1">
      <alignment horizontal="center" vertical="center"/>
    </xf>
    <xf numFmtId="187" fontId="26" fillId="0" borderId="7" xfId="0" applyNumberFormat="1" applyFont="1" applyBorder="1" applyAlignment="1">
      <alignment horizontal="center" vertical="center"/>
    </xf>
    <xf numFmtId="0" fontId="78" fillId="0" borderId="7" xfId="0" applyFont="1" applyBorder="1" applyAlignment="1">
      <alignment horizontal="center" vertical="center" wrapText="1"/>
    </xf>
    <xf numFmtId="0" fontId="77" fillId="0" borderId="7" xfId="0" applyFont="1" applyBorder="1" applyAlignment="1">
      <alignment horizontal="center" vertical="center" wrapText="1"/>
    </xf>
    <xf numFmtId="0" fontId="16" fillId="0" borderId="7" xfId="0" applyFont="1" applyBorder="1" applyAlignment="1" applyProtection="1">
      <alignment horizontal="center" vertical="center" wrapText="1"/>
      <protection locked="0"/>
    </xf>
    <xf numFmtId="176" fontId="53" fillId="0" borderId="8" xfId="0" applyNumberFormat="1" applyFont="1" applyBorder="1" applyAlignment="1">
      <alignment horizontal="center" vertical="center"/>
    </xf>
    <xf numFmtId="176" fontId="53" fillId="0" borderId="9" xfId="0" applyNumberFormat="1" applyFont="1" applyBorder="1" applyAlignment="1">
      <alignment horizontal="center" vertical="center"/>
    </xf>
    <xf numFmtId="176" fontId="53" fillId="0" borderId="10" xfId="0" applyNumberFormat="1" applyFont="1" applyBorder="1" applyAlignment="1">
      <alignment horizontal="center" vertical="center"/>
    </xf>
    <xf numFmtId="176" fontId="54" fillId="0" borderId="8" xfId="0" applyNumberFormat="1" applyFont="1" applyBorder="1" applyAlignment="1">
      <alignment horizontal="left" vertical="center" wrapText="1"/>
    </xf>
    <xf numFmtId="176" fontId="16" fillId="0" borderId="9" xfId="0" applyNumberFormat="1" applyFont="1" applyBorder="1" applyAlignment="1">
      <alignment horizontal="left" vertical="center" wrapText="1"/>
    </xf>
    <xf numFmtId="176" fontId="16" fillId="0" borderId="10" xfId="0" applyNumberFormat="1" applyFont="1" applyBorder="1" applyAlignment="1">
      <alignment horizontal="left" vertical="center" wrapText="1"/>
    </xf>
    <xf numFmtId="176" fontId="16" fillId="0" borderId="8" xfId="0" applyNumberFormat="1" applyFont="1" applyBorder="1" applyAlignment="1">
      <alignment horizontal="left" vertical="center" wrapText="1"/>
    </xf>
    <xf numFmtId="176" fontId="22" fillId="0" borderId="8" xfId="0" applyNumberFormat="1" applyFont="1" applyBorder="1" applyAlignment="1">
      <alignment horizontal="left"/>
    </xf>
    <xf numFmtId="176" fontId="22" fillId="0" borderId="9" xfId="0" applyNumberFormat="1" applyFont="1" applyBorder="1" applyAlignment="1">
      <alignment horizontal="left"/>
    </xf>
    <xf numFmtId="176" fontId="22" fillId="0" borderId="10" xfId="0" applyNumberFormat="1" applyFont="1" applyBorder="1" applyAlignment="1">
      <alignment horizontal="left"/>
    </xf>
    <xf numFmtId="176" fontId="16" fillId="0" borderId="8" xfId="0" applyNumberFormat="1" applyFont="1" applyBorder="1" applyAlignment="1">
      <alignment horizontal="left"/>
    </xf>
    <xf numFmtId="176" fontId="16" fillId="0" borderId="9" xfId="0" applyNumberFormat="1" applyFont="1" applyBorder="1" applyAlignment="1">
      <alignment horizontal="left"/>
    </xf>
    <xf numFmtId="176" fontId="16" fillId="0" borderId="10" xfId="0" applyNumberFormat="1" applyFont="1" applyBorder="1" applyAlignment="1">
      <alignment horizontal="left"/>
    </xf>
    <xf numFmtId="0" fontId="74" fillId="0" borderId="8" xfId="0" applyFont="1" applyBorder="1" applyAlignment="1">
      <alignment horizontal="left" vertical="center" wrapText="1"/>
    </xf>
    <xf numFmtId="0" fontId="74" fillId="0" borderId="9" xfId="0" applyFont="1" applyBorder="1" applyAlignment="1">
      <alignment horizontal="left" vertical="center" wrapText="1"/>
    </xf>
    <xf numFmtId="0" fontId="74" fillId="0" borderId="10" xfId="0" applyFont="1" applyBorder="1" applyAlignment="1">
      <alignment horizontal="left" vertical="center" wrapText="1"/>
    </xf>
    <xf numFmtId="180" fontId="22" fillId="0" borderId="8" xfId="0" applyNumberFormat="1" applyFont="1" applyBorder="1" applyAlignment="1">
      <alignment horizontal="left" vertical="center" wrapText="1"/>
    </xf>
    <xf numFmtId="180" fontId="22" fillId="0" borderId="9" xfId="0" applyNumberFormat="1" applyFont="1" applyBorder="1" applyAlignment="1">
      <alignment horizontal="left" vertical="center" wrapText="1"/>
    </xf>
    <xf numFmtId="180" fontId="22" fillId="0" borderId="10" xfId="0" applyNumberFormat="1" applyFont="1" applyBorder="1" applyAlignment="1">
      <alignment horizontal="left" vertical="center" wrapText="1"/>
    </xf>
    <xf numFmtId="180" fontId="16" fillId="0" borderId="8" xfId="0" applyNumberFormat="1" applyFont="1" applyBorder="1" applyAlignment="1">
      <alignment horizontal="left" vertical="center" wrapText="1"/>
    </xf>
    <xf numFmtId="180" fontId="16" fillId="0" borderId="9" xfId="0" applyNumberFormat="1" applyFont="1" applyBorder="1" applyAlignment="1">
      <alignment horizontal="left" vertical="center" wrapText="1"/>
    </xf>
    <xf numFmtId="180" fontId="16" fillId="0" borderId="10" xfId="0" applyNumberFormat="1" applyFont="1" applyBorder="1" applyAlignment="1">
      <alignment horizontal="left" vertical="center" wrapText="1"/>
    </xf>
    <xf numFmtId="176" fontId="79" fillId="0" borderId="0" xfId="0" applyNumberFormat="1" applyFont="1" applyAlignment="1"/>
    <xf numFmtId="0" fontId="19" fillId="4" borderId="68" xfId="0" applyFont="1" applyFill="1" applyBorder="1" applyAlignment="1" applyProtection="1">
      <alignment horizontal="center" vertical="center"/>
      <protection locked="0"/>
    </xf>
    <xf numFmtId="0" fontId="19" fillId="4" borderId="69" xfId="0" applyFont="1" applyFill="1" applyBorder="1" applyAlignment="1" applyProtection="1">
      <alignment horizontal="center" vertical="center" wrapText="1"/>
      <protection locked="0"/>
    </xf>
    <xf numFmtId="0" fontId="19" fillId="4" borderId="70" xfId="0" applyFont="1" applyFill="1" applyBorder="1" applyAlignment="1" applyProtection="1">
      <alignment horizontal="center" vertical="center" wrapText="1"/>
      <protection locked="0"/>
    </xf>
    <xf numFmtId="0" fontId="19" fillId="4" borderId="71" xfId="0" applyFont="1" applyFill="1" applyBorder="1" applyAlignment="1" applyProtection="1">
      <alignment horizontal="center" vertical="center" wrapText="1"/>
      <protection locked="0"/>
    </xf>
    <xf numFmtId="0" fontId="30" fillId="4" borderId="72" xfId="0" applyFont="1" applyFill="1" applyBorder="1" applyAlignment="1" applyProtection="1">
      <alignment horizontal="center" vertical="center"/>
      <protection locked="0"/>
    </xf>
    <xf numFmtId="0" fontId="19" fillId="4" borderId="73" xfId="0" applyFont="1" applyFill="1" applyBorder="1" applyAlignment="1" applyProtection="1">
      <alignment horizontal="center" vertical="center" wrapText="1"/>
      <protection locked="0"/>
    </xf>
    <xf numFmtId="0" fontId="19" fillId="4" borderId="9" xfId="0" applyFont="1" applyFill="1" applyBorder="1" applyAlignment="1" applyProtection="1">
      <alignment horizontal="center" vertical="center" wrapText="1"/>
      <protection locked="0"/>
    </xf>
    <xf numFmtId="0" fontId="19" fillId="4" borderId="54" xfId="0" applyFont="1" applyFill="1" applyBorder="1" applyAlignment="1" applyProtection="1">
      <alignment horizontal="center" vertical="center" wrapText="1"/>
      <protection locked="0"/>
    </xf>
    <xf numFmtId="0" fontId="18" fillId="4" borderId="72" xfId="0" applyFont="1" applyFill="1" applyBorder="1" applyAlignment="1" applyProtection="1">
      <alignment horizontal="center" vertical="center"/>
      <protection locked="0"/>
    </xf>
    <xf numFmtId="0" fontId="30" fillId="4" borderId="73" xfId="0" applyFont="1" applyFill="1" applyBorder="1" applyAlignment="1">
      <alignment horizontal="center" vertical="center"/>
    </xf>
    <xf numFmtId="0" fontId="30" fillId="4" borderId="10" xfId="0" applyFont="1" applyFill="1" applyBorder="1" applyAlignment="1">
      <alignment horizontal="center" vertical="center"/>
    </xf>
    <xf numFmtId="0" fontId="30" fillId="4" borderId="8" xfId="0" applyFont="1" applyFill="1" applyBorder="1" applyAlignment="1">
      <alignment horizontal="center" vertical="center"/>
    </xf>
    <xf numFmtId="0" fontId="30" fillId="4" borderId="54" xfId="0" applyFont="1" applyFill="1" applyBorder="1" applyAlignment="1">
      <alignment horizontal="center" vertical="center"/>
    </xf>
    <xf numFmtId="0" fontId="30" fillId="4" borderId="27" xfId="0" applyFont="1" applyFill="1" applyBorder="1" applyAlignment="1" applyProtection="1">
      <alignment horizontal="center" vertical="center"/>
      <protection locked="0"/>
    </xf>
    <xf numFmtId="0" fontId="30" fillId="4" borderId="7" xfId="0" applyFont="1" applyFill="1" applyBorder="1" applyAlignment="1" applyProtection="1">
      <alignment horizontal="center" vertical="center"/>
      <protection locked="0"/>
    </xf>
    <xf numFmtId="0" fontId="30" fillId="4" borderId="28" xfId="0" applyFont="1" applyFill="1" applyBorder="1" applyAlignment="1" applyProtection="1">
      <alignment horizontal="center" vertical="center"/>
      <protection locked="0"/>
    </xf>
    <xf numFmtId="181" fontId="21" fillId="0" borderId="72" xfId="0" applyNumberFormat="1" applyFont="1" applyBorder="1" applyAlignment="1">
      <alignment horizontal="center" vertical="center"/>
    </xf>
    <xf numFmtId="191" fontId="31" fillId="0" borderId="27" xfId="60" applyNumberFormat="1" applyFont="1" applyBorder="1" applyAlignment="1">
      <alignment horizontal="center" vertical="center"/>
    </xf>
    <xf numFmtId="191" fontId="31" fillId="0" borderId="7" xfId="60" applyNumberFormat="1" applyFont="1" applyBorder="1" applyAlignment="1">
      <alignment horizontal="center" vertical="center"/>
    </xf>
    <xf numFmtId="191" fontId="31" fillId="0" borderId="7" xfId="60" applyNumberFormat="1" applyFont="1" applyFill="1" applyBorder="1" applyAlignment="1">
      <alignment horizontal="center" vertical="center"/>
    </xf>
    <xf numFmtId="191" fontId="31" fillId="0" borderId="28" xfId="60" applyNumberFormat="1" applyFont="1" applyFill="1" applyBorder="1" applyAlignment="1">
      <alignment horizontal="center" vertical="center"/>
    </xf>
    <xf numFmtId="191" fontId="31" fillId="0" borderId="27" xfId="60" applyNumberFormat="1" applyFont="1" applyFill="1" applyBorder="1" applyAlignment="1">
      <alignment horizontal="center" vertical="center"/>
    </xf>
    <xf numFmtId="191" fontId="31" fillId="0" borderId="0" xfId="60" applyNumberFormat="1" applyFont="1" applyBorder="1" applyAlignment="1">
      <alignment horizontal="center" vertical="center"/>
    </xf>
    <xf numFmtId="176" fontId="16" fillId="0" borderId="0" xfId="0" applyNumberFormat="1" applyFont="1" applyBorder="1" applyAlignment="1"/>
    <xf numFmtId="181" fontId="21" fillId="0" borderId="74" xfId="0" applyNumberFormat="1" applyFont="1" applyBorder="1" applyAlignment="1">
      <alignment horizontal="center" vertical="center"/>
    </xf>
    <xf numFmtId="191" fontId="31" fillId="0" borderId="29" xfId="60" applyNumberFormat="1" applyFont="1" applyBorder="1" applyAlignment="1">
      <alignment horizontal="center" vertical="center"/>
    </xf>
    <xf numFmtId="191" fontId="31" fillId="0" borderId="30" xfId="60" applyNumberFormat="1" applyFont="1" applyBorder="1" applyAlignment="1">
      <alignment horizontal="center" vertical="center"/>
    </xf>
    <xf numFmtId="191" fontId="31" fillId="0" borderId="30" xfId="60" applyNumberFormat="1" applyFont="1" applyFill="1" applyBorder="1" applyAlignment="1">
      <alignment horizontal="center" vertical="center"/>
    </xf>
    <xf numFmtId="191" fontId="31" fillId="0" borderId="31" xfId="60" applyNumberFormat="1" applyFont="1" applyFill="1" applyBorder="1" applyAlignment="1">
      <alignment horizontal="center" vertical="center"/>
    </xf>
    <xf numFmtId="191" fontId="31" fillId="0" borderId="29" xfId="60" applyNumberFormat="1" applyFont="1" applyFill="1" applyBorder="1" applyAlignment="1">
      <alignment horizontal="center" vertical="center"/>
    </xf>
    <xf numFmtId="181" fontId="21" fillId="0" borderId="22" xfId="0" applyNumberFormat="1" applyFont="1" applyBorder="1" applyAlignment="1">
      <alignment horizontal="center" vertical="center"/>
    </xf>
    <xf numFmtId="191" fontId="31" fillId="0" borderId="22" xfId="60" applyNumberFormat="1" applyFont="1" applyBorder="1" applyAlignment="1">
      <alignment horizontal="center" vertical="center" wrapText="1"/>
    </xf>
    <xf numFmtId="176" fontId="79" fillId="0" borderId="0" xfId="0" applyNumberFormat="1" applyFont="1" applyBorder="1" applyAlignment="1"/>
    <xf numFmtId="191" fontId="32" fillId="0" borderId="0" xfId="60" applyNumberFormat="1" applyFont="1" applyBorder="1" applyAlignment="1">
      <alignment horizontal="center" vertical="center"/>
    </xf>
    <xf numFmtId="190" fontId="16" fillId="0" borderId="0" xfId="0" applyNumberFormat="1" applyFont="1" applyBorder="1" applyAlignment="1"/>
    <xf numFmtId="181" fontId="21" fillId="0" borderId="23" xfId="0" applyNumberFormat="1" applyFont="1" applyBorder="1" applyAlignment="1">
      <alignment horizontal="center" vertical="center"/>
    </xf>
    <xf numFmtId="191" fontId="31" fillId="0" borderId="23" xfId="60" applyNumberFormat="1" applyFont="1" applyBorder="1" applyAlignment="1">
      <alignment horizontal="center" vertical="center" wrapText="1"/>
    </xf>
    <xf numFmtId="181" fontId="80" fillId="0" borderId="7" xfId="0" applyNumberFormat="1" applyFont="1" applyBorder="1" applyAlignment="1">
      <alignment horizontal="center" vertical="center"/>
    </xf>
    <xf numFmtId="180" fontId="79" fillId="0" borderId="7" xfId="0" applyNumberFormat="1" applyFont="1" applyBorder="1" applyAlignment="1">
      <alignment horizontal="left" vertical="center" wrapText="1"/>
    </xf>
    <xf numFmtId="180" fontId="31" fillId="0" borderId="7" xfId="0" applyNumberFormat="1" applyFont="1" applyBorder="1" applyAlignment="1">
      <alignment horizontal="left" vertical="center" wrapText="1"/>
    </xf>
    <xf numFmtId="181" fontId="81" fillId="0" borderId="7" xfId="0" applyNumberFormat="1" applyFont="1" applyBorder="1" applyAlignment="1">
      <alignment horizontal="center" vertical="center"/>
    </xf>
    <xf numFmtId="0" fontId="31" fillId="0" borderId="7" xfId="53" applyFont="1" applyBorder="1" applyAlignment="1">
      <alignment horizontal="left" vertical="center" wrapText="1"/>
    </xf>
    <xf numFmtId="180" fontId="31" fillId="0" borderId="66" xfId="0" applyNumberFormat="1" applyFont="1" applyBorder="1" applyAlignment="1">
      <alignment horizontal="center" vertical="center"/>
    </xf>
    <xf numFmtId="180" fontId="31" fillId="0" borderId="20" xfId="0" applyNumberFormat="1" applyFont="1" applyBorder="1" applyAlignment="1">
      <alignment horizontal="center" vertical="center"/>
    </xf>
    <xf numFmtId="180" fontId="31" fillId="0" borderId="67" xfId="0" applyNumberFormat="1" applyFont="1" applyBorder="1" applyAlignment="1">
      <alignment horizontal="center" vertical="center"/>
    </xf>
    <xf numFmtId="180" fontId="42" fillId="0" borderId="8" xfId="0" applyNumberFormat="1" applyFont="1" applyBorder="1" applyAlignment="1">
      <alignment horizontal="center" vertical="center" wrapText="1"/>
    </xf>
    <xf numFmtId="180" fontId="42" fillId="0" borderId="9" xfId="0" applyNumberFormat="1" applyFont="1" applyBorder="1" applyAlignment="1">
      <alignment horizontal="center" vertical="center" wrapText="1"/>
    </xf>
    <xf numFmtId="180" fontId="42" fillId="0" borderId="7" xfId="0" applyNumberFormat="1" applyFont="1" applyBorder="1" applyAlignment="1">
      <alignment horizontal="center" vertical="center" wrapText="1"/>
    </xf>
    <xf numFmtId="180" fontId="31" fillId="0" borderId="18" xfId="0" applyNumberFormat="1" applyFont="1" applyBorder="1" applyAlignment="1">
      <alignment horizontal="center" vertical="center"/>
    </xf>
    <xf numFmtId="180" fontId="31" fillId="0" borderId="19" xfId="0" applyNumberFormat="1" applyFont="1" applyBorder="1" applyAlignment="1">
      <alignment horizontal="center" vertical="center"/>
    </xf>
    <xf numFmtId="180" fontId="31" fillId="0" borderId="17" xfId="0" applyNumberFormat="1" applyFont="1" applyBorder="1" applyAlignment="1">
      <alignment horizontal="center" vertical="center"/>
    </xf>
    <xf numFmtId="180" fontId="31" fillId="0" borderId="64" xfId="0" applyNumberFormat="1" applyFont="1" applyBorder="1" applyAlignment="1">
      <alignment horizontal="center" vertical="center"/>
    </xf>
    <xf numFmtId="180" fontId="31" fillId="0" borderId="0" xfId="0" applyNumberFormat="1" applyFont="1" applyAlignment="1">
      <alignment horizontal="center" vertical="center"/>
    </xf>
    <xf numFmtId="180" fontId="31" fillId="0" borderId="21" xfId="0" applyNumberFormat="1" applyFont="1" applyBorder="1" applyAlignment="1">
      <alignment horizontal="center" vertical="center"/>
    </xf>
    <xf numFmtId="180" fontId="31" fillId="0" borderId="8" xfId="0" applyNumberFormat="1" applyFont="1" applyBorder="1" applyAlignment="1">
      <alignment horizontal="center" vertical="center"/>
    </xf>
    <xf numFmtId="180" fontId="31" fillId="0" borderId="9" xfId="0" applyNumberFormat="1" applyFont="1" applyBorder="1" applyAlignment="1">
      <alignment horizontal="center" vertical="center"/>
    </xf>
    <xf numFmtId="180" fontId="31" fillId="0" borderId="10" xfId="0" applyNumberFormat="1" applyFont="1" applyBorder="1" applyAlignment="1">
      <alignment horizontal="center" vertical="center"/>
    </xf>
    <xf numFmtId="0" fontId="0" fillId="0" borderId="0" xfId="0" applyAlignment="1">
      <alignment horizontal="center" vertical="center"/>
    </xf>
    <xf numFmtId="190" fontId="16" fillId="0" borderId="7" xfId="0" applyNumberFormat="1" applyFont="1" applyBorder="1" applyAlignment="1">
      <alignment horizontal="center" vertical="center" wrapText="1"/>
    </xf>
    <xf numFmtId="186" fontId="16" fillId="0" borderId="7" xfId="0" applyNumberFormat="1" applyFont="1" applyBorder="1" applyAlignment="1">
      <alignment horizontal="center" vertical="center" wrapText="1"/>
    </xf>
    <xf numFmtId="176" fontId="22" fillId="0" borderId="14" xfId="0" applyNumberFormat="1" applyFont="1" applyBorder="1" applyAlignment="1">
      <alignment horizontal="center" vertical="center" wrapText="1"/>
    </xf>
    <xf numFmtId="176" fontId="22" fillId="0" borderId="22" xfId="0" applyNumberFormat="1" applyFont="1" applyBorder="1" applyAlignment="1">
      <alignment horizontal="center" vertical="center" wrapText="1"/>
    </xf>
    <xf numFmtId="176" fontId="22" fillId="0" borderId="23" xfId="0" applyNumberFormat="1" applyFont="1" applyBorder="1" applyAlignment="1">
      <alignment horizontal="center" vertical="center" wrapText="1"/>
    </xf>
    <xf numFmtId="176" fontId="16" fillId="0" borderId="7" xfId="0" applyNumberFormat="1" applyFont="1" applyBorder="1" applyAlignment="1">
      <alignment horizontal="left" vertical="center" wrapText="1"/>
    </xf>
    <xf numFmtId="176" fontId="22" fillId="0" borderId="7" xfId="0" applyNumberFormat="1" applyFont="1" applyBorder="1" applyAlignment="1">
      <alignment horizontal="center" vertical="center"/>
    </xf>
    <xf numFmtId="176" fontId="22" fillId="0" borderId="7" xfId="0" applyNumberFormat="1" applyFont="1" applyBorder="1" applyAlignment="1">
      <alignment horizontal="center" vertical="center" wrapText="1"/>
    </xf>
    <xf numFmtId="180" fontId="16" fillId="0" borderId="7" xfId="0" applyNumberFormat="1" applyFont="1" applyBorder="1" applyAlignment="1">
      <alignment horizontal="left" vertical="center" wrapText="1"/>
    </xf>
    <xf numFmtId="176" fontId="38" fillId="0" borderId="0" xfId="0" applyNumberFormat="1" applyFont="1" applyFill="1" applyAlignment="1"/>
    <xf numFmtId="176" fontId="18" fillId="0" borderId="24" xfId="64" applyFont="1" applyBorder="1" applyAlignment="1" applyProtection="1">
      <alignment horizontal="right" vertical="center"/>
    </xf>
    <xf numFmtId="176" fontId="18" fillId="0" borderId="25" xfId="64" applyFont="1" applyBorder="1" applyAlignment="1" applyProtection="1">
      <alignment horizontal="center" vertical="center"/>
    </xf>
    <xf numFmtId="176" fontId="18" fillId="0" borderId="25" xfId="64" applyFont="1" applyBorder="1" applyAlignment="1" applyProtection="1">
      <alignment horizontal="right" vertical="center"/>
    </xf>
    <xf numFmtId="176" fontId="18" fillId="0" borderId="26" xfId="64" applyFont="1" applyBorder="1" applyAlignment="1" applyProtection="1">
      <alignment horizontal="right" vertical="center"/>
    </xf>
    <xf numFmtId="176" fontId="38" fillId="0" borderId="0" xfId="0" applyNumberFormat="1" applyFont="1" applyFill="1" applyAlignment="1" applyProtection="1"/>
    <xf numFmtId="176" fontId="28" fillId="0" borderId="27" xfId="64" applyFont="1" applyBorder="1" applyAlignment="1" applyProtection="1">
      <alignment horizontal="left" vertical="center" wrapText="1"/>
    </xf>
    <xf numFmtId="176" fontId="18" fillId="0" borderId="7" xfId="64" applyFont="1" applyBorder="1" applyAlignment="1" applyProtection="1">
      <alignment horizontal="left" vertical="center" wrapText="1"/>
    </xf>
    <xf numFmtId="176" fontId="18" fillId="0" borderId="28" xfId="64" applyFont="1" applyBorder="1" applyAlignment="1" applyProtection="1">
      <alignment horizontal="left" vertical="center" wrapText="1"/>
    </xf>
    <xf numFmtId="176" fontId="19" fillId="10" borderId="27" xfId="50" applyFont="1" applyFill="1" applyBorder="1" applyAlignment="1" applyProtection="1">
      <alignment horizontal="center" vertical="center"/>
    </xf>
    <xf numFmtId="176" fontId="19" fillId="10" borderId="7" xfId="50" applyFont="1" applyFill="1" applyBorder="1" applyAlignment="1" applyProtection="1">
      <alignment horizontal="center" vertical="center"/>
    </xf>
    <xf numFmtId="176" fontId="19" fillId="10" borderId="28" xfId="50" applyFont="1" applyFill="1" applyBorder="1" applyAlignment="1" applyProtection="1">
      <alignment horizontal="center" vertical="center"/>
    </xf>
    <xf numFmtId="176" fontId="30" fillId="10" borderId="27" xfId="50" applyFont="1" applyFill="1" applyBorder="1" applyAlignment="1" applyProtection="1">
      <alignment horizontal="center" vertical="center"/>
    </xf>
    <xf numFmtId="176" fontId="30" fillId="10" borderId="7" xfId="50" applyFont="1" applyFill="1" applyBorder="1" applyAlignment="1" applyProtection="1">
      <alignment horizontal="center" vertical="center"/>
    </xf>
    <xf numFmtId="176" fontId="18" fillId="10" borderId="28" xfId="0" applyNumberFormat="1" applyFont="1" applyFill="1" applyBorder="1" applyAlignment="1" applyProtection="1">
      <alignment horizontal="center" vertical="center"/>
    </xf>
    <xf numFmtId="176" fontId="30" fillId="10" borderId="27" xfId="0" applyNumberFormat="1" applyFont="1" applyFill="1" applyBorder="1" applyAlignment="1" applyProtection="1">
      <alignment horizontal="center" vertical="center"/>
    </xf>
    <xf numFmtId="176" fontId="24" fillId="10" borderId="7" xfId="0" applyNumberFormat="1" applyFont="1" applyFill="1" applyBorder="1" applyAlignment="1" applyProtection="1">
      <alignment horizontal="center" vertical="center"/>
    </xf>
    <xf numFmtId="190" fontId="38" fillId="0" borderId="0" xfId="0" applyNumberFormat="1" applyFont="1" applyFill="1" applyAlignment="1" applyProtection="1"/>
    <xf numFmtId="176" fontId="32" fillId="0" borderId="27" xfId="0" applyNumberFormat="1" applyFont="1" applyFill="1" applyBorder="1" applyAlignment="1" applyProtection="1">
      <alignment horizontal="center" vertical="center" wrapText="1"/>
    </xf>
    <xf numFmtId="0" fontId="42" fillId="0" borderId="7" xfId="0" applyNumberFormat="1" applyFont="1" applyFill="1" applyBorder="1" applyAlignment="1" applyProtection="1">
      <alignment horizontal="center" vertical="center"/>
    </xf>
    <xf numFmtId="187" fontId="42" fillId="0" borderId="7" xfId="0" applyNumberFormat="1" applyFont="1" applyFill="1" applyBorder="1" applyAlignment="1" applyProtection="1">
      <alignment horizontal="center" vertical="center"/>
    </xf>
    <xf numFmtId="0" fontId="16" fillId="0" borderId="28" xfId="0" applyNumberFormat="1" applyFont="1" applyFill="1" applyBorder="1" applyAlignment="1" applyProtection="1">
      <alignment horizontal="center" vertical="center"/>
    </xf>
    <xf numFmtId="0" fontId="23" fillId="0" borderId="0" xfId="0" applyNumberFormat="1" applyFont="1" applyFill="1" applyAlignment="1" applyProtection="1">
      <alignment horizontal="center" vertical="center" wrapText="1"/>
    </xf>
    <xf numFmtId="0" fontId="42" fillId="0" borderId="0" xfId="0" applyNumberFormat="1" applyFont="1" applyFill="1" applyAlignment="1" applyProtection="1">
      <alignment horizontal="center" vertical="center"/>
    </xf>
    <xf numFmtId="187" fontId="42" fillId="0" borderId="0" xfId="0" applyNumberFormat="1" applyFont="1" applyFill="1" applyAlignment="1" applyProtection="1">
      <alignment horizontal="center" vertical="center"/>
    </xf>
    <xf numFmtId="192" fontId="42" fillId="0" borderId="0" xfId="0" applyNumberFormat="1" applyFont="1" applyFill="1" applyAlignment="1" applyProtection="1">
      <alignment horizontal="center" vertical="center"/>
    </xf>
    <xf numFmtId="0" fontId="16" fillId="0" borderId="0" xfId="0" applyNumberFormat="1" applyFont="1" applyFill="1" applyAlignment="1" applyProtection="1">
      <alignment horizontal="center" vertical="center"/>
    </xf>
    <xf numFmtId="176" fontId="19" fillId="4" borderId="27" xfId="50" applyFont="1" applyFill="1" applyBorder="1" applyAlignment="1" applyProtection="1">
      <alignment horizontal="center" vertical="center"/>
    </xf>
    <xf numFmtId="176" fontId="19" fillId="4" borderId="28" xfId="50" applyFont="1" applyFill="1" applyBorder="1" applyAlignment="1" applyProtection="1">
      <alignment horizontal="center" vertical="center"/>
    </xf>
    <xf numFmtId="176" fontId="30" fillId="4" borderId="27" xfId="50" applyFont="1" applyFill="1" applyBorder="1" applyAlignment="1" applyProtection="1">
      <alignment horizontal="center" vertical="center"/>
    </xf>
    <xf numFmtId="176" fontId="30" fillId="4" borderId="7" xfId="50" applyFont="1" applyFill="1" applyBorder="1" applyAlignment="1" applyProtection="1">
      <alignment horizontal="center" vertical="center"/>
    </xf>
    <xf numFmtId="176" fontId="18" fillId="4" borderId="28" xfId="0" applyNumberFormat="1" applyFont="1" applyFill="1" applyBorder="1" applyAlignment="1" applyProtection="1">
      <alignment horizontal="center" vertical="center"/>
    </xf>
    <xf numFmtId="176" fontId="30" fillId="4" borderId="27" xfId="0" applyNumberFormat="1" applyFont="1" applyFill="1" applyBorder="1" applyAlignment="1" applyProtection="1">
      <alignment horizontal="center" vertical="center"/>
    </xf>
    <xf numFmtId="176" fontId="23" fillId="0" borderId="27" xfId="0" applyNumberFormat="1" applyFont="1" applyFill="1" applyBorder="1" applyAlignment="1" applyProtection="1">
      <alignment horizontal="center" vertical="center" wrapText="1"/>
    </xf>
    <xf numFmtId="0" fontId="23" fillId="0" borderId="27" xfId="0" applyNumberFormat="1" applyFont="1" applyFill="1" applyBorder="1" applyAlignment="1" applyProtection="1">
      <alignment horizontal="center" vertical="center" wrapText="1"/>
    </xf>
    <xf numFmtId="176" fontId="22" fillId="0" borderId="27" xfId="0" applyNumberFormat="1" applyFont="1" applyFill="1" applyBorder="1" applyAlignment="1" applyProtection="1">
      <alignment horizontal="center" vertical="center" wrapText="1"/>
    </xf>
    <xf numFmtId="176" fontId="53" fillId="0" borderId="27" xfId="0" applyNumberFormat="1" applyFont="1" applyFill="1" applyBorder="1" applyAlignment="1" applyProtection="1">
      <alignment horizontal="center" vertical="center"/>
    </xf>
    <xf numFmtId="176" fontId="53" fillId="0" borderId="7" xfId="0" applyNumberFormat="1" applyFont="1" applyFill="1" applyBorder="1" applyAlignment="1" applyProtection="1">
      <alignment horizontal="center" vertical="center"/>
    </xf>
    <xf numFmtId="176" fontId="53" fillId="0" borderId="28" xfId="0" applyNumberFormat="1" applyFont="1" applyFill="1" applyBorder="1" applyAlignment="1" applyProtection="1">
      <alignment horizontal="center" vertical="center"/>
    </xf>
    <xf numFmtId="176" fontId="79" fillId="0" borderId="27" xfId="0" applyNumberFormat="1" applyFont="1" applyFill="1" applyBorder="1" applyAlignment="1" applyProtection="1">
      <alignment horizontal="left" wrapText="1"/>
    </xf>
    <xf numFmtId="176" fontId="79" fillId="0" borderId="7" xfId="0" applyNumberFormat="1" applyFont="1" applyFill="1" applyBorder="1" applyAlignment="1" applyProtection="1">
      <alignment horizontal="center" wrapText="1"/>
    </xf>
    <xf numFmtId="176" fontId="79" fillId="0" borderId="28" xfId="0" applyNumberFormat="1" applyFont="1" applyFill="1" applyBorder="1" applyAlignment="1" applyProtection="1">
      <alignment horizontal="center" wrapText="1"/>
    </xf>
    <xf numFmtId="176" fontId="79" fillId="0" borderId="27" xfId="0" applyNumberFormat="1" applyFont="1" applyFill="1" applyBorder="1" applyAlignment="1" applyProtection="1">
      <alignment horizontal="left"/>
    </xf>
    <xf numFmtId="176" fontId="49" fillId="0" borderId="7" xfId="0" applyNumberFormat="1" applyFont="1" applyFill="1" applyBorder="1" applyAlignment="1" applyProtection="1">
      <alignment horizontal="center"/>
    </xf>
    <xf numFmtId="176" fontId="49" fillId="0" borderId="28" xfId="0" applyNumberFormat="1" applyFont="1" applyFill="1" applyBorder="1" applyAlignment="1" applyProtection="1">
      <alignment horizontal="center"/>
    </xf>
    <xf numFmtId="176" fontId="79" fillId="0" borderId="7" xfId="0" applyNumberFormat="1" applyFont="1" applyFill="1" applyBorder="1" applyAlignment="1" applyProtection="1">
      <alignment horizontal="center"/>
    </xf>
    <xf numFmtId="176" fontId="79" fillId="0" borderId="28" xfId="0" applyNumberFormat="1" applyFont="1" applyFill="1" applyBorder="1" applyAlignment="1" applyProtection="1">
      <alignment horizontal="center"/>
    </xf>
    <xf numFmtId="176" fontId="49" fillId="0" borderId="27" xfId="0" applyNumberFormat="1" applyFont="1" applyFill="1" applyBorder="1" applyAlignment="1" applyProtection="1">
      <alignment horizontal="left"/>
    </xf>
    <xf numFmtId="180" fontId="79" fillId="0" borderId="27" xfId="0" applyNumberFormat="1" applyFont="1" applyFill="1" applyBorder="1" applyAlignment="1" applyProtection="1">
      <alignment horizontal="center" vertical="center"/>
    </xf>
    <xf numFmtId="49" fontId="82" fillId="0" borderId="7" xfId="0" applyNumberFormat="1" applyFont="1" applyFill="1" applyBorder="1" applyAlignment="1" applyProtection="1">
      <alignment horizontal="center" vertical="center" wrapText="1"/>
    </xf>
    <xf numFmtId="180" fontId="79" fillId="0" borderId="7" xfId="0" applyNumberFormat="1" applyFont="1" applyFill="1" applyBorder="1" applyAlignment="1" applyProtection="1">
      <alignment horizontal="center" vertical="center"/>
    </xf>
    <xf numFmtId="180" fontId="79" fillId="0" borderId="28" xfId="0" applyNumberFormat="1" applyFont="1" applyFill="1" applyBorder="1" applyAlignment="1" applyProtection="1">
      <alignment horizontal="center" vertical="center"/>
    </xf>
    <xf numFmtId="180" fontId="49" fillId="0" borderId="7" xfId="0" applyNumberFormat="1" applyFont="1" applyFill="1" applyBorder="1" applyAlignment="1" applyProtection="1">
      <alignment horizontal="center" vertical="center" wrapText="1"/>
    </xf>
    <xf numFmtId="180" fontId="49" fillId="0" borderId="28" xfId="0" applyNumberFormat="1" applyFont="1" applyFill="1" applyBorder="1" applyAlignment="1" applyProtection="1">
      <alignment horizontal="center" vertical="center" wrapText="1"/>
    </xf>
    <xf numFmtId="180" fontId="79" fillId="0" borderId="7" xfId="0" applyNumberFormat="1" applyFont="1" applyFill="1" applyBorder="1" applyAlignment="1" applyProtection="1">
      <alignment horizontal="center" vertical="center" wrapText="1"/>
    </xf>
    <xf numFmtId="180" fontId="79" fillId="0" borderId="28" xfId="0" applyNumberFormat="1" applyFont="1" applyFill="1" applyBorder="1" applyAlignment="1" applyProtection="1">
      <alignment horizontal="center" vertical="center" wrapText="1"/>
    </xf>
    <xf numFmtId="180" fontId="79" fillId="0" borderId="29" xfId="0" applyNumberFormat="1" applyFont="1" applyFill="1" applyBorder="1" applyAlignment="1" applyProtection="1">
      <alignment horizontal="center" vertical="center"/>
    </xf>
    <xf numFmtId="180" fontId="79" fillId="0" borderId="30" xfId="0" applyNumberFormat="1" applyFont="1" applyFill="1" applyBorder="1" applyAlignment="1" applyProtection="1">
      <alignment horizontal="center" vertical="center" wrapText="1"/>
    </xf>
    <xf numFmtId="180" fontId="79" fillId="0" borderId="31" xfId="0" applyNumberFormat="1" applyFont="1" applyFill="1" applyBorder="1" applyAlignment="1" applyProtection="1">
      <alignment horizontal="center" vertical="center" wrapText="1"/>
    </xf>
    <xf numFmtId="176" fontId="83" fillId="0" borderId="0" xfId="0" applyNumberFormat="1" applyFont="1" applyFill="1" applyAlignment="1" applyProtection="1"/>
    <xf numFmtId="0" fontId="14" fillId="0" borderId="0" xfId="0" applyFont="1" applyProtection="1">
      <alignment vertical="center"/>
      <protection locked="0"/>
    </xf>
    <xf numFmtId="0" fontId="14" fillId="0" borderId="0" xfId="0" applyFont="1" applyAlignment="1" applyProtection="1">
      <alignment horizontal="center" vertical="center"/>
      <protection locked="0"/>
    </xf>
    <xf numFmtId="0" fontId="14" fillId="0" borderId="0" xfId="0" applyFont="1" applyAlignment="1" applyProtection="1">
      <alignment horizontal="center" vertical="center" wrapText="1"/>
      <protection locked="0"/>
    </xf>
    <xf numFmtId="0" fontId="23" fillId="0" borderId="0" xfId="0" applyFont="1" applyProtection="1">
      <alignment vertical="center"/>
      <protection locked="0"/>
    </xf>
    <xf numFmtId="0" fontId="23" fillId="0" borderId="0" xfId="0" applyFont="1" applyProtection="1">
      <alignment vertical="center"/>
      <protection hidden="1"/>
    </xf>
    <xf numFmtId="0" fontId="84" fillId="11" borderId="0" xfId="0" applyFont="1" applyFill="1" applyAlignment="1" applyProtection="1">
      <alignment horizontal="center" vertical="center" wrapText="1"/>
      <protection locked="0"/>
    </xf>
    <xf numFmtId="0" fontId="84" fillId="11" borderId="75" xfId="0" applyFont="1" applyFill="1" applyBorder="1" applyAlignment="1" applyProtection="1">
      <alignment horizontal="center" vertical="center" wrapText="1"/>
      <protection locked="0"/>
    </xf>
    <xf numFmtId="0" fontId="85" fillId="11" borderId="76" xfId="0" applyFont="1" applyFill="1" applyBorder="1" applyAlignment="1" applyProtection="1">
      <alignment horizontal="center" vertical="center"/>
      <protection locked="0"/>
    </xf>
    <xf numFmtId="0" fontId="86" fillId="9" borderId="76" xfId="0" applyFont="1" applyFill="1" applyBorder="1" applyAlignment="1" applyProtection="1">
      <alignment horizontal="center" vertical="center"/>
      <protection locked="0"/>
    </xf>
    <xf numFmtId="0" fontId="14" fillId="11" borderId="77" xfId="0" applyFont="1" applyFill="1" applyBorder="1" applyAlignment="1" applyProtection="1">
      <alignment horizontal="center" vertical="center"/>
      <protection locked="0"/>
    </xf>
    <xf numFmtId="0" fontId="87" fillId="12" borderId="78" xfId="0" applyFont="1" applyFill="1" applyBorder="1" applyAlignment="1" applyProtection="1">
      <alignment horizontal="center" vertical="center"/>
      <protection locked="0"/>
    </xf>
    <xf numFmtId="0" fontId="87" fillId="12" borderId="78" xfId="0" applyFont="1" applyFill="1" applyBorder="1" applyAlignment="1" applyProtection="1">
      <alignment horizontal="center" vertical="center" wrapText="1"/>
      <protection locked="0"/>
    </xf>
    <xf numFmtId="0" fontId="14" fillId="0" borderId="0" xfId="0" applyFont="1" applyProtection="1">
      <alignment vertical="center"/>
      <protection hidden="1"/>
    </xf>
    <xf numFmtId="0" fontId="88" fillId="0" borderId="79" xfId="0" applyFont="1" applyFill="1" applyBorder="1" applyAlignment="1" applyProtection="1">
      <alignment horizontal="center" vertical="center"/>
      <protection locked="0"/>
    </xf>
    <xf numFmtId="0" fontId="89" fillId="0" borderId="80" xfId="0" applyFont="1" applyBorder="1" applyAlignment="1" applyProtection="1">
      <alignment horizontal="center" vertical="center" wrapText="1"/>
      <protection locked="0"/>
    </xf>
    <xf numFmtId="0" fontId="90" fillId="0" borderId="81" xfId="0" applyFont="1" applyBorder="1" applyAlignment="1" applyProtection="1">
      <alignment horizontal="center" vertical="center" wrapText="1"/>
      <protection hidden="1"/>
    </xf>
    <xf numFmtId="0" fontId="90" fillId="0" borderId="81" xfId="0" applyFont="1" applyBorder="1" applyAlignment="1" applyProtection="1">
      <alignment horizontal="center" vertical="center"/>
      <protection hidden="1"/>
    </xf>
    <xf numFmtId="0" fontId="90" fillId="0" borderId="78" xfId="0" applyFont="1" applyFill="1" applyBorder="1" applyAlignment="1" applyProtection="1">
      <alignment horizontal="center" vertical="center" wrapText="1"/>
      <protection locked="0"/>
    </xf>
    <xf numFmtId="0" fontId="91" fillId="0" borderId="81" xfId="0" applyFont="1" applyBorder="1" applyAlignment="1" applyProtection="1">
      <alignment horizontal="center" vertical="center" wrapText="1"/>
      <protection locked="0"/>
    </xf>
    <xf numFmtId="0" fontId="88" fillId="0" borderId="82" xfId="0" applyFont="1" applyFill="1" applyBorder="1" applyAlignment="1" applyProtection="1">
      <alignment horizontal="center" vertical="center"/>
      <protection locked="0"/>
    </xf>
    <xf numFmtId="0" fontId="88" fillId="0" borderId="83" xfId="0" applyFont="1" applyFill="1" applyBorder="1" applyAlignment="1" applyProtection="1">
      <alignment horizontal="center" vertical="center"/>
      <protection locked="0"/>
    </xf>
    <xf numFmtId="0" fontId="89" fillId="0" borderId="78" xfId="0" applyFont="1" applyBorder="1" applyAlignment="1" applyProtection="1">
      <alignment horizontal="center" vertical="center"/>
      <protection locked="0"/>
    </xf>
    <xf numFmtId="0" fontId="90" fillId="0" borderId="81" xfId="0" applyFont="1" applyBorder="1" applyAlignment="1" applyProtection="1">
      <alignment horizontal="left" vertical="center"/>
      <protection hidden="1"/>
    </xf>
    <xf numFmtId="0" fontId="92" fillId="0" borderId="0" xfId="0" applyFont="1" applyProtection="1">
      <alignment vertical="center"/>
      <protection hidden="1"/>
    </xf>
    <xf numFmtId="0" fontId="93" fillId="0" borderId="0" xfId="0" applyFont="1" applyProtection="1">
      <alignment vertical="center"/>
      <protection hidden="1"/>
    </xf>
    <xf numFmtId="0" fontId="94" fillId="0" borderId="0" xfId="0" applyFont="1" applyProtection="1">
      <alignment vertical="center"/>
      <protection hidden="1"/>
    </xf>
    <xf numFmtId="0" fontId="89" fillId="0" borderId="79" xfId="0" applyFont="1" applyBorder="1" applyAlignment="1" applyProtection="1">
      <alignment horizontal="center" vertical="center" wrapText="1"/>
      <protection locked="0"/>
    </xf>
    <xf numFmtId="0" fontId="95" fillId="0" borderId="81" xfId="0" applyFont="1" applyBorder="1" applyAlignment="1" applyProtection="1">
      <alignment horizontal="center" vertical="center" wrapText="1"/>
      <protection hidden="1"/>
    </xf>
    <xf numFmtId="0" fontId="95" fillId="0" borderId="81" xfId="0" applyFont="1" applyBorder="1" applyAlignment="1" applyProtection="1">
      <alignment horizontal="center" vertical="center"/>
      <protection hidden="1"/>
    </xf>
    <xf numFmtId="0" fontId="95" fillId="0" borderId="81" xfId="0" applyFont="1" applyBorder="1" applyAlignment="1" applyProtection="1">
      <alignment horizontal="left" vertical="center"/>
      <protection hidden="1"/>
    </xf>
    <xf numFmtId="0" fontId="23" fillId="0" borderId="0" xfId="0" applyFont="1" applyBorder="1" applyProtection="1">
      <alignment vertical="center"/>
      <protection hidden="1"/>
    </xf>
    <xf numFmtId="0" fontId="93" fillId="0" borderId="0" xfId="0" applyFont="1" applyBorder="1" applyProtection="1">
      <alignment vertical="center"/>
      <protection hidden="1"/>
    </xf>
    <xf numFmtId="0" fontId="94" fillId="0" borderId="0" xfId="0" applyFont="1" applyBorder="1" applyProtection="1">
      <alignment vertical="center"/>
      <protection hidden="1"/>
    </xf>
    <xf numFmtId="0" fontId="89" fillId="0" borderId="83" xfId="0" applyFont="1" applyBorder="1" applyAlignment="1" applyProtection="1">
      <alignment horizontal="center" vertical="center" wrapText="1"/>
      <protection locked="0"/>
    </xf>
    <xf numFmtId="176" fontId="23" fillId="0" borderId="0" xfId="0" applyNumberFormat="1" applyFont="1" applyProtection="1">
      <alignment vertical="center"/>
      <protection hidden="1"/>
    </xf>
    <xf numFmtId="0" fontId="96" fillId="0" borderId="0" xfId="0" applyFont="1" applyFill="1" applyAlignment="1">
      <alignment horizontal="center" vertical="center"/>
    </xf>
    <xf numFmtId="0" fontId="97" fillId="0" borderId="78" xfId="0" applyFont="1" applyBorder="1" applyProtection="1">
      <alignment vertical="center"/>
      <protection locked="0"/>
    </xf>
    <xf numFmtId="0" fontId="97" fillId="0" borderId="79" xfId="0" applyFont="1" applyBorder="1" applyAlignment="1" applyProtection="1">
      <alignment horizontal="center" vertical="center"/>
      <protection locked="0"/>
    </xf>
    <xf numFmtId="0" fontId="97" fillId="0" borderId="82" xfId="0" applyFont="1" applyBorder="1" applyAlignment="1" applyProtection="1">
      <alignment horizontal="center" vertical="center"/>
      <protection locked="0"/>
    </xf>
    <xf numFmtId="0" fontId="97" fillId="0" borderId="83" xfId="0" applyFont="1" applyBorder="1" applyAlignment="1" applyProtection="1">
      <alignment horizontal="center" vertical="center"/>
      <protection locked="0"/>
    </xf>
    <xf numFmtId="0" fontId="89" fillId="0" borderId="79" xfId="0" applyFont="1" applyBorder="1" applyAlignment="1" applyProtection="1">
      <alignment horizontal="center" vertical="center"/>
      <protection locked="0"/>
    </xf>
    <xf numFmtId="0" fontId="89" fillId="0" borderId="83" xfId="0" applyFont="1" applyBorder="1" applyAlignment="1" applyProtection="1">
      <alignment horizontal="center" vertical="center"/>
      <protection locked="0"/>
    </xf>
    <xf numFmtId="0" fontId="14" fillId="13" borderId="84" xfId="0" applyFont="1" applyFill="1" applyBorder="1" applyAlignment="1" applyProtection="1">
      <alignment horizontal="center" vertical="center"/>
      <protection locked="0"/>
    </xf>
    <xf numFmtId="0" fontId="14" fillId="13" borderId="85" xfId="0" applyFont="1" applyFill="1" applyBorder="1" applyAlignment="1" applyProtection="1">
      <alignment horizontal="center" vertical="center"/>
      <protection locked="0"/>
    </xf>
    <xf numFmtId="176" fontId="16" fillId="0" borderId="0" xfId="0" applyNumberFormat="1" applyFont="1" applyAlignment="1">
      <alignment horizontal="center" vertical="center"/>
    </xf>
    <xf numFmtId="193" fontId="16" fillId="0" borderId="0" xfId="0" applyNumberFormat="1" applyFont="1" applyAlignment="1"/>
    <xf numFmtId="193" fontId="16" fillId="0" borderId="0" xfId="0" applyNumberFormat="1" applyFont="1" applyAlignment="1">
      <alignment horizontal="center"/>
    </xf>
    <xf numFmtId="0" fontId="64" fillId="4" borderId="7" xfId="0" applyFont="1" applyFill="1" applyBorder="1" applyAlignment="1" applyProtection="1">
      <alignment horizontal="center" vertical="center"/>
      <protection locked="0"/>
    </xf>
    <xf numFmtId="193" fontId="64" fillId="4" borderId="7" xfId="0" applyNumberFormat="1" applyFont="1" applyFill="1" applyBorder="1" applyAlignment="1" applyProtection="1">
      <alignment horizontal="center" vertical="center"/>
      <protection locked="0"/>
    </xf>
    <xf numFmtId="193" fontId="64" fillId="4" borderId="14" xfId="0" applyNumberFormat="1" applyFont="1" applyFill="1" applyBorder="1" applyAlignment="1" applyProtection="1">
      <alignment horizontal="center" vertical="center"/>
      <protection locked="0"/>
    </xf>
    <xf numFmtId="0" fontId="64" fillId="4" borderId="8" xfId="0" applyFont="1" applyFill="1" applyBorder="1" applyAlignment="1" applyProtection="1">
      <alignment horizontal="center" vertical="center"/>
      <protection locked="0"/>
    </xf>
    <xf numFmtId="0" fontId="64" fillId="4" borderId="9" xfId="0" applyFont="1" applyFill="1" applyBorder="1" applyAlignment="1" applyProtection="1">
      <alignment horizontal="center" vertical="center"/>
      <protection locked="0"/>
    </xf>
    <xf numFmtId="0" fontId="64" fillId="4" borderId="20" xfId="0" applyFont="1" applyFill="1" applyBorder="1" applyAlignment="1" applyProtection="1">
      <alignment horizontal="center" vertical="center"/>
      <protection locked="0"/>
    </xf>
    <xf numFmtId="0" fontId="64" fillId="4" borderId="22" xfId="0" applyFont="1" applyFill="1" applyBorder="1" applyAlignment="1" applyProtection="1">
      <alignment horizontal="center" vertical="center"/>
      <protection locked="0"/>
    </xf>
    <xf numFmtId="193" fontId="64" fillId="4" borderId="22" xfId="0" applyNumberFormat="1" applyFont="1" applyFill="1" applyBorder="1" applyAlignment="1" applyProtection="1">
      <alignment horizontal="center" vertical="center"/>
      <protection locked="0"/>
    </xf>
    <xf numFmtId="0" fontId="64" fillId="4" borderId="64" xfId="0" applyFont="1" applyFill="1" applyBorder="1" applyAlignment="1" applyProtection="1">
      <alignment horizontal="center" vertical="center"/>
      <protection locked="0"/>
    </xf>
    <xf numFmtId="0" fontId="64" fillId="4" borderId="0" xfId="0" applyFont="1" applyFill="1" applyBorder="1" applyAlignment="1" applyProtection="1">
      <alignment horizontal="center" vertical="center"/>
      <protection locked="0"/>
    </xf>
    <xf numFmtId="0" fontId="64" fillId="4" borderId="23" xfId="0" applyFont="1" applyFill="1" applyBorder="1" applyAlignment="1" applyProtection="1">
      <alignment horizontal="center" vertical="center"/>
      <protection locked="0"/>
    </xf>
    <xf numFmtId="0" fontId="64" fillId="4" borderId="14" xfId="0" applyFont="1" applyFill="1" applyBorder="1" applyAlignment="1" applyProtection="1">
      <alignment horizontal="center" vertical="center"/>
      <protection locked="0"/>
    </xf>
    <xf numFmtId="176" fontId="50" fillId="0" borderId="14" xfId="0" applyNumberFormat="1" applyFont="1" applyBorder="1" applyAlignment="1">
      <alignment horizontal="center" vertical="center"/>
    </xf>
    <xf numFmtId="58" fontId="98" fillId="0" borderId="7" xfId="0" applyNumberFormat="1" applyFont="1" applyBorder="1" applyAlignment="1">
      <alignment horizontal="center" vertical="center"/>
    </xf>
    <xf numFmtId="58" fontId="98" fillId="0" borderId="7" xfId="0" applyNumberFormat="1" applyFont="1" applyBorder="1" applyAlignment="1">
      <alignment horizontal="center" vertical="center" wrapText="1"/>
    </xf>
    <xf numFmtId="194" fontId="50" fillId="0" borderId="7" xfId="0" applyNumberFormat="1" applyFont="1" applyBorder="1" applyAlignment="1">
      <alignment horizontal="center" vertical="center"/>
    </xf>
    <xf numFmtId="58" fontId="99" fillId="0" borderId="7" xfId="0" applyNumberFormat="1" applyFont="1" applyBorder="1" applyAlignment="1">
      <alignment horizontal="center" vertical="center"/>
    </xf>
    <xf numFmtId="176" fontId="50" fillId="0" borderId="7" xfId="0" applyNumberFormat="1" applyFont="1" applyBorder="1" applyAlignment="1">
      <alignment horizontal="center" vertical="center"/>
    </xf>
    <xf numFmtId="176" fontId="50" fillId="0" borderId="7" xfId="0" applyNumberFormat="1" applyFont="1" applyFill="1" applyBorder="1" applyAlignment="1">
      <alignment horizontal="center" vertical="center"/>
    </xf>
    <xf numFmtId="193" fontId="50" fillId="0" borderId="7" xfId="0" applyNumberFormat="1" applyFont="1" applyFill="1" applyBorder="1" applyAlignment="1">
      <alignment horizontal="center" vertical="center"/>
    </xf>
    <xf numFmtId="176" fontId="50" fillId="0" borderId="22" xfId="0" applyNumberFormat="1" applyFont="1" applyBorder="1" applyAlignment="1">
      <alignment horizontal="center" vertical="center"/>
    </xf>
    <xf numFmtId="58" fontId="98" fillId="0" borderId="14" xfId="0" applyNumberFormat="1" applyFont="1" applyBorder="1" applyAlignment="1">
      <alignment horizontal="center" vertical="center"/>
    </xf>
    <xf numFmtId="193" fontId="50" fillId="0" borderId="7" xfId="0" applyNumberFormat="1" applyFont="1" applyBorder="1" applyAlignment="1">
      <alignment horizontal="center" vertical="center"/>
    </xf>
    <xf numFmtId="58" fontId="98" fillId="0" borderId="22" xfId="0" applyNumberFormat="1" applyFont="1" applyBorder="1" applyAlignment="1">
      <alignment horizontal="center" vertical="center"/>
    </xf>
    <xf numFmtId="193" fontId="50" fillId="0" borderId="7" xfId="0" applyNumberFormat="1" applyFont="1" applyBorder="1" applyAlignment="1">
      <alignment horizontal="center" vertical="center" wrapText="1"/>
    </xf>
    <xf numFmtId="0" fontId="99" fillId="0" borderId="7" xfId="0" applyFont="1" applyBorder="1" applyAlignment="1">
      <alignment horizontal="center" vertical="center"/>
    </xf>
    <xf numFmtId="58" fontId="98" fillId="0" borderId="23" xfId="0" applyNumberFormat="1" applyFont="1" applyBorder="1" applyAlignment="1">
      <alignment horizontal="center" vertical="center"/>
    </xf>
    <xf numFmtId="176" fontId="50" fillId="0" borderId="7" xfId="0" applyNumberFormat="1" applyFont="1" applyBorder="1" applyAlignment="1">
      <alignment horizontal="center" vertical="center" wrapText="1"/>
    </xf>
    <xf numFmtId="176" fontId="28" fillId="0" borderId="7" xfId="0" applyNumberFormat="1" applyFont="1" applyBorder="1" applyAlignment="1">
      <alignment horizontal="center" vertical="center"/>
    </xf>
    <xf numFmtId="0" fontId="99" fillId="0" borderId="7" xfId="0" applyFont="1" applyBorder="1" applyAlignment="1">
      <alignment horizontal="center" vertical="center" wrapText="1"/>
    </xf>
    <xf numFmtId="176" fontId="50" fillId="0" borderId="23" xfId="0" applyNumberFormat="1" applyFont="1" applyBorder="1" applyAlignment="1">
      <alignment horizontal="center" vertical="center"/>
    </xf>
    <xf numFmtId="176" fontId="38" fillId="0" borderId="0" xfId="0" applyNumberFormat="1" applyFont="1" applyAlignment="1">
      <alignment horizontal="center" vertical="center"/>
    </xf>
    <xf numFmtId="176" fontId="100" fillId="0" borderId="0" xfId="0" applyNumberFormat="1" applyFont="1">
      <alignment vertical="center"/>
    </xf>
    <xf numFmtId="176" fontId="101" fillId="0" borderId="0" xfId="0" applyNumberFormat="1" applyFont="1">
      <alignment vertical="center"/>
    </xf>
    <xf numFmtId="176" fontId="38" fillId="0" borderId="0" xfId="0" applyNumberFormat="1" applyFont="1">
      <alignment vertical="center"/>
    </xf>
    <xf numFmtId="0" fontId="18" fillId="0" borderId="8" xfId="64" applyNumberFormat="1" applyFont="1" applyBorder="1" applyAlignment="1" applyProtection="1">
      <alignment horizontal="center" vertical="center"/>
      <protection locked="0"/>
    </xf>
    <xf numFmtId="0" fontId="18" fillId="0" borderId="9" xfId="64" applyNumberFormat="1" applyFont="1" applyBorder="1" applyAlignment="1" applyProtection="1">
      <alignment horizontal="center" vertical="center"/>
      <protection locked="0"/>
    </xf>
    <xf numFmtId="0" fontId="18" fillId="0" borderId="10" xfId="64" applyNumberFormat="1" applyFont="1" applyBorder="1" applyAlignment="1" applyProtection="1">
      <alignment horizontal="center" vertical="center"/>
      <protection locked="0"/>
    </xf>
    <xf numFmtId="176" fontId="102" fillId="0" borderId="0" xfId="64" applyFont="1">
      <alignment vertical="center"/>
    </xf>
    <xf numFmtId="176" fontId="103" fillId="14" borderId="7" xfId="50" applyFont="1" applyFill="1" applyBorder="1" applyAlignment="1">
      <alignment horizontal="center" vertical="center"/>
    </xf>
    <xf numFmtId="176" fontId="16" fillId="15" borderId="7" xfId="0" applyNumberFormat="1" applyFont="1" applyFill="1" applyBorder="1" applyAlignment="1">
      <alignment horizontal="left" vertical="center" wrapText="1"/>
    </xf>
    <xf numFmtId="176" fontId="16" fillId="15" borderId="7" xfId="0" applyNumberFormat="1" applyFont="1" applyFill="1" applyBorder="1" applyAlignment="1">
      <alignment horizontal="center" vertical="center"/>
    </xf>
    <xf numFmtId="176" fontId="101" fillId="0" borderId="0" xfId="0" applyNumberFormat="1" applyFont="1" applyAlignment="1">
      <alignment horizontal="center" vertical="center"/>
    </xf>
    <xf numFmtId="176" fontId="16" fillId="0" borderId="0" xfId="0" applyNumberFormat="1" applyFont="1" applyAlignment="1" applyProtection="1">
      <alignment horizontal="center" vertical="center"/>
    </xf>
    <xf numFmtId="176" fontId="16" fillId="0" borderId="0" xfId="0" applyNumberFormat="1" applyFont="1" applyAlignment="1" applyProtection="1"/>
    <xf numFmtId="176" fontId="79" fillId="0" borderId="0" xfId="0" applyNumberFormat="1" applyFont="1" applyAlignment="1" applyProtection="1"/>
    <xf numFmtId="176" fontId="16" fillId="0" borderId="0" xfId="0" applyNumberFormat="1" applyFont="1" applyAlignment="1" applyProtection="1">
      <alignment horizontal="center"/>
    </xf>
    <xf numFmtId="176" fontId="102" fillId="0" borderId="0" xfId="64" applyFont="1" applyProtection="1">
      <alignment vertical="center"/>
    </xf>
    <xf numFmtId="0" fontId="103" fillId="4" borderId="7" xfId="0" applyFont="1" applyFill="1" applyBorder="1" applyAlignment="1" applyProtection="1">
      <alignment horizontal="center" vertical="center" wrapText="1"/>
    </xf>
    <xf numFmtId="176" fontId="104" fillId="0" borderId="7" xfId="50" applyFont="1" applyFill="1" applyBorder="1" applyAlignment="1" applyProtection="1">
      <alignment horizontal="center" vertical="center"/>
    </xf>
    <xf numFmtId="176" fontId="105" fillId="0" borderId="7" xfId="6" applyNumberFormat="1" applyFont="1" applyFill="1" applyBorder="1" applyAlignment="1" applyProtection="1">
      <alignment horizontal="center" vertical="center"/>
    </xf>
    <xf numFmtId="49" fontId="32" fillId="0" borderId="7" xfId="0" applyNumberFormat="1" applyFont="1" applyBorder="1" applyAlignment="1" applyProtection="1">
      <alignment horizontal="center" vertical="center" wrapText="1"/>
    </xf>
    <xf numFmtId="176" fontId="79" fillId="0" borderId="7" xfId="50" applyFont="1" applyBorder="1" applyAlignment="1" applyProtection="1">
      <alignment horizontal="center" vertical="center" wrapText="1"/>
    </xf>
    <xf numFmtId="176" fontId="35" fillId="0" borderId="7" xfId="0" applyNumberFormat="1" applyFont="1" applyFill="1" applyBorder="1" applyAlignment="1" applyProtection="1">
      <alignment horizontal="center" vertical="center"/>
    </xf>
    <xf numFmtId="176" fontId="106" fillId="0" borderId="7" xfId="50" applyFont="1" applyBorder="1" applyAlignment="1" applyProtection="1">
      <alignment horizontal="center" vertical="center" wrapText="1"/>
    </xf>
    <xf numFmtId="176" fontId="106" fillId="0" borderId="7" xfId="50" applyFont="1" applyBorder="1" applyAlignment="1" applyProtection="1">
      <alignment horizontal="center" vertical="center"/>
    </xf>
    <xf numFmtId="176" fontId="19" fillId="0" borderId="7" xfId="0" applyNumberFormat="1" applyFont="1" applyFill="1" applyBorder="1" applyAlignment="1" applyProtection="1">
      <alignment horizontal="center" vertical="center"/>
    </xf>
    <xf numFmtId="176" fontId="106" fillId="0" borderId="7" xfId="50" applyFont="1" applyBorder="1" applyAlignment="1">
      <alignment horizontal="center" vertical="center"/>
    </xf>
    <xf numFmtId="176" fontId="104" fillId="0" borderId="7" xfId="50" applyFont="1" applyBorder="1" applyAlignment="1" applyProtection="1">
      <alignment horizontal="center" vertical="center"/>
    </xf>
    <xf numFmtId="49" fontId="31" fillId="0" borderId="7" xfId="0" applyNumberFormat="1" applyFont="1" applyBorder="1" applyAlignment="1" applyProtection="1">
      <alignment horizontal="center" vertical="center" wrapText="1"/>
    </xf>
    <xf numFmtId="176" fontId="107" fillId="4" borderId="66" xfId="0" applyNumberFormat="1" applyFont="1" applyFill="1" applyBorder="1" applyAlignment="1" applyProtection="1">
      <alignment horizontal="center" vertical="center" wrapText="1"/>
    </xf>
    <xf numFmtId="176" fontId="107" fillId="4" borderId="20" xfId="0" applyNumberFormat="1" applyFont="1" applyFill="1" applyBorder="1" applyAlignment="1" applyProtection="1">
      <alignment horizontal="center" vertical="center" wrapText="1"/>
    </xf>
    <xf numFmtId="176" fontId="107" fillId="4" borderId="67" xfId="0" applyNumberFormat="1" applyFont="1" applyFill="1" applyBorder="1" applyAlignment="1" applyProtection="1">
      <alignment horizontal="center" vertical="center" wrapText="1"/>
    </xf>
    <xf numFmtId="176" fontId="107" fillId="4" borderId="10" xfId="0" applyNumberFormat="1" applyFont="1" applyFill="1" applyBorder="1" applyAlignment="1" applyProtection="1">
      <alignment horizontal="center" vertical="center" wrapText="1"/>
    </xf>
    <xf numFmtId="176" fontId="35" fillId="0" borderId="0" xfId="0" applyNumberFormat="1" applyFont="1" applyAlignment="1" applyProtection="1">
      <alignment vertical="top" wrapText="1"/>
    </xf>
    <xf numFmtId="176" fontId="108" fillId="0" borderId="8" xfId="0" applyNumberFormat="1" applyFont="1" applyBorder="1" applyAlignment="1" applyProtection="1">
      <alignment horizontal="left" vertical="center"/>
    </xf>
    <xf numFmtId="176" fontId="108" fillId="0" borderId="9" xfId="0" applyNumberFormat="1" applyFont="1" applyBorder="1" applyAlignment="1" applyProtection="1">
      <alignment horizontal="left" vertical="center"/>
    </xf>
    <xf numFmtId="176" fontId="108" fillId="0" borderId="10" xfId="0" applyNumberFormat="1" applyFont="1" applyBorder="1" applyAlignment="1" applyProtection="1">
      <alignment horizontal="left" vertical="center"/>
    </xf>
    <xf numFmtId="176" fontId="108" fillId="0" borderId="9" xfId="0" applyNumberFormat="1" applyFont="1" applyBorder="1" applyAlignment="1" applyProtection="1">
      <alignment vertical="center"/>
    </xf>
    <xf numFmtId="176" fontId="35" fillId="0" borderId="64" xfId="0" applyNumberFormat="1" applyFont="1" applyBorder="1" applyAlignment="1" applyProtection="1">
      <alignment vertical="top" wrapText="1"/>
    </xf>
    <xf numFmtId="176" fontId="108" fillId="0" borderId="64" xfId="0" applyNumberFormat="1" applyFont="1" applyBorder="1" applyAlignment="1" applyProtection="1">
      <alignment horizontal="left" vertical="center"/>
    </xf>
    <xf numFmtId="176" fontId="108" fillId="0" borderId="0" xfId="0" applyNumberFormat="1" applyFont="1" applyAlignment="1" applyProtection="1">
      <alignment horizontal="left" vertical="center"/>
    </xf>
    <xf numFmtId="176" fontId="108" fillId="0" borderId="21" xfId="0" applyNumberFormat="1" applyFont="1" applyBorder="1" applyAlignment="1" applyProtection="1">
      <alignment horizontal="left" vertical="center"/>
    </xf>
    <xf numFmtId="176" fontId="108" fillId="0" borderId="10" xfId="0" applyNumberFormat="1" applyFont="1" applyBorder="1" applyAlignment="1" applyProtection="1">
      <alignment vertical="center"/>
    </xf>
    <xf numFmtId="176" fontId="108" fillId="0" borderId="8" xfId="0" applyNumberFormat="1" applyFont="1" applyBorder="1" applyAlignment="1" applyProtection="1">
      <alignment horizontal="left" vertical="center" wrapText="1"/>
    </xf>
    <xf numFmtId="176" fontId="108" fillId="0" borderId="20" xfId="0" applyNumberFormat="1" applyFont="1" applyBorder="1" applyAlignment="1" applyProtection="1">
      <alignment horizontal="left" vertical="center"/>
    </xf>
    <xf numFmtId="176" fontId="108" fillId="0" borderId="67" xfId="0" applyNumberFormat="1" applyFont="1" applyBorder="1" applyAlignment="1" applyProtection="1">
      <alignment horizontal="left" vertical="center"/>
    </xf>
    <xf numFmtId="176" fontId="108" fillId="0" borderId="18" xfId="0" applyNumberFormat="1" applyFont="1" applyBorder="1" applyAlignment="1" applyProtection="1">
      <alignment horizontal="left" vertical="center"/>
    </xf>
    <xf numFmtId="176" fontId="108" fillId="0" borderId="19" xfId="0" applyNumberFormat="1" applyFont="1" applyBorder="1" applyAlignment="1" applyProtection="1">
      <alignment horizontal="left" vertical="center"/>
    </xf>
    <xf numFmtId="176" fontId="108" fillId="0" borderId="17" xfId="0" applyNumberFormat="1" applyFont="1" applyBorder="1" applyAlignment="1" applyProtection="1">
      <alignment horizontal="left" vertical="center"/>
    </xf>
    <xf numFmtId="176" fontId="108" fillId="0" borderId="7" xfId="0" applyNumberFormat="1" applyFont="1" applyBorder="1" applyAlignment="1" applyProtection="1">
      <alignment vertical="center"/>
    </xf>
    <xf numFmtId="176" fontId="38" fillId="0" borderId="0" xfId="0" applyNumberFormat="1" applyFont="1" applyAlignment="1">
      <alignment horizontal="center"/>
    </xf>
    <xf numFmtId="176" fontId="18" fillId="0" borderId="8" xfId="64" applyFont="1" applyBorder="1" applyAlignment="1" applyProtection="1">
      <alignment horizontal="center" vertical="center"/>
      <protection locked="0"/>
    </xf>
    <xf numFmtId="176" fontId="18" fillId="0" borderId="9" xfId="64" applyFont="1" applyBorder="1" applyAlignment="1" applyProtection="1">
      <alignment horizontal="center" vertical="center"/>
      <protection locked="0"/>
    </xf>
    <xf numFmtId="176" fontId="18" fillId="0" borderId="10" xfId="64" applyFont="1" applyBorder="1" applyAlignment="1" applyProtection="1">
      <alignment horizontal="center" vertical="center"/>
      <protection locked="0"/>
    </xf>
    <xf numFmtId="0" fontId="16" fillId="0" borderId="7" xfId="58" applyNumberFormat="1" applyFont="1" applyBorder="1" applyAlignment="1">
      <alignment vertical="center" wrapText="1"/>
    </xf>
    <xf numFmtId="0" fontId="45" fillId="0" borderId="7" xfId="58" applyNumberFormat="1" applyFont="1" applyBorder="1" applyAlignment="1">
      <alignment vertical="center" wrapText="1"/>
    </xf>
  </cellXfs>
  <cellStyles count="6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ET_STYLE_NoName_00_" xfId="49"/>
    <cellStyle name="0,0_x000d__x000a_NA_x000d__x000a_" xfId="50"/>
    <cellStyle name="Monétaire [0]_INTERC12 2 3 3" xfId="51"/>
    <cellStyle name="Normal 2" xfId="52"/>
    <cellStyle name="常规 10 2 5 3" xfId="53"/>
    <cellStyle name="常规 10 3" xfId="54"/>
    <cellStyle name="常规 11 4" xfId="55"/>
    <cellStyle name="常规 110 2 10" xfId="56"/>
    <cellStyle name="常规 12" xfId="57"/>
    <cellStyle name="常规 18 2 2 3" xfId="58"/>
    <cellStyle name="常规 2 10 4" xfId="59"/>
    <cellStyle name="常规 27" xfId="60"/>
    <cellStyle name="常规 3" xfId="61"/>
    <cellStyle name="常规 4" xfId="62"/>
    <cellStyle name="常规 6" xfId="63"/>
    <cellStyle name="常规_中技易送-同行现金VIP-2016-8-1" xfId="64"/>
    <cellStyle name="常规 2" xfId="65"/>
    <cellStyle name="常规 33" xfId="66"/>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E79117"/>
      <color rgb="00ED9C46"/>
      <color rgb="002E54A1"/>
      <color rgb="00FFFF00"/>
      <color rgb="00FF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7.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tyles" Target="styles.xml"/><Relationship Id="rId38" Type="http://www.wps.cn/officeDocument/2020/cellImage" Target="cellimages.xml"/><Relationship Id="rId37" Type="http://schemas.openxmlformats.org/officeDocument/2006/relationships/sheetMetadata" Target="metadata.xml"/><Relationship Id="rId36" Type="http://schemas.openxmlformats.org/officeDocument/2006/relationships/sharedStrings" Target="sharedStrings.xml"/><Relationship Id="rId35" Type="http://schemas.openxmlformats.org/officeDocument/2006/relationships/theme" Target="theme/theme1.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5.png"/><Relationship Id="rId8" Type="http://schemas.openxmlformats.org/officeDocument/2006/relationships/image" Target="../media/image4.svg"/><Relationship Id="rId7" Type="http://schemas.openxmlformats.org/officeDocument/2006/relationships/image" Target="../media/image3.png"/><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33337;&#26399;&#34920;!A1"/><Relationship Id="rId3" Type="http://schemas.openxmlformats.org/officeDocument/2006/relationships/hyperlink" Target="#&#32654;&#22269;&#20559;&#36828;&#22320;&#22336;&#37038;&#32534;!A1"/><Relationship Id="rId2" Type="http://schemas.openxmlformats.org/officeDocument/2006/relationships/hyperlink" Target="#&#20215;&#26684;&#24555;&#36895;&#26597;&#35810;!A1"/><Relationship Id="rId18" Type="http://schemas.openxmlformats.org/officeDocument/2006/relationships/image" Target="../media/image12.svg"/><Relationship Id="rId17" Type="http://schemas.openxmlformats.org/officeDocument/2006/relationships/image" Target="../media/image11.png"/><Relationship Id="rId16" Type="http://schemas.openxmlformats.org/officeDocument/2006/relationships/hyperlink" Target="#&#32654;&#22269;&#36180;&#20607;&#26631;&#20934;&#21644;&#20813;&#36180;&#22768;&#26126;!A1"/><Relationship Id="rId15" Type="http://schemas.openxmlformats.org/officeDocument/2006/relationships/image" Target="../media/image10.svg"/><Relationship Id="rId14" Type="http://schemas.openxmlformats.org/officeDocument/2006/relationships/image" Target="../media/image9.png"/><Relationship Id="rId13" Type="http://schemas.openxmlformats.org/officeDocument/2006/relationships/hyperlink" Target="#&#32654;&#22269;&#21457;&#36135;&#39035;&#30693;!A1"/><Relationship Id="rId12" Type="http://schemas.openxmlformats.org/officeDocument/2006/relationships/image" Target="../media/image8.svg"/><Relationship Id="rId11" Type="http://schemas.openxmlformats.org/officeDocument/2006/relationships/image" Target="../media/image7.png"/><Relationship Id="rId10" Type="http://schemas.openxmlformats.org/officeDocument/2006/relationships/image" Target="../media/image6.svg"/><Relationship Id="rId1" Type="http://schemas.openxmlformats.org/officeDocument/2006/relationships/hyperlink" Target="#&#28192;&#36947;&#30446;&#24405;!A1"/></Relationships>
</file>

<file path=xl/drawings/_rels/drawing2.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3.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4.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5.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6.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7.xml.rels><?xml version="1.0" encoding="UTF-8" standalone="yes"?>
<Relationships xmlns="http://schemas.openxmlformats.org/package/2006/relationships"><Relationship Id="rId2" Type="http://schemas.openxmlformats.org/officeDocument/2006/relationships/hyperlink" Target="#&#26597;&#35810;&#39318;&#39029;!A1"/><Relationship Id="rId1" Type="http://schemas.openxmlformats.org/officeDocument/2006/relationships/image" Target="../media/image13.jpeg"/></Relationships>
</file>

<file path=xl/drawings/_rels/drawing8.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9.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0.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1.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2.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3.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hyperlink" Target="#&#26597;&#35810;&#39318;&#39029;!A1"/></Relationships>
</file>

<file path=xl/drawings/_rels/drawing14.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5.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6.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7.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8.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9.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0.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1.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2.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3.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4.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5.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6.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7.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8.xml.rels><?xml version="1.0" encoding="UTF-8" standalone="yes"?>
<Relationships xmlns="http://schemas.openxmlformats.org/package/2006/relationships"><Relationship Id="rId3" Type="http://schemas.openxmlformats.org/officeDocument/2006/relationships/hyperlink" Target="#&#26597;&#35810;&#39318;&#39029;!A1"/><Relationship Id="rId2" Type="http://schemas.openxmlformats.org/officeDocument/2006/relationships/image" Target="NULL" TargetMode="External"/><Relationship Id="rId1" Type="http://schemas.openxmlformats.org/officeDocument/2006/relationships/image" Target="../media/image15.GIF"/></Relationships>
</file>

<file path=xl/drawings/_rels/drawing29.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30.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31.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32.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33.xml.rels><?xml version="1.0" encoding="UTF-8" standalone="yes"?>
<Relationships xmlns="http://schemas.openxmlformats.org/package/2006/relationships"><Relationship Id="rId2" Type="http://schemas.openxmlformats.org/officeDocument/2006/relationships/hyperlink" Target="#&#26597;&#35810;&#39318;&#39029;!A1"/><Relationship Id="rId1" Type="http://schemas.openxmlformats.org/officeDocument/2006/relationships/image" Target="../media/image16.png"/></Relationships>
</file>

<file path=xl/drawings/_rels/drawing34.xml.rels><?xml version="1.0" encoding="UTF-8" standalone="yes"?>
<Relationships xmlns="http://schemas.openxmlformats.org/package/2006/relationships"><Relationship Id="rId2" Type="http://schemas.openxmlformats.org/officeDocument/2006/relationships/hyperlink" Target="#&#26597;&#35810;&#39318;&#39029;!A1"/><Relationship Id="rId1"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4.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0</xdr:row>
      <xdr:rowOff>1101090</xdr:rowOff>
    </xdr:from>
    <xdr:to>
      <xdr:col>11</xdr:col>
      <xdr:colOff>28346</xdr:colOff>
      <xdr:row>29</xdr:row>
      <xdr:rowOff>172837</xdr:rowOff>
    </xdr:to>
    <xdr:grpSp>
      <xdr:nvGrpSpPr>
        <xdr:cNvPr id="2" name="组合 1"/>
        <xdr:cNvGrpSpPr/>
      </xdr:nvGrpSpPr>
      <xdr:grpSpPr>
        <a:xfrm>
          <a:off x="635" y="1101090"/>
          <a:ext cx="13263880" cy="7436485"/>
          <a:chOff x="0" y="1149928"/>
          <a:chExt cx="11961406" cy="7208357"/>
        </a:xfrm>
      </xdr:grpSpPr>
      <xdr:sp>
        <xdr:nvSpPr>
          <xdr:cNvPr id="11" name="箭头: 五边形 10"/>
          <xdr:cNvSpPr/>
        </xdr:nvSpPr>
        <xdr:spPr>
          <a:xfrm rot="16200000">
            <a:off x="4029442" y="426322"/>
            <a:ext cx="3902521" cy="11961406"/>
          </a:xfrm>
          <a:prstGeom prst="homePlate">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xdr:nvSpPr>
          <xdr:cNvPr id="9" name="箭头: 五边形 8"/>
          <xdr:cNvSpPr/>
        </xdr:nvSpPr>
        <xdr:spPr>
          <a:xfrm rot="5400000">
            <a:off x="4026976" y="-2877048"/>
            <a:ext cx="3907453" cy="11961406"/>
          </a:xfrm>
          <a:prstGeom prst="homePlate">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grpSp>
        <xdr:nvGrpSpPr>
          <xdr:cNvPr id="32" name="组合 31"/>
          <xdr:cNvGrpSpPr/>
        </xdr:nvGrpSpPr>
        <xdr:grpSpPr>
          <a:xfrm>
            <a:off x="1459425" y="2376406"/>
            <a:ext cx="9453966" cy="4636576"/>
            <a:chOff x="1214035" y="2324745"/>
            <a:chExt cx="9453966" cy="4636576"/>
          </a:xfrm>
        </xdr:grpSpPr>
        <xdr:sp>
          <xdr:nvSpPr>
            <xdr:cNvPr id="27" name="矩形 26"/>
            <xdr:cNvSpPr/>
          </xdr:nvSpPr>
          <xdr:spPr>
            <a:xfrm>
              <a:off x="1214035" y="2324745"/>
              <a:ext cx="9453966" cy="4636576"/>
            </a:xfrm>
            <a:prstGeom prst="rect">
              <a:avLst/>
            </a:prstGeom>
            <a:solidFill>
              <a:schemeClr val="bg1">
                <a:lumMod val="95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zh-CN" altLang="en-US" sz="1100"/>
            </a:p>
          </xdr:txBody>
        </xdr:sp>
        <xdr:sp>
          <xdr:nvSpPr>
            <xdr:cNvPr id="15" name="矩形: 圆角 5">
              <a:hlinkClick xmlns:r="http://schemas.openxmlformats.org/officeDocument/2006/relationships" r:id="rId1"/>
            </xdr:cNvPr>
            <xdr:cNvSpPr/>
          </xdr:nvSpPr>
          <xdr:spPr>
            <a:xfrm>
              <a:off x="2759516" y="4094240"/>
              <a:ext cx="1279717" cy="348607"/>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zh-CN" altLang="en-US" sz="1800" b="1">
                  <a:solidFill>
                    <a:srgbClr val="174C81"/>
                  </a:solidFill>
                  <a:latin typeface="微软雅黑" panose="020B0503020204020204" charset="-122"/>
                  <a:ea typeface="微软雅黑" panose="020B0503020204020204" charset="-122"/>
                  <a:cs typeface="+mn-cs"/>
                </a:rPr>
                <a:t>渠道目录</a:t>
              </a:r>
              <a:endParaRPr lang="zh-CN" altLang="en-US" sz="1800" b="1">
                <a:solidFill>
                  <a:srgbClr val="174C81"/>
                </a:solidFill>
                <a:latin typeface="微软雅黑" panose="020B0503020204020204" charset="-122"/>
                <a:ea typeface="微软雅黑" panose="020B0503020204020204" charset="-122"/>
                <a:cs typeface="+mn-cs"/>
              </a:endParaRPr>
            </a:p>
          </xdr:txBody>
        </xdr:sp>
        <xdr:sp>
          <xdr:nvSpPr>
            <xdr:cNvPr id="16" name="矩形: 圆角 6">
              <a:hlinkClick xmlns:r="http://schemas.openxmlformats.org/officeDocument/2006/relationships" r:id="rId2"/>
            </xdr:cNvPr>
            <xdr:cNvSpPr/>
          </xdr:nvSpPr>
          <xdr:spPr>
            <a:xfrm>
              <a:off x="4453046" y="4094240"/>
              <a:ext cx="1343076" cy="348043"/>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zh-CN" altLang="en-US" sz="1800" b="1">
                  <a:solidFill>
                    <a:srgbClr val="174C81"/>
                  </a:solidFill>
                  <a:latin typeface="微软雅黑" panose="020B0503020204020204" charset="-122"/>
                  <a:ea typeface="微软雅黑" panose="020B0503020204020204" charset="-122"/>
                  <a:cs typeface="+mn-cs"/>
                </a:rPr>
                <a:t>价格查询</a:t>
              </a:r>
              <a:endParaRPr lang="zh-CN" altLang="en-US" sz="1800" b="1">
                <a:solidFill>
                  <a:srgbClr val="174C81"/>
                </a:solidFill>
                <a:latin typeface="微软雅黑" panose="020B0503020204020204" charset="-122"/>
                <a:ea typeface="微软雅黑" panose="020B0503020204020204" charset="-122"/>
                <a:cs typeface="+mn-cs"/>
              </a:endParaRPr>
            </a:p>
          </xdr:txBody>
        </xdr:sp>
        <xdr:sp>
          <xdr:nvSpPr>
            <xdr:cNvPr id="17" name="矩形: 圆角 7">
              <a:hlinkClick xmlns:r="http://schemas.openxmlformats.org/officeDocument/2006/relationships" r:id="rId3"/>
            </xdr:cNvPr>
            <xdr:cNvSpPr/>
          </xdr:nvSpPr>
          <xdr:spPr>
            <a:xfrm>
              <a:off x="6134035" y="4094240"/>
              <a:ext cx="1343076" cy="348043"/>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zh-CN" altLang="en-US" sz="1800" b="1">
                  <a:solidFill>
                    <a:srgbClr val="174C81"/>
                  </a:solidFill>
                  <a:latin typeface="微软雅黑" panose="020B0503020204020204" charset="-122"/>
                  <a:ea typeface="微软雅黑" panose="020B0503020204020204" charset="-122"/>
                  <a:cs typeface="+mn-cs"/>
                </a:rPr>
                <a:t>邮编查询</a:t>
              </a:r>
              <a:endParaRPr lang="zh-CN" altLang="en-US" sz="1800" b="1">
                <a:solidFill>
                  <a:srgbClr val="174C81"/>
                </a:solidFill>
                <a:latin typeface="微软雅黑" panose="020B0503020204020204" charset="-122"/>
                <a:ea typeface="微软雅黑" panose="020B0503020204020204" charset="-122"/>
                <a:cs typeface="+mn-cs"/>
              </a:endParaRPr>
            </a:p>
          </xdr:txBody>
        </xdr:sp>
        <xdr:pic>
          <xdr:nvPicPr>
            <xdr:cNvPr id="18" name="图片 22" descr="C:\Users\asus\Desktop\修改.svg修改">
              <a:hlinkClick xmlns:r="http://schemas.openxmlformats.org/officeDocument/2006/relationships" r:id="rId4"/>
            </xdr:cNvPr>
            <xdr:cNvPicPr/>
          </xdr:nvPicPr>
          <xdr:blipFill>
            <a:blip r:embed="rId5">
              <a:extLst>
                <a:ext uri="{96DAC541-7B7A-43D3-8B79-37D633B846F1}">
                  <asvg:svgBlip xmlns:asvg="http://schemas.microsoft.com/office/drawing/2016/SVG/main" r:embed="rId6"/>
                </a:ext>
              </a:extLst>
            </a:blip>
            <a:srcRect/>
            <a:stretch>
              <a:fillRect/>
            </a:stretch>
          </xdr:blipFill>
          <xdr:spPr>
            <a:xfrm>
              <a:off x="8194518" y="3279425"/>
              <a:ext cx="665268" cy="688187"/>
            </a:xfrm>
            <a:prstGeom prst="rect">
              <a:avLst/>
            </a:prstGeom>
            <a:solidFill>
              <a:schemeClr val="bg1">
                <a:lumMod val="95000"/>
              </a:schemeClr>
            </a:solidFill>
          </xdr:spPr>
        </xdr:pic>
        <xdr:pic>
          <xdr:nvPicPr>
            <xdr:cNvPr id="19" name="图片 14" descr="C:\Users\asus\Desktop\查询.svg查询">
              <a:hlinkClick xmlns:r="http://schemas.openxmlformats.org/officeDocument/2006/relationships" r:id="rId2"/>
            </xdr:cNvPr>
            <xdr:cNvPicPr/>
          </xdr:nvPicPr>
          <xdr:blipFill>
            <a:blip r:embed="rId7">
              <a:extLst>
                <a:ext uri="{96DAC541-7B7A-43D3-8B79-37D633B846F1}">
                  <asvg:svgBlip xmlns:asvg="http://schemas.microsoft.com/office/drawing/2016/SVG/main" r:embed="rId8"/>
                </a:ext>
              </a:extLst>
            </a:blip>
            <a:srcRect/>
            <a:stretch>
              <a:fillRect/>
            </a:stretch>
          </xdr:blipFill>
          <xdr:spPr>
            <a:xfrm>
              <a:off x="4812079" y="3301430"/>
              <a:ext cx="614449" cy="644742"/>
            </a:xfrm>
            <a:prstGeom prst="rect">
              <a:avLst/>
            </a:prstGeom>
            <a:solidFill>
              <a:schemeClr val="bg1">
                <a:lumMod val="95000"/>
              </a:schemeClr>
            </a:solidFill>
          </xdr:spPr>
        </xdr:pic>
        <xdr:pic>
          <xdr:nvPicPr>
            <xdr:cNvPr id="20" name="图片 15" descr="C:\Users\asus\Desktop\我的借阅.svg我的借阅">
              <a:hlinkClick xmlns:r="http://schemas.openxmlformats.org/officeDocument/2006/relationships" r:id="rId3"/>
            </xdr:cNvPr>
            <xdr:cNvPicPr/>
          </xdr:nvPicPr>
          <xdr:blipFill>
            <a:blip r:embed="rId9">
              <a:extLst>
                <a:ext uri="{96DAC541-7B7A-43D3-8B79-37D633B846F1}">
                  <asvg:svgBlip xmlns:asvg="http://schemas.microsoft.com/office/drawing/2016/SVG/main" r:embed="rId10"/>
                </a:ext>
              </a:extLst>
            </a:blip>
            <a:srcRect/>
            <a:stretch>
              <a:fillRect/>
            </a:stretch>
          </xdr:blipFill>
          <xdr:spPr>
            <a:xfrm>
              <a:off x="6500989" y="3280553"/>
              <a:ext cx="678468" cy="700036"/>
            </a:xfrm>
            <a:prstGeom prst="rect">
              <a:avLst/>
            </a:prstGeom>
            <a:solidFill>
              <a:schemeClr val="bg1">
                <a:lumMod val="95000"/>
              </a:schemeClr>
            </a:solidFill>
          </xdr:spPr>
        </xdr:pic>
        <xdr:sp>
          <xdr:nvSpPr>
            <xdr:cNvPr id="21" name="矩形: 圆角 7">
              <a:hlinkClick xmlns:r="http://schemas.openxmlformats.org/officeDocument/2006/relationships" r:id="rId4"/>
            </xdr:cNvPr>
            <xdr:cNvSpPr/>
          </xdr:nvSpPr>
          <xdr:spPr>
            <a:xfrm>
              <a:off x="7828225" y="4094240"/>
              <a:ext cx="1326576" cy="348043"/>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zh-CN" altLang="en-US" sz="1800" b="1">
                  <a:solidFill>
                    <a:srgbClr val="174C81"/>
                  </a:solidFill>
                  <a:latin typeface="微软雅黑" panose="020B0503020204020204" charset="-122"/>
                  <a:ea typeface="微软雅黑" panose="020B0503020204020204" charset="-122"/>
                  <a:cs typeface="+mn-cs"/>
                </a:rPr>
                <a:t>船期列表</a:t>
              </a:r>
              <a:endParaRPr lang="zh-CN" altLang="en-US" sz="1800" b="1">
                <a:solidFill>
                  <a:srgbClr val="174C81"/>
                </a:solidFill>
                <a:latin typeface="微软雅黑" panose="020B0503020204020204" charset="-122"/>
                <a:ea typeface="微软雅黑" panose="020B0503020204020204" charset="-122"/>
                <a:cs typeface="+mn-cs"/>
              </a:endParaRPr>
            </a:p>
          </xdr:txBody>
        </xdr:sp>
        <xdr:pic>
          <xdr:nvPicPr>
            <xdr:cNvPr id="22" name="图片 10" descr="C:\Users\asus\Desktop\目录.svg目录">
              <a:hlinkClick xmlns:r="http://schemas.openxmlformats.org/officeDocument/2006/relationships" r:id="rId1"/>
            </xdr:cNvPr>
            <xdr:cNvPicPr/>
          </xdr:nvPicPr>
          <xdr:blipFill>
            <a:blip r:embed="rId11">
              <a:extLst>
                <a:ext uri="{96DAC541-7B7A-43D3-8B79-37D633B846F1}">
                  <asvg:svgBlip xmlns:asvg="http://schemas.microsoft.com/office/drawing/2016/SVG/main" r:embed="rId12"/>
                </a:ext>
              </a:extLst>
            </a:blip>
            <a:srcRect/>
            <a:stretch>
              <a:fillRect/>
            </a:stretch>
          </xdr:blipFill>
          <xdr:spPr>
            <a:xfrm>
              <a:off x="3134389" y="3279425"/>
              <a:ext cx="665268" cy="688187"/>
            </a:xfrm>
            <a:prstGeom prst="rect">
              <a:avLst/>
            </a:prstGeom>
            <a:solidFill>
              <a:schemeClr val="bg1">
                <a:lumMod val="95000"/>
              </a:schemeClr>
            </a:solidFill>
          </xdr:spPr>
        </xdr:pic>
        <xdr:pic>
          <xdr:nvPicPr>
            <xdr:cNvPr id="13" name="图形 12" descr="建筑 轮廓">
              <a:hlinkClick xmlns:r="http://schemas.openxmlformats.org/officeDocument/2006/relationships" r:id="rId13"/>
            </xdr:cNvPr>
            <xdr:cNvPicPr>
              <a:picLocks noChangeAspect="1"/>
            </xdr:cNvPicPr>
          </xdr:nvPicPr>
          <xdr:blipFill>
            <a:blip r:embed="rId14">
              <a:extLst>
                <a:ext uri="{96DAC541-7B7A-43D3-8B79-37D633B846F1}">
                  <asvg:svgBlip xmlns:asvg="http://schemas.microsoft.com/office/drawing/2016/SVG/main" r:embed="rId15"/>
                </a:ext>
              </a:extLst>
            </a:blip>
            <a:stretch>
              <a:fillRect/>
            </a:stretch>
          </xdr:blipFill>
          <xdr:spPr>
            <a:xfrm>
              <a:off x="4726983" y="4866466"/>
              <a:ext cx="852407" cy="852407"/>
            </a:xfrm>
            <a:prstGeom prst="rect">
              <a:avLst/>
            </a:prstGeom>
          </xdr:spPr>
        </xdr:pic>
        <xdr:sp>
          <xdr:nvSpPr>
            <xdr:cNvPr id="28" name="矩形: 圆角 5">
              <a:hlinkClick xmlns:r="http://schemas.openxmlformats.org/officeDocument/2006/relationships" r:id="rId13"/>
            </xdr:cNvPr>
            <xdr:cNvSpPr/>
          </xdr:nvSpPr>
          <xdr:spPr>
            <a:xfrm>
              <a:off x="4429932" y="5798947"/>
              <a:ext cx="1279717" cy="348607"/>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zh-CN" altLang="en-US" sz="1800" b="1">
                  <a:solidFill>
                    <a:srgbClr val="174C81"/>
                  </a:solidFill>
                  <a:latin typeface="微软雅黑" panose="020B0503020204020204" charset="-122"/>
                  <a:ea typeface="微软雅黑" panose="020B0503020204020204" charset="-122"/>
                  <a:cs typeface="+mn-cs"/>
                </a:rPr>
                <a:t>发货须知</a:t>
              </a:r>
              <a:endParaRPr lang="zh-CN" altLang="en-US" sz="1800" b="1">
                <a:solidFill>
                  <a:srgbClr val="174C81"/>
                </a:solidFill>
                <a:latin typeface="微软雅黑" panose="020B0503020204020204" charset="-122"/>
                <a:ea typeface="微软雅黑" panose="020B0503020204020204" charset="-122"/>
                <a:cs typeface="+mn-cs"/>
              </a:endParaRPr>
            </a:p>
          </xdr:txBody>
        </xdr:sp>
        <xdr:pic>
          <xdr:nvPicPr>
            <xdr:cNvPr id="30" name="图形 29" descr="剪贴板 纯色填充">
              <a:hlinkClick xmlns:r="http://schemas.openxmlformats.org/officeDocument/2006/relationships" r:id="rId16"/>
            </xdr:cNvPr>
            <xdr:cNvPicPr>
              <a:picLocks noChangeAspect="1"/>
            </xdr:cNvPicPr>
          </xdr:nvPicPr>
          <xdr:blipFill>
            <a:blip r:embed="rId17">
              <a:extLst>
                <a:ext uri="{96DAC541-7B7A-43D3-8B79-37D633B846F1}">
                  <asvg:svgBlip xmlns:asvg="http://schemas.microsoft.com/office/drawing/2016/SVG/main" r:embed="rId18"/>
                </a:ext>
              </a:extLst>
            </a:blip>
            <a:stretch>
              <a:fillRect/>
            </a:stretch>
          </xdr:blipFill>
          <xdr:spPr>
            <a:xfrm>
              <a:off x="6418882" y="4905214"/>
              <a:ext cx="787830" cy="787830"/>
            </a:xfrm>
            <a:prstGeom prst="rect">
              <a:avLst/>
            </a:prstGeom>
          </xdr:spPr>
        </xdr:pic>
        <xdr:sp>
          <xdr:nvSpPr>
            <xdr:cNvPr id="31" name="矩形: 圆角 5">
              <a:hlinkClick xmlns:r="http://schemas.openxmlformats.org/officeDocument/2006/relationships" r:id="rId16"/>
            </xdr:cNvPr>
            <xdr:cNvSpPr/>
          </xdr:nvSpPr>
          <xdr:spPr>
            <a:xfrm>
              <a:off x="6119248" y="5809279"/>
              <a:ext cx="1279717" cy="348607"/>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zh-CN" altLang="en-US" sz="1800" b="1">
                  <a:solidFill>
                    <a:srgbClr val="174C81"/>
                  </a:solidFill>
                  <a:latin typeface="微软雅黑" panose="020B0503020204020204" charset="-122"/>
                  <a:ea typeface="微软雅黑" panose="020B0503020204020204" charset="-122"/>
                  <a:cs typeface="+mn-cs"/>
                </a:rPr>
                <a:t>免赔声明</a:t>
              </a:r>
              <a:endParaRPr lang="zh-CN" altLang="en-US" sz="1800" b="1">
                <a:solidFill>
                  <a:srgbClr val="174C81"/>
                </a:solidFill>
                <a:latin typeface="微软雅黑" panose="020B0503020204020204" charset="-122"/>
                <a:ea typeface="微软雅黑" panose="020B0503020204020204" charset="-122"/>
                <a:cs typeface="+mn-cs"/>
              </a:endParaRPr>
            </a:p>
          </xdr:txBody>
        </xdr:sp>
      </xdr:grpSp>
    </xdr:grp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545465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8" name="WordArt 1"/>
        <xdr:cNvSpPr/>
      </xdr:nvSpPr>
      <xdr:spPr>
        <a:xfrm>
          <a:off x="894397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5</xdr:col>
      <xdr:colOff>55419</xdr:colOff>
      <xdr:row>0</xdr:row>
      <xdr:rowOff>69273</xdr:rowOff>
    </xdr:from>
    <xdr:to>
      <xdr:col>6</xdr:col>
      <xdr:colOff>19791</xdr:colOff>
      <xdr:row>0</xdr:row>
      <xdr:rowOff>478968</xdr:rowOff>
    </xdr:to>
    <xdr:sp>
      <xdr:nvSpPr>
        <xdr:cNvPr id="28" name="矩形: 圆角 27">
          <a:hlinkClick xmlns:r="http://schemas.openxmlformats.org/officeDocument/2006/relationships" r:id="rId1"/>
        </xdr:cNvPr>
        <xdr:cNvSpPr/>
      </xdr:nvSpPr>
      <xdr:spPr>
        <a:xfrm>
          <a:off x="14450695" y="69215"/>
          <a:ext cx="109855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791845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8" name="WordArt 1"/>
        <xdr:cNvSpPr/>
      </xdr:nvSpPr>
      <xdr:spPr>
        <a:xfrm>
          <a:off x="1262507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5</xdr:col>
      <xdr:colOff>55420</xdr:colOff>
      <xdr:row>0</xdr:row>
      <xdr:rowOff>69276</xdr:rowOff>
    </xdr:from>
    <xdr:to>
      <xdr:col>6</xdr:col>
      <xdr:colOff>21771</xdr:colOff>
      <xdr:row>0</xdr:row>
      <xdr:rowOff>478971</xdr:rowOff>
    </xdr:to>
    <xdr:sp>
      <xdr:nvSpPr>
        <xdr:cNvPr id="50" name="矩形: 圆角 49">
          <a:hlinkClick xmlns:r="http://schemas.openxmlformats.org/officeDocument/2006/relationships" r:id="rId1"/>
        </xdr:cNvPr>
        <xdr:cNvSpPr/>
      </xdr:nvSpPr>
      <xdr:spPr>
        <a:xfrm>
          <a:off x="20443190" y="69215"/>
          <a:ext cx="110045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75" name="WordArt 1"/>
        <xdr:cNvSpPr/>
      </xdr:nvSpPr>
      <xdr:spPr>
        <a:xfrm>
          <a:off x="791845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76" name="WordArt 1"/>
        <xdr:cNvSpPr/>
      </xdr:nvSpPr>
      <xdr:spPr>
        <a:xfrm>
          <a:off x="1262507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5</xdr:col>
      <xdr:colOff>55420</xdr:colOff>
      <xdr:row>0</xdr:row>
      <xdr:rowOff>69276</xdr:rowOff>
    </xdr:from>
    <xdr:to>
      <xdr:col>6</xdr:col>
      <xdr:colOff>21771</xdr:colOff>
      <xdr:row>0</xdr:row>
      <xdr:rowOff>478971</xdr:rowOff>
    </xdr:to>
    <xdr:sp>
      <xdr:nvSpPr>
        <xdr:cNvPr id="77" name="矩形: 圆角 49">
          <a:hlinkClick xmlns:r="http://schemas.openxmlformats.org/officeDocument/2006/relationships" r:id="rId1"/>
        </xdr:cNvPr>
        <xdr:cNvSpPr/>
      </xdr:nvSpPr>
      <xdr:spPr>
        <a:xfrm>
          <a:off x="20443190" y="69215"/>
          <a:ext cx="110045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490410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8" name="WordArt 1"/>
        <xdr:cNvSpPr/>
      </xdr:nvSpPr>
      <xdr:spPr>
        <a:xfrm>
          <a:off x="809561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5</xdr:col>
      <xdr:colOff>97971</xdr:colOff>
      <xdr:row>0</xdr:row>
      <xdr:rowOff>141515</xdr:rowOff>
    </xdr:from>
    <xdr:to>
      <xdr:col>6</xdr:col>
      <xdr:colOff>64323</xdr:colOff>
      <xdr:row>0</xdr:row>
      <xdr:rowOff>551210</xdr:rowOff>
    </xdr:to>
    <xdr:sp>
      <xdr:nvSpPr>
        <xdr:cNvPr id="27" name="矩形: 圆角 26">
          <a:hlinkClick xmlns:r="http://schemas.openxmlformats.org/officeDocument/2006/relationships" r:id="rId1"/>
        </xdr:cNvPr>
        <xdr:cNvSpPr/>
      </xdr:nvSpPr>
      <xdr:spPr>
        <a:xfrm>
          <a:off x="13644880" y="140970"/>
          <a:ext cx="1100455" cy="41021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20</xdr:col>
      <xdr:colOff>595630</xdr:colOff>
      <xdr:row>0</xdr:row>
      <xdr:rowOff>280035</xdr:rowOff>
    </xdr:from>
    <xdr:to>
      <xdr:col>23</xdr:col>
      <xdr:colOff>50354</xdr:colOff>
      <xdr:row>0</xdr:row>
      <xdr:rowOff>689730</xdr:rowOff>
    </xdr:to>
    <xdr:sp>
      <xdr:nvSpPr>
        <xdr:cNvPr id="5" name="矩形: 圆角 1">
          <a:hlinkClick xmlns:r="http://schemas.openxmlformats.org/officeDocument/2006/relationships" r:id="rId1"/>
        </xdr:cNvPr>
        <xdr:cNvSpPr/>
      </xdr:nvSpPr>
      <xdr:spPr>
        <a:xfrm>
          <a:off x="36613465" y="280035"/>
          <a:ext cx="151193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8</xdr:col>
      <xdr:colOff>55418</xdr:colOff>
      <xdr:row>0</xdr:row>
      <xdr:rowOff>124691</xdr:rowOff>
    </xdr:from>
    <xdr:to>
      <xdr:col>9</xdr:col>
      <xdr:colOff>421573</xdr:colOff>
      <xdr:row>0</xdr:row>
      <xdr:rowOff>534386</xdr:rowOff>
    </xdr:to>
    <xdr:sp>
      <xdr:nvSpPr>
        <xdr:cNvPr id="4" name="矩形: 圆角 3">
          <a:hlinkClick xmlns:r="http://schemas.openxmlformats.org/officeDocument/2006/relationships" r:id="rId1"/>
        </xdr:cNvPr>
        <xdr:cNvSpPr/>
      </xdr:nvSpPr>
      <xdr:spPr>
        <a:xfrm>
          <a:off x="26666190" y="124460"/>
          <a:ext cx="105156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3</xdr:col>
      <xdr:colOff>9525</xdr:colOff>
      <xdr:row>7</xdr:row>
      <xdr:rowOff>161925</xdr:rowOff>
    </xdr:from>
    <xdr:to>
      <xdr:col>3</xdr:col>
      <xdr:colOff>19050</xdr:colOff>
      <xdr:row>7</xdr:row>
      <xdr:rowOff>171450</xdr:rowOff>
    </xdr:to>
    <xdr:sp>
      <xdr:nvSpPr>
        <xdr:cNvPr id="3" name="WordArt 1"/>
        <xdr:cNvSpPr/>
      </xdr:nvSpPr>
      <xdr:spPr>
        <a:xfrm>
          <a:off x="7049135" y="58642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editAs="oneCell">
    <xdr:from>
      <xdr:col>4</xdr:col>
      <xdr:colOff>381000</xdr:colOff>
      <xdr:row>92</xdr:row>
      <xdr:rowOff>66675</xdr:rowOff>
    </xdr:from>
    <xdr:to>
      <xdr:col>5</xdr:col>
      <xdr:colOff>681355</xdr:colOff>
      <xdr:row>101</xdr:row>
      <xdr:rowOff>177165</xdr:rowOff>
    </xdr:to>
    <xdr:pic>
      <xdr:nvPicPr>
        <xdr:cNvPr id="6" name="图片 5"/>
        <xdr:cNvPicPr>
          <a:picLocks noChangeAspect="1"/>
        </xdr:cNvPicPr>
      </xdr:nvPicPr>
      <xdr:blipFill>
        <a:blip r:embed="rId1"/>
        <a:stretch>
          <a:fillRect/>
        </a:stretch>
      </xdr:blipFill>
      <xdr:spPr>
        <a:xfrm>
          <a:off x="9813290" y="38395910"/>
          <a:ext cx="2693035" cy="1739265"/>
        </a:xfrm>
        <a:prstGeom prst="rect">
          <a:avLst/>
        </a:prstGeom>
        <a:noFill/>
        <a:ln w="9525">
          <a:noFill/>
        </a:ln>
      </xdr:spPr>
    </xdr:pic>
    <xdr:clientData/>
  </xdr:twoCellAnchor>
  <xdr:twoCellAnchor>
    <xdr:from>
      <xdr:col>10</xdr:col>
      <xdr:colOff>280035</xdr:colOff>
      <xdr:row>0</xdr:row>
      <xdr:rowOff>172720</xdr:rowOff>
    </xdr:from>
    <xdr:to>
      <xdr:col>11</xdr:col>
      <xdr:colOff>646189</xdr:colOff>
      <xdr:row>0</xdr:row>
      <xdr:rowOff>582415</xdr:rowOff>
    </xdr:to>
    <xdr:sp>
      <xdr:nvSpPr>
        <xdr:cNvPr id="7" name="矩形: 圆角 2">
          <a:hlinkClick xmlns:r="http://schemas.openxmlformats.org/officeDocument/2006/relationships" r:id="rId2"/>
        </xdr:cNvPr>
        <xdr:cNvSpPr/>
      </xdr:nvSpPr>
      <xdr:spPr>
        <a:xfrm>
          <a:off x="24068405" y="172720"/>
          <a:ext cx="105156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9</xdr:col>
      <xdr:colOff>9525</xdr:colOff>
      <xdr:row>7</xdr:row>
      <xdr:rowOff>161925</xdr:rowOff>
    </xdr:from>
    <xdr:to>
      <xdr:col>9</xdr:col>
      <xdr:colOff>19050</xdr:colOff>
      <xdr:row>7</xdr:row>
      <xdr:rowOff>171450</xdr:rowOff>
    </xdr:to>
    <xdr:sp>
      <xdr:nvSpPr>
        <xdr:cNvPr id="8" name="WordArt 1"/>
        <xdr:cNvSpPr/>
      </xdr:nvSpPr>
      <xdr:spPr>
        <a:xfrm>
          <a:off x="21405215" y="58642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11</xdr:row>
      <xdr:rowOff>161925</xdr:rowOff>
    </xdr:from>
    <xdr:to>
      <xdr:col>3</xdr:col>
      <xdr:colOff>19050</xdr:colOff>
      <xdr:row>11</xdr:row>
      <xdr:rowOff>171450</xdr:rowOff>
    </xdr:to>
    <xdr:sp>
      <xdr:nvSpPr>
        <xdr:cNvPr id="10" name="WordArt 1"/>
        <xdr:cNvSpPr/>
      </xdr:nvSpPr>
      <xdr:spPr>
        <a:xfrm>
          <a:off x="7049135" y="75914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11</xdr:row>
      <xdr:rowOff>161925</xdr:rowOff>
    </xdr:from>
    <xdr:to>
      <xdr:col>9</xdr:col>
      <xdr:colOff>19050</xdr:colOff>
      <xdr:row>11</xdr:row>
      <xdr:rowOff>171450</xdr:rowOff>
    </xdr:to>
    <xdr:sp>
      <xdr:nvSpPr>
        <xdr:cNvPr id="11" name="WordArt 1"/>
        <xdr:cNvSpPr/>
      </xdr:nvSpPr>
      <xdr:spPr>
        <a:xfrm>
          <a:off x="21405215" y="75914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15</xdr:row>
      <xdr:rowOff>161925</xdr:rowOff>
    </xdr:from>
    <xdr:to>
      <xdr:col>3</xdr:col>
      <xdr:colOff>19050</xdr:colOff>
      <xdr:row>15</xdr:row>
      <xdr:rowOff>171450</xdr:rowOff>
    </xdr:to>
    <xdr:sp>
      <xdr:nvSpPr>
        <xdr:cNvPr id="12" name="WordArt 1"/>
        <xdr:cNvSpPr/>
      </xdr:nvSpPr>
      <xdr:spPr>
        <a:xfrm>
          <a:off x="7049135" y="9318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15</xdr:row>
      <xdr:rowOff>161925</xdr:rowOff>
    </xdr:from>
    <xdr:to>
      <xdr:col>9</xdr:col>
      <xdr:colOff>19050</xdr:colOff>
      <xdr:row>15</xdr:row>
      <xdr:rowOff>171450</xdr:rowOff>
    </xdr:to>
    <xdr:sp>
      <xdr:nvSpPr>
        <xdr:cNvPr id="13" name="WordArt 1"/>
        <xdr:cNvSpPr/>
      </xdr:nvSpPr>
      <xdr:spPr>
        <a:xfrm>
          <a:off x="21405215" y="9318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19</xdr:row>
      <xdr:rowOff>161925</xdr:rowOff>
    </xdr:from>
    <xdr:to>
      <xdr:col>3</xdr:col>
      <xdr:colOff>19050</xdr:colOff>
      <xdr:row>19</xdr:row>
      <xdr:rowOff>171450</xdr:rowOff>
    </xdr:to>
    <xdr:sp>
      <xdr:nvSpPr>
        <xdr:cNvPr id="14" name="WordArt 1"/>
        <xdr:cNvSpPr/>
      </xdr:nvSpPr>
      <xdr:spPr>
        <a:xfrm>
          <a:off x="7049135" y="11045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19</xdr:row>
      <xdr:rowOff>161925</xdr:rowOff>
    </xdr:from>
    <xdr:to>
      <xdr:col>9</xdr:col>
      <xdr:colOff>19050</xdr:colOff>
      <xdr:row>19</xdr:row>
      <xdr:rowOff>171450</xdr:rowOff>
    </xdr:to>
    <xdr:sp>
      <xdr:nvSpPr>
        <xdr:cNvPr id="15" name="WordArt 1"/>
        <xdr:cNvSpPr/>
      </xdr:nvSpPr>
      <xdr:spPr>
        <a:xfrm>
          <a:off x="21405215" y="11045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23</xdr:row>
      <xdr:rowOff>161925</xdr:rowOff>
    </xdr:from>
    <xdr:to>
      <xdr:col>3</xdr:col>
      <xdr:colOff>19050</xdr:colOff>
      <xdr:row>23</xdr:row>
      <xdr:rowOff>171450</xdr:rowOff>
    </xdr:to>
    <xdr:sp>
      <xdr:nvSpPr>
        <xdr:cNvPr id="16" name="WordArt 1"/>
        <xdr:cNvSpPr/>
      </xdr:nvSpPr>
      <xdr:spPr>
        <a:xfrm>
          <a:off x="7049135" y="12773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23</xdr:row>
      <xdr:rowOff>161925</xdr:rowOff>
    </xdr:from>
    <xdr:to>
      <xdr:col>9</xdr:col>
      <xdr:colOff>19050</xdr:colOff>
      <xdr:row>23</xdr:row>
      <xdr:rowOff>171450</xdr:rowOff>
    </xdr:to>
    <xdr:sp>
      <xdr:nvSpPr>
        <xdr:cNvPr id="17" name="WordArt 1"/>
        <xdr:cNvSpPr/>
      </xdr:nvSpPr>
      <xdr:spPr>
        <a:xfrm>
          <a:off x="21405215" y="12773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11</xdr:row>
      <xdr:rowOff>161925</xdr:rowOff>
    </xdr:from>
    <xdr:to>
      <xdr:col>3</xdr:col>
      <xdr:colOff>19050</xdr:colOff>
      <xdr:row>11</xdr:row>
      <xdr:rowOff>171450</xdr:rowOff>
    </xdr:to>
    <xdr:sp>
      <xdr:nvSpPr>
        <xdr:cNvPr id="18" name="WordArt 1"/>
        <xdr:cNvSpPr/>
      </xdr:nvSpPr>
      <xdr:spPr>
        <a:xfrm>
          <a:off x="7049135" y="75914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11</xdr:row>
      <xdr:rowOff>161925</xdr:rowOff>
    </xdr:from>
    <xdr:to>
      <xdr:col>9</xdr:col>
      <xdr:colOff>19050</xdr:colOff>
      <xdr:row>11</xdr:row>
      <xdr:rowOff>171450</xdr:rowOff>
    </xdr:to>
    <xdr:sp>
      <xdr:nvSpPr>
        <xdr:cNvPr id="19" name="WordArt 1"/>
        <xdr:cNvSpPr/>
      </xdr:nvSpPr>
      <xdr:spPr>
        <a:xfrm>
          <a:off x="21405215" y="75914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15</xdr:row>
      <xdr:rowOff>161925</xdr:rowOff>
    </xdr:from>
    <xdr:to>
      <xdr:col>3</xdr:col>
      <xdr:colOff>19050</xdr:colOff>
      <xdr:row>15</xdr:row>
      <xdr:rowOff>171450</xdr:rowOff>
    </xdr:to>
    <xdr:sp>
      <xdr:nvSpPr>
        <xdr:cNvPr id="20" name="WordArt 1"/>
        <xdr:cNvSpPr/>
      </xdr:nvSpPr>
      <xdr:spPr>
        <a:xfrm>
          <a:off x="7049135" y="9318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15</xdr:row>
      <xdr:rowOff>161925</xdr:rowOff>
    </xdr:from>
    <xdr:to>
      <xdr:col>9</xdr:col>
      <xdr:colOff>19050</xdr:colOff>
      <xdr:row>15</xdr:row>
      <xdr:rowOff>171450</xdr:rowOff>
    </xdr:to>
    <xdr:sp>
      <xdr:nvSpPr>
        <xdr:cNvPr id="21" name="WordArt 1"/>
        <xdr:cNvSpPr/>
      </xdr:nvSpPr>
      <xdr:spPr>
        <a:xfrm>
          <a:off x="21405215" y="9318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19</xdr:row>
      <xdr:rowOff>161925</xdr:rowOff>
    </xdr:from>
    <xdr:to>
      <xdr:col>3</xdr:col>
      <xdr:colOff>19050</xdr:colOff>
      <xdr:row>19</xdr:row>
      <xdr:rowOff>171450</xdr:rowOff>
    </xdr:to>
    <xdr:sp>
      <xdr:nvSpPr>
        <xdr:cNvPr id="22" name="WordArt 1"/>
        <xdr:cNvSpPr/>
      </xdr:nvSpPr>
      <xdr:spPr>
        <a:xfrm>
          <a:off x="7049135" y="11045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19</xdr:row>
      <xdr:rowOff>161925</xdr:rowOff>
    </xdr:from>
    <xdr:to>
      <xdr:col>9</xdr:col>
      <xdr:colOff>19050</xdr:colOff>
      <xdr:row>19</xdr:row>
      <xdr:rowOff>171450</xdr:rowOff>
    </xdr:to>
    <xdr:sp>
      <xdr:nvSpPr>
        <xdr:cNvPr id="23" name="WordArt 1"/>
        <xdr:cNvSpPr/>
      </xdr:nvSpPr>
      <xdr:spPr>
        <a:xfrm>
          <a:off x="21405215" y="11045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23</xdr:row>
      <xdr:rowOff>161925</xdr:rowOff>
    </xdr:from>
    <xdr:to>
      <xdr:col>3</xdr:col>
      <xdr:colOff>19050</xdr:colOff>
      <xdr:row>23</xdr:row>
      <xdr:rowOff>171450</xdr:rowOff>
    </xdr:to>
    <xdr:sp>
      <xdr:nvSpPr>
        <xdr:cNvPr id="24" name="WordArt 1"/>
        <xdr:cNvSpPr/>
      </xdr:nvSpPr>
      <xdr:spPr>
        <a:xfrm>
          <a:off x="7049135" y="12773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23</xdr:row>
      <xdr:rowOff>161925</xdr:rowOff>
    </xdr:from>
    <xdr:to>
      <xdr:col>9</xdr:col>
      <xdr:colOff>19050</xdr:colOff>
      <xdr:row>23</xdr:row>
      <xdr:rowOff>171450</xdr:rowOff>
    </xdr:to>
    <xdr:sp>
      <xdr:nvSpPr>
        <xdr:cNvPr id="25" name="WordArt 1"/>
        <xdr:cNvSpPr/>
      </xdr:nvSpPr>
      <xdr:spPr>
        <a:xfrm>
          <a:off x="21405215" y="12773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2</xdr:row>
      <xdr:rowOff>161925</xdr:rowOff>
    </xdr:from>
    <xdr:to>
      <xdr:col>3</xdr:col>
      <xdr:colOff>19050</xdr:colOff>
      <xdr:row>2</xdr:row>
      <xdr:rowOff>171450</xdr:rowOff>
    </xdr:to>
    <xdr:sp>
      <xdr:nvSpPr>
        <xdr:cNvPr id="30" name="WordArt 1"/>
        <xdr:cNvSpPr/>
      </xdr:nvSpPr>
      <xdr:spPr>
        <a:xfrm>
          <a:off x="704913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xdr:row>
      <xdr:rowOff>161925</xdr:rowOff>
    </xdr:from>
    <xdr:to>
      <xdr:col>9</xdr:col>
      <xdr:colOff>19050</xdr:colOff>
      <xdr:row>2</xdr:row>
      <xdr:rowOff>171450</xdr:rowOff>
    </xdr:to>
    <xdr:sp>
      <xdr:nvSpPr>
        <xdr:cNvPr id="31" name="WordArt 1"/>
        <xdr:cNvSpPr/>
      </xdr:nvSpPr>
      <xdr:spPr>
        <a:xfrm>
          <a:off x="2140521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2</xdr:row>
      <xdr:rowOff>161925</xdr:rowOff>
    </xdr:from>
    <xdr:to>
      <xdr:col>3</xdr:col>
      <xdr:colOff>19050</xdr:colOff>
      <xdr:row>2</xdr:row>
      <xdr:rowOff>171450</xdr:rowOff>
    </xdr:to>
    <xdr:sp>
      <xdr:nvSpPr>
        <xdr:cNvPr id="32" name="WordArt 1"/>
        <xdr:cNvSpPr/>
      </xdr:nvSpPr>
      <xdr:spPr>
        <a:xfrm>
          <a:off x="704913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xdr:row>
      <xdr:rowOff>161925</xdr:rowOff>
    </xdr:from>
    <xdr:to>
      <xdr:col>9</xdr:col>
      <xdr:colOff>19050</xdr:colOff>
      <xdr:row>2</xdr:row>
      <xdr:rowOff>171450</xdr:rowOff>
    </xdr:to>
    <xdr:sp>
      <xdr:nvSpPr>
        <xdr:cNvPr id="33" name="WordArt 1"/>
        <xdr:cNvSpPr/>
      </xdr:nvSpPr>
      <xdr:spPr>
        <a:xfrm>
          <a:off x="2140521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editAs="oneCell">
    <xdr:from>
      <xdr:col>4</xdr:col>
      <xdr:colOff>381000</xdr:colOff>
      <xdr:row>126</xdr:row>
      <xdr:rowOff>66675</xdr:rowOff>
    </xdr:from>
    <xdr:to>
      <xdr:col>5</xdr:col>
      <xdr:colOff>624840</xdr:colOff>
      <xdr:row>135</xdr:row>
      <xdr:rowOff>177165</xdr:rowOff>
    </xdr:to>
    <xdr:pic>
      <xdr:nvPicPr>
        <xdr:cNvPr id="2" name="图片 1"/>
        <xdr:cNvPicPr>
          <a:picLocks noChangeAspect="1"/>
        </xdr:cNvPicPr>
      </xdr:nvPicPr>
      <xdr:blipFill>
        <a:blip r:embed="rId1"/>
        <a:stretch>
          <a:fillRect/>
        </a:stretch>
      </xdr:blipFill>
      <xdr:spPr>
        <a:xfrm>
          <a:off x="9813290" y="44549060"/>
          <a:ext cx="2636520" cy="1739265"/>
        </a:xfrm>
        <a:prstGeom prst="rect">
          <a:avLst/>
        </a:prstGeom>
        <a:noFill/>
        <a:ln w="9525">
          <a:noFill/>
        </a:ln>
      </xdr:spPr>
    </xdr:pic>
    <xdr:clientData/>
  </xdr:twoCellAnchor>
  <xdr:twoCellAnchor>
    <xdr:from>
      <xdr:col>3</xdr:col>
      <xdr:colOff>9525</xdr:colOff>
      <xdr:row>2</xdr:row>
      <xdr:rowOff>161925</xdr:rowOff>
    </xdr:from>
    <xdr:to>
      <xdr:col>3</xdr:col>
      <xdr:colOff>19050</xdr:colOff>
      <xdr:row>2</xdr:row>
      <xdr:rowOff>171450</xdr:rowOff>
    </xdr:to>
    <xdr:sp>
      <xdr:nvSpPr>
        <xdr:cNvPr id="4" name="WordArt 1"/>
        <xdr:cNvSpPr/>
      </xdr:nvSpPr>
      <xdr:spPr>
        <a:xfrm>
          <a:off x="704913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xdr:row>
      <xdr:rowOff>161925</xdr:rowOff>
    </xdr:from>
    <xdr:to>
      <xdr:col>9</xdr:col>
      <xdr:colOff>19050</xdr:colOff>
      <xdr:row>2</xdr:row>
      <xdr:rowOff>171450</xdr:rowOff>
    </xdr:to>
    <xdr:sp>
      <xdr:nvSpPr>
        <xdr:cNvPr id="5" name="WordArt 1"/>
        <xdr:cNvSpPr/>
      </xdr:nvSpPr>
      <xdr:spPr>
        <a:xfrm>
          <a:off x="2140521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2</xdr:row>
      <xdr:rowOff>161925</xdr:rowOff>
    </xdr:from>
    <xdr:to>
      <xdr:col>3</xdr:col>
      <xdr:colOff>19050</xdr:colOff>
      <xdr:row>2</xdr:row>
      <xdr:rowOff>171450</xdr:rowOff>
    </xdr:to>
    <xdr:sp>
      <xdr:nvSpPr>
        <xdr:cNvPr id="9" name="WordArt 1"/>
        <xdr:cNvSpPr/>
      </xdr:nvSpPr>
      <xdr:spPr>
        <a:xfrm>
          <a:off x="704913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xdr:row>
      <xdr:rowOff>161925</xdr:rowOff>
    </xdr:from>
    <xdr:to>
      <xdr:col>9</xdr:col>
      <xdr:colOff>19050</xdr:colOff>
      <xdr:row>2</xdr:row>
      <xdr:rowOff>171450</xdr:rowOff>
    </xdr:to>
    <xdr:sp>
      <xdr:nvSpPr>
        <xdr:cNvPr id="26" name="WordArt 1"/>
        <xdr:cNvSpPr/>
      </xdr:nvSpPr>
      <xdr:spPr>
        <a:xfrm>
          <a:off x="2140521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43</xdr:row>
      <xdr:rowOff>161925</xdr:rowOff>
    </xdr:from>
    <xdr:to>
      <xdr:col>3</xdr:col>
      <xdr:colOff>19050</xdr:colOff>
      <xdr:row>43</xdr:row>
      <xdr:rowOff>171450</xdr:rowOff>
    </xdr:to>
    <xdr:sp>
      <xdr:nvSpPr>
        <xdr:cNvPr id="27" name="WordArt 1"/>
        <xdr:cNvSpPr/>
      </xdr:nvSpPr>
      <xdr:spPr>
        <a:xfrm>
          <a:off x="7049135" y="2140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43</xdr:row>
      <xdr:rowOff>161925</xdr:rowOff>
    </xdr:from>
    <xdr:to>
      <xdr:col>9</xdr:col>
      <xdr:colOff>19050</xdr:colOff>
      <xdr:row>43</xdr:row>
      <xdr:rowOff>171450</xdr:rowOff>
    </xdr:to>
    <xdr:sp>
      <xdr:nvSpPr>
        <xdr:cNvPr id="28" name="WordArt 1"/>
        <xdr:cNvSpPr/>
      </xdr:nvSpPr>
      <xdr:spPr>
        <a:xfrm>
          <a:off x="21405215" y="2140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43</xdr:row>
      <xdr:rowOff>161925</xdr:rowOff>
    </xdr:from>
    <xdr:to>
      <xdr:col>3</xdr:col>
      <xdr:colOff>19050</xdr:colOff>
      <xdr:row>43</xdr:row>
      <xdr:rowOff>171450</xdr:rowOff>
    </xdr:to>
    <xdr:sp>
      <xdr:nvSpPr>
        <xdr:cNvPr id="29" name="WordArt 1"/>
        <xdr:cNvSpPr/>
      </xdr:nvSpPr>
      <xdr:spPr>
        <a:xfrm>
          <a:off x="7049135" y="2140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43</xdr:row>
      <xdr:rowOff>161925</xdr:rowOff>
    </xdr:from>
    <xdr:to>
      <xdr:col>9</xdr:col>
      <xdr:colOff>19050</xdr:colOff>
      <xdr:row>43</xdr:row>
      <xdr:rowOff>171450</xdr:rowOff>
    </xdr:to>
    <xdr:sp>
      <xdr:nvSpPr>
        <xdr:cNvPr id="34" name="WordArt 1"/>
        <xdr:cNvSpPr/>
      </xdr:nvSpPr>
      <xdr:spPr>
        <a:xfrm>
          <a:off x="21405215" y="2140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51</xdr:row>
      <xdr:rowOff>161925</xdr:rowOff>
    </xdr:from>
    <xdr:to>
      <xdr:col>3</xdr:col>
      <xdr:colOff>19050</xdr:colOff>
      <xdr:row>51</xdr:row>
      <xdr:rowOff>171450</xdr:rowOff>
    </xdr:to>
    <xdr:sp>
      <xdr:nvSpPr>
        <xdr:cNvPr id="35" name="WordArt 1"/>
        <xdr:cNvSpPr/>
      </xdr:nvSpPr>
      <xdr:spPr>
        <a:xfrm>
          <a:off x="7049135" y="248634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51</xdr:row>
      <xdr:rowOff>161925</xdr:rowOff>
    </xdr:from>
    <xdr:to>
      <xdr:col>9</xdr:col>
      <xdr:colOff>19050</xdr:colOff>
      <xdr:row>51</xdr:row>
      <xdr:rowOff>171450</xdr:rowOff>
    </xdr:to>
    <xdr:sp>
      <xdr:nvSpPr>
        <xdr:cNvPr id="36" name="WordArt 1"/>
        <xdr:cNvSpPr/>
      </xdr:nvSpPr>
      <xdr:spPr>
        <a:xfrm>
          <a:off x="21405215" y="248634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51</xdr:row>
      <xdr:rowOff>161925</xdr:rowOff>
    </xdr:from>
    <xdr:to>
      <xdr:col>3</xdr:col>
      <xdr:colOff>19050</xdr:colOff>
      <xdr:row>51</xdr:row>
      <xdr:rowOff>171450</xdr:rowOff>
    </xdr:to>
    <xdr:sp>
      <xdr:nvSpPr>
        <xdr:cNvPr id="37" name="WordArt 1"/>
        <xdr:cNvSpPr/>
      </xdr:nvSpPr>
      <xdr:spPr>
        <a:xfrm>
          <a:off x="7049135" y="248634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51</xdr:row>
      <xdr:rowOff>161925</xdr:rowOff>
    </xdr:from>
    <xdr:to>
      <xdr:col>9</xdr:col>
      <xdr:colOff>19050</xdr:colOff>
      <xdr:row>51</xdr:row>
      <xdr:rowOff>171450</xdr:rowOff>
    </xdr:to>
    <xdr:sp>
      <xdr:nvSpPr>
        <xdr:cNvPr id="38" name="WordArt 1"/>
        <xdr:cNvSpPr/>
      </xdr:nvSpPr>
      <xdr:spPr>
        <a:xfrm>
          <a:off x="21405215" y="248634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6</xdr:row>
      <xdr:rowOff>161925</xdr:rowOff>
    </xdr:from>
    <xdr:to>
      <xdr:col>3</xdr:col>
      <xdr:colOff>19050</xdr:colOff>
      <xdr:row>6</xdr:row>
      <xdr:rowOff>171450</xdr:rowOff>
    </xdr:to>
    <xdr:sp>
      <xdr:nvSpPr>
        <xdr:cNvPr id="39" name="WordArt 1"/>
        <xdr:cNvSpPr/>
      </xdr:nvSpPr>
      <xdr:spPr>
        <a:xfrm>
          <a:off x="7049135" y="54324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6</xdr:row>
      <xdr:rowOff>161925</xdr:rowOff>
    </xdr:from>
    <xdr:to>
      <xdr:col>9</xdr:col>
      <xdr:colOff>19050</xdr:colOff>
      <xdr:row>6</xdr:row>
      <xdr:rowOff>171450</xdr:rowOff>
    </xdr:to>
    <xdr:sp>
      <xdr:nvSpPr>
        <xdr:cNvPr id="40" name="WordArt 1"/>
        <xdr:cNvSpPr/>
      </xdr:nvSpPr>
      <xdr:spPr>
        <a:xfrm>
          <a:off x="21405215" y="54324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25</xdr:row>
      <xdr:rowOff>161925</xdr:rowOff>
    </xdr:from>
    <xdr:to>
      <xdr:col>3</xdr:col>
      <xdr:colOff>19050</xdr:colOff>
      <xdr:row>25</xdr:row>
      <xdr:rowOff>171450</xdr:rowOff>
    </xdr:to>
    <xdr:sp>
      <xdr:nvSpPr>
        <xdr:cNvPr id="41" name="WordArt 1"/>
        <xdr:cNvSpPr/>
      </xdr:nvSpPr>
      <xdr:spPr>
        <a:xfrm>
          <a:off x="7049135" y="13636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25</xdr:row>
      <xdr:rowOff>161925</xdr:rowOff>
    </xdr:from>
    <xdr:to>
      <xdr:col>9</xdr:col>
      <xdr:colOff>19050</xdr:colOff>
      <xdr:row>25</xdr:row>
      <xdr:rowOff>171450</xdr:rowOff>
    </xdr:to>
    <xdr:sp>
      <xdr:nvSpPr>
        <xdr:cNvPr id="42" name="WordArt 1"/>
        <xdr:cNvSpPr/>
      </xdr:nvSpPr>
      <xdr:spPr>
        <a:xfrm>
          <a:off x="21405215" y="13636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25</xdr:row>
      <xdr:rowOff>161925</xdr:rowOff>
    </xdr:from>
    <xdr:to>
      <xdr:col>3</xdr:col>
      <xdr:colOff>19050</xdr:colOff>
      <xdr:row>25</xdr:row>
      <xdr:rowOff>171450</xdr:rowOff>
    </xdr:to>
    <xdr:sp>
      <xdr:nvSpPr>
        <xdr:cNvPr id="43" name="WordArt 1"/>
        <xdr:cNvSpPr/>
      </xdr:nvSpPr>
      <xdr:spPr>
        <a:xfrm>
          <a:off x="7049135" y="13636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25</xdr:row>
      <xdr:rowOff>161925</xdr:rowOff>
    </xdr:from>
    <xdr:to>
      <xdr:col>9</xdr:col>
      <xdr:colOff>19050</xdr:colOff>
      <xdr:row>25</xdr:row>
      <xdr:rowOff>171450</xdr:rowOff>
    </xdr:to>
    <xdr:sp>
      <xdr:nvSpPr>
        <xdr:cNvPr id="44" name="WordArt 1"/>
        <xdr:cNvSpPr/>
      </xdr:nvSpPr>
      <xdr:spPr>
        <a:xfrm>
          <a:off x="21405215" y="13636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34</xdr:row>
      <xdr:rowOff>161925</xdr:rowOff>
    </xdr:from>
    <xdr:to>
      <xdr:col>3</xdr:col>
      <xdr:colOff>19050</xdr:colOff>
      <xdr:row>34</xdr:row>
      <xdr:rowOff>171450</xdr:rowOff>
    </xdr:to>
    <xdr:sp>
      <xdr:nvSpPr>
        <xdr:cNvPr id="45" name="WordArt 1"/>
        <xdr:cNvSpPr/>
      </xdr:nvSpPr>
      <xdr:spPr>
        <a:xfrm>
          <a:off x="7049135" y="17522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34</xdr:row>
      <xdr:rowOff>161925</xdr:rowOff>
    </xdr:from>
    <xdr:to>
      <xdr:col>9</xdr:col>
      <xdr:colOff>19050</xdr:colOff>
      <xdr:row>34</xdr:row>
      <xdr:rowOff>171450</xdr:rowOff>
    </xdr:to>
    <xdr:sp>
      <xdr:nvSpPr>
        <xdr:cNvPr id="46" name="WordArt 1"/>
        <xdr:cNvSpPr/>
      </xdr:nvSpPr>
      <xdr:spPr>
        <a:xfrm>
          <a:off x="21405215" y="17522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34</xdr:row>
      <xdr:rowOff>161925</xdr:rowOff>
    </xdr:from>
    <xdr:to>
      <xdr:col>3</xdr:col>
      <xdr:colOff>19050</xdr:colOff>
      <xdr:row>34</xdr:row>
      <xdr:rowOff>171450</xdr:rowOff>
    </xdr:to>
    <xdr:sp>
      <xdr:nvSpPr>
        <xdr:cNvPr id="47" name="WordArt 1"/>
        <xdr:cNvSpPr/>
      </xdr:nvSpPr>
      <xdr:spPr>
        <a:xfrm>
          <a:off x="7049135" y="17522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34</xdr:row>
      <xdr:rowOff>161925</xdr:rowOff>
    </xdr:from>
    <xdr:to>
      <xdr:col>9</xdr:col>
      <xdr:colOff>19050</xdr:colOff>
      <xdr:row>34</xdr:row>
      <xdr:rowOff>171450</xdr:rowOff>
    </xdr:to>
    <xdr:sp>
      <xdr:nvSpPr>
        <xdr:cNvPr id="48" name="WordArt 1"/>
        <xdr:cNvSpPr/>
      </xdr:nvSpPr>
      <xdr:spPr>
        <a:xfrm>
          <a:off x="21405215" y="17522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11</xdr:col>
      <xdr:colOff>65315</xdr:colOff>
      <xdr:row>0</xdr:row>
      <xdr:rowOff>54429</xdr:rowOff>
    </xdr:from>
    <xdr:to>
      <xdr:col>12</xdr:col>
      <xdr:colOff>434438</xdr:colOff>
      <xdr:row>0</xdr:row>
      <xdr:rowOff>464124</xdr:rowOff>
    </xdr:to>
    <xdr:sp>
      <xdr:nvSpPr>
        <xdr:cNvPr id="2" name="矩形: 圆角 1">
          <a:hlinkClick xmlns:r="http://schemas.openxmlformats.org/officeDocument/2006/relationships" r:id="rId1"/>
        </xdr:cNvPr>
        <xdr:cNvSpPr/>
      </xdr:nvSpPr>
      <xdr:spPr>
        <a:xfrm>
          <a:off x="17492345" y="53975"/>
          <a:ext cx="105537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29</xdr:col>
      <xdr:colOff>95250</xdr:colOff>
      <xdr:row>0</xdr:row>
      <xdr:rowOff>133350</xdr:rowOff>
    </xdr:from>
    <xdr:to>
      <xdr:col>30</xdr:col>
      <xdr:colOff>475259</xdr:colOff>
      <xdr:row>0</xdr:row>
      <xdr:rowOff>543045</xdr:rowOff>
    </xdr:to>
    <xdr:sp>
      <xdr:nvSpPr>
        <xdr:cNvPr id="3" name="矩形: 圆角 1">
          <a:hlinkClick xmlns:r="http://schemas.openxmlformats.org/officeDocument/2006/relationships" r:id="rId1"/>
        </xdr:cNvPr>
        <xdr:cNvSpPr/>
      </xdr:nvSpPr>
      <xdr:spPr>
        <a:xfrm>
          <a:off x="35708590" y="133350"/>
          <a:ext cx="111315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17</xdr:col>
      <xdr:colOff>43543</xdr:colOff>
      <xdr:row>0</xdr:row>
      <xdr:rowOff>119742</xdr:rowOff>
    </xdr:from>
    <xdr:to>
      <xdr:col>18</xdr:col>
      <xdr:colOff>412666</xdr:colOff>
      <xdr:row>0</xdr:row>
      <xdr:rowOff>529437</xdr:rowOff>
    </xdr:to>
    <xdr:sp>
      <xdr:nvSpPr>
        <xdr:cNvPr id="2" name="矩形: 圆角 1">
          <a:hlinkClick xmlns:r="http://schemas.openxmlformats.org/officeDocument/2006/relationships" r:id="rId1"/>
        </xdr:cNvPr>
        <xdr:cNvSpPr/>
      </xdr:nvSpPr>
      <xdr:spPr>
        <a:xfrm>
          <a:off x="25162510" y="119380"/>
          <a:ext cx="105473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17</xdr:col>
      <xdr:colOff>43543</xdr:colOff>
      <xdr:row>0</xdr:row>
      <xdr:rowOff>119742</xdr:rowOff>
    </xdr:from>
    <xdr:to>
      <xdr:col>18</xdr:col>
      <xdr:colOff>412666</xdr:colOff>
      <xdr:row>0</xdr:row>
      <xdr:rowOff>529437</xdr:rowOff>
    </xdr:to>
    <xdr:sp>
      <xdr:nvSpPr>
        <xdr:cNvPr id="3" name="矩形: 圆角 1">
          <a:hlinkClick xmlns:r="http://schemas.openxmlformats.org/officeDocument/2006/relationships" r:id="rId1"/>
        </xdr:cNvPr>
        <xdr:cNvSpPr/>
      </xdr:nvSpPr>
      <xdr:spPr>
        <a:xfrm>
          <a:off x="25162510" y="119380"/>
          <a:ext cx="105473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21</xdr:col>
      <xdr:colOff>124690</xdr:colOff>
      <xdr:row>0</xdr:row>
      <xdr:rowOff>138545</xdr:rowOff>
    </xdr:from>
    <xdr:to>
      <xdr:col>22</xdr:col>
      <xdr:colOff>490844</xdr:colOff>
      <xdr:row>0</xdr:row>
      <xdr:rowOff>548240</xdr:rowOff>
    </xdr:to>
    <xdr:sp>
      <xdr:nvSpPr>
        <xdr:cNvPr id="3" name="矩形: 圆角 2">
          <a:hlinkClick xmlns:r="http://schemas.openxmlformats.org/officeDocument/2006/relationships" r:id="rId1"/>
        </xdr:cNvPr>
        <xdr:cNvSpPr/>
      </xdr:nvSpPr>
      <xdr:spPr>
        <a:xfrm>
          <a:off x="29615765" y="138430"/>
          <a:ext cx="105156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21</xdr:col>
      <xdr:colOff>124690</xdr:colOff>
      <xdr:row>0</xdr:row>
      <xdr:rowOff>138545</xdr:rowOff>
    </xdr:from>
    <xdr:to>
      <xdr:col>22</xdr:col>
      <xdr:colOff>490844</xdr:colOff>
      <xdr:row>0</xdr:row>
      <xdr:rowOff>548240</xdr:rowOff>
    </xdr:to>
    <xdr:sp>
      <xdr:nvSpPr>
        <xdr:cNvPr id="2" name="矩形: 圆角 2">
          <a:hlinkClick xmlns:r="http://schemas.openxmlformats.org/officeDocument/2006/relationships" r:id="rId1"/>
        </xdr:cNvPr>
        <xdr:cNvSpPr/>
      </xdr:nvSpPr>
      <xdr:spPr>
        <a:xfrm>
          <a:off x="29615765" y="138430"/>
          <a:ext cx="105156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21</xdr:col>
      <xdr:colOff>124690</xdr:colOff>
      <xdr:row>0</xdr:row>
      <xdr:rowOff>138545</xdr:rowOff>
    </xdr:from>
    <xdr:to>
      <xdr:col>22</xdr:col>
      <xdr:colOff>490844</xdr:colOff>
      <xdr:row>0</xdr:row>
      <xdr:rowOff>548240</xdr:rowOff>
    </xdr:to>
    <xdr:sp>
      <xdr:nvSpPr>
        <xdr:cNvPr id="2" name="矩形: 圆角 2">
          <a:hlinkClick xmlns:r="http://schemas.openxmlformats.org/officeDocument/2006/relationships" r:id="rId1"/>
        </xdr:cNvPr>
        <xdr:cNvSpPr/>
      </xdr:nvSpPr>
      <xdr:spPr>
        <a:xfrm>
          <a:off x="28289885" y="138430"/>
          <a:ext cx="13277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21</xdr:col>
      <xdr:colOff>124690</xdr:colOff>
      <xdr:row>0</xdr:row>
      <xdr:rowOff>138545</xdr:rowOff>
    </xdr:from>
    <xdr:to>
      <xdr:col>22</xdr:col>
      <xdr:colOff>490844</xdr:colOff>
      <xdr:row>0</xdr:row>
      <xdr:rowOff>548240</xdr:rowOff>
    </xdr:to>
    <xdr:sp>
      <xdr:nvSpPr>
        <xdr:cNvPr id="3" name="矩形: 圆角 2">
          <a:hlinkClick xmlns:r="http://schemas.openxmlformats.org/officeDocument/2006/relationships" r:id="rId1"/>
        </xdr:cNvPr>
        <xdr:cNvSpPr/>
      </xdr:nvSpPr>
      <xdr:spPr>
        <a:xfrm>
          <a:off x="28289885" y="138430"/>
          <a:ext cx="13277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7</xdr:col>
      <xdr:colOff>124690</xdr:colOff>
      <xdr:row>0</xdr:row>
      <xdr:rowOff>138545</xdr:rowOff>
    </xdr:from>
    <xdr:to>
      <xdr:col>8</xdr:col>
      <xdr:colOff>490844</xdr:colOff>
      <xdr:row>0</xdr:row>
      <xdr:rowOff>548240</xdr:rowOff>
    </xdr:to>
    <xdr:sp>
      <xdr:nvSpPr>
        <xdr:cNvPr id="2" name="矩形: 圆角 2">
          <a:hlinkClick xmlns:r="http://schemas.openxmlformats.org/officeDocument/2006/relationships" r:id="rId1"/>
        </xdr:cNvPr>
        <xdr:cNvSpPr/>
      </xdr:nvSpPr>
      <xdr:spPr>
        <a:xfrm>
          <a:off x="13646785" y="138430"/>
          <a:ext cx="343979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editAs="oneCell">
    <xdr:from>
      <xdr:col>7</xdr:col>
      <xdr:colOff>381000</xdr:colOff>
      <xdr:row>80</xdr:row>
      <xdr:rowOff>66675</xdr:rowOff>
    </xdr:from>
    <xdr:to>
      <xdr:col>8</xdr:col>
      <xdr:colOff>0</xdr:colOff>
      <xdr:row>89</xdr:row>
      <xdr:rowOff>55245</xdr:rowOff>
    </xdr:to>
    <xdr:pic>
      <xdr:nvPicPr>
        <xdr:cNvPr id="3" name="图片 2"/>
        <xdr:cNvPicPr>
          <a:picLocks noChangeAspect="1"/>
        </xdr:cNvPicPr>
      </xdr:nvPicPr>
      <xdr:blipFill>
        <a:blip r:embed="rId2"/>
        <a:stretch>
          <a:fillRect/>
        </a:stretch>
      </xdr:blipFill>
      <xdr:spPr>
        <a:xfrm>
          <a:off x="13903325" y="23822025"/>
          <a:ext cx="2693035" cy="1874520"/>
        </a:xfrm>
        <a:prstGeom prst="rect">
          <a:avLst/>
        </a:prstGeom>
        <a:noFill/>
        <a:ln w="9525">
          <a:noFill/>
        </a:ln>
      </xdr:spPr>
    </xdr:pic>
    <xdr:clientData/>
  </xdr:twoCellAnchor>
  <xdr:twoCellAnchor>
    <xdr:from>
      <xdr:col>7</xdr:col>
      <xdr:colOff>124690</xdr:colOff>
      <xdr:row>0</xdr:row>
      <xdr:rowOff>138545</xdr:rowOff>
    </xdr:from>
    <xdr:to>
      <xdr:col>8</xdr:col>
      <xdr:colOff>490844</xdr:colOff>
      <xdr:row>0</xdr:row>
      <xdr:rowOff>548240</xdr:rowOff>
    </xdr:to>
    <xdr:sp>
      <xdr:nvSpPr>
        <xdr:cNvPr id="4" name="矩形: 圆角 2">
          <a:hlinkClick xmlns:r="http://schemas.openxmlformats.org/officeDocument/2006/relationships" r:id="rId1"/>
        </xdr:cNvPr>
        <xdr:cNvSpPr/>
      </xdr:nvSpPr>
      <xdr:spPr>
        <a:xfrm>
          <a:off x="13646785" y="138430"/>
          <a:ext cx="343979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editAs="oneCell">
    <xdr:from>
      <xdr:col>7</xdr:col>
      <xdr:colOff>381000</xdr:colOff>
      <xdr:row>73</xdr:row>
      <xdr:rowOff>66675</xdr:rowOff>
    </xdr:from>
    <xdr:to>
      <xdr:col>8</xdr:col>
      <xdr:colOff>0</xdr:colOff>
      <xdr:row>77</xdr:row>
      <xdr:rowOff>106045</xdr:rowOff>
    </xdr:to>
    <xdr:pic>
      <xdr:nvPicPr>
        <xdr:cNvPr id="5" name="图片 4"/>
        <xdr:cNvPicPr>
          <a:picLocks noChangeAspect="1"/>
        </xdr:cNvPicPr>
      </xdr:nvPicPr>
      <xdr:blipFill>
        <a:blip r:embed="rId2"/>
        <a:stretch>
          <a:fillRect/>
        </a:stretch>
      </xdr:blipFill>
      <xdr:spPr>
        <a:xfrm>
          <a:off x="13903325" y="21358225"/>
          <a:ext cx="2693035" cy="1874520"/>
        </a:xfrm>
        <a:prstGeom prst="rect">
          <a:avLst/>
        </a:prstGeom>
        <a:noFill/>
        <a:ln w="9525">
          <a:noFill/>
        </a:ln>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19</xdr:col>
      <xdr:colOff>87086</xdr:colOff>
      <xdr:row>0</xdr:row>
      <xdr:rowOff>152400</xdr:rowOff>
    </xdr:from>
    <xdr:to>
      <xdr:col>20</xdr:col>
      <xdr:colOff>456209</xdr:colOff>
      <xdr:row>0</xdr:row>
      <xdr:rowOff>562095</xdr:rowOff>
    </xdr:to>
    <xdr:sp>
      <xdr:nvSpPr>
        <xdr:cNvPr id="2" name="矩形: 圆角 1">
          <a:hlinkClick xmlns:r="http://schemas.openxmlformats.org/officeDocument/2006/relationships" r:id="rId1"/>
        </xdr:cNvPr>
        <xdr:cNvSpPr/>
      </xdr:nvSpPr>
      <xdr:spPr>
        <a:xfrm>
          <a:off x="23191470" y="152400"/>
          <a:ext cx="105473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10</xdr:col>
      <xdr:colOff>76200</xdr:colOff>
      <xdr:row>0</xdr:row>
      <xdr:rowOff>185058</xdr:rowOff>
    </xdr:from>
    <xdr:to>
      <xdr:col>11</xdr:col>
      <xdr:colOff>445323</xdr:colOff>
      <xdr:row>0</xdr:row>
      <xdr:rowOff>594753</xdr:rowOff>
    </xdr:to>
    <xdr:sp>
      <xdr:nvSpPr>
        <xdr:cNvPr id="2" name="矩形: 圆角 1">
          <a:hlinkClick xmlns:r="http://schemas.openxmlformats.org/officeDocument/2006/relationships" r:id="rId1"/>
        </xdr:cNvPr>
        <xdr:cNvSpPr/>
      </xdr:nvSpPr>
      <xdr:spPr>
        <a:xfrm>
          <a:off x="15919450" y="184785"/>
          <a:ext cx="105473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10</xdr:col>
      <xdr:colOff>76200</xdr:colOff>
      <xdr:row>0</xdr:row>
      <xdr:rowOff>185058</xdr:rowOff>
    </xdr:from>
    <xdr:to>
      <xdr:col>11</xdr:col>
      <xdr:colOff>445323</xdr:colOff>
      <xdr:row>0</xdr:row>
      <xdr:rowOff>594753</xdr:rowOff>
    </xdr:to>
    <xdr:sp>
      <xdr:nvSpPr>
        <xdr:cNvPr id="3" name="矩形: 圆角 1">
          <a:hlinkClick xmlns:r="http://schemas.openxmlformats.org/officeDocument/2006/relationships" r:id="rId1"/>
        </xdr:cNvPr>
        <xdr:cNvSpPr/>
      </xdr:nvSpPr>
      <xdr:spPr>
        <a:xfrm>
          <a:off x="15919450" y="184785"/>
          <a:ext cx="105473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xdr:from>
      <xdr:col>10</xdr:col>
      <xdr:colOff>87086</xdr:colOff>
      <xdr:row>0</xdr:row>
      <xdr:rowOff>119743</xdr:rowOff>
    </xdr:from>
    <xdr:to>
      <xdr:col>11</xdr:col>
      <xdr:colOff>456209</xdr:colOff>
      <xdr:row>0</xdr:row>
      <xdr:rowOff>529438</xdr:rowOff>
    </xdr:to>
    <xdr:sp>
      <xdr:nvSpPr>
        <xdr:cNvPr id="2" name="矩形: 圆角 1">
          <a:hlinkClick xmlns:r="http://schemas.openxmlformats.org/officeDocument/2006/relationships" r:id="rId1"/>
        </xdr:cNvPr>
        <xdr:cNvSpPr/>
      </xdr:nvSpPr>
      <xdr:spPr>
        <a:xfrm>
          <a:off x="13234035" y="119380"/>
          <a:ext cx="105473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10</xdr:col>
      <xdr:colOff>87086</xdr:colOff>
      <xdr:row>0</xdr:row>
      <xdr:rowOff>119743</xdr:rowOff>
    </xdr:from>
    <xdr:to>
      <xdr:col>11</xdr:col>
      <xdr:colOff>456209</xdr:colOff>
      <xdr:row>0</xdr:row>
      <xdr:rowOff>529438</xdr:rowOff>
    </xdr:to>
    <xdr:sp>
      <xdr:nvSpPr>
        <xdr:cNvPr id="3" name="矩形: 圆角 1">
          <a:hlinkClick xmlns:r="http://schemas.openxmlformats.org/officeDocument/2006/relationships" r:id="rId1"/>
        </xdr:cNvPr>
        <xdr:cNvSpPr/>
      </xdr:nvSpPr>
      <xdr:spPr>
        <a:xfrm>
          <a:off x="13234035" y="119380"/>
          <a:ext cx="105473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xdr:from>
      <xdr:col>10</xdr:col>
      <xdr:colOff>87085</xdr:colOff>
      <xdr:row>0</xdr:row>
      <xdr:rowOff>174172</xdr:rowOff>
    </xdr:from>
    <xdr:to>
      <xdr:col>11</xdr:col>
      <xdr:colOff>456208</xdr:colOff>
      <xdr:row>0</xdr:row>
      <xdr:rowOff>583867</xdr:rowOff>
    </xdr:to>
    <xdr:sp>
      <xdr:nvSpPr>
        <xdr:cNvPr id="2" name="矩形: 圆角 1">
          <a:hlinkClick xmlns:r="http://schemas.openxmlformats.org/officeDocument/2006/relationships" r:id="rId1"/>
        </xdr:cNvPr>
        <xdr:cNvSpPr/>
      </xdr:nvSpPr>
      <xdr:spPr>
        <a:xfrm>
          <a:off x="13956030" y="173990"/>
          <a:ext cx="105473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10</xdr:col>
      <xdr:colOff>87085</xdr:colOff>
      <xdr:row>0</xdr:row>
      <xdr:rowOff>174172</xdr:rowOff>
    </xdr:from>
    <xdr:to>
      <xdr:col>11</xdr:col>
      <xdr:colOff>456208</xdr:colOff>
      <xdr:row>0</xdr:row>
      <xdr:rowOff>583867</xdr:rowOff>
    </xdr:to>
    <xdr:sp>
      <xdr:nvSpPr>
        <xdr:cNvPr id="3" name="矩形: 圆角 1">
          <a:hlinkClick xmlns:r="http://schemas.openxmlformats.org/officeDocument/2006/relationships" r:id="rId1"/>
        </xdr:cNvPr>
        <xdr:cNvSpPr/>
      </xdr:nvSpPr>
      <xdr:spPr>
        <a:xfrm>
          <a:off x="13956030" y="173990"/>
          <a:ext cx="105473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xdr:from>
      <xdr:col>10</xdr:col>
      <xdr:colOff>87085</xdr:colOff>
      <xdr:row>0</xdr:row>
      <xdr:rowOff>163286</xdr:rowOff>
    </xdr:from>
    <xdr:to>
      <xdr:col>11</xdr:col>
      <xdr:colOff>456208</xdr:colOff>
      <xdr:row>0</xdr:row>
      <xdr:rowOff>572981</xdr:rowOff>
    </xdr:to>
    <xdr:sp>
      <xdr:nvSpPr>
        <xdr:cNvPr id="2" name="矩形: 圆角 1">
          <a:hlinkClick xmlns:r="http://schemas.openxmlformats.org/officeDocument/2006/relationships" r:id="rId1"/>
        </xdr:cNvPr>
        <xdr:cNvSpPr/>
      </xdr:nvSpPr>
      <xdr:spPr>
        <a:xfrm>
          <a:off x="13834745" y="163195"/>
          <a:ext cx="105473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10</xdr:col>
      <xdr:colOff>87085</xdr:colOff>
      <xdr:row>0</xdr:row>
      <xdr:rowOff>163286</xdr:rowOff>
    </xdr:from>
    <xdr:to>
      <xdr:col>11</xdr:col>
      <xdr:colOff>456208</xdr:colOff>
      <xdr:row>0</xdr:row>
      <xdr:rowOff>572981</xdr:rowOff>
    </xdr:to>
    <xdr:sp>
      <xdr:nvSpPr>
        <xdr:cNvPr id="3" name="矩形: 圆角 1">
          <a:hlinkClick xmlns:r="http://schemas.openxmlformats.org/officeDocument/2006/relationships" r:id="rId1"/>
        </xdr:cNvPr>
        <xdr:cNvSpPr/>
      </xdr:nvSpPr>
      <xdr:spPr>
        <a:xfrm>
          <a:off x="13834745" y="163195"/>
          <a:ext cx="105473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xdr:from>
      <xdr:col>18</xdr:col>
      <xdr:colOff>9525</xdr:colOff>
      <xdr:row>1</xdr:row>
      <xdr:rowOff>161925</xdr:rowOff>
    </xdr:from>
    <xdr:to>
      <xdr:col>18</xdr:col>
      <xdr:colOff>19050</xdr:colOff>
      <xdr:row>1</xdr:row>
      <xdr:rowOff>171450</xdr:rowOff>
    </xdr:to>
    <xdr:sp>
      <xdr:nvSpPr>
        <xdr:cNvPr id="2" name="WordArt 1"/>
        <xdr:cNvSpPr/>
      </xdr:nvSpPr>
      <xdr:spPr>
        <a:xfrm>
          <a:off x="2593657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22</xdr:col>
      <xdr:colOff>9525</xdr:colOff>
      <xdr:row>1</xdr:row>
      <xdr:rowOff>161925</xdr:rowOff>
    </xdr:from>
    <xdr:to>
      <xdr:col>22</xdr:col>
      <xdr:colOff>19050</xdr:colOff>
      <xdr:row>1</xdr:row>
      <xdr:rowOff>171450</xdr:rowOff>
    </xdr:to>
    <xdr:sp>
      <xdr:nvSpPr>
        <xdr:cNvPr id="51" name="WordArt 1"/>
        <xdr:cNvSpPr/>
      </xdr:nvSpPr>
      <xdr:spPr>
        <a:xfrm>
          <a:off x="3166427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29</xdr:col>
      <xdr:colOff>110836</xdr:colOff>
      <xdr:row>0</xdr:row>
      <xdr:rowOff>207818</xdr:rowOff>
    </xdr:from>
    <xdr:to>
      <xdr:col>30</xdr:col>
      <xdr:colOff>476991</xdr:colOff>
      <xdr:row>0</xdr:row>
      <xdr:rowOff>617513</xdr:rowOff>
    </xdr:to>
    <xdr:sp>
      <xdr:nvSpPr>
        <xdr:cNvPr id="52" name="矩形: 圆角 49">
          <a:hlinkClick xmlns:r="http://schemas.openxmlformats.org/officeDocument/2006/relationships" r:id="rId1"/>
        </xdr:cNvPr>
        <xdr:cNvSpPr/>
      </xdr:nvSpPr>
      <xdr:spPr>
        <a:xfrm>
          <a:off x="42649775" y="207645"/>
          <a:ext cx="105219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xdr:from>
      <xdr:col>6</xdr:col>
      <xdr:colOff>54429</xdr:colOff>
      <xdr:row>0</xdr:row>
      <xdr:rowOff>152400</xdr:rowOff>
    </xdr:from>
    <xdr:to>
      <xdr:col>7</xdr:col>
      <xdr:colOff>423552</xdr:colOff>
      <xdr:row>0</xdr:row>
      <xdr:rowOff>562095</xdr:rowOff>
    </xdr:to>
    <xdr:sp>
      <xdr:nvSpPr>
        <xdr:cNvPr id="2" name="矩形: 圆角 1">
          <a:hlinkClick xmlns:r="http://schemas.openxmlformats.org/officeDocument/2006/relationships" r:id="rId1"/>
        </xdr:cNvPr>
        <xdr:cNvSpPr/>
      </xdr:nvSpPr>
      <xdr:spPr>
        <a:xfrm>
          <a:off x="11855450" y="152400"/>
          <a:ext cx="105537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6</xdr:col>
      <xdr:colOff>54429</xdr:colOff>
      <xdr:row>0</xdr:row>
      <xdr:rowOff>152400</xdr:rowOff>
    </xdr:from>
    <xdr:to>
      <xdr:col>7</xdr:col>
      <xdr:colOff>423552</xdr:colOff>
      <xdr:row>0</xdr:row>
      <xdr:rowOff>562095</xdr:rowOff>
    </xdr:to>
    <xdr:sp>
      <xdr:nvSpPr>
        <xdr:cNvPr id="3" name="矩形: 圆角 1">
          <a:hlinkClick xmlns:r="http://schemas.openxmlformats.org/officeDocument/2006/relationships" r:id="rId1"/>
        </xdr:cNvPr>
        <xdr:cNvSpPr/>
      </xdr:nvSpPr>
      <xdr:spPr>
        <a:xfrm>
          <a:off x="11855450" y="152400"/>
          <a:ext cx="105537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5</xdr:col>
      <xdr:colOff>2012950</xdr:colOff>
      <xdr:row>0</xdr:row>
      <xdr:rowOff>132080</xdr:rowOff>
    </xdr:from>
    <xdr:to>
      <xdr:col>11</xdr:col>
      <xdr:colOff>435610</xdr:colOff>
      <xdr:row>3</xdr:row>
      <xdr:rowOff>223520</xdr:rowOff>
    </xdr:to>
    <xdr:sp>
      <xdr:nvSpPr>
        <xdr:cNvPr id="4" name="矩形标注 3"/>
        <xdr:cNvSpPr/>
      </xdr:nvSpPr>
      <xdr:spPr>
        <a:xfrm>
          <a:off x="11360785" y="132080"/>
          <a:ext cx="4305300" cy="2177415"/>
        </a:xfrm>
        <a:prstGeom prst="wedgeRectCallout">
          <a:avLst/>
        </a:prstGeom>
        <a:solidFill>
          <a:srgbClr val="2E54A1"/>
        </a:solidFill>
        <a:ln>
          <a:solidFill>
            <a:schemeClr val="accent1">
              <a:lumMod val="7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p>
          <a:pPr algn="l"/>
          <a:r>
            <a:rPr lang="zh-CN" altLang="en-US" sz="1800">
              <a:latin typeface="微软雅黑" panose="020B0503020204020204" charset="-122"/>
              <a:ea typeface="微软雅黑" panose="020B0503020204020204" charset="-122"/>
              <a:cs typeface="微软雅黑" panose="020B0503020204020204" charset="-122"/>
            </a:rPr>
            <a:t>表价为华南华东价格，如需入以下仓库</a:t>
          </a:r>
          <a:endParaRPr lang="zh-CN" altLang="en-US"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汕头/厦门/泉州</a:t>
          </a:r>
          <a:r>
            <a:rPr lang="zh-CN" altLang="en-US" sz="1800">
              <a:latin typeface="微软雅黑" panose="020B0503020204020204" charset="-122"/>
              <a:ea typeface="微软雅黑" panose="020B0503020204020204" charset="-122"/>
              <a:cs typeface="微软雅黑" panose="020B0503020204020204" charset="-122"/>
            </a:rPr>
            <a:t>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武汉长沙表价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endParaRPr lang="en-US" altLang="zh-CN" sz="1800">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xdr:from>
      <xdr:col>5</xdr:col>
      <xdr:colOff>89647</xdr:colOff>
      <xdr:row>0</xdr:row>
      <xdr:rowOff>134470</xdr:rowOff>
    </xdr:from>
    <xdr:to>
      <xdr:col>6</xdr:col>
      <xdr:colOff>460692</xdr:colOff>
      <xdr:row>0</xdr:row>
      <xdr:rowOff>544165</xdr:rowOff>
    </xdr:to>
    <xdr:sp>
      <xdr:nvSpPr>
        <xdr:cNvPr id="2" name="矩形: 圆角 1">
          <a:hlinkClick xmlns:r="http://schemas.openxmlformats.org/officeDocument/2006/relationships" r:id="rId1"/>
        </xdr:cNvPr>
        <xdr:cNvSpPr/>
      </xdr:nvSpPr>
      <xdr:spPr>
        <a:xfrm>
          <a:off x="15778480" y="133985"/>
          <a:ext cx="105664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5</xdr:col>
      <xdr:colOff>89647</xdr:colOff>
      <xdr:row>0</xdr:row>
      <xdr:rowOff>134470</xdr:rowOff>
    </xdr:from>
    <xdr:to>
      <xdr:col>6</xdr:col>
      <xdr:colOff>460692</xdr:colOff>
      <xdr:row>0</xdr:row>
      <xdr:rowOff>544165</xdr:rowOff>
    </xdr:to>
    <xdr:sp>
      <xdr:nvSpPr>
        <xdr:cNvPr id="3" name="矩形: 圆角 1">
          <a:hlinkClick xmlns:r="http://schemas.openxmlformats.org/officeDocument/2006/relationships" r:id="rId1"/>
        </xdr:cNvPr>
        <xdr:cNvSpPr/>
      </xdr:nvSpPr>
      <xdr:spPr>
        <a:xfrm>
          <a:off x="15778480" y="133985"/>
          <a:ext cx="105664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4</xdr:col>
      <xdr:colOff>2786380</xdr:colOff>
      <xdr:row>0</xdr:row>
      <xdr:rowOff>770255</xdr:rowOff>
    </xdr:from>
    <xdr:to>
      <xdr:col>7</xdr:col>
      <xdr:colOff>582930</xdr:colOff>
      <xdr:row>2</xdr:row>
      <xdr:rowOff>119380</xdr:rowOff>
    </xdr:to>
    <xdr:sp>
      <xdr:nvSpPr>
        <xdr:cNvPr id="4" name="矩形标注 3"/>
        <xdr:cNvSpPr/>
      </xdr:nvSpPr>
      <xdr:spPr>
        <a:xfrm>
          <a:off x="13395325" y="770255"/>
          <a:ext cx="4248150" cy="1063625"/>
        </a:xfrm>
        <a:prstGeom prst="wedgeRectCallout">
          <a:avLst/>
        </a:prstGeom>
        <a:solidFill>
          <a:srgbClr val="2E54A1"/>
        </a:solidFill>
        <a:ln>
          <a:solidFill>
            <a:schemeClr val="accent1">
              <a:lumMod val="7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800">
              <a:latin typeface="微软雅黑" panose="020B0503020204020204" charset="-122"/>
              <a:ea typeface="微软雅黑" panose="020B0503020204020204" charset="-122"/>
              <a:cs typeface="微软雅黑" panose="020B0503020204020204" charset="-122"/>
            </a:rPr>
            <a:t>表价为华南华东价格，如需入以下仓库</a:t>
          </a:r>
          <a:endParaRPr lang="zh-CN" altLang="en-US"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汕头/厦门/泉州</a:t>
          </a:r>
          <a:r>
            <a:rPr lang="zh-CN" altLang="en-US" sz="1800">
              <a:latin typeface="微软雅黑" panose="020B0503020204020204" charset="-122"/>
              <a:ea typeface="微软雅黑" panose="020B0503020204020204" charset="-122"/>
              <a:cs typeface="微软雅黑" panose="020B0503020204020204" charset="-122"/>
            </a:rPr>
            <a:t>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武汉长沙表价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endParaRPr lang="en-US" altLang="zh-CN" sz="1800">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xdr:from>
      <xdr:col>10</xdr:col>
      <xdr:colOff>83128</xdr:colOff>
      <xdr:row>0</xdr:row>
      <xdr:rowOff>124691</xdr:rowOff>
    </xdr:from>
    <xdr:to>
      <xdr:col>11</xdr:col>
      <xdr:colOff>449282</xdr:colOff>
      <xdr:row>0</xdr:row>
      <xdr:rowOff>534386</xdr:rowOff>
    </xdr:to>
    <xdr:sp>
      <xdr:nvSpPr>
        <xdr:cNvPr id="2" name="矩形: 圆角 1">
          <a:hlinkClick xmlns:r="http://schemas.openxmlformats.org/officeDocument/2006/relationships" r:id="rId1"/>
        </xdr:cNvPr>
        <xdr:cNvSpPr/>
      </xdr:nvSpPr>
      <xdr:spPr>
        <a:xfrm>
          <a:off x="16409035" y="124460"/>
          <a:ext cx="105219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10</xdr:col>
      <xdr:colOff>83128</xdr:colOff>
      <xdr:row>0</xdr:row>
      <xdr:rowOff>124691</xdr:rowOff>
    </xdr:from>
    <xdr:to>
      <xdr:col>11</xdr:col>
      <xdr:colOff>449282</xdr:colOff>
      <xdr:row>0</xdr:row>
      <xdr:rowOff>534386</xdr:rowOff>
    </xdr:to>
    <xdr:sp>
      <xdr:nvSpPr>
        <xdr:cNvPr id="3" name="矩形: 圆角 1">
          <a:hlinkClick xmlns:r="http://schemas.openxmlformats.org/officeDocument/2006/relationships" r:id="rId1"/>
        </xdr:cNvPr>
        <xdr:cNvSpPr/>
      </xdr:nvSpPr>
      <xdr:spPr>
        <a:xfrm>
          <a:off x="16409035" y="124460"/>
          <a:ext cx="105219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7</xdr:col>
      <xdr:colOff>709930</xdr:colOff>
      <xdr:row>0</xdr:row>
      <xdr:rowOff>554355</xdr:rowOff>
    </xdr:from>
    <xdr:to>
      <xdr:col>10</xdr:col>
      <xdr:colOff>649605</xdr:colOff>
      <xdr:row>1</xdr:row>
      <xdr:rowOff>347345</xdr:rowOff>
    </xdr:to>
    <xdr:sp>
      <xdr:nvSpPr>
        <xdr:cNvPr id="4" name="矩形标注 3"/>
        <xdr:cNvSpPr/>
      </xdr:nvSpPr>
      <xdr:spPr>
        <a:xfrm>
          <a:off x="12510135" y="554355"/>
          <a:ext cx="4465955" cy="1063625"/>
        </a:xfrm>
        <a:prstGeom prst="wedgeRectCallout">
          <a:avLst/>
        </a:prstGeom>
        <a:solidFill>
          <a:srgbClr val="2E54A1"/>
        </a:solidFill>
        <a:ln>
          <a:solidFill>
            <a:schemeClr val="accent1">
              <a:lumMod val="7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800">
              <a:latin typeface="微软雅黑" panose="020B0503020204020204" charset="-122"/>
              <a:ea typeface="微软雅黑" panose="020B0503020204020204" charset="-122"/>
              <a:cs typeface="微软雅黑" panose="020B0503020204020204" charset="-122"/>
            </a:rPr>
            <a:t>表价为华南华东价格，如需入以下仓库</a:t>
          </a:r>
          <a:endParaRPr lang="zh-CN" altLang="en-US"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汕头/厦门/泉州</a:t>
          </a:r>
          <a:r>
            <a:rPr lang="zh-CN" altLang="en-US" sz="1800">
              <a:latin typeface="微软雅黑" panose="020B0503020204020204" charset="-122"/>
              <a:ea typeface="微软雅黑" panose="020B0503020204020204" charset="-122"/>
              <a:cs typeface="微软雅黑" panose="020B0503020204020204" charset="-122"/>
            </a:rPr>
            <a:t>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武汉</a:t>
          </a:r>
          <a:r>
            <a:rPr lang="en-US" altLang="zh-CN" sz="1800" b="1">
              <a:solidFill>
                <a:srgbClr val="FF0000"/>
              </a:solidFill>
              <a:latin typeface="微软雅黑" panose="020B0503020204020204" charset="-122"/>
              <a:ea typeface="微软雅黑" panose="020B0503020204020204" charset="-122"/>
              <a:cs typeface="微软雅黑" panose="020B0503020204020204" charset="-122"/>
            </a:rPr>
            <a:t>/</a:t>
          </a:r>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长沙表价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endParaRPr lang="en-US" altLang="zh-CN" sz="1800">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10</xdr:col>
      <xdr:colOff>83128</xdr:colOff>
      <xdr:row>0</xdr:row>
      <xdr:rowOff>124691</xdr:rowOff>
    </xdr:from>
    <xdr:to>
      <xdr:col>11</xdr:col>
      <xdr:colOff>449282</xdr:colOff>
      <xdr:row>0</xdr:row>
      <xdr:rowOff>534386</xdr:rowOff>
    </xdr:to>
    <xdr:sp>
      <xdr:nvSpPr>
        <xdr:cNvPr id="5" name="矩形: 圆角 1">
          <a:hlinkClick xmlns:r="http://schemas.openxmlformats.org/officeDocument/2006/relationships" r:id="rId1"/>
        </xdr:cNvPr>
        <xdr:cNvSpPr/>
      </xdr:nvSpPr>
      <xdr:spPr>
        <a:xfrm>
          <a:off x="16409035" y="124460"/>
          <a:ext cx="105219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10</xdr:col>
      <xdr:colOff>83128</xdr:colOff>
      <xdr:row>0</xdr:row>
      <xdr:rowOff>124691</xdr:rowOff>
    </xdr:from>
    <xdr:to>
      <xdr:col>11</xdr:col>
      <xdr:colOff>449282</xdr:colOff>
      <xdr:row>0</xdr:row>
      <xdr:rowOff>534386</xdr:rowOff>
    </xdr:to>
    <xdr:sp>
      <xdr:nvSpPr>
        <xdr:cNvPr id="6" name="矩形: 圆角 1">
          <a:hlinkClick xmlns:r="http://schemas.openxmlformats.org/officeDocument/2006/relationships" r:id="rId1"/>
        </xdr:cNvPr>
        <xdr:cNvSpPr/>
      </xdr:nvSpPr>
      <xdr:spPr>
        <a:xfrm>
          <a:off x="16409035" y="124460"/>
          <a:ext cx="105219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7</xdr:col>
      <xdr:colOff>709930</xdr:colOff>
      <xdr:row>0</xdr:row>
      <xdr:rowOff>554355</xdr:rowOff>
    </xdr:from>
    <xdr:to>
      <xdr:col>10</xdr:col>
      <xdr:colOff>649605</xdr:colOff>
      <xdr:row>1</xdr:row>
      <xdr:rowOff>347345</xdr:rowOff>
    </xdr:to>
    <xdr:sp>
      <xdr:nvSpPr>
        <xdr:cNvPr id="7" name="矩形标注 6"/>
        <xdr:cNvSpPr/>
      </xdr:nvSpPr>
      <xdr:spPr>
        <a:xfrm>
          <a:off x="12510135" y="554355"/>
          <a:ext cx="4465955" cy="1063625"/>
        </a:xfrm>
        <a:prstGeom prst="wedgeRectCallout">
          <a:avLst/>
        </a:prstGeom>
        <a:solidFill>
          <a:srgbClr val="2E54A1"/>
        </a:solidFill>
        <a:ln>
          <a:solidFill>
            <a:schemeClr val="accent1">
              <a:lumMod val="7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800">
              <a:latin typeface="微软雅黑" panose="020B0503020204020204" charset="-122"/>
              <a:ea typeface="微软雅黑" panose="020B0503020204020204" charset="-122"/>
              <a:cs typeface="微软雅黑" panose="020B0503020204020204" charset="-122"/>
            </a:rPr>
            <a:t>表价为华南华东价格，如需入以下仓库</a:t>
          </a:r>
          <a:endParaRPr lang="zh-CN" altLang="en-US"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汕头/厦门/泉州</a:t>
          </a:r>
          <a:r>
            <a:rPr lang="zh-CN" altLang="en-US" sz="1800">
              <a:latin typeface="微软雅黑" panose="020B0503020204020204" charset="-122"/>
              <a:ea typeface="微软雅黑" panose="020B0503020204020204" charset="-122"/>
              <a:cs typeface="微软雅黑" panose="020B0503020204020204" charset="-122"/>
            </a:rPr>
            <a:t>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武汉</a:t>
          </a:r>
          <a:r>
            <a:rPr lang="en-US" altLang="zh-CN" sz="1800" b="1">
              <a:solidFill>
                <a:srgbClr val="FF0000"/>
              </a:solidFill>
              <a:latin typeface="微软雅黑" panose="020B0503020204020204" charset="-122"/>
              <a:ea typeface="微软雅黑" panose="020B0503020204020204" charset="-122"/>
              <a:cs typeface="微软雅黑" panose="020B0503020204020204" charset="-122"/>
            </a:rPr>
            <a:t>/</a:t>
          </a:r>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长沙表价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endParaRPr lang="en-US" altLang="zh-CN" sz="1800">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xdr:from>
      <xdr:col>8</xdr:col>
      <xdr:colOff>0</xdr:colOff>
      <xdr:row>0</xdr:row>
      <xdr:rowOff>0</xdr:rowOff>
    </xdr:from>
    <xdr:to>
      <xdr:col>9</xdr:col>
      <xdr:colOff>369124</xdr:colOff>
      <xdr:row>0</xdr:row>
      <xdr:rowOff>409695</xdr:rowOff>
    </xdr:to>
    <xdr:sp>
      <xdr:nvSpPr>
        <xdr:cNvPr id="2" name="矩形: 圆角 1">
          <a:hlinkClick xmlns:r="http://schemas.openxmlformats.org/officeDocument/2006/relationships" r:id="rId1"/>
        </xdr:cNvPr>
        <xdr:cNvSpPr/>
      </xdr:nvSpPr>
      <xdr:spPr>
        <a:xfrm>
          <a:off x="12251690" y="0"/>
          <a:ext cx="105473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8</xdr:col>
      <xdr:colOff>0</xdr:colOff>
      <xdr:row>0</xdr:row>
      <xdr:rowOff>0</xdr:rowOff>
    </xdr:from>
    <xdr:to>
      <xdr:col>9</xdr:col>
      <xdr:colOff>369124</xdr:colOff>
      <xdr:row>0</xdr:row>
      <xdr:rowOff>409695</xdr:rowOff>
    </xdr:to>
    <xdr:sp>
      <xdr:nvSpPr>
        <xdr:cNvPr id="3" name="矩形: 圆角 1">
          <a:hlinkClick xmlns:r="http://schemas.openxmlformats.org/officeDocument/2006/relationships" r:id="rId1"/>
        </xdr:cNvPr>
        <xdr:cNvSpPr/>
      </xdr:nvSpPr>
      <xdr:spPr>
        <a:xfrm>
          <a:off x="12251690" y="0"/>
          <a:ext cx="105473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7</xdr:col>
      <xdr:colOff>422275</xdr:colOff>
      <xdr:row>0</xdr:row>
      <xdr:rowOff>495300</xdr:rowOff>
    </xdr:from>
    <xdr:to>
      <xdr:col>10</xdr:col>
      <xdr:colOff>183515</xdr:colOff>
      <xdr:row>1</xdr:row>
      <xdr:rowOff>288290</xdr:rowOff>
    </xdr:to>
    <xdr:sp>
      <xdr:nvSpPr>
        <xdr:cNvPr id="4" name="矩形标注 3"/>
        <xdr:cNvSpPr/>
      </xdr:nvSpPr>
      <xdr:spPr>
        <a:xfrm>
          <a:off x="9558655" y="495300"/>
          <a:ext cx="4248150" cy="1063625"/>
        </a:xfrm>
        <a:prstGeom prst="wedgeRectCallout">
          <a:avLst/>
        </a:prstGeom>
        <a:solidFill>
          <a:srgbClr val="2E54A1"/>
        </a:solidFill>
        <a:ln>
          <a:solidFill>
            <a:schemeClr val="accent1">
              <a:lumMod val="7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800">
              <a:latin typeface="微软雅黑" panose="020B0503020204020204" charset="-122"/>
              <a:ea typeface="微软雅黑" panose="020B0503020204020204" charset="-122"/>
              <a:cs typeface="微软雅黑" panose="020B0503020204020204" charset="-122"/>
            </a:rPr>
            <a:t>表价为华南华东价格，如需入以下仓库</a:t>
          </a:r>
          <a:endParaRPr lang="zh-CN" altLang="en-US"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汕头/厦门/泉州</a:t>
          </a:r>
          <a:r>
            <a:rPr lang="zh-CN" altLang="en-US" sz="1800">
              <a:latin typeface="微软雅黑" panose="020B0503020204020204" charset="-122"/>
              <a:ea typeface="微软雅黑" panose="020B0503020204020204" charset="-122"/>
              <a:cs typeface="微软雅黑" panose="020B0503020204020204" charset="-122"/>
            </a:rPr>
            <a:t>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武汉长沙表价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endParaRPr lang="en-US" altLang="zh-CN" sz="1800">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xdr:from>
      <xdr:col>4</xdr:col>
      <xdr:colOff>9525</xdr:colOff>
      <xdr:row>1</xdr:row>
      <xdr:rowOff>161925</xdr:rowOff>
    </xdr:from>
    <xdr:to>
      <xdr:col>4</xdr:col>
      <xdr:colOff>19050</xdr:colOff>
      <xdr:row>1</xdr:row>
      <xdr:rowOff>171450</xdr:rowOff>
    </xdr:to>
    <xdr:sp>
      <xdr:nvSpPr>
        <xdr:cNvPr id="2" name="WordArt 1"/>
        <xdr:cNvSpPr/>
      </xdr:nvSpPr>
      <xdr:spPr>
        <a:xfrm>
          <a:off x="719455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5</xdr:col>
      <xdr:colOff>9525</xdr:colOff>
      <xdr:row>1</xdr:row>
      <xdr:rowOff>161925</xdr:rowOff>
    </xdr:from>
    <xdr:to>
      <xdr:col>5</xdr:col>
      <xdr:colOff>19050</xdr:colOff>
      <xdr:row>1</xdr:row>
      <xdr:rowOff>171450</xdr:rowOff>
    </xdr:to>
    <xdr:sp>
      <xdr:nvSpPr>
        <xdr:cNvPr id="8" name="WordArt 1"/>
        <xdr:cNvSpPr/>
      </xdr:nvSpPr>
      <xdr:spPr>
        <a:xfrm>
          <a:off x="993775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0</xdr:colOff>
      <xdr:row>0</xdr:row>
      <xdr:rowOff>0</xdr:rowOff>
    </xdr:from>
    <xdr:to>
      <xdr:col>10</xdr:col>
      <xdr:colOff>371044</xdr:colOff>
      <xdr:row>0</xdr:row>
      <xdr:rowOff>409695</xdr:rowOff>
    </xdr:to>
    <xdr:sp>
      <xdr:nvSpPr>
        <xdr:cNvPr id="14" name="矩形: 圆角 13">
          <a:hlinkClick xmlns:r="http://schemas.openxmlformats.org/officeDocument/2006/relationships" r:id="rId1"/>
        </xdr:cNvPr>
        <xdr:cNvSpPr/>
      </xdr:nvSpPr>
      <xdr:spPr>
        <a:xfrm>
          <a:off x="16125825" y="0"/>
          <a:ext cx="105664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4</xdr:col>
      <xdr:colOff>9525</xdr:colOff>
      <xdr:row>1</xdr:row>
      <xdr:rowOff>161925</xdr:rowOff>
    </xdr:from>
    <xdr:to>
      <xdr:col>4</xdr:col>
      <xdr:colOff>19050</xdr:colOff>
      <xdr:row>1</xdr:row>
      <xdr:rowOff>171450</xdr:rowOff>
    </xdr:to>
    <xdr:sp>
      <xdr:nvSpPr>
        <xdr:cNvPr id="39" name="WordArt 1"/>
        <xdr:cNvSpPr/>
      </xdr:nvSpPr>
      <xdr:spPr>
        <a:xfrm>
          <a:off x="719455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5</xdr:col>
      <xdr:colOff>9525</xdr:colOff>
      <xdr:row>1</xdr:row>
      <xdr:rowOff>161925</xdr:rowOff>
    </xdr:from>
    <xdr:to>
      <xdr:col>5</xdr:col>
      <xdr:colOff>19050</xdr:colOff>
      <xdr:row>1</xdr:row>
      <xdr:rowOff>171450</xdr:rowOff>
    </xdr:to>
    <xdr:sp>
      <xdr:nvSpPr>
        <xdr:cNvPr id="64" name="WordArt 1"/>
        <xdr:cNvSpPr/>
      </xdr:nvSpPr>
      <xdr:spPr>
        <a:xfrm>
          <a:off x="993775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0</xdr:colOff>
      <xdr:row>0</xdr:row>
      <xdr:rowOff>0</xdr:rowOff>
    </xdr:from>
    <xdr:to>
      <xdr:col>10</xdr:col>
      <xdr:colOff>371044</xdr:colOff>
      <xdr:row>0</xdr:row>
      <xdr:rowOff>409695</xdr:rowOff>
    </xdr:to>
    <xdr:sp>
      <xdr:nvSpPr>
        <xdr:cNvPr id="101" name="矩形: 圆角 13">
          <a:hlinkClick xmlns:r="http://schemas.openxmlformats.org/officeDocument/2006/relationships" r:id="rId1"/>
        </xdr:cNvPr>
        <xdr:cNvSpPr/>
      </xdr:nvSpPr>
      <xdr:spPr>
        <a:xfrm>
          <a:off x="16125825" y="0"/>
          <a:ext cx="105664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6</xdr:col>
      <xdr:colOff>698500</xdr:colOff>
      <xdr:row>0</xdr:row>
      <xdr:rowOff>434975</xdr:rowOff>
    </xdr:from>
    <xdr:to>
      <xdr:col>10</xdr:col>
      <xdr:colOff>391795</xdr:colOff>
      <xdr:row>1</xdr:row>
      <xdr:rowOff>227965</xdr:rowOff>
    </xdr:to>
    <xdr:sp>
      <xdr:nvSpPr>
        <xdr:cNvPr id="3" name="矩形标注 2"/>
        <xdr:cNvSpPr/>
      </xdr:nvSpPr>
      <xdr:spPr>
        <a:xfrm>
          <a:off x="12328525" y="434975"/>
          <a:ext cx="4874895" cy="1063625"/>
        </a:xfrm>
        <a:prstGeom prst="wedgeRectCallout">
          <a:avLst/>
        </a:prstGeom>
        <a:solidFill>
          <a:srgbClr val="2E54A1"/>
        </a:solidFill>
        <a:ln>
          <a:solidFill>
            <a:schemeClr val="accent1">
              <a:lumMod val="7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800">
              <a:latin typeface="微软雅黑" panose="020B0503020204020204" charset="-122"/>
              <a:ea typeface="微软雅黑" panose="020B0503020204020204" charset="-122"/>
              <a:cs typeface="微软雅黑" panose="020B0503020204020204" charset="-122"/>
            </a:rPr>
            <a:t>表价为华南华东价格，如需入以下仓库</a:t>
          </a:r>
          <a:endParaRPr lang="zh-CN" altLang="en-US"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汕头/厦门/泉州</a:t>
          </a:r>
          <a:r>
            <a:rPr lang="zh-CN" altLang="en-US" sz="1800">
              <a:latin typeface="微软雅黑" panose="020B0503020204020204" charset="-122"/>
              <a:ea typeface="微软雅黑" panose="020B0503020204020204" charset="-122"/>
              <a:cs typeface="微软雅黑" panose="020B0503020204020204" charset="-122"/>
            </a:rPr>
            <a:t>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武汉长沙表价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endParaRPr lang="en-US" altLang="zh-CN" sz="1800">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xdr:from>
      <xdr:col>3</xdr:col>
      <xdr:colOff>9525</xdr:colOff>
      <xdr:row>1</xdr:row>
      <xdr:rowOff>161925</xdr:rowOff>
    </xdr:from>
    <xdr:to>
      <xdr:col>3</xdr:col>
      <xdr:colOff>19050</xdr:colOff>
      <xdr:row>1</xdr:row>
      <xdr:rowOff>171450</xdr:rowOff>
    </xdr:to>
    <xdr:sp>
      <xdr:nvSpPr>
        <xdr:cNvPr id="2" name="WordArt 1"/>
        <xdr:cNvSpPr/>
      </xdr:nvSpPr>
      <xdr:spPr>
        <a:xfrm>
          <a:off x="542544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4</xdr:col>
      <xdr:colOff>9525</xdr:colOff>
      <xdr:row>1</xdr:row>
      <xdr:rowOff>161925</xdr:rowOff>
    </xdr:from>
    <xdr:to>
      <xdr:col>4</xdr:col>
      <xdr:colOff>19050</xdr:colOff>
      <xdr:row>1</xdr:row>
      <xdr:rowOff>171450</xdr:rowOff>
    </xdr:to>
    <xdr:sp>
      <xdr:nvSpPr>
        <xdr:cNvPr id="8" name="WordArt 1"/>
        <xdr:cNvSpPr/>
      </xdr:nvSpPr>
      <xdr:spPr>
        <a:xfrm>
          <a:off x="816864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7</xdr:col>
      <xdr:colOff>0</xdr:colOff>
      <xdr:row>0</xdr:row>
      <xdr:rowOff>0</xdr:rowOff>
    </xdr:from>
    <xdr:to>
      <xdr:col>8</xdr:col>
      <xdr:colOff>371044</xdr:colOff>
      <xdr:row>0</xdr:row>
      <xdr:rowOff>409695</xdr:rowOff>
    </xdr:to>
    <xdr:sp>
      <xdr:nvSpPr>
        <xdr:cNvPr id="98" name="矩形: 圆角 97">
          <a:hlinkClick xmlns:r="http://schemas.openxmlformats.org/officeDocument/2006/relationships" r:id="rId1"/>
        </xdr:cNvPr>
        <xdr:cNvSpPr/>
      </xdr:nvSpPr>
      <xdr:spPr>
        <a:xfrm>
          <a:off x="13104495" y="0"/>
          <a:ext cx="115252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5</xdr:col>
      <xdr:colOff>640080</xdr:colOff>
      <xdr:row>0</xdr:row>
      <xdr:rowOff>490220</xdr:rowOff>
    </xdr:from>
    <xdr:to>
      <xdr:col>8</xdr:col>
      <xdr:colOff>432435</xdr:colOff>
      <xdr:row>1</xdr:row>
      <xdr:rowOff>283210</xdr:rowOff>
    </xdr:to>
    <xdr:sp>
      <xdr:nvSpPr>
        <xdr:cNvPr id="3" name="矩形标注 2"/>
        <xdr:cNvSpPr/>
      </xdr:nvSpPr>
      <xdr:spPr>
        <a:xfrm>
          <a:off x="10069195" y="490220"/>
          <a:ext cx="4249420" cy="1063625"/>
        </a:xfrm>
        <a:prstGeom prst="wedgeRectCallout">
          <a:avLst/>
        </a:prstGeom>
        <a:solidFill>
          <a:srgbClr val="2E54A1"/>
        </a:solidFill>
        <a:ln>
          <a:solidFill>
            <a:schemeClr val="accent1">
              <a:lumMod val="7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800">
              <a:latin typeface="微软雅黑" panose="020B0503020204020204" charset="-122"/>
              <a:ea typeface="微软雅黑" panose="020B0503020204020204" charset="-122"/>
              <a:cs typeface="微软雅黑" panose="020B0503020204020204" charset="-122"/>
            </a:rPr>
            <a:t>表价为华南华东价格，如需入以下仓库</a:t>
          </a:r>
          <a:endParaRPr lang="zh-CN" altLang="en-US"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汕头/厦门/泉州</a:t>
          </a:r>
          <a:r>
            <a:rPr lang="zh-CN" altLang="en-US" sz="1800">
              <a:latin typeface="微软雅黑" panose="020B0503020204020204" charset="-122"/>
              <a:ea typeface="微软雅黑" panose="020B0503020204020204" charset="-122"/>
              <a:cs typeface="微软雅黑" panose="020B0503020204020204" charset="-122"/>
            </a:rPr>
            <a:t>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武汉长沙表价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endParaRPr lang="en-US" altLang="zh-CN" sz="1800">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305498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8" name="WordArt 1"/>
        <xdr:cNvSpPr/>
      </xdr:nvSpPr>
      <xdr:spPr>
        <a:xfrm>
          <a:off x="453644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xdr:col>
      <xdr:colOff>9525</xdr:colOff>
      <xdr:row>4</xdr:row>
      <xdr:rowOff>161925</xdr:rowOff>
    </xdr:from>
    <xdr:to>
      <xdr:col>2</xdr:col>
      <xdr:colOff>19050</xdr:colOff>
      <xdr:row>4</xdr:row>
      <xdr:rowOff>171450</xdr:rowOff>
    </xdr:to>
    <xdr:sp>
      <xdr:nvSpPr>
        <xdr:cNvPr id="26" name="WordArt 1"/>
        <xdr:cNvSpPr/>
      </xdr:nvSpPr>
      <xdr:spPr>
        <a:xfrm>
          <a:off x="3054985" y="255651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4</xdr:row>
      <xdr:rowOff>161925</xdr:rowOff>
    </xdr:from>
    <xdr:to>
      <xdr:col>3</xdr:col>
      <xdr:colOff>19050</xdr:colOff>
      <xdr:row>4</xdr:row>
      <xdr:rowOff>171450</xdr:rowOff>
    </xdr:to>
    <xdr:sp>
      <xdr:nvSpPr>
        <xdr:cNvPr id="32" name="WordArt 1"/>
        <xdr:cNvSpPr/>
      </xdr:nvSpPr>
      <xdr:spPr>
        <a:xfrm>
          <a:off x="4536440" y="255651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8</xdr:col>
      <xdr:colOff>0</xdr:colOff>
      <xdr:row>0</xdr:row>
      <xdr:rowOff>0</xdr:rowOff>
    </xdr:from>
    <xdr:to>
      <xdr:col>9</xdr:col>
      <xdr:colOff>369124</xdr:colOff>
      <xdr:row>0</xdr:row>
      <xdr:rowOff>409695</xdr:rowOff>
    </xdr:to>
    <xdr:sp>
      <xdr:nvSpPr>
        <xdr:cNvPr id="146" name="矩形: 圆角 145">
          <a:hlinkClick xmlns:r="http://schemas.openxmlformats.org/officeDocument/2006/relationships" r:id="rId1"/>
        </xdr:cNvPr>
        <xdr:cNvSpPr/>
      </xdr:nvSpPr>
      <xdr:spPr>
        <a:xfrm>
          <a:off x="12586335" y="0"/>
          <a:ext cx="124587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147" name="WordArt 1"/>
        <xdr:cNvSpPr/>
      </xdr:nvSpPr>
      <xdr:spPr>
        <a:xfrm>
          <a:off x="305498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148" name="WordArt 1"/>
        <xdr:cNvSpPr/>
      </xdr:nvSpPr>
      <xdr:spPr>
        <a:xfrm>
          <a:off x="453644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xdr:col>
      <xdr:colOff>9525</xdr:colOff>
      <xdr:row>4</xdr:row>
      <xdr:rowOff>161925</xdr:rowOff>
    </xdr:from>
    <xdr:to>
      <xdr:col>2</xdr:col>
      <xdr:colOff>19050</xdr:colOff>
      <xdr:row>4</xdr:row>
      <xdr:rowOff>171450</xdr:rowOff>
    </xdr:to>
    <xdr:sp>
      <xdr:nvSpPr>
        <xdr:cNvPr id="149" name="WordArt 1"/>
        <xdr:cNvSpPr/>
      </xdr:nvSpPr>
      <xdr:spPr>
        <a:xfrm>
          <a:off x="3054985" y="255651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4</xdr:row>
      <xdr:rowOff>161925</xdr:rowOff>
    </xdr:from>
    <xdr:to>
      <xdr:col>3</xdr:col>
      <xdr:colOff>19050</xdr:colOff>
      <xdr:row>4</xdr:row>
      <xdr:rowOff>171450</xdr:rowOff>
    </xdr:to>
    <xdr:sp>
      <xdr:nvSpPr>
        <xdr:cNvPr id="150" name="WordArt 1"/>
        <xdr:cNvSpPr/>
      </xdr:nvSpPr>
      <xdr:spPr>
        <a:xfrm>
          <a:off x="4536440" y="255651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8</xdr:col>
      <xdr:colOff>0</xdr:colOff>
      <xdr:row>0</xdr:row>
      <xdr:rowOff>0</xdr:rowOff>
    </xdr:from>
    <xdr:to>
      <xdr:col>9</xdr:col>
      <xdr:colOff>369124</xdr:colOff>
      <xdr:row>0</xdr:row>
      <xdr:rowOff>409695</xdr:rowOff>
    </xdr:to>
    <xdr:sp>
      <xdr:nvSpPr>
        <xdr:cNvPr id="151" name="矩形: 圆角 145">
          <a:hlinkClick xmlns:r="http://schemas.openxmlformats.org/officeDocument/2006/relationships" r:id="rId1"/>
        </xdr:cNvPr>
        <xdr:cNvSpPr/>
      </xdr:nvSpPr>
      <xdr:spPr>
        <a:xfrm>
          <a:off x="12586335" y="0"/>
          <a:ext cx="124587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8</xdr:col>
      <xdr:colOff>144780</xdr:colOff>
      <xdr:row>3</xdr:row>
      <xdr:rowOff>88900</xdr:rowOff>
    </xdr:from>
    <xdr:to>
      <xdr:col>9</xdr:col>
      <xdr:colOff>747395</xdr:colOff>
      <xdr:row>4</xdr:row>
      <xdr:rowOff>222885</xdr:rowOff>
    </xdr:to>
    <xdr:sp>
      <xdr:nvSpPr>
        <xdr:cNvPr id="3" name="燕尾形箭头 2"/>
        <xdr:cNvSpPr/>
      </xdr:nvSpPr>
      <xdr:spPr>
        <a:xfrm>
          <a:off x="12731115" y="1969135"/>
          <a:ext cx="1479550" cy="648335"/>
        </a:xfrm>
        <a:prstGeom prst="notchedRightArrow">
          <a:avLst/>
        </a:prstGeom>
      </xdr:spPr>
      <xdr:style>
        <a:lnRef idx="0">
          <a:srgbClr val="FFFFFF"/>
        </a:lnRef>
        <a:fillRef idx="2">
          <a:schemeClr val="accent1"/>
        </a:fillRef>
        <a:effectRef idx="1">
          <a:schemeClr val="accent1"/>
        </a:effectRef>
        <a:fontRef idx="minor">
          <a:schemeClr val="lt1"/>
        </a:fontRef>
      </xdr:style>
      <xdr:txBody>
        <a:bodyPr vertOverflow="clip" horzOverflow="clip" wrap="square" rtlCol="0" anchor="ctr" anchorCtr="0">
          <a:scene3d>
            <a:camera prst="orthographicFront"/>
            <a:lightRig rig="threePt" dir="t"/>
          </a:scene3d>
        </a:bodyPr>
        <a:p>
          <a:pPr algn="ctr"/>
          <a:r>
            <a:rPr lang="zh-CN" altLang="en-US" sz="1100">
              <a:ln w="15875">
                <a:solidFill>
                  <a:schemeClr val="bg1"/>
                </a:solidFill>
              </a:ln>
              <a:noFill/>
              <a:effectLst/>
            </a:rPr>
            <a:t>ups燃油查询</a:t>
          </a:r>
          <a:endParaRPr lang="zh-CN" altLang="en-US" sz="1100">
            <a:ln w="15875">
              <a:solidFill>
                <a:schemeClr val="bg1"/>
              </a:solidFill>
            </a:ln>
            <a:noFill/>
            <a:effectLst/>
          </a:endParaRPr>
        </a:p>
      </xdr:txBody>
    </xdr:sp>
    <xdr:clientData/>
  </xdr:twoCellAnchor>
  <mc:AlternateContent xmlns:mc="http://schemas.openxmlformats.org/markup-compatibility/2006">
    <mc:Choice xmlns:a14="http://schemas.microsoft.com/office/drawing/2010/main" Requires="a14">
      <xdr:twoCellAnchor editAs="oneCell">
        <xdr:from>
          <xdr:col>7</xdr:col>
          <xdr:colOff>1920875</xdr:colOff>
          <xdr:row>21</xdr:row>
          <xdr:rowOff>819785</xdr:rowOff>
        </xdr:from>
        <xdr:to>
          <xdr:col>8</xdr:col>
          <xdr:colOff>711200</xdr:colOff>
          <xdr:row>21</xdr:row>
          <xdr:rowOff>1657985</xdr:rowOff>
        </xdr:to>
        <xdr:sp>
          <xdr:nvSpPr>
            <xdr:cNvPr id="26625" name="Object 1" hidden="1">
              <a:extLst>
                <a:ext uri="{63B3BB69-23CF-44E3-9099-C40C66FF867C}">
                  <a14:compatExt spid="_x0000_s26625"/>
                </a:ext>
              </a:extLst>
            </xdr:cNvPr>
            <xdr:cNvSpPr/>
          </xdr:nvSpPr>
          <xdr:spPr>
            <a:xfrm>
              <a:off x="12373610" y="8192135"/>
              <a:ext cx="923925" cy="838200"/>
            </a:xfrm>
            <a:prstGeom prst="rect">
              <a:avLst/>
            </a:prstGeom>
          </xdr:spPr>
        </xdr:sp>
        <xdr:clientData/>
      </xdr:twoCellAnchor>
    </mc:Choice>
    <mc:Fallback/>
  </mc:AlternateContent>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431165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8" name="WordArt 1"/>
        <xdr:cNvSpPr/>
      </xdr:nvSpPr>
      <xdr:spPr>
        <a:xfrm>
          <a:off x="594550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51" name="WordArt 1"/>
        <xdr:cNvSpPr/>
      </xdr:nvSpPr>
      <xdr:spPr>
        <a:xfrm>
          <a:off x="431165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52" name="WordArt 1"/>
        <xdr:cNvSpPr/>
      </xdr:nvSpPr>
      <xdr:spPr>
        <a:xfrm>
          <a:off x="594550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3" name="WordArt 1"/>
        <xdr:cNvSpPr/>
      </xdr:nvSpPr>
      <xdr:spPr>
        <a:xfrm>
          <a:off x="431165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4" name="WordArt 1"/>
        <xdr:cNvSpPr/>
      </xdr:nvSpPr>
      <xdr:spPr>
        <a:xfrm>
          <a:off x="594550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6" name="WordArt 1"/>
        <xdr:cNvSpPr/>
      </xdr:nvSpPr>
      <xdr:spPr>
        <a:xfrm>
          <a:off x="431165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7" name="WordArt 1"/>
        <xdr:cNvSpPr/>
      </xdr:nvSpPr>
      <xdr:spPr>
        <a:xfrm>
          <a:off x="594550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7</xdr:col>
      <xdr:colOff>81915</xdr:colOff>
      <xdr:row>0</xdr:row>
      <xdr:rowOff>95250</xdr:rowOff>
    </xdr:from>
    <xdr:to>
      <xdr:col>8</xdr:col>
      <xdr:colOff>511379</xdr:colOff>
      <xdr:row>0</xdr:row>
      <xdr:rowOff>504945</xdr:rowOff>
    </xdr:to>
    <xdr:sp>
      <xdr:nvSpPr>
        <xdr:cNvPr id="9" name="矩形: 圆角 49">
          <a:hlinkClick xmlns:r="http://schemas.openxmlformats.org/officeDocument/2006/relationships" r:id="rId1"/>
        </xdr:cNvPr>
        <xdr:cNvSpPr/>
      </xdr:nvSpPr>
      <xdr:spPr>
        <a:xfrm>
          <a:off x="12322175" y="95250"/>
          <a:ext cx="111506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28.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0</xdr:row>
      <xdr:rowOff>161925</xdr:rowOff>
    </xdr:from>
    <xdr:to>
      <xdr:col>0</xdr:col>
      <xdr:colOff>19050</xdr:colOff>
      <xdr:row>0</xdr:row>
      <xdr:rowOff>171450</xdr:rowOff>
    </xdr:to>
    <xdr:sp>
      <xdr:nvSpPr>
        <xdr:cNvPr id="2" name="WordArt 1"/>
        <xdr:cNvSpPr/>
      </xdr:nvSpPr>
      <xdr:spPr>
        <a:xfrm>
          <a:off x="95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1</xdr:col>
      <xdr:colOff>9525</xdr:colOff>
      <xdr:row>0</xdr:row>
      <xdr:rowOff>161925</xdr:rowOff>
    </xdr:from>
    <xdr:to>
      <xdr:col>1</xdr:col>
      <xdr:colOff>19050</xdr:colOff>
      <xdr:row>0</xdr:row>
      <xdr:rowOff>171450</xdr:rowOff>
    </xdr:to>
    <xdr:sp>
      <xdr:nvSpPr>
        <xdr:cNvPr id="8" name="WordArt 1"/>
        <xdr:cNvSpPr/>
      </xdr:nvSpPr>
      <xdr:spPr>
        <a:xfrm>
          <a:off x="36671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editAs="oneCell">
    <xdr:from>
      <xdr:col>5</xdr:col>
      <xdr:colOff>0</xdr:colOff>
      <xdr:row>2</xdr:row>
      <xdr:rowOff>0</xdr:rowOff>
    </xdr:from>
    <xdr:to>
      <xdr:col>5</xdr:col>
      <xdr:colOff>38100</xdr:colOff>
      <xdr:row>2</xdr:row>
      <xdr:rowOff>76200</xdr:rowOff>
    </xdr:to>
    <xdr:pic>
      <xdr:nvPicPr>
        <xdr:cNvPr id="51" name="图片 50"/>
        <xdr:cNvPicPr>
          <a:picLocks noChangeAspect="1"/>
        </xdr:cNvPicPr>
      </xdr:nvPicPr>
      <xdr:blipFill>
        <a:blip r:embed="rId1" r:link="rId2"/>
        <a:stretch>
          <a:fillRect/>
        </a:stretch>
      </xdr:blipFill>
      <xdr:spPr>
        <a:xfrm>
          <a:off x="10504170" y="1956435"/>
          <a:ext cx="38100" cy="76200"/>
        </a:xfrm>
        <a:prstGeom prst="rect">
          <a:avLst/>
        </a:prstGeom>
        <a:noFill/>
        <a:ln>
          <a:noFill/>
        </a:ln>
      </xdr:spPr>
    </xdr:pic>
    <xdr:clientData/>
  </xdr:twoCellAnchor>
  <xdr:twoCellAnchor editAs="oneCell">
    <xdr:from>
      <xdr:col>5</xdr:col>
      <xdr:colOff>0</xdr:colOff>
      <xdr:row>13</xdr:row>
      <xdr:rowOff>0</xdr:rowOff>
    </xdr:from>
    <xdr:to>
      <xdr:col>5</xdr:col>
      <xdr:colOff>38100</xdr:colOff>
      <xdr:row>13</xdr:row>
      <xdr:rowOff>76200</xdr:rowOff>
    </xdr:to>
    <xdr:pic>
      <xdr:nvPicPr>
        <xdr:cNvPr id="54" name="图片 53"/>
        <xdr:cNvPicPr>
          <a:picLocks noChangeAspect="1"/>
        </xdr:cNvPicPr>
      </xdr:nvPicPr>
      <xdr:blipFill>
        <a:blip r:embed="rId1" r:link="rId2"/>
        <a:stretch>
          <a:fillRect/>
        </a:stretch>
      </xdr:blipFill>
      <xdr:spPr>
        <a:xfrm>
          <a:off x="10504170" y="10079355"/>
          <a:ext cx="38100" cy="76200"/>
        </a:xfrm>
        <a:prstGeom prst="rect">
          <a:avLst/>
        </a:prstGeom>
        <a:noFill/>
        <a:ln>
          <a:noFill/>
        </a:ln>
      </xdr:spPr>
    </xdr:pic>
    <xdr:clientData/>
  </xdr:twoCellAnchor>
  <xdr:twoCellAnchor>
    <xdr:from>
      <xdr:col>5</xdr:col>
      <xdr:colOff>0</xdr:colOff>
      <xdr:row>0</xdr:row>
      <xdr:rowOff>0</xdr:rowOff>
    </xdr:from>
    <xdr:to>
      <xdr:col>6</xdr:col>
      <xdr:colOff>423552</xdr:colOff>
      <xdr:row>0</xdr:row>
      <xdr:rowOff>409695</xdr:rowOff>
    </xdr:to>
    <xdr:sp>
      <xdr:nvSpPr>
        <xdr:cNvPr id="14" name="矩形: 圆角 13">
          <a:hlinkClick xmlns:r="http://schemas.openxmlformats.org/officeDocument/2006/relationships" r:id="rId3"/>
        </xdr:cNvPr>
        <xdr:cNvSpPr/>
      </xdr:nvSpPr>
      <xdr:spPr>
        <a:xfrm>
          <a:off x="10504170" y="0"/>
          <a:ext cx="113855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0</xdr:col>
      <xdr:colOff>9525</xdr:colOff>
      <xdr:row>0</xdr:row>
      <xdr:rowOff>161925</xdr:rowOff>
    </xdr:from>
    <xdr:to>
      <xdr:col>0</xdr:col>
      <xdr:colOff>19050</xdr:colOff>
      <xdr:row>0</xdr:row>
      <xdr:rowOff>171450</xdr:rowOff>
    </xdr:to>
    <xdr:sp>
      <xdr:nvSpPr>
        <xdr:cNvPr id="69" name="WordArt 1"/>
        <xdr:cNvSpPr/>
      </xdr:nvSpPr>
      <xdr:spPr>
        <a:xfrm>
          <a:off x="95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1</xdr:col>
      <xdr:colOff>9525</xdr:colOff>
      <xdr:row>0</xdr:row>
      <xdr:rowOff>161925</xdr:rowOff>
    </xdr:from>
    <xdr:to>
      <xdr:col>1</xdr:col>
      <xdr:colOff>19050</xdr:colOff>
      <xdr:row>0</xdr:row>
      <xdr:rowOff>171450</xdr:rowOff>
    </xdr:to>
    <xdr:sp>
      <xdr:nvSpPr>
        <xdr:cNvPr id="220" name="WordArt 1"/>
        <xdr:cNvSpPr/>
      </xdr:nvSpPr>
      <xdr:spPr>
        <a:xfrm>
          <a:off x="36671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editAs="oneCell">
    <xdr:from>
      <xdr:col>5</xdr:col>
      <xdr:colOff>0</xdr:colOff>
      <xdr:row>2</xdr:row>
      <xdr:rowOff>0</xdr:rowOff>
    </xdr:from>
    <xdr:to>
      <xdr:col>5</xdr:col>
      <xdr:colOff>38100</xdr:colOff>
      <xdr:row>2</xdr:row>
      <xdr:rowOff>76200</xdr:rowOff>
    </xdr:to>
    <xdr:pic>
      <xdr:nvPicPr>
        <xdr:cNvPr id="221" name="图片 220"/>
        <xdr:cNvPicPr>
          <a:picLocks noChangeAspect="1"/>
        </xdr:cNvPicPr>
      </xdr:nvPicPr>
      <xdr:blipFill>
        <a:blip r:embed="rId1" r:link="rId2"/>
        <a:stretch>
          <a:fillRect/>
        </a:stretch>
      </xdr:blipFill>
      <xdr:spPr>
        <a:xfrm>
          <a:off x="10504170" y="1956435"/>
          <a:ext cx="38100" cy="76200"/>
        </a:xfrm>
        <a:prstGeom prst="rect">
          <a:avLst/>
        </a:prstGeom>
        <a:noFill/>
        <a:ln>
          <a:noFill/>
        </a:ln>
      </xdr:spPr>
    </xdr:pic>
    <xdr:clientData/>
  </xdr:twoCellAnchor>
  <xdr:twoCellAnchor editAs="oneCell">
    <xdr:from>
      <xdr:col>5</xdr:col>
      <xdr:colOff>0</xdr:colOff>
      <xdr:row>13</xdr:row>
      <xdr:rowOff>0</xdr:rowOff>
    </xdr:from>
    <xdr:to>
      <xdr:col>5</xdr:col>
      <xdr:colOff>38100</xdr:colOff>
      <xdr:row>13</xdr:row>
      <xdr:rowOff>76200</xdr:rowOff>
    </xdr:to>
    <xdr:pic>
      <xdr:nvPicPr>
        <xdr:cNvPr id="222" name="图片 221"/>
        <xdr:cNvPicPr>
          <a:picLocks noChangeAspect="1"/>
        </xdr:cNvPicPr>
      </xdr:nvPicPr>
      <xdr:blipFill>
        <a:blip r:embed="rId1" r:link="rId2"/>
        <a:stretch>
          <a:fillRect/>
        </a:stretch>
      </xdr:blipFill>
      <xdr:spPr>
        <a:xfrm>
          <a:off x="10504170" y="10079355"/>
          <a:ext cx="38100" cy="76200"/>
        </a:xfrm>
        <a:prstGeom prst="rect">
          <a:avLst/>
        </a:prstGeom>
        <a:noFill/>
        <a:ln>
          <a:noFill/>
        </a:ln>
      </xdr:spPr>
    </xdr:pic>
    <xdr:clientData/>
  </xdr:twoCellAnchor>
  <xdr:twoCellAnchor>
    <xdr:from>
      <xdr:col>5</xdr:col>
      <xdr:colOff>0</xdr:colOff>
      <xdr:row>0</xdr:row>
      <xdr:rowOff>0</xdr:rowOff>
    </xdr:from>
    <xdr:to>
      <xdr:col>6</xdr:col>
      <xdr:colOff>423552</xdr:colOff>
      <xdr:row>0</xdr:row>
      <xdr:rowOff>409695</xdr:rowOff>
    </xdr:to>
    <xdr:sp>
      <xdr:nvSpPr>
        <xdr:cNvPr id="223" name="矩形: 圆角 13">
          <a:hlinkClick xmlns:r="http://schemas.openxmlformats.org/officeDocument/2006/relationships" r:id="rId3"/>
        </xdr:cNvPr>
        <xdr:cNvSpPr/>
      </xdr:nvSpPr>
      <xdr:spPr>
        <a:xfrm>
          <a:off x="10504170" y="0"/>
          <a:ext cx="113855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0</xdr:col>
      <xdr:colOff>9525</xdr:colOff>
      <xdr:row>0</xdr:row>
      <xdr:rowOff>161925</xdr:rowOff>
    </xdr:from>
    <xdr:to>
      <xdr:col>0</xdr:col>
      <xdr:colOff>19050</xdr:colOff>
      <xdr:row>0</xdr:row>
      <xdr:rowOff>171450</xdr:rowOff>
    </xdr:to>
    <xdr:sp>
      <xdr:nvSpPr>
        <xdr:cNvPr id="3" name="WordArt 1"/>
        <xdr:cNvSpPr/>
      </xdr:nvSpPr>
      <xdr:spPr>
        <a:xfrm>
          <a:off x="95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1</xdr:col>
      <xdr:colOff>9525</xdr:colOff>
      <xdr:row>0</xdr:row>
      <xdr:rowOff>161925</xdr:rowOff>
    </xdr:from>
    <xdr:to>
      <xdr:col>1</xdr:col>
      <xdr:colOff>19050</xdr:colOff>
      <xdr:row>0</xdr:row>
      <xdr:rowOff>171450</xdr:rowOff>
    </xdr:to>
    <xdr:sp>
      <xdr:nvSpPr>
        <xdr:cNvPr id="4" name="WordArt 1"/>
        <xdr:cNvSpPr/>
      </xdr:nvSpPr>
      <xdr:spPr>
        <a:xfrm>
          <a:off x="36671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editAs="oneCell">
    <xdr:from>
      <xdr:col>5</xdr:col>
      <xdr:colOff>0</xdr:colOff>
      <xdr:row>2</xdr:row>
      <xdr:rowOff>0</xdr:rowOff>
    </xdr:from>
    <xdr:to>
      <xdr:col>5</xdr:col>
      <xdr:colOff>38100</xdr:colOff>
      <xdr:row>2</xdr:row>
      <xdr:rowOff>76200</xdr:rowOff>
    </xdr:to>
    <xdr:pic>
      <xdr:nvPicPr>
        <xdr:cNvPr id="5" name="图片 4"/>
        <xdr:cNvPicPr>
          <a:picLocks noChangeAspect="1"/>
        </xdr:cNvPicPr>
      </xdr:nvPicPr>
      <xdr:blipFill>
        <a:blip r:embed="rId1" r:link="rId2"/>
        <a:stretch>
          <a:fillRect/>
        </a:stretch>
      </xdr:blipFill>
      <xdr:spPr>
        <a:xfrm>
          <a:off x="10504170" y="1956435"/>
          <a:ext cx="38100" cy="76200"/>
        </a:xfrm>
        <a:prstGeom prst="rect">
          <a:avLst/>
        </a:prstGeom>
        <a:noFill/>
        <a:ln>
          <a:noFill/>
        </a:ln>
      </xdr:spPr>
    </xdr:pic>
    <xdr:clientData/>
  </xdr:twoCellAnchor>
  <xdr:twoCellAnchor editAs="oneCell">
    <xdr:from>
      <xdr:col>5</xdr:col>
      <xdr:colOff>0</xdr:colOff>
      <xdr:row>13</xdr:row>
      <xdr:rowOff>0</xdr:rowOff>
    </xdr:from>
    <xdr:to>
      <xdr:col>5</xdr:col>
      <xdr:colOff>38100</xdr:colOff>
      <xdr:row>13</xdr:row>
      <xdr:rowOff>76200</xdr:rowOff>
    </xdr:to>
    <xdr:pic>
      <xdr:nvPicPr>
        <xdr:cNvPr id="6" name="图片 5"/>
        <xdr:cNvPicPr>
          <a:picLocks noChangeAspect="1"/>
        </xdr:cNvPicPr>
      </xdr:nvPicPr>
      <xdr:blipFill>
        <a:blip r:embed="rId1" r:link="rId2"/>
        <a:stretch>
          <a:fillRect/>
        </a:stretch>
      </xdr:blipFill>
      <xdr:spPr>
        <a:xfrm>
          <a:off x="10504170" y="10079355"/>
          <a:ext cx="38100" cy="76200"/>
        </a:xfrm>
        <a:prstGeom prst="rect">
          <a:avLst/>
        </a:prstGeom>
        <a:noFill/>
        <a:ln>
          <a:noFill/>
        </a:ln>
      </xdr:spPr>
    </xdr:pic>
    <xdr:clientData/>
  </xdr:twoCellAnchor>
  <xdr:twoCellAnchor>
    <xdr:from>
      <xdr:col>5</xdr:col>
      <xdr:colOff>0</xdr:colOff>
      <xdr:row>0</xdr:row>
      <xdr:rowOff>0</xdr:rowOff>
    </xdr:from>
    <xdr:to>
      <xdr:col>6</xdr:col>
      <xdr:colOff>423552</xdr:colOff>
      <xdr:row>0</xdr:row>
      <xdr:rowOff>409695</xdr:rowOff>
    </xdr:to>
    <xdr:sp>
      <xdr:nvSpPr>
        <xdr:cNvPr id="7" name="矩形: 圆角 13">
          <a:hlinkClick xmlns:r="http://schemas.openxmlformats.org/officeDocument/2006/relationships" r:id="rId3"/>
        </xdr:cNvPr>
        <xdr:cNvSpPr/>
      </xdr:nvSpPr>
      <xdr:spPr>
        <a:xfrm>
          <a:off x="10504170" y="0"/>
          <a:ext cx="113855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0</xdr:col>
      <xdr:colOff>9525</xdr:colOff>
      <xdr:row>0</xdr:row>
      <xdr:rowOff>161925</xdr:rowOff>
    </xdr:from>
    <xdr:to>
      <xdr:col>0</xdr:col>
      <xdr:colOff>19050</xdr:colOff>
      <xdr:row>0</xdr:row>
      <xdr:rowOff>171450</xdr:rowOff>
    </xdr:to>
    <xdr:sp>
      <xdr:nvSpPr>
        <xdr:cNvPr id="9" name="WordArt 1"/>
        <xdr:cNvSpPr/>
      </xdr:nvSpPr>
      <xdr:spPr>
        <a:xfrm>
          <a:off x="95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1</xdr:col>
      <xdr:colOff>9525</xdr:colOff>
      <xdr:row>0</xdr:row>
      <xdr:rowOff>161925</xdr:rowOff>
    </xdr:from>
    <xdr:to>
      <xdr:col>1</xdr:col>
      <xdr:colOff>19050</xdr:colOff>
      <xdr:row>0</xdr:row>
      <xdr:rowOff>171450</xdr:rowOff>
    </xdr:to>
    <xdr:sp>
      <xdr:nvSpPr>
        <xdr:cNvPr id="10" name="WordArt 1"/>
        <xdr:cNvSpPr/>
      </xdr:nvSpPr>
      <xdr:spPr>
        <a:xfrm>
          <a:off x="36671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editAs="oneCell">
    <xdr:from>
      <xdr:col>5</xdr:col>
      <xdr:colOff>0</xdr:colOff>
      <xdr:row>2</xdr:row>
      <xdr:rowOff>0</xdr:rowOff>
    </xdr:from>
    <xdr:to>
      <xdr:col>5</xdr:col>
      <xdr:colOff>38100</xdr:colOff>
      <xdr:row>2</xdr:row>
      <xdr:rowOff>76200</xdr:rowOff>
    </xdr:to>
    <xdr:pic>
      <xdr:nvPicPr>
        <xdr:cNvPr id="11" name="图片 10"/>
        <xdr:cNvPicPr>
          <a:picLocks noChangeAspect="1"/>
        </xdr:cNvPicPr>
      </xdr:nvPicPr>
      <xdr:blipFill>
        <a:blip r:embed="rId1" r:link="rId2"/>
        <a:stretch>
          <a:fillRect/>
        </a:stretch>
      </xdr:blipFill>
      <xdr:spPr>
        <a:xfrm>
          <a:off x="10504170" y="1956435"/>
          <a:ext cx="38100" cy="76200"/>
        </a:xfrm>
        <a:prstGeom prst="rect">
          <a:avLst/>
        </a:prstGeom>
        <a:noFill/>
        <a:ln>
          <a:noFill/>
        </a:ln>
      </xdr:spPr>
    </xdr:pic>
    <xdr:clientData/>
  </xdr:twoCellAnchor>
  <xdr:twoCellAnchor editAs="oneCell">
    <xdr:from>
      <xdr:col>5</xdr:col>
      <xdr:colOff>0</xdr:colOff>
      <xdr:row>13</xdr:row>
      <xdr:rowOff>0</xdr:rowOff>
    </xdr:from>
    <xdr:to>
      <xdr:col>5</xdr:col>
      <xdr:colOff>38100</xdr:colOff>
      <xdr:row>13</xdr:row>
      <xdr:rowOff>76200</xdr:rowOff>
    </xdr:to>
    <xdr:pic>
      <xdr:nvPicPr>
        <xdr:cNvPr id="12" name="图片 11"/>
        <xdr:cNvPicPr>
          <a:picLocks noChangeAspect="1"/>
        </xdr:cNvPicPr>
      </xdr:nvPicPr>
      <xdr:blipFill>
        <a:blip r:embed="rId1" r:link="rId2"/>
        <a:stretch>
          <a:fillRect/>
        </a:stretch>
      </xdr:blipFill>
      <xdr:spPr>
        <a:xfrm>
          <a:off x="10504170" y="10079355"/>
          <a:ext cx="38100" cy="76200"/>
        </a:xfrm>
        <a:prstGeom prst="rect">
          <a:avLst/>
        </a:prstGeom>
        <a:noFill/>
        <a:ln>
          <a:noFill/>
        </a:ln>
      </xdr:spPr>
    </xdr:pic>
    <xdr:clientData/>
  </xdr:twoCellAnchor>
  <xdr:twoCellAnchor>
    <xdr:from>
      <xdr:col>5</xdr:col>
      <xdr:colOff>0</xdr:colOff>
      <xdr:row>0</xdr:row>
      <xdr:rowOff>0</xdr:rowOff>
    </xdr:from>
    <xdr:to>
      <xdr:col>6</xdr:col>
      <xdr:colOff>423552</xdr:colOff>
      <xdr:row>0</xdr:row>
      <xdr:rowOff>409695</xdr:rowOff>
    </xdr:to>
    <xdr:sp>
      <xdr:nvSpPr>
        <xdr:cNvPr id="13" name="矩形: 圆角 13">
          <a:hlinkClick xmlns:r="http://schemas.openxmlformats.org/officeDocument/2006/relationships" r:id="rId3"/>
        </xdr:cNvPr>
        <xdr:cNvSpPr/>
      </xdr:nvSpPr>
      <xdr:spPr>
        <a:xfrm>
          <a:off x="10504170" y="0"/>
          <a:ext cx="113855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29.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469963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8" name="WordArt 1"/>
        <xdr:cNvSpPr/>
      </xdr:nvSpPr>
      <xdr:spPr>
        <a:xfrm>
          <a:off x="647763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8</xdr:col>
      <xdr:colOff>0</xdr:colOff>
      <xdr:row>0</xdr:row>
      <xdr:rowOff>0</xdr:rowOff>
    </xdr:from>
    <xdr:to>
      <xdr:col>9</xdr:col>
      <xdr:colOff>369123</xdr:colOff>
      <xdr:row>0</xdr:row>
      <xdr:rowOff>409695</xdr:rowOff>
    </xdr:to>
    <xdr:sp>
      <xdr:nvSpPr>
        <xdr:cNvPr id="98" name="矩形: 圆角 97">
          <a:hlinkClick xmlns:r="http://schemas.openxmlformats.org/officeDocument/2006/relationships" r:id="rId1"/>
        </xdr:cNvPr>
        <xdr:cNvSpPr/>
      </xdr:nvSpPr>
      <xdr:spPr>
        <a:xfrm>
          <a:off x="11405235" y="0"/>
          <a:ext cx="105473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3" name="WordArt 1"/>
        <xdr:cNvSpPr/>
      </xdr:nvSpPr>
      <xdr:spPr>
        <a:xfrm>
          <a:off x="469963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4" name="WordArt 1"/>
        <xdr:cNvSpPr/>
      </xdr:nvSpPr>
      <xdr:spPr>
        <a:xfrm>
          <a:off x="647763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8</xdr:col>
      <xdr:colOff>0</xdr:colOff>
      <xdr:row>0</xdr:row>
      <xdr:rowOff>0</xdr:rowOff>
    </xdr:from>
    <xdr:to>
      <xdr:col>9</xdr:col>
      <xdr:colOff>369123</xdr:colOff>
      <xdr:row>0</xdr:row>
      <xdr:rowOff>409695</xdr:rowOff>
    </xdr:to>
    <xdr:sp>
      <xdr:nvSpPr>
        <xdr:cNvPr id="5" name="矩形: 圆角 97">
          <a:hlinkClick xmlns:r="http://schemas.openxmlformats.org/officeDocument/2006/relationships" r:id="rId1"/>
        </xdr:cNvPr>
        <xdr:cNvSpPr/>
      </xdr:nvSpPr>
      <xdr:spPr>
        <a:xfrm>
          <a:off x="11405235" y="0"/>
          <a:ext cx="105473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30.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269303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8" name="WordArt 1"/>
        <xdr:cNvSpPr/>
      </xdr:nvSpPr>
      <xdr:spPr>
        <a:xfrm>
          <a:off x="424243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6</xdr:col>
      <xdr:colOff>44823</xdr:colOff>
      <xdr:row>0</xdr:row>
      <xdr:rowOff>71718</xdr:rowOff>
    </xdr:from>
    <xdr:to>
      <xdr:col>7</xdr:col>
      <xdr:colOff>415868</xdr:colOff>
      <xdr:row>0</xdr:row>
      <xdr:rowOff>481413</xdr:rowOff>
    </xdr:to>
    <xdr:sp>
      <xdr:nvSpPr>
        <xdr:cNvPr id="50" name="矩形: 圆角 49">
          <a:hlinkClick xmlns:r="http://schemas.openxmlformats.org/officeDocument/2006/relationships" r:id="rId1"/>
        </xdr:cNvPr>
        <xdr:cNvSpPr/>
      </xdr:nvSpPr>
      <xdr:spPr>
        <a:xfrm>
          <a:off x="12010390" y="71120"/>
          <a:ext cx="1056640" cy="41021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3" name="WordArt 1"/>
        <xdr:cNvSpPr/>
      </xdr:nvSpPr>
      <xdr:spPr>
        <a:xfrm>
          <a:off x="269303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4" name="WordArt 1"/>
        <xdr:cNvSpPr/>
      </xdr:nvSpPr>
      <xdr:spPr>
        <a:xfrm>
          <a:off x="424243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6</xdr:col>
      <xdr:colOff>44823</xdr:colOff>
      <xdr:row>0</xdr:row>
      <xdr:rowOff>71718</xdr:rowOff>
    </xdr:from>
    <xdr:to>
      <xdr:col>7</xdr:col>
      <xdr:colOff>415868</xdr:colOff>
      <xdr:row>0</xdr:row>
      <xdr:rowOff>481413</xdr:rowOff>
    </xdr:to>
    <xdr:sp>
      <xdr:nvSpPr>
        <xdr:cNvPr id="5" name="矩形: 圆角 49">
          <a:hlinkClick xmlns:r="http://schemas.openxmlformats.org/officeDocument/2006/relationships" r:id="rId1"/>
        </xdr:cNvPr>
        <xdr:cNvSpPr/>
      </xdr:nvSpPr>
      <xdr:spPr>
        <a:xfrm>
          <a:off x="12010390" y="71120"/>
          <a:ext cx="1056640" cy="41021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6" name="WordArt 1"/>
        <xdr:cNvSpPr/>
      </xdr:nvSpPr>
      <xdr:spPr>
        <a:xfrm>
          <a:off x="269303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7" name="WordArt 1"/>
        <xdr:cNvSpPr/>
      </xdr:nvSpPr>
      <xdr:spPr>
        <a:xfrm>
          <a:off x="424243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6</xdr:col>
      <xdr:colOff>44823</xdr:colOff>
      <xdr:row>0</xdr:row>
      <xdr:rowOff>71718</xdr:rowOff>
    </xdr:from>
    <xdr:to>
      <xdr:col>7</xdr:col>
      <xdr:colOff>415868</xdr:colOff>
      <xdr:row>0</xdr:row>
      <xdr:rowOff>481413</xdr:rowOff>
    </xdr:to>
    <xdr:sp>
      <xdr:nvSpPr>
        <xdr:cNvPr id="9" name="矩形: 圆角 49">
          <a:hlinkClick xmlns:r="http://schemas.openxmlformats.org/officeDocument/2006/relationships" r:id="rId1"/>
        </xdr:cNvPr>
        <xdr:cNvSpPr/>
      </xdr:nvSpPr>
      <xdr:spPr>
        <a:xfrm>
          <a:off x="12010390" y="71120"/>
          <a:ext cx="1056640" cy="41021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31.xml><?xml version="1.0" encoding="utf-8"?>
<xdr:wsDr xmlns:xdr="http://schemas.openxmlformats.org/drawingml/2006/spreadsheetDrawing" xmlns:r="http://schemas.openxmlformats.org/officeDocument/2006/relationships" xmlns:a="http://schemas.openxmlformats.org/drawingml/2006/main">
  <xdr:twoCellAnchor>
    <xdr:from>
      <xdr:col>6</xdr:col>
      <xdr:colOff>0</xdr:colOff>
      <xdr:row>0</xdr:row>
      <xdr:rowOff>0</xdr:rowOff>
    </xdr:from>
    <xdr:to>
      <xdr:col>6</xdr:col>
      <xdr:colOff>989609</xdr:colOff>
      <xdr:row>0</xdr:row>
      <xdr:rowOff>409695</xdr:rowOff>
    </xdr:to>
    <xdr:sp>
      <xdr:nvSpPr>
        <xdr:cNvPr id="2" name="矩形: 圆角 1">
          <a:hlinkClick xmlns:r="http://schemas.openxmlformats.org/officeDocument/2006/relationships" r:id="rId1"/>
        </xdr:cNvPr>
        <xdr:cNvSpPr/>
      </xdr:nvSpPr>
      <xdr:spPr>
        <a:xfrm>
          <a:off x="10811510" y="0"/>
          <a:ext cx="98933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6</xdr:col>
      <xdr:colOff>0</xdr:colOff>
      <xdr:row>0</xdr:row>
      <xdr:rowOff>0</xdr:rowOff>
    </xdr:from>
    <xdr:to>
      <xdr:col>6</xdr:col>
      <xdr:colOff>989609</xdr:colOff>
      <xdr:row>0</xdr:row>
      <xdr:rowOff>409695</xdr:rowOff>
    </xdr:to>
    <xdr:sp>
      <xdr:nvSpPr>
        <xdr:cNvPr id="3" name="矩形: 圆角 1">
          <a:hlinkClick xmlns:r="http://schemas.openxmlformats.org/officeDocument/2006/relationships" r:id="rId1"/>
        </xdr:cNvPr>
        <xdr:cNvSpPr/>
      </xdr:nvSpPr>
      <xdr:spPr>
        <a:xfrm>
          <a:off x="10811510" y="0"/>
          <a:ext cx="98933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32.xml><?xml version="1.0" encoding="utf-8"?>
<xdr:wsDr xmlns:xdr="http://schemas.openxmlformats.org/drawingml/2006/spreadsheetDrawing" xmlns:r="http://schemas.openxmlformats.org/officeDocument/2006/relationships" xmlns:a="http://schemas.openxmlformats.org/drawingml/2006/main">
  <xdr:twoCellAnchor>
    <xdr:from>
      <xdr:col>6</xdr:col>
      <xdr:colOff>0</xdr:colOff>
      <xdr:row>0</xdr:row>
      <xdr:rowOff>0</xdr:rowOff>
    </xdr:from>
    <xdr:to>
      <xdr:col>7</xdr:col>
      <xdr:colOff>371044</xdr:colOff>
      <xdr:row>0</xdr:row>
      <xdr:rowOff>409695</xdr:rowOff>
    </xdr:to>
    <xdr:sp>
      <xdr:nvSpPr>
        <xdr:cNvPr id="2" name="矩形: 圆角 1">
          <a:hlinkClick xmlns:r="http://schemas.openxmlformats.org/officeDocument/2006/relationships" r:id="rId1"/>
        </xdr:cNvPr>
        <xdr:cNvSpPr/>
      </xdr:nvSpPr>
      <xdr:spPr>
        <a:xfrm>
          <a:off x="8628380" y="0"/>
          <a:ext cx="105664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3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13335</xdr:colOff>
      <xdr:row>0</xdr:row>
      <xdr:rowOff>38100</xdr:rowOff>
    </xdr:from>
    <xdr:to>
      <xdr:col>2</xdr:col>
      <xdr:colOff>54610</xdr:colOff>
      <xdr:row>6</xdr:row>
      <xdr:rowOff>0</xdr:rowOff>
    </xdr:to>
    <xdr:pic>
      <xdr:nvPicPr>
        <xdr:cNvPr id="2" name="Picture 40"/>
        <xdr:cNvPicPr>
          <a:picLocks noChangeAspect="1"/>
        </xdr:cNvPicPr>
      </xdr:nvPicPr>
      <xdr:blipFill>
        <a:blip r:embed="rId1"/>
        <a:stretch>
          <a:fillRect/>
        </a:stretch>
      </xdr:blipFill>
      <xdr:spPr>
        <a:xfrm>
          <a:off x="707390" y="38100"/>
          <a:ext cx="735330" cy="933450"/>
        </a:xfrm>
        <a:prstGeom prst="rect">
          <a:avLst/>
        </a:prstGeom>
        <a:noFill/>
        <a:ln w="9525">
          <a:noFill/>
        </a:ln>
      </xdr:spPr>
    </xdr:pic>
    <xdr:clientData/>
  </xdr:twoCellAnchor>
  <xdr:twoCellAnchor>
    <xdr:from>
      <xdr:col>2</xdr:col>
      <xdr:colOff>528955</xdr:colOff>
      <xdr:row>0</xdr:row>
      <xdr:rowOff>73025</xdr:rowOff>
    </xdr:from>
    <xdr:to>
      <xdr:col>13</xdr:col>
      <xdr:colOff>273050</xdr:colOff>
      <xdr:row>6</xdr:row>
      <xdr:rowOff>635</xdr:rowOff>
    </xdr:to>
    <xdr:sp>
      <xdr:nvSpPr>
        <xdr:cNvPr id="3" name="TextBox 2"/>
        <xdr:cNvSpPr txBox="1"/>
      </xdr:nvSpPr>
      <xdr:spPr>
        <a:xfrm>
          <a:off x="1917065" y="73025"/>
          <a:ext cx="7378700" cy="899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13335</xdr:colOff>
      <xdr:row>54</xdr:row>
      <xdr:rowOff>38100</xdr:rowOff>
    </xdr:from>
    <xdr:to>
      <xdr:col>2</xdr:col>
      <xdr:colOff>54610</xdr:colOff>
      <xdr:row>60</xdr:row>
      <xdr:rowOff>50800</xdr:rowOff>
    </xdr:to>
    <xdr:pic>
      <xdr:nvPicPr>
        <xdr:cNvPr id="4" name="Picture 40"/>
        <xdr:cNvPicPr>
          <a:picLocks noChangeAspect="1"/>
        </xdr:cNvPicPr>
      </xdr:nvPicPr>
      <xdr:blipFill>
        <a:blip r:embed="rId1"/>
        <a:stretch>
          <a:fillRect/>
        </a:stretch>
      </xdr:blipFill>
      <xdr:spPr>
        <a:xfrm>
          <a:off x="707390" y="8801100"/>
          <a:ext cx="735330" cy="984250"/>
        </a:xfrm>
        <a:prstGeom prst="rect">
          <a:avLst/>
        </a:prstGeom>
        <a:noFill/>
        <a:ln w="9525">
          <a:noFill/>
        </a:ln>
      </xdr:spPr>
    </xdr:pic>
    <xdr:clientData/>
  </xdr:twoCellAnchor>
  <xdr:twoCellAnchor>
    <xdr:from>
      <xdr:col>2</xdr:col>
      <xdr:colOff>528955</xdr:colOff>
      <xdr:row>54</xdr:row>
      <xdr:rowOff>73025</xdr:rowOff>
    </xdr:from>
    <xdr:to>
      <xdr:col>13</xdr:col>
      <xdr:colOff>273050</xdr:colOff>
      <xdr:row>60</xdr:row>
      <xdr:rowOff>635</xdr:rowOff>
    </xdr:to>
    <xdr:sp>
      <xdr:nvSpPr>
        <xdr:cNvPr id="5" name="TextBox 4"/>
        <xdr:cNvSpPr txBox="1"/>
      </xdr:nvSpPr>
      <xdr:spPr>
        <a:xfrm>
          <a:off x="1917065" y="8836025"/>
          <a:ext cx="7378700" cy="899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108</xdr:row>
      <xdr:rowOff>133350</xdr:rowOff>
    </xdr:from>
    <xdr:to>
      <xdr:col>1</xdr:col>
      <xdr:colOff>621665</xdr:colOff>
      <xdr:row>114</xdr:row>
      <xdr:rowOff>82550</xdr:rowOff>
    </xdr:to>
    <xdr:pic>
      <xdr:nvPicPr>
        <xdr:cNvPr id="6" name="Picture 40"/>
        <xdr:cNvPicPr>
          <a:picLocks noChangeAspect="1"/>
        </xdr:cNvPicPr>
      </xdr:nvPicPr>
      <xdr:blipFill>
        <a:blip r:embed="rId1"/>
        <a:stretch>
          <a:fillRect/>
        </a:stretch>
      </xdr:blipFill>
      <xdr:spPr>
        <a:xfrm>
          <a:off x="614680" y="17668875"/>
          <a:ext cx="701040" cy="920750"/>
        </a:xfrm>
        <a:prstGeom prst="rect">
          <a:avLst/>
        </a:prstGeom>
        <a:noFill/>
        <a:ln w="9525">
          <a:noFill/>
        </a:ln>
      </xdr:spPr>
    </xdr:pic>
    <xdr:clientData/>
  </xdr:twoCellAnchor>
  <xdr:twoCellAnchor>
    <xdr:from>
      <xdr:col>2</xdr:col>
      <xdr:colOff>509270</xdr:colOff>
      <xdr:row>108</xdr:row>
      <xdr:rowOff>155575</xdr:rowOff>
    </xdr:from>
    <xdr:to>
      <xdr:col>13</xdr:col>
      <xdr:colOff>252730</xdr:colOff>
      <xdr:row>114</xdr:row>
      <xdr:rowOff>95885</xdr:rowOff>
    </xdr:to>
    <xdr:sp>
      <xdr:nvSpPr>
        <xdr:cNvPr id="7" name="TextBox 6"/>
        <xdr:cNvSpPr txBox="1"/>
      </xdr:nvSpPr>
      <xdr:spPr>
        <a:xfrm>
          <a:off x="1897380" y="17691100"/>
          <a:ext cx="7378065" cy="911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162</xdr:row>
      <xdr:rowOff>133350</xdr:rowOff>
    </xdr:from>
    <xdr:to>
      <xdr:col>1</xdr:col>
      <xdr:colOff>621665</xdr:colOff>
      <xdr:row>168</xdr:row>
      <xdr:rowOff>139700</xdr:rowOff>
    </xdr:to>
    <xdr:pic>
      <xdr:nvPicPr>
        <xdr:cNvPr id="8" name="Picture 40"/>
        <xdr:cNvPicPr>
          <a:picLocks noChangeAspect="1"/>
        </xdr:cNvPicPr>
      </xdr:nvPicPr>
      <xdr:blipFill>
        <a:blip r:embed="rId1"/>
        <a:stretch>
          <a:fillRect/>
        </a:stretch>
      </xdr:blipFill>
      <xdr:spPr>
        <a:xfrm>
          <a:off x="614680" y="26431875"/>
          <a:ext cx="701040" cy="977900"/>
        </a:xfrm>
        <a:prstGeom prst="rect">
          <a:avLst/>
        </a:prstGeom>
        <a:noFill/>
        <a:ln w="9525">
          <a:noFill/>
        </a:ln>
      </xdr:spPr>
    </xdr:pic>
    <xdr:clientData/>
  </xdr:twoCellAnchor>
  <xdr:twoCellAnchor>
    <xdr:from>
      <xdr:col>2</xdr:col>
      <xdr:colOff>509270</xdr:colOff>
      <xdr:row>162</xdr:row>
      <xdr:rowOff>155575</xdr:rowOff>
    </xdr:from>
    <xdr:to>
      <xdr:col>13</xdr:col>
      <xdr:colOff>252730</xdr:colOff>
      <xdr:row>168</xdr:row>
      <xdr:rowOff>95885</xdr:rowOff>
    </xdr:to>
    <xdr:sp>
      <xdr:nvSpPr>
        <xdr:cNvPr id="9" name="TextBox 8"/>
        <xdr:cNvSpPr txBox="1"/>
      </xdr:nvSpPr>
      <xdr:spPr>
        <a:xfrm>
          <a:off x="1897380" y="26454100"/>
          <a:ext cx="7378065" cy="911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216</xdr:row>
      <xdr:rowOff>133350</xdr:rowOff>
    </xdr:from>
    <xdr:to>
      <xdr:col>1</xdr:col>
      <xdr:colOff>621665</xdr:colOff>
      <xdr:row>222</xdr:row>
      <xdr:rowOff>139700</xdr:rowOff>
    </xdr:to>
    <xdr:pic>
      <xdr:nvPicPr>
        <xdr:cNvPr id="10" name="Picture 40"/>
        <xdr:cNvPicPr>
          <a:picLocks noChangeAspect="1"/>
        </xdr:cNvPicPr>
      </xdr:nvPicPr>
      <xdr:blipFill>
        <a:blip r:embed="rId1"/>
        <a:stretch>
          <a:fillRect/>
        </a:stretch>
      </xdr:blipFill>
      <xdr:spPr>
        <a:xfrm>
          <a:off x="614680" y="35194875"/>
          <a:ext cx="701040" cy="977900"/>
        </a:xfrm>
        <a:prstGeom prst="rect">
          <a:avLst/>
        </a:prstGeom>
        <a:noFill/>
        <a:ln w="9525">
          <a:noFill/>
        </a:ln>
      </xdr:spPr>
    </xdr:pic>
    <xdr:clientData/>
  </xdr:twoCellAnchor>
  <xdr:twoCellAnchor>
    <xdr:from>
      <xdr:col>2</xdr:col>
      <xdr:colOff>509270</xdr:colOff>
      <xdr:row>216</xdr:row>
      <xdr:rowOff>155575</xdr:rowOff>
    </xdr:from>
    <xdr:to>
      <xdr:col>13</xdr:col>
      <xdr:colOff>252730</xdr:colOff>
      <xdr:row>222</xdr:row>
      <xdr:rowOff>95885</xdr:rowOff>
    </xdr:to>
    <xdr:sp>
      <xdr:nvSpPr>
        <xdr:cNvPr id="11" name="TextBox 10"/>
        <xdr:cNvSpPr txBox="1"/>
      </xdr:nvSpPr>
      <xdr:spPr>
        <a:xfrm>
          <a:off x="1897380" y="35217100"/>
          <a:ext cx="7378065" cy="911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270</xdr:row>
      <xdr:rowOff>133350</xdr:rowOff>
    </xdr:from>
    <xdr:to>
      <xdr:col>1</xdr:col>
      <xdr:colOff>621665</xdr:colOff>
      <xdr:row>276</xdr:row>
      <xdr:rowOff>139700</xdr:rowOff>
    </xdr:to>
    <xdr:pic>
      <xdr:nvPicPr>
        <xdr:cNvPr id="12" name="Picture 40"/>
        <xdr:cNvPicPr>
          <a:picLocks noChangeAspect="1"/>
        </xdr:cNvPicPr>
      </xdr:nvPicPr>
      <xdr:blipFill>
        <a:blip r:embed="rId1"/>
        <a:stretch>
          <a:fillRect/>
        </a:stretch>
      </xdr:blipFill>
      <xdr:spPr>
        <a:xfrm>
          <a:off x="614680" y="43957875"/>
          <a:ext cx="701040" cy="977900"/>
        </a:xfrm>
        <a:prstGeom prst="rect">
          <a:avLst/>
        </a:prstGeom>
        <a:noFill/>
        <a:ln w="9525">
          <a:noFill/>
        </a:ln>
      </xdr:spPr>
    </xdr:pic>
    <xdr:clientData/>
  </xdr:twoCellAnchor>
  <xdr:twoCellAnchor>
    <xdr:from>
      <xdr:col>2</xdr:col>
      <xdr:colOff>509270</xdr:colOff>
      <xdr:row>270</xdr:row>
      <xdr:rowOff>155575</xdr:rowOff>
    </xdr:from>
    <xdr:to>
      <xdr:col>13</xdr:col>
      <xdr:colOff>252730</xdr:colOff>
      <xdr:row>276</xdr:row>
      <xdr:rowOff>95885</xdr:rowOff>
    </xdr:to>
    <xdr:sp>
      <xdr:nvSpPr>
        <xdr:cNvPr id="13" name="TextBox 12"/>
        <xdr:cNvSpPr txBox="1"/>
      </xdr:nvSpPr>
      <xdr:spPr>
        <a:xfrm>
          <a:off x="1897380" y="43980100"/>
          <a:ext cx="7378065" cy="911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324</xdr:row>
      <xdr:rowOff>133350</xdr:rowOff>
    </xdr:from>
    <xdr:to>
      <xdr:col>1</xdr:col>
      <xdr:colOff>621665</xdr:colOff>
      <xdr:row>330</xdr:row>
      <xdr:rowOff>139700</xdr:rowOff>
    </xdr:to>
    <xdr:pic>
      <xdr:nvPicPr>
        <xdr:cNvPr id="14" name="Picture 40"/>
        <xdr:cNvPicPr>
          <a:picLocks noChangeAspect="1"/>
        </xdr:cNvPicPr>
      </xdr:nvPicPr>
      <xdr:blipFill>
        <a:blip r:embed="rId1"/>
        <a:stretch>
          <a:fillRect/>
        </a:stretch>
      </xdr:blipFill>
      <xdr:spPr>
        <a:xfrm>
          <a:off x="614680" y="52720875"/>
          <a:ext cx="701040" cy="977900"/>
        </a:xfrm>
        <a:prstGeom prst="rect">
          <a:avLst/>
        </a:prstGeom>
        <a:noFill/>
        <a:ln w="9525">
          <a:noFill/>
        </a:ln>
      </xdr:spPr>
    </xdr:pic>
    <xdr:clientData/>
  </xdr:twoCellAnchor>
  <xdr:twoCellAnchor>
    <xdr:from>
      <xdr:col>2</xdr:col>
      <xdr:colOff>509270</xdr:colOff>
      <xdr:row>324</xdr:row>
      <xdr:rowOff>155575</xdr:rowOff>
    </xdr:from>
    <xdr:to>
      <xdr:col>13</xdr:col>
      <xdr:colOff>252730</xdr:colOff>
      <xdr:row>330</xdr:row>
      <xdr:rowOff>95885</xdr:rowOff>
    </xdr:to>
    <xdr:sp>
      <xdr:nvSpPr>
        <xdr:cNvPr id="15" name="TextBox 14"/>
        <xdr:cNvSpPr txBox="1"/>
      </xdr:nvSpPr>
      <xdr:spPr>
        <a:xfrm>
          <a:off x="1897380" y="52743100"/>
          <a:ext cx="7378065" cy="911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378</xdr:row>
      <xdr:rowOff>133350</xdr:rowOff>
    </xdr:from>
    <xdr:to>
      <xdr:col>1</xdr:col>
      <xdr:colOff>621665</xdr:colOff>
      <xdr:row>384</xdr:row>
      <xdr:rowOff>139700</xdr:rowOff>
    </xdr:to>
    <xdr:pic>
      <xdr:nvPicPr>
        <xdr:cNvPr id="16" name="Picture 40"/>
        <xdr:cNvPicPr>
          <a:picLocks noChangeAspect="1"/>
        </xdr:cNvPicPr>
      </xdr:nvPicPr>
      <xdr:blipFill>
        <a:blip r:embed="rId1"/>
        <a:stretch>
          <a:fillRect/>
        </a:stretch>
      </xdr:blipFill>
      <xdr:spPr>
        <a:xfrm>
          <a:off x="614680" y="61483875"/>
          <a:ext cx="701040" cy="977900"/>
        </a:xfrm>
        <a:prstGeom prst="rect">
          <a:avLst/>
        </a:prstGeom>
        <a:noFill/>
        <a:ln w="9525">
          <a:noFill/>
        </a:ln>
      </xdr:spPr>
    </xdr:pic>
    <xdr:clientData/>
  </xdr:twoCellAnchor>
  <xdr:twoCellAnchor>
    <xdr:from>
      <xdr:col>2</xdr:col>
      <xdr:colOff>509270</xdr:colOff>
      <xdr:row>378</xdr:row>
      <xdr:rowOff>155575</xdr:rowOff>
    </xdr:from>
    <xdr:to>
      <xdr:col>13</xdr:col>
      <xdr:colOff>252730</xdr:colOff>
      <xdr:row>384</xdr:row>
      <xdr:rowOff>95885</xdr:rowOff>
    </xdr:to>
    <xdr:sp>
      <xdr:nvSpPr>
        <xdr:cNvPr id="17" name="TextBox 16"/>
        <xdr:cNvSpPr txBox="1"/>
      </xdr:nvSpPr>
      <xdr:spPr>
        <a:xfrm>
          <a:off x="1897380" y="61506100"/>
          <a:ext cx="7378065" cy="911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432</xdr:row>
      <xdr:rowOff>133350</xdr:rowOff>
    </xdr:from>
    <xdr:to>
      <xdr:col>1</xdr:col>
      <xdr:colOff>621665</xdr:colOff>
      <xdr:row>438</xdr:row>
      <xdr:rowOff>139700</xdr:rowOff>
    </xdr:to>
    <xdr:pic>
      <xdr:nvPicPr>
        <xdr:cNvPr id="18" name="Picture 17"/>
        <xdr:cNvPicPr>
          <a:picLocks noChangeAspect="1"/>
        </xdr:cNvPicPr>
      </xdr:nvPicPr>
      <xdr:blipFill>
        <a:blip r:embed="rId1"/>
        <a:stretch>
          <a:fillRect/>
        </a:stretch>
      </xdr:blipFill>
      <xdr:spPr>
        <a:xfrm>
          <a:off x="614680" y="70246875"/>
          <a:ext cx="701040" cy="977900"/>
        </a:xfrm>
        <a:prstGeom prst="rect">
          <a:avLst/>
        </a:prstGeom>
        <a:noFill/>
        <a:ln w="9525">
          <a:noFill/>
        </a:ln>
      </xdr:spPr>
    </xdr:pic>
    <xdr:clientData/>
  </xdr:twoCellAnchor>
  <xdr:twoCellAnchor>
    <xdr:from>
      <xdr:col>2</xdr:col>
      <xdr:colOff>509270</xdr:colOff>
      <xdr:row>432</xdr:row>
      <xdr:rowOff>155575</xdr:rowOff>
    </xdr:from>
    <xdr:to>
      <xdr:col>13</xdr:col>
      <xdr:colOff>252730</xdr:colOff>
      <xdr:row>438</xdr:row>
      <xdr:rowOff>95885</xdr:rowOff>
    </xdr:to>
    <xdr:sp>
      <xdr:nvSpPr>
        <xdr:cNvPr id="19" name="TextBox 18"/>
        <xdr:cNvSpPr txBox="1"/>
      </xdr:nvSpPr>
      <xdr:spPr>
        <a:xfrm>
          <a:off x="1897380" y="70269100"/>
          <a:ext cx="7378065" cy="911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486</xdr:row>
      <xdr:rowOff>133350</xdr:rowOff>
    </xdr:from>
    <xdr:to>
      <xdr:col>1</xdr:col>
      <xdr:colOff>621665</xdr:colOff>
      <xdr:row>492</xdr:row>
      <xdr:rowOff>139700</xdr:rowOff>
    </xdr:to>
    <xdr:pic>
      <xdr:nvPicPr>
        <xdr:cNvPr id="20" name="Picture 40"/>
        <xdr:cNvPicPr>
          <a:picLocks noChangeAspect="1"/>
        </xdr:cNvPicPr>
      </xdr:nvPicPr>
      <xdr:blipFill>
        <a:blip r:embed="rId1"/>
        <a:stretch>
          <a:fillRect/>
        </a:stretch>
      </xdr:blipFill>
      <xdr:spPr>
        <a:xfrm>
          <a:off x="614680" y="79009875"/>
          <a:ext cx="701040" cy="977900"/>
        </a:xfrm>
        <a:prstGeom prst="rect">
          <a:avLst/>
        </a:prstGeom>
        <a:noFill/>
        <a:ln w="9525">
          <a:noFill/>
        </a:ln>
      </xdr:spPr>
    </xdr:pic>
    <xdr:clientData/>
  </xdr:twoCellAnchor>
  <xdr:twoCellAnchor>
    <xdr:from>
      <xdr:col>2</xdr:col>
      <xdr:colOff>509270</xdr:colOff>
      <xdr:row>486</xdr:row>
      <xdr:rowOff>155575</xdr:rowOff>
    </xdr:from>
    <xdr:to>
      <xdr:col>13</xdr:col>
      <xdr:colOff>252730</xdr:colOff>
      <xdr:row>492</xdr:row>
      <xdr:rowOff>95885</xdr:rowOff>
    </xdr:to>
    <xdr:sp>
      <xdr:nvSpPr>
        <xdr:cNvPr id="21" name="TextBox 20"/>
        <xdr:cNvSpPr txBox="1"/>
      </xdr:nvSpPr>
      <xdr:spPr>
        <a:xfrm>
          <a:off x="1897380" y="79032100"/>
          <a:ext cx="7378065" cy="911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0</xdr:colOff>
      <xdr:row>540</xdr:row>
      <xdr:rowOff>0</xdr:rowOff>
    </xdr:from>
    <xdr:to>
      <xdr:col>2</xdr:col>
      <xdr:colOff>41275</xdr:colOff>
      <xdr:row>546</xdr:row>
      <xdr:rowOff>12700</xdr:rowOff>
    </xdr:to>
    <xdr:pic>
      <xdr:nvPicPr>
        <xdr:cNvPr id="22" name="Picture 40"/>
        <xdr:cNvPicPr>
          <a:picLocks noChangeAspect="1"/>
        </xdr:cNvPicPr>
      </xdr:nvPicPr>
      <xdr:blipFill>
        <a:blip r:embed="rId1"/>
        <a:stretch>
          <a:fillRect/>
        </a:stretch>
      </xdr:blipFill>
      <xdr:spPr>
        <a:xfrm>
          <a:off x="694055" y="87639525"/>
          <a:ext cx="735330" cy="984250"/>
        </a:xfrm>
        <a:prstGeom prst="rect">
          <a:avLst/>
        </a:prstGeom>
        <a:noFill/>
        <a:ln w="9525">
          <a:noFill/>
        </a:ln>
      </xdr:spPr>
    </xdr:pic>
    <xdr:clientData/>
  </xdr:twoCellAnchor>
  <xdr:twoCellAnchor>
    <xdr:from>
      <xdr:col>2</xdr:col>
      <xdr:colOff>521335</xdr:colOff>
      <xdr:row>540</xdr:row>
      <xdr:rowOff>19050</xdr:rowOff>
    </xdr:from>
    <xdr:to>
      <xdr:col>13</xdr:col>
      <xdr:colOff>266700</xdr:colOff>
      <xdr:row>545</xdr:row>
      <xdr:rowOff>132080</xdr:rowOff>
    </xdr:to>
    <xdr:sp>
      <xdr:nvSpPr>
        <xdr:cNvPr id="23" name="TextBox 22"/>
        <xdr:cNvSpPr txBox="1"/>
      </xdr:nvSpPr>
      <xdr:spPr>
        <a:xfrm>
          <a:off x="1909445" y="87658575"/>
          <a:ext cx="7379970" cy="9226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0</xdr:colOff>
      <xdr:row>595</xdr:row>
      <xdr:rowOff>0</xdr:rowOff>
    </xdr:from>
    <xdr:to>
      <xdr:col>2</xdr:col>
      <xdr:colOff>41275</xdr:colOff>
      <xdr:row>601</xdr:row>
      <xdr:rowOff>12700</xdr:rowOff>
    </xdr:to>
    <xdr:pic>
      <xdr:nvPicPr>
        <xdr:cNvPr id="24" name="Picture 40"/>
        <xdr:cNvPicPr>
          <a:picLocks noChangeAspect="1"/>
        </xdr:cNvPicPr>
      </xdr:nvPicPr>
      <xdr:blipFill>
        <a:blip r:embed="rId1"/>
        <a:stretch>
          <a:fillRect/>
        </a:stretch>
      </xdr:blipFill>
      <xdr:spPr>
        <a:xfrm>
          <a:off x="694055" y="96564450"/>
          <a:ext cx="735330" cy="984250"/>
        </a:xfrm>
        <a:prstGeom prst="rect">
          <a:avLst/>
        </a:prstGeom>
        <a:noFill/>
        <a:ln w="9525">
          <a:noFill/>
        </a:ln>
      </xdr:spPr>
    </xdr:pic>
    <xdr:clientData/>
  </xdr:twoCellAnchor>
  <xdr:twoCellAnchor>
    <xdr:from>
      <xdr:col>2</xdr:col>
      <xdr:colOff>521335</xdr:colOff>
      <xdr:row>595</xdr:row>
      <xdr:rowOff>19050</xdr:rowOff>
    </xdr:from>
    <xdr:to>
      <xdr:col>13</xdr:col>
      <xdr:colOff>266700</xdr:colOff>
      <xdr:row>600</xdr:row>
      <xdr:rowOff>132080</xdr:rowOff>
    </xdr:to>
    <xdr:sp>
      <xdr:nvSpPr>
        <xdr:cNvPr id="25" name="TextBox 24"/>
        <xdr:cNvSpPr txBox="1"/>
      </xdr:nvSpPr>
      <xdr:spPr>
        <a:xfrm>
          <a:off x="1909445" y="96583500"/>
          <a:ext cx="7379970" cy="9226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9525</xdr:colOff>
      <xdr:row>0</xdr:row>
      <xdr:rowOff>38100</xdr:rowOff>
    </xdr:from>
    <xdr:to>
      <xdr:col>2</xdr:col>
      <xdr:colOff>8255</xdr:colOff>
      <xdr:row>5</xdr:row>
      <xdr:rowOff>142240</xdr:rowOff>
    </xdr:to>
    <xdr:pic>
      <xdr:nvPicPr>
        <xdr:cNvPr id="26" name="Picture 40"/>
        <xdr:cNvPicPr>
          <a:picLocks noChangeAspect="1"/>
        </xdr:cNvPicPr>
      </xdr:nvPicPr>
      <xdr:blipFill>
        <a:blip r:embed="rId1"/>
        <a:stretch>
          <a:fillRect/>
        </a:stretch>
      </xdr:blipFill>
      <xdr:spPr>
        <a:xfrm>
          <a:off x="703580" y="38100"/>
          <a:ext cx="692785" cy="913765"/>
        </a:xfrm>
        <a:prstGeom prst="rect">
          <a:avLst/>
        </a:prstGeom>
        <a:noFill/>
        <a:ln w="9525">
          <a:noFill/>
        </a:ln>
      </xdr:spPr>
    </xdr:pic>
    <xdr:clientData/>
  </xdr:twoCellAnchor>
  <xdr:twoCellAnchor>
    <xdr:from>
      <xdr:col>2</xdr:col>
      <xdr:colOff>504825</xdr:colOff>
      <xdr:row>0</xdr:row>
      <xdr:rowOff>75565</xdr:rowOff>
    </xdr:from>
    <xdr:to>
      <xdr:col>13</xdr:col>
      <xdr:colOff>266700</xdr:colOff>
      <xdr:row>6</xdr:row>
      <xdr:rowOff>28575</xdr:rowOff>
    </xdr:to>
    <xdr:sp>
      <xdr:nvSpPr>
        <xdr:cNvPr id="27" name="TextBox 9"/>
        <xdr:cNvSpPr txBox="1"/>
      </xdr:nvSpPr>
      <xdr:spPr>
        <a:xfrm>
          <a:off x="1892935" y="75565"/>
          <a:ext cx="7396480" cy="924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9525</xdr:colOff>
      <xdr:row>54</xdr:row>
      <xdr:rowOff>38100</xdr:rowOff>
    </xdr:from>
    <xdr:to>
      <xdr:col>2</xdr:col>
      <xdr:colOff>17780</xdr:colOff>
      <xdr:row>60</xdr:row>
      <xdr:rowOff>50165</xdr:rowOff>
    </xdr:to>
    <xdr:pic>
      <xdr:nvPicPr>
        <xdr:cNvPr id="28" name="Picture 40"/>
        <xdr:cNvPicPr>
          <a:picLocks noChangeAspect="1"/>
        </xdr:cNvPicPr>
      </xdr:nvPicPr>
      <xdr:blipFill>
        <a:blip r:embed="rId1"/>
        <a:stretch>
          <a:fillRect/>
        </a:stretch>
      </xdr:blipFill>
      <xdr:spPr>
        <a:xfrm>
          <a:off x="703580" y="8801100"/>
          <a:ext cx="702310" cy="983615"/>
        </a:xfrm>
        <a:prstGeom prst="rect">
          <a:avLst/>
        </a:prstGeom>
        <a:noFill/>
        <a:ln w="9525">
          <a:noFill/>
        </a:ln>
      </xdr:spPr>
    </xdr:pic>
    <xdr:clientData/>
  </xdr:twoCellAnchor>
  <xdr:twoCellAnchor>
    <xdr:from>
      <xdr:col>2</xdr:col>
      <xdr:colOff>504825</xdr:colOff>
      <xdr:row>54</xdr:row>
      <xdr:rowOff>66040</xdr:rowOff>
    </xdr:from>
    <xdr:to>
      <xdr:col>13</xdr:col>
      <xdr:colOff>266700</xdr:colOff>
      <xdr:row>60</xdr:row>
      <xdr:rowOff>19050</xdr:rowOff>
    </xdr:to>
    <xdr:sp>
      <xdr:nvSpPr>
        <xdr:cNvPr id="29" name="TextBox 25"/>
        <xdr:cNvSpPr txBox="1"/>
      </xdr:nvSpPr>
      <xdr:spPr>
        <a:xfrm>
          <a:off x="1892935" y="8829040"/>
          <a:ext cx="7396480" cy="924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108</xdr:row>
      <xdr:rowOff>132715</xdr:rowOff>
    </xdr:from>
    <xdr:to>
      <xdr:col>1</xdr:col>
      <xdr:colOff>621665</xdr:colOff>
      <xdr:row>114</xdr:row>
      <xdr:rowOff>76200</xdr:rowOff>
    </xdr:to>
    <xdr:pic>
      <xdr:nvPicPr>
        <xdr:cNvPr id="30" name="Picture 40"/>
        <xdr:cNvPicPr>
          <a:picLocks noChangeAspect="1"/>
        </xdr:cNvPicPr>
      </xdr:nvPicPr>
      <xdr:blipFill>
        <a:blip r:embed="rId1"/>
        <a:stretch>
          <a:fillRect/>
        </a:stretch>
      </xdr:blipFill>
      <xdr:spPr>
        <a:xfrm>
          <a:off x="600075" y="17668240"/>
          <a:ext cx="715645" cy="915035"/>
        </a:xfrm>
        <a:prstGeom prst="rect">
          <a:avLst/>
        </a:prstGeom>
        <a:noFill/>
        <a:ln w="9525">
          <a:noFill/>
        </a:ln>
      </xdr:spPr>
    </xdr:pic>
    <xdr:clientData/>
  </xdr:twoCellAnchor>
  <xdr:twoCellAnchor>
    <xdr:from>
      <xdr:col>2</xdr:col>
      <xdr:colOff>485775</xdr:colOff>
      <xdr:row>108</xdr:row>
      <xdr:rowOff>158750</xdr:rowOff>
    </xdr:from>
    <xdr:to>
      <xdr:col>13</xdr:col>
      <xdr:colOff>257175</xdr:colOff>
      <xdr:row>114</xdr:row>
      <xdr:rowOff>104140</xdr:rowOff>
    </xdr:to>
    <xdr:sp>
      <xdr:nvSpPr>
        <xdr:cNvPr id="31" name="TextBox 29"/>
        <xdr:cNvSpPr txBox="1"/>
      </xdr:nvSpPr>
      <xdr:spPr>
        <a:xfrm>
          <a:off x="1873885" y="17694275"/>
          <a:ext cx="7406005" cy="916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162</xdr:row>
      <xdr:rowOff>132715</xdr:rowOff>
    </xdr:from>
    <xdr:to>
      <xdr:col>1</xdr:col>
      <xdr:colOff>608330</xdr:colOff>
      <xdr:row>168</xdr:row>
      <xdr:rowOff>142875</xdr:rowOff>
    </xdr:to>
    <xdr:pic>
      <xdr:nvPicPr>
        <xdr:cNvPr id="32" name="Picture 40"/>
        <xdr:cNvPicPr>
          <a:picLocks noChangeAspect="1"/>
        </xdr:cNvPicPr>
      </xdr:nvPicPr>
      <xdr:blipFill>
        <a:blip r:embed="rId1"/>
        <a:stretch>
          <a:fillRect/>
        </a:stretch>
      </xdr:blipFill>
      <xdr:spPr>
        <a:xfrm>
          <a:off x="600075" y="26431240"/>
          <a:ext cx="702310" cy="981710"/>
        </a:xfrm>
        <a:prstGeom prst="rect">
          <a:avLst/>
        </a:prstGeom>
        <a:noFill/>
        <a:ln w="9525">
          <a:noFill/>
        </a:ln>
      </xdr:spPr>
    </xdr:pic>
    <xdr:clientData/>
  </xdr:twoCellAnchor>
  <xdr:twoCellAnchor>
    <xdr:from>
      <xdr:col>2</xdr:col>
      <xdr:colOff>485775</xdr:colOff>
      <xdr:row>162</xdr:row>
      <xdr:rowOff>158750</xdr:rowOff>
    </xdr:from>
    <xdr:to>
      <xdr:col>13</xdr:col>
      <xdr:colOff>257175</xdr:colOff>
      <xdr:row>168</xdr:row>
      <xdr:rowOff>113665</xdr:rowOff>
    </xdr:to>
    <xdr:sp>
      <xdr:nvSpPr>
        <xdr:cNvPr id="33" name="TextBox 31"/>
        <xdr:cNvSpPr txBox="1"/>
      </xdr:nvSpPr>
      <xdr:spPr>
        <a:xfrm>
          <a:off x="1873885" y="26457275"/>
          <a:ext cx="7406005" cy="926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216</xdr:row>
      <xdr:rowOff>132715</xdr:rowOff>
    </xdr:from>
    <xdr:to>
      <xdr:col>1</xdr:col>
      <xdr:colOff>608330</xdr:colOff>
      <xdr:row>222</xdr:row>
      <xdr:rowOff>142875</xdr:rowOff>
    </xdr:to>
    <xdr:pic>
      <xdr:nvPicPr>
        <xdr:cNvPr id="34" name="Picture 40"/>
        <xdr:cNvPicPr>
          <a:picLocks noChangeAspect="1"/>
        </xdr:cNvPicPr>
      </xdr:nvPicPr>
      <xdr:blipFill>
        <a:blip r:embed="rId1"/>
        <a:stretch>
          <a:fillRect/>
        </a:stretch>
      </xdr:blipFill>
      <xdr:spPr>
        <a:xfrm>
          <a:off x="600075" y="35194240"/>
          <a:ext cx="702310" cy="981710"/>
        </a:xfrm>
        <a:prstGeom prst="rect">
          <a:avLst/>
        </a:prstGeom>
        <a:noFill/>
        <a:ln w="9525">
          <a:noFill/>
        </a:ln>
      </xdr:spPr>
    </xdr:pic>
    <xdr:clientData/>
  </xdr:twoCellAnchor>
  <xdr:twoCellAnchor>
    <xdr:from>
      <xdr:col>2</xdr:col>
      <xdr:colOff>485775</xdr:colOff>
      <xdr:row>216</xdr:row>
      <xdr:rowOff>158750</xdr:rowOff>
    </xdr:from>
    <xdr:to>
      <xdr:col>13</xdr:col>
      <xdr:colOff>257175</xdr:colOff>
      <xdr:row>222</xdr:row>
      <xdr:rowOff>104140</xdr:rowOff>
    </xdr:to>
    <xdr:sp>
      <xdr:nvSpPr>
        <xdr:cNvPr id="35" name="TextBox 33"/>
        <xdr:cNvSpPr txBox="1"/>
      </xdr:nvSpPr>
      <xdr:spPr>
        <a:xfrm>
          <a:off x="1873885" y="35220275"/>
          <a:ext cx="7406005" cy="916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270</xdr:row>
      <xdr:rowOff>132715</xdr:rowOff>
    </xdr:from>
    <xdr:to>
      <xdr:col>1</xdr:col>
      <xdr:colOff>608330</xdr:colOff>
      <xdr:row>276</xdr:row>
      <xdr:rowOff>142875</xdr:rowOff>
    </xdr:to>
    <xdr:pic>
      <xdr:nvPicPr>
        <xdr:cNvPr id="36" name="Picture 40"/>
        <xdr:cNvPicPr>
          <a:picLocks noChangeAspect="1"/>
        </xdr:cNvPicPr>
      </xdr:nvPicPr>
      <xdr:blipFill>
        <a:blip r:embed="rId1"/>
        <a:stretch>
          <a:fillRect/>
        </a:stretch>
      </xdr:blipFill>
      <xdr:spPr>
        <a:xfrm>
          <a:off x="600075" y="43957240"/>
          <a:ext cx="702310" cy="981710"/>
        </a:xfrm>
        <a:prstGeom prst="rect">
          <a:avLst/>
        </a:prstGeom>
        <a:noFill/>
        <a:ln w="9525">
          <a:noFill/>
        </a:ln>
      </xdr:spPr>
    </xdr:pic>
    <xdr:clientData/>
  </xdr:twoCellAnchor>
  <xdr:twoCellAnchor>
    <xdr:from>
      <xdr:col>2</xdr:col>
      <xdr:colOff>485775</xdr:colOff>
      <xdr:row>270</xdr:row>
      <xdr:rowOff>158750</xdr:rowOff>
    </xdr:from>
    <xdr:to>
      <xdr:col>13</xdr:col>
      <xdr:colOff>257175</xdr:colOff>
      <xdr:row>276</xdr:row>
      <xdr:rowOff>113665</xdr:rowOff>
    </xdr:to>
    <xdr:sp>
      <xdr:nvSpPr>
        <xdr:cNvPr id="37" name="TextBox 35"/>
        <xdr:cNvSpPr txBox="1"/>
      </xdr:nvSpPr>
      <xdr:spPr>
        <a:xfrm>
          <a:off x="1873885" y="43983275"/>
          <a:ext cx="7406005" cy="926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324</xdr:row>
      <xdr:rowOff>132715</xdr:rowOff>
    </xdr:from>
    <xdr:to>
      <xdr:col>1</xdr:col>
      <xdr:colOff>608330</xdr:colOff>
      <xdr:row>330</xdr:row>
      <xdr:rowOff>142875</xdr:rowOff>
    </xdr:to>
    <xdr:pic>
      <xdr:nvPicPr>
        <xdr:cNvPr id="38" name="Picture 40"/>
        <xdr:cNvPicPr>
          <a:picLocks noChangeAspect="1"/>
        </xdr:cNvPicPr>
      </xdr:nvPicPr>
      <xdr:blipFill>
        <a:blip r:embed="rId1"/>
        <a:stretch>
          <a:fillRect/>
        </a:stretch>
      </xdr:blipFill>
      <xdr:spPr>
        <a:xfrm>
          <a:off x="600075" y="52720240"/>
          <a:ext cx="702310" cy="981710"/>
        </a:xfrm>
        <a:prstGeom prst="rect">
          <a:avLst/>
        </a:prstGeom>
        <a:noFill/>
        <a:ln w="9525">
          <a:noFill/>
        </a:ln>
      </xdr:spPr>
    </xdr:pic>
    <xdr:clientData/>
  </xdr:twoCellAnchor>
  <xdr:twoCellAnchor>
    <xdr:from>
      <xdr:col>2</xdr:col>
      <xdr:colOff>485775</xdr:colOff>
      <xdr:row>324</xdr:row>
      <xdr:rowOff>158750</xdr:rowOff>
    </xdr:from>
    <xdr:to>
      <xdr:col>13</xdr:col>
      <xdr:colOff>257175</xdr:colOff>
      <xdr:row>330</xdr:row>
      <xdr:rowOff>104140</xdr:rowOff>
    </xdr:to>
    <xdr:sp>
      <xdr:nvSpPr>
        <xdr:cNvPr id="39" name="TextBox 37"/>
        <xdr:cNvSpPr txBox="1"/>
      </xdr:nvSpPr>
      <xdr:spPr>
        <a:xfrm>
          <a:off x="1873885" y="52746275"/>
          <a:ext cx="7406005" cy="916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378</xdr:row>
      <xdr:rowOff>132715</xdr:rowOff>
    </xdr:from>
    <xdr:to>
      <xdr:col>1</xdr:col>
      <xdr:colOff>608330</xdr:colOff>
      <xdr:row>384</xdr:row>
      <xdr:rowOff>142875</xdr:rowOff>
    </xdr:to>
    <xdr:pic>
      <xdr:nvPicPr>
        <xdr:cNvPr id="40" name="Picture 40"/>
        <xdr:cNvPicPr>
          <a:picLocks noChangeAspect="1"/>
        </xdr:cNvPicPr>
      </xdr:nvPicPr>
      <xdr:blipFill>
        <a:blip r:embed="rId1"/>
        <a:stretch>
          <a:fillRect/>
        </a:stretch>
      </xdr:blipFill>
      <xdr:spPr>
        <a:xfrm>
          <a:off x="600075" y="61483240"/>
          <a:ext cx="702310" cy="981710"/>
        </a:xfrm>
        <a:prstGeom prst="rect">
          <a:avLst/>
        </a:prstGeom>
        <a:noFill/>
        <a:ln w="9525">
          <a:noFill/>
        </a:ln>
      </xdr:spPr>
    </xdr:pic>
    <xdr:clientData/>
  </xdr:twoCellAnchor>
  <xdr:twoCellAnchor>
    <xdr:from>
      <xdr:col>2</xdr:col>
      <xdr:colOff>485775</xdr:colOff>
      <xdr:row>378</xdr:row>
      <xdr:rowOff>158750</xdr:rowOff>
    </xdr:from>
    <xdr:to>
      <xdr:col>13</xdr:col>
      <xdr:colOff>257175</xdr:colOff>
      <xdr:row>384</xdr:row>
      <xdr:rowOff>113665</xdr:rowOff>
    </xdr:to>
    <xdr:sp>
      <xdr:nvSpPr>
        <xdr:cNvPr id="41" name="TextBox 39"/>
        <xdr:cNvSpPr txBox="1"/>
      </xdr:nvSpPr>
      <xdr:spPr>
        <a:xfrm>
          <a:off x="1873885" y="61509275"/>
          <a:ext cx="7406005" cy="926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432</xdr:row>
      <xdr:rowOff>132715</xdr:rowOff>
    </xdr:from>
    <xdr:to>
      <xdr:col>1</xdr:col>
      <xdr:colOff>608330</xdr:colOff>
      <xdr:row>438</xdr:row>
      <xdr:rowOff>142875</xdr:rowOff>
    </xdr:to>
    <xdr:pic>
      <xdr:nvPicPr>
        <xdr:cNvPr id="42" name="Picture 40"/>
        <xdr:cNvPicPr>
          <a:picLocks noChangeAspect="1"/>
        </xdr:cNvPicPr>
      </xdr:nvPicPr>
      <xdr:blipFill>
        <a:blip r:embed="rId1"/>
        <a:stretch>
          <a:fillRect/>
        </a:stretch>
      </xdr:blipFill>
      <xdr:spPr>
        <a:xfrm>
          <a:off x="600075" y="70246240"/>
          <a:ext cx="702310" cy="981710"/>
        </a:xfrm>
        <a:prstGeom prst="rect">
          <a:avLst/>
        </a:prstGeom>
        <a:noFill/>
        <a:ln w="9525">
          <a:noFill/>
        </a:ln>
      </xdr:spPr>
    </xdr:pic>
    <xdr:clientData/>
  </xdr:twoCellAnchor>
  <xdr:twoCellAnchor>
    <xdr:from>
      <xdr:col>2</xdr:col>
      <xdr:colOff>485775</xdr:colOff>
      <xdr:row>432</xdr:row>
      <xdr:rowOff>158750</xdr:rowOff>
    </xdr:from>
    <xdr:to>
      <xdr:col>13</xdr:col>
      <xdr:colOff>257175</xdr:colOff>
      <xdr:row>438</xdr:row>
      <xdr:rowOff>104140</xdr:rowOff>
    </xdr:to>
    <xdr:sp>
      <xdr:nvSpPr>
        <xdr:cNvPr id="43" name="TextBox 41"/>
        <xdr:cNvSpPr txBox="1"/>
      </xdr:nvSpPr>
      <xdr:spPr>
        <a:xfrm>
          <a:off x="1873885" y="70272275"/>
          <a:ext cx="7406005" cy="916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486</xdr:row>
      <xdr:rowOff>132715</xdr:rowOff>
    </xdr:from>
    <xdr:to>
      <xdr:col>1</xdr:col>
      <xdr:colOff>608330</xdr:colOff>
      <xdr:row>492</xdr:row>
      <xdr:rowOff>142875</xdr:rowOff>
    </xdr:to>
    <xdr:pic>
      <xdr:nvPicPr>
        <xdr:cNvPr id="44" name="Picture 40"/>
        <xdr:cNvPicPr>
          <a:picLocks noChangeAspect="1"/>
        </xdr:cNvPicPr>
      </xdr:nvPicPr>
      <xdr:blipFill>
        <a:blip r:embed="rId1"/>
        <a:stretch>
          <a:fillRect/>
        </a:stretch>
      </xdr:blipFill>
      <xdr:spPr>
        <a:xfrm>
          <a:off x="600075" y="79009240"/>
          <a:ext cx="702310" cy="981710"/>
        </a:xfrm>
        <a:prstGeom prst="rect">
          <a:avLst/>
        </a:prstGeom>
        <a:noFill/>
        <a:ln w="9525">
          <a:noFill/>
        </a:ln>
      </xdr:spPr>
    </xdr:pic>
    <xdr:clientData/>
  </xdr:twoCellAnchor>
  <xdr:twoCellAnchor>
    <xdr:from>
      <xdr:col>2</xdr:col>
      <xdr:colOff>485775</xdr:colOff>
      <xdr:row>486</xdr:row>
      <xdr:rowOff>158750</xdr:rowOff>
    </xdr:from>
    <xdr:to>
      <xdr:col>13</xdr:col>
      <xdr:colOff>257175</xdr:colOff>
      <xdr:row>492</xdr:row>
      <xdr:rowOff>113665</xdr:rowOff>
    </xdr:to>
    <xdr:sp>
      <xdr:nvSpPr>
        <xdr:cNvPr id="45" name="TextBox 43"/>
        <xdr:cNvSpPr txBox="1"/>
      </xdr:nvSpPr>
      <xdr:spPr>
        <a:xfrm>
          <a:off x="1873885" y="79035275"/>
          <a:ext cx="7406005" cy="926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0</xdr:colOff>
      <xdr:row>540</xdr:row>
      <xdr:rowOff>0</xdr:rowOff>
    </xdr:from>
    <xdr:to>
      <xdr:col>2</xdr:col>
      <xdr:colOff>8255</xdr:colOff>
      <xdr:row>546</xdr:row>
      <xdr:rowOff>12065</xdr:rowOff>
    </xdr:to>
    <xdr:pic>
      <xdr:nvPicPr>
        <xdr:cNvPr id="46" name="Picture 40"/>
        <xdr:cNvPicPr>
          <a:picLocks noChangeAspect="1"/>
        </xdr:cNvPicPr>
      </xdr:nvPicPr>
      <xdr:blipFill>
        <a:blip r:embed="rId1"/>
        <a:stretch>
          <a:fillRect/>
        </a:stretch>
      </xdr:blipFill>
      <xdr:spPr>
        <a:xfrm>
          <a:off x="694055" y="87639525"/>
          <a:ext cx="702310" cy="983615"/>
        </a:xfrm>
        <a:prstGeom prst="rect">
          <a:avLst/>
        </a:prstGeom>
        <a:noFill/>
        <a:ln w="9525">
          <a:noFill/>
        </a:ln>
      </xdr:spPr>
    </xdr:pic>
    <xdr:clientData/>
  </xdr:twoCellAnchor>
  <xdr:twoCellAnchor>
    <xdr:from>
      <xdr:col>2</xdr:col>
      <xdr:colOff>514350</xdr:colOff>
      <xdr:row>540</xdr:row>
      <xdr:rowOff>38100</xdr:rowOff>
    </xdr:from>
    <xdr:to>
      <xdr:col>13</xdr:col>
      <xdr:colOff>266700</xdr:colOff>
      <xdr:row>545</xdr:row>
      <xdr:rowOff>132715</xdr:rowOff>
    </xdr:to>
    <xdr:sp>
      <xdr:nvSpPr>
        <xdr:cNvPr id="47" name="TextBox 26"/>
        <xdr:cNvSpPr txBox="1"/>
      </xdr:nvSpPr>
      <xdr:spPr>
        <a:xfrm>
          <a:off x="1902460" y="87677625"/>
          <a:ext cx="7386955" cy="904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0</xdr:colOff>
      <xdr:row>595</xdr:row>
      <xdr:rowOff>0</xdr:rowOff>
    </xdr:from>
    <xdr:to>
      <xdr:col>2</xdr:col>
      <xdr:colOff>8255</xdr:colOff>
      <xdr:row>601</xdr:row>
      <xdr:rowOff>12065</xdr:rowOff>
    </xdr:to>
    <xdr:pic>
      <xdr:nvPicPr>
        <xdr:cNvPr id="48" name="Picture 40"/>
        <xdr:cNvPicPr>
          <a:picLocks noChangeAspect="1"/>
        </xdr:cNvPicPr>
      </xdr:nvPicPr>
      <xdr:blipFill>
        <a:blip r:embed="rId1"/>
        <a:stretch>
          <a:fillRect/>
        </a:stretch>
      </xdr:blipFill>
      <xdr:spPr>
        <a:xfrm>
          <a:off x="694055" y="96564450"/>
          <a:ext cx="702310" cy="983615"/>
        </a:xfrm>
        <a:prstGeom prst="rect">
          <a:avLst/>
        </a:prstGeom>
        <a:noFill/>
        <a:ln w="9525">
          <a:noFill/>
        </a:ln>
      </xdr:spPr>
    </xdr:pic>
    <xdr:clientData/>
  </xdr:twoCellAnchor>
  <xdr:twoCellAnchor>
    <xdr:from>
      <xdr:col>2</xdr:col>
      <xdr:colOff>514350</xdr:colOff>
      <xdr:row>595</xdr:row>
      <xdr:rowOff>38100</xdr:rowOff>
    </xdr:from>
    <xdr:to>
      <xdr:col>13</xdr:col>
      <xdr:colOff>266700</xdr:colOff>
      <xdr:row>600</xdr:row>
      <xdr:rowOff>132715</xdr:rowOff>
    </xdr:to>
    <xdr:sp>
      <xdr:nvSpPr>
        <xdr:cNvPr id="49" name="TextBox 46"/>
        <xdr:cNvSpPr txBox="1"/>
      </xdr:nvSpPr>
      <xdr:spPr>
        <a:xfrm>
          <a:off x="1902460" y="96602550"/>
          <a:ext cx="7386955" cy="904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0</xdr:colOff>
      <xdr:row>649</xdr:row>
      <xdr:rowOff>0</xdr:rowOff>
    </xdr:from>
    <xdr:to>
      <xdr:col>2</xdr:col>
      <xdr:colOff>8255</xdr:colOff>
      <xdr:row>655</xdr:row>
      <xdr:rowOff>12065</xdr:rowOff>
    </xdr:to>
    <xdr:pic>
      <xdr:nvPicPr>
        <xdr:cNvPr id="50" name="Picture 40"/>
        <xdr:cNvPicPr>
          <a:picLocks noChangeAspect="1"/>
        </xdr:cNvPicPr>
      </xdr:nvPicPr>
      <xdr:blipFill>
        <a:blip r:embed="rId1"/>
        <a:stretch>
          <a:fillRect/>
        </a:stretch>
      </xdr:blipFill>
      <xdr:spPr>
        <a:xfrm>
          <a:off x="694055" y="105327450"/>
          <a:ext cx="702310" cy="983615"/>
        </a:xfrm>
        <a:prstGeom prst="rect">
          <a:avLst/>
        </a:prstGeom>
        <a:noFill/>
        <a:ln w="9525">
          <a:noFill/>
        </a:ln>
      </xdr:spPr>
    </xdr:pic>
    <xdr:clientData/>
  </xdr:twoCellAnchor>
  <xdr:twoCellAnchor>
    <xdr:from>
      <xdr:col>2</xdr:col>
      <xdr:colOff>514350</xdr:colOff>
      <xdr:row>649</xdr:row>
      <xdr:rowOff>38100</xdr:rowOff>
    </xdr:from>
    <xdr:to>
      <xdr:col>13</xdr:col>
      <xdr:colOff>266700</xdr:colOff>
      <xdr:row>654</xdr:row>
      <xdr:rowOff>123190</xdr:rowOff>
    </xdr:to>
    <xdr:sp>
      <xdr:nvSpPr>
        <xdr:cNvPr id="51" name="TextBox 2"/>
        <xdr:cNvSpPr txBox="1"/>
      </xdr:nvSpPr>
      <xdr:spPr>
        <a:xfrm>
          <a:off x="1902460" y="105365550"/>
          <a:ext cx="7386955" cy="8947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9525</xdr:colOff>
      <xdr:row>0</xdr:row>
      <xdr:rowOff>38100</xdr:rowOff>
    </xdr:from>
    <xdr:to>
      <xdr:col>2</xdr:col>
      <xdr:colOff>104775</xdr:colOff>
      <xdr:row>5</xdr:row>
      <xdr:rowOff>104775</xdr:rowOff>
    </xdr:to>
    <xdr:pic>
      <xdr:nvPicPr>
        <xdr:cNvPr id="52"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703580" y="38100"/>
          <a:ext cx="78930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505558</xdr:colOff>
      <xdr:row>0</xdr:row>
      <xdr:rowOff>73270</xdr:rowOff>
    </xdr:from>
    <xdr:to>
      <xdr:col>13</xdr:col>
      <xdr:colOff>261571</xdr:colOff>
      <xdr:row>6</xdr:row>
      <xdr:rowOff>7328</xdr:rowOff>
    </xdr:to>
    <xdr:sp>
      <xdr:nvSpPr>
        <xdr:cNvPr id="53" name="TextBox 2"/>
        <xdr:cNvSpPr txBox="1"/>
      </xdr:nvSpPr>
      <xdr:spPr>
        <a:xfrm>
          <a:off x="1893570" y="73025"/>
          <a:ext cx="7390130" cy="905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a:t>
          </a: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1</xdr:col>
      <xdr:colOff>9525</xdr:colOff>
      <xdr:row>54</xdr:row>
      <xdr:rowOff>38100</xdr:rowOff>
    </xdr:from>
    <xdr:ext cx="704850" cy="866775"/>
    <xdr:pic>
      <xdr:nvPicPr>
        <xdr:cNvPr id="54"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703580" y="8801100"/>
          <a:ext cx="7048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505558</xdr:colOff>
      <xdr:row>54</xdr:row>
      <xdr:rowOff>73270</xdr:rowOff>
    </xdr:from>
    <xdr:to>
      <xdr:col>13</xdr:col>
      <xdr:colOff>261571</xdr:colOff>
      <xdr:row>60</xdr:row>
      <xdr:rowOff>7328</xdr:rowOff>
    </xdr:to>
    <xdr:sp>
      <xdr:nvSpPr>
        <xdr:cNvPr id="55" name="TextBox 4"/>
        <xdr:cNvSpPr txBox="1"/>
      </xdr:nvSpPr>
      <xdr:spPr>
        <a:xfrm>
          <a:off x="1893570" y="8836025"/>
          <a:ext cx="7390130" cy="905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108</xdr:row>
      <xdr:rowOff>133350</xdr:rowOff>
    </xdr:from>
    <xdr:to>
      <xdr:col>2</xdr:col>
      <xdr:colOff>85725</xdr:colOff>
      <xdr:row>114</xdr:row>
      <xdr:rowOff>28575</xdr:rowOff>
    </xdr:to>
    <xdr:pic>
      <xdr:nvPicPr>
        <xdr:cNvPr id="56"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17668875"/>
          <a:ext cx="87376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486508</xdr:colOff>
      <xdr:row>108</xdr:row>
      <xdr:rowOff>168520</xdr:rowOff>
    </xdr:from>
    <xdr:to>
      <xdr:col>13</xdr:col>
      <xdr:colOff>242521</xdr:colOff>
      <xdr:row>114</xdr:row>
      <xdr:rowOff>102578</xdr:rowOff>
    </xdr:to>
    <xdr:sp>
      <xdr:nvSpPr>
        <xdr:cNvPr id="57" name="TextBox 6"/>
        <xdr:cNvSpPr txBox="1"/>
      </xdr:nvSpPr>
      <xdr:spPr>
        <a:xfrm>
          <a:off x="1874520" y="17697450"/>
          <a:ext cx="7390130" cy="911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0</xdr:col>
      <xdr:colOff>600075</xdr:colOff>
      <xdr:row>162</xdr:row>
      <xdr:rowOff>133350</xdr:rowOff>
    </xdr:from>
    <xdr:ext cx="704850" cy="855345"/>
    <xdr:pic>
      <xdr:nvPicPr>
        <xdr:cNvPr id="58"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26431875"/>
          <a:ext cx="704850" cy="8553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486508</xdr:colOff>
      <xdr:row>162</xdr:row>
      <xdr:rowOff>168520</xdr:rowOff>
    </xdr:from>
    <xdr:to>
      <xdr:col>13</xdr:col>
      <xdr:colOff>242521</xdr:colOff>
      <xdr:row>168</xdr:row>
      <xdr:rowOff>102578</xdr:rowOff>
    </xdr:to>
    <xdr:sp>
      <xdr:nvSpPr>
        <xdr:cNvPr id="59" name="TextBox 8"/>
        <xdr:cNvSpPr txBox="1"/>
      </xdr:nvSpPr>
      <xdr:spPr>
        <a:xfrm>
          <a:off x="1874520" y="26460450"/>
          <a:ext cx="7390130" cy="911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0</xdr:col>
      <xdr:colOff>600075</xdr:colOff>
      <xdr:row>216</xdr:row>
      <xdr:rowOff>133350</xdr:rowOff>
    </xdr:from>
    <xdr:ext cx="704850" cy="855345"/>
    <xdr:pic>
      <xdr:nvPicPr>
        <xdr:cNvPr id="60"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35194875"/>
          <a:ext cx="704850" cy="8553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486508</xdr:colOff>
      <xdr:row>216</xdr:row>
      <xdr:rowOff>168520</xdr:rowOff>
    </xdr:from>
    <xdr:to>
      <xdr:col>13</xdr:col>
      <xdr:colOff>242521</xdr:colOff>
      <xdr:row>222</xdr:row>
      <xdr:rowOff>102578</xdr:rowOff>
    </xdr:to>
    <xdr:sp>
      <xdr:nvSpPr>
        <xdr:cNvPr id="61" name="TextBox 10"/>
        <xdr:cNvSpPr txBox="1"/>
      </xdr:nvSpPr>
      <xdr:spPr>
        <a:xfrm>
          <a:off x="1874520" y="35223450"/>
          <a:ext cx="7390130" cy="911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0</xdr:col>
      <xdr:colOff>600075</xdr:colOff>
      <xdr:row>270</xdr:row>
      <xdr:rowOff>133350</xdr:rowOff>
    </xdr:from>
    <xdr:ext cx="704850" cy="855345"/>
    <xdr:pic>
      <xdr:nvPicPr>
        <xdr:cNvPr id="62"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43957875"/>
          <a:ext cx="704850" cy="8553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486508</xdr:colOff>
      <xdr:row>270</xdr:row>
      <xdr:rowOff>168520</xdr:rowOff>
    </xdr:from>
    <xdr:to>
      <xdr:col>13</xdr:col>
      <xdr:colOff>242521</xdr:colOff>
      <xdr:row>276</xdr:row>
      <xdr:rowOff>102578</xdr:rowOff>
    </xdr:to>
    <xdr:sp>
      <xdr:nvSpPr>
        <xdr:cNvPr id="63" name="TextBox 12"/>
        <xdr:cNvSpPr txBox="1"/>
      </xdr:nvSpPr>
      <xdr:spPr>
        <a:xfrm>
          <a:off x="1874520" y="43986450"/>
          <a:ext cx="7390130" cy="911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0</xdr:col>
      <xdr:colOff>600075</xdr:colOff>
      <xdr:row>324</xdr:row>
      <xdr:rowOff>133350</xdr:rowOff>
    </xdr:from>
    <xdr:ext cx="704850" cy="855345"/>
    <xdr:pic>
      <xdr:nvPicPr>
        <xdr:cNvPr id="64"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52720875"/>
          <a:ext cx="704850" cy="8553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486508</xdr:colOff>
      <xdr:row>324</xdr:row>
      <xdr:rowOff>168520</xdr:rowOff>
    </xdr:from>
    <xdr:to>
      <xdr:col>13</xdr:col>
      <xdr:colOff>242521</xdr:colOff>
      <xdr:row>330</xdr:row>
      <xdr:rowOff>102578</xdr:rowOff>
    </xdr:to>
    <xdr:sp>
      <xdr:nvSpPr>
        <xdr:cNvPr id="65" name="TextBox 14"/>
        <xdr:cNvSpPr txBox="1"/>
      </xdr:nvSpPr>
      <xdr:spPr>
        <a:xfrm>
          <a:off x="1874520" y="52749450"/>
          <a:ext cx="7390130" cy="911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0</xdr:col>
      <xdr:colOff>600075</xdr:colOff>
      <xdr:row>378</xdr:row>
      <xdr:rowOff>133350</xdr:rowOff>
    </xdr:from>
    <xdr:ext cx="704850" cy="855345"/>
    <xdr:pic>
      <xdr:nvPicPr>
        <xdr:cNvPr id="66"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61483875"/>
          <a:ext cx="704850" cy="8553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486508</xdr:colOff>
      <xdr:row>378</xdr:row>
      <xdr:rowOff>168520</xdr:rowOff>
    </xdr:from>
    <xdr:to>
      <xdr:col>13</xdr:col>
      <xdr:colOff>242521</xdr:colOff>
      <xdr:row>384</xdr:row>
      <xdr:rowOff>102578</xdr:rowOff>
    </xdr:to>
    <xdr:sp>
      <xdr:nvSpPr>
        <xdr:cNvPr id="67" name="TextBox 16"/>
        <xdr:cNvSpPr txBox="1"/>
      </xdr:nvSpPr>
      <xdr:spPr>
        <a:xfrm>
          <a:off x="1874520" y="61512450"/>
          <a:ext cx="7390130" cy="911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0</xdr:col>
      <xdr:colOff>600075</xdr:colOff>
      <xdr:row>432</xdr:row>
      <xdr:rowOff>133350</xdr:rowOff>
    </xdr:from>
    <xdr:ext cx="704850" cy="855345"/>
    <xdr:pic>
      <xdr:nvPicPr>
        <xdr:cNvPr id="68" name="Picture 17"/>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70246875"/>
          <a:ext cx="704850" cy="8553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486508</xdr:colOff>
      <xdr:row>432</xdr:row>
      <xdr:rowOff>168520</xdr:rowOff>
    </xdr:from>
    <xdr:to>
      <xdr:col>13</xdr:col>
      <xdr:colOff>242521</xdr:colOff>
      <xdr:row>438</xdr:row>
      <xdr:rowOff>102578</xdr:rowOff>
    </xdr:to>
    <xdr:sp>
      <xdr:nvSpPr>
        <xdr:cNvPr id="69" name="TextBox 18"/>
        <xdr:cNvSpPr txBox="1"/>
      </xdr:nvSpPr>
      <xdr:spPr>
        <a:xfrm>
          <a:off x="1874520" y="70275450"/>
          <a:ext cx="7390130" cy="911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0</xdr:col>
      <xdr:colOff>600075</xdr:colOff>
      <xdr:row>486</xdr:row>
      <xdr:rowOff>133350</xdr:rowOff>
    </xdr:from>
    <xdr:ext cx="704850" cy="855345"/>
    <xdr:pic>
      <xdr:nvPicPr>
        <xdr:cNvPr id="70"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79009875"/>
          <a:ext cx="704850" cy="8553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486508</xdr:colOff>
      <xdr:row>486</xdr:row>
      <xdr:rowOff>168520</xdr:rowOff>
    </xdr:from>
    <xdr:to>
      <xdr:col>13</xdr:col>
      <xdr:colOff>242521</xdr:colOff>
      <xdr:row>492</xdr:row>
      <xdr:rowOff>102578</xdr:rowOff>
    </xdr:to>
    <xdr:sp>
      <xdr:nvSpPr>
        <xdr:cNvPr id="71" name="TextBox 20"/>
        <xdr:cNvSpPr txBox="1"/>
      </xdr:nvSpPr>
      <xdr:spPr>
        <a:xfrm>
          <a:off x="1874520" y="79038450"/>
          <a:ext cx="7390130" cy="911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1</xdr:col>
      <xdr:colOff>0</xdr:colOff>
      <xdr:row>540</xdr:row>
      <xdr:rowOff>0</xdr:rowOff>
    </xdr:from>
    <xdr:ext cx="704850" cy="866775"/>
    <xdr:pic>
      <xdr:nvPicPr>
        <xdr:cNvPr id="72"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87639525"/>
          <a:ext cx="7048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498754</xdr:colOff>
      <xdr:row>540</xdr:row>
      <xdr:rowOff>25645</xdr:rowOff>
    </xdr:from>
    <xdr:to>
      <xdr:col>13</xdr:col>
      <xdr:colOff>254767</xdr:colOff>
      <xdr:row>545</xdr:row>
      <xdr:rowOff>132514</xdr:rowOff>
    </xdr:to>
    <xdr:sp>
      <xdr:nvSpPr>
        <xdr:cNvPr id="73" name="TextBox 22"/>
        <xdr:cNvSpPr txBox="1"/>
      </xdr:nvSpPr>
      <xdr:spPr>
        <a:xfrm>
          <a:off x="1886585" y="87664925"/>
          <a:ext cx="7390765" cy="9163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1</xdr:col>
      <xdr:colOff>0</xdr:colOff>
      <xdr:row>595</xdr:row>
      <xdr:rowOff>0</xdr:rowOff>
    </xdr:from>
    <xdr:ext cx="704850" cy="866775"/>
    <xdr:pic>
      <xdr:nvPicPr>
        <xdr:cNvPr id="74"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96564450"/>
          <a:ext cx="7048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498754</xdr:colOff>
      <xdr:row>595</xdr:row>
      <xdr:rowOff>25645</xdr:rowOff>
    </xdr:from>
    <xdr:to>
      <xdr:col>13</xdr:col>
      <xdr:colOff>254767</xdr:colOff>
      <xdr:row>600</xdr:row>
      <xdr:rowOff>132513</xdr:rowOff>
    </xdr:to>
    <xdr:sp>
      <xdr:nvSpPr>
        <xdr:cNvPr id="75" name="TextBox 24"/>
        <xdr:cNvSpPr txBox="1"/>
      </xdr:nvSpPr>
      <xdr:spPr>
        <a:xfrm>
          <a:off x="1886585" y="96589850"/>
          <a:ext cx="7390765" cy="9163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1</xdr:col>
      <xdr:colOff>0</xdr:colOff>
      <xdr:row>649</xdr:row>
      <xdr:rowOff>0</xdr:rowOff>
    </xdr:from>
    <xdr:ext cx="704850" cy="866775"/>
    <xdr:pic>
      <xdr:nvPicPr>
        <xdr:cNvPr id="76"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105327450"/>
          <a:ext cx="7048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498754</xdr:colOff>
      <xdr:row>649</xdr:row>
      <xdr:rowOff>25645</xdr:rowOff>
    </xdr:from>
    <xdr:to>
      <xdr:col>13</xdr:col>
      <xdr:colOff>254767</xdr:colOff>
      <xdr:row>654</xdr:row>
      <xdr:rowOff>132513</xdr:rowOff>
    </xdr:to>
    <xdr:sp>
      <xdr:nvSpPr>
        <xdr:cNvPr id="77" name="TextBox 26"/>
        <xdr:cNvSpPr txBox="1"/>
      </xdr:nvSpPr>
      <xdr:spPr>
        <a:xfrm>
          <a:off x="1886585" y="105352850"/>
          <a:ext cx="7390765" cy="9163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16</xdr:col>
      <xdr:colOff>62753</xdr:colOff>
      <xdr:row>0</xdr:row>
      <xdr:rowOff>53788</xdr:rowOff>
    </xdr:from>
    <xdr:to>
      <xdr:col>17</xdr:col>
      <xdr:colOff>427522</xdr:colOff>
      <xdr:row>2</xdr:row>
      <xdr:rowOff>128203</xdr:rowOff>
    </xdr:to>
    <xdr:sp>
      <xdr:nvSpPr>
        <xdr:cNvPr id="78" name="矩形: 圆角 77">
          <a:hlinkClick xmlns:r="http://schemas.openxmlformats.org/officeDocument/2006/relationships" r:id="rId2"/>
        </xdr:cNvPr>
        <xdr:cNvSpPr/>
      </xdr:nvSpPr>
      <xdr:spPr>
        <a:xfrm>
          <a:off x="11167110" y="53340"/>
          <a:ext cx="1059180" cy="3981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3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38100</xdr:rowOff>
    </xdr:from>
    <xdr:to>
      <xdr:col>2</xdr:col>
      <xdr:colOff>15875</xdr:colOff>
      <xdr:row>6</xdr:row>
      <xdr:rowOff>3175</xdr:rowOff>
    </xdr:to>
    <xdr:pic>
      <xdr:nvPicPr>
        <xdr:cNvPr id="2" name="Picture 40"/>
        <xdr:cNvPicPr>
          <a:picLocks noChangeAspect="1"/>
        </xdr:cNvPicPr>
      </xdr:nvPicPr>
      <xdr:blipFill>
        <a:blip r:embed="rId1"/>
        <a:stretch>
          <a:fillRect/>
        </a:stretch>
      </xdr:blipFill>
      <xdr:spPr>
        <a:xfrm>
          <a:off x="703580" y="38100"/>
          <a:ext cx="700405" cy="936625"/>
        </a:xfrm>
        <a:prstGeom prst="rect">
          <a:avLst/>
        </a:prstGeom>
        <a:noFill/>
        <a:ln w="9525">
          <a:noFill/>
        </a:ln>
      </xdr:spPr>
    </xdr:pic>
    <xdr:clientData/>
  </xdr:twoCellAnchor>
  <xdr:twoCellAnchor>
    <xdr:from>
      <xdr:col>2</xdr:col>
      <xdr:colOff>487045</xdr:colOff>
      <xdr:row>0</xdr:row>
      <xdr:rowOff>71120</xdr:rowOff>
    </xdr:from>
    <xdr:to>
      <xdr:col>13</xdr:col>
      <xdr:colOff>248285</xdr:colOff>
      <xdr:row>6</xdr:row>
      <xdr:rowOff>1905</xdr:rowOff>
    </xdr:to>
    <xdr:sp>
      <xdr:nvSpPr>
        <xdr:cNvPr id="3" name="TextBox 2"/>
        <xdr:cNvSpPr txBox="1"/>
      </xdr:nvSpPr>
      <xdr:spPr>
        <a:xfrm>
          <a:off x="1875155" y="71120"/>
          <a:ext cx="7395845" cy="9023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9525</xdr:colOff>
      <xdr:row>0</xdr:row>
      <xdr:rowOff>38100</xdr:rowOff>
    </xdr:from>
    <xdr:to>
      <xdr:col>2</xdr:col>
      <xdr:colOff>17780</xdr:colOff>
      <xdr:row>6</xdr:row>
      <xdr:rowOff>2540</xdr:rowOff>
    </xdr:to>
    <xdr:pic>
      <xdr:nvPicPr>
        <xdr:cNvPr id="4" name="Picture 40"/>
        <xdr:cNvPicPr>
          <a:picLocks noChangeAspect="1"/>
        </xdr:cNvPicPr>
      </xdr:nvPicPr>
      <xdr:blipFill>
        <a:blip r:embed="rId1"/>
        <a:stretch>
          <a:fillRect/>
        </a:stretch>
      </xdr:blipFill>
      <xdr:spPr>
        <a:xfrm>
          <a:off x="703580" y="38100"/>
          <a:ext cx="702310" cy="935990"/>
        </a:xfrm>
        <a:prstGeom prst="rect">
          <a:avLst/>
        </a:prstGeom>
        <a:noFill/>
        <a:ln w="9525">
          <a:noFill/>
        </a:ln>
      </xdr:spPr>
    </xdr:pic>
    <xdr:clientData/>
  </xdr:twoCellAnchor>
  <xdr:twoCellAnchor>
    <xdr:from>
      <xdr:col>2</xdr:col>
      <xdr:colOff>504825</xdr:colOff>
      <xdr:row>0</xdr:row>
      <xdr:rowOff>85725</xdr:rowOff>
    </xdr:from>
    <xdr:to>
      <xdr:col>13</xdr:col>
      <xdr:colOff>257175</xdr:colOff>
      <xdr:row>6</xdr:row>
      <xdr:rowOff>0</xdr:rowOff>
    </xdr:to>
    <xdr:sp>
      <xdr:nvSpPr>
        <xdr:cNvPr id="5" name="TextBox 2"/>
        <xdr:cNvSpPr txBox="1"/>
      </xdr:nvSpPr>
      <xdr:spPr>
        <a:xfrm>
          <a:off x="1892935" y="85725"/>
          <a:ext cx="7386955" cy="885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590550</xdr:colOff>
      <xdr:row>53</xdr:row>
      <xdr:rowOff>28575</xdr:rowOff>
    </xdr:from>
    <xdr:to>
      <xdr:col>1</xdr:col>
      <xdr:colOff>598805</xdr:colOff>
      <xdr:row>58</xdr:row>
      <xdr:rowOff>142240</xdr:rowOff>
    </xdr:to>
    <xdr:pic>
      <xdr:nvPicPr>
        <xdr:cNvPr id="6" name="Picture 40"/>
        <xdr:cNvPicPr>
          <a:picLocks noChangeAspect="1"/>
        </xdr:cNvPicPr>
      </xdr:nvPicPr>
      <xdr:blipFill>
        <a:blip r:embed="rId1"/>
        <a:stretch>
          <a:fillRect/>
        </a:stretch>
      </xdr:blipFill>
      <xdr:spPr>
        <a:xfrm>
          <a:off x="590550" y="8629650"/>
          <a:ext cx="702310" cy="923290"/>
        </a:xfrm>
        <a:prstGeom prst="rect">
          <a:avLst/>
        </a:prstGeom>
        <a:noFill/>
        <a:ln w="9525">
          <a:noFill/>
        </a:ln>
      </xdr:spPr>
    </xdr:pic>
    <xdr:clientData/>
  </xdr:twoCellAnchor>
  <xdr:twoCellAnchor editAs="oneCell">
    <xdr:from>
      <xdr:col>0</xdr:col>
      <xdr:colOff>581025</xdr:colOff>
      <xdr:row>107</xdr:row>
      <xdr:rowOff>66040</xdr:rowOff>
    </xdr:from>
    <xdr:to>
      <xdr:col>1</xdr:col>
      <xdr:colOff>589280</xdr:colOff>
      <xdr:row>113</xdr:row>
      <xdr:rowOff>31115</xdr:rowOff>
    </xdr:to>
    <xdr:pic>
      <xdr:nvPicPr>
        <xdr:cNvPr id="7" name="Picture 40"/>
        <xdr:cNvPicPr>
          <a:picLocks noChangeAspect="1"/>
        </xdr:cNvPicPr>
      </xdr:nvPicPr>
      <xdr:blipFill>
        <a:blip r:embed="rId1"/>
        <a:stretch>
          <a:fillRect/>
        </a:stretch>
      </xdr:blipFill>
      <xdr:spPr>
        <a:xfrm>
          <a:off x="581025" y="17439640"/>
          <a:ext cx="702310" cy="936625"/>
        </a:xfrm>
        <a:prstGeom prst="rect">
          <a:avLst/>
        </a:prstGeom>
        <a:noFill/>
        <a:ln w="9525">
          <a:noFill/>
        </a:ln>
      </xdr:spPr>
    </xdr:pic>
    <xdr:clientData/>
  </xdr:twoCellAnchor>
  <xdr:twoCellAnchor editAs="oneCell">
    <xdr:from>
      <xdr:col>1</xdr:col>
      <xdr:colOff>0</xdr:colOff>
      <xdr:row>161</xdr:row>
      <xdr:rowOff>85725</xdr:rowOff>
    </xdr:from>
    <xdr:to>
      <xdr:col>2</xdr:col>
      <xdr:colOff>0</xdr:colOff>
      <xdr:row>167</xdr:row>
      <xdr:rowOff>50165</xdr:rowOff>
    </xdr:to>
    <xdr:pic>
      <xdr:nvPicPr>
        <xdr:cNvPr id="8" name="Picture 40"/>
        <xdr:cNvPicPr>
          <a:picLocks noChangeAspect="1"/>
        </xdr:cNvPicPr>
      </xdr:nvPicPr>
      <xdr:blipFill>
        <a:blip r:embed="rId1"/>
        <a:stretch>
          <a:fillRect/>
        </a:stretch>
      </xdr:blipFill>
      <xdr:spPr>
        <a:xfrm>
          <a:off x="694055" y="26222325"/>
          <a:ext cx="694055" cy="935990"/>
        </a:xfrm>
        <a:prstGeom prst="rect">
          <a:avLst/>
        </a:prstGeom>
        <a:noFill/>
        <a:ln w="9525">
          <a:noFill/>
        </a:ln>
      </xdr:spPr>
    </xdr:pic>
    <xdr:clientData/>
  </xdr:twoCellAnchor>
  <xdr:twoCellAnchor editAs="oneCell">
    <xdr:from>
      <xdr:col>1</xdr:col>
      <xdr:colOff>0</xdr:colOff>
      <xdr:row>215</xdr:row>
      <xdr:rowOff>75565</xdr:rowOff>
    </xdr:from>
    <xdr:to>
      <xdr:col>2</xdr:col>
      <xdr:colOff>0</xdr:colOff>
      <xdr:row>221</xdr:row>
      <xdr:rowOff>40640</xdr:rowOff>
    </xdr:to>
    <xdr:pic>
      <xdr:nvPicPr>
        <xdr:cNvPr id="9" name="Picture 40"/>
        <xdr:cNvPicPr>
          <a:picLocks noChangeAspect="1"/>
        </xdr:cNvPicPr>
      </xdr:nvPicPr>
      <xdr:blipFill>
        <a:blip r:embed="rId1"/>
        <a:stretch>
          <a:fillRect/>
        </a:stretch>
      </xdr:blipFill>
      <xdr:spPr>
        <a:xfrm>
          <a:off x="694055" y="34975165"/>
          <a:ext cx="694055" cy="936625"/>
        </a:xfrm>
        <a:prstGeom prst="rect">
          <a:avLst/>
        </a:prstGeom>
        <a:noFill/>
        <a:ln w="9525">
          <a:noFill/>
        </a:ln>
      </xdr:spPr>
    </xdr:pic>
    <xdr:clientData/>
  </xdr:twoCellAnchor>
  <xdr:twoCellAnchor editAs="oneCell">
    <xdr:from>
      <xdr:col>1</xdr:col>
      <xdr:colOff>0</xdr:colOff>
      <xdr:row>269</xdr:row>
      <xdr:rowOff>46990</xdr:rowOff>
    </xdr:from>
    <xdr:to>
      <xdr:col>2</xdr:col>
      <xdr:colOff>0</xdr:colOff>
      <xdr:row>275</xdr:row>
      <xdr:rowOff>12065</xdr:rowOff>
    </xdr:to>
    <xdr:pic>
      <xdr:nvPicPr>
        <xdr:cNvPr id="10" name="Picture 40"/>
        <xdr:cNvPicPr>
          <a:picLocks noChangeAspect="1"/>
        </xdr:cNvPicPr>
      </xdr:nvPicPr>
      <xdr:blipFill>
        <a:blip r:embed="rId1"/>
        <a:stretch>
          <a:fillRect/>
        </a:stretch>
      </xdr:blipFill>
      <xdr:spPr>
        <a:xfrm>
          <a:off x="694055" y="43709590"/>
          <a:ext cx="694055" cy="936625"/>
        </a:xfrm>
        <a:prstGeom prst="rect">
          <a:avLst/>
        </a:prstGeom>
        <a:noFill/>
        <a:ln w="9525">
          <a:noFill/>
        </a:ln>
      </xdr:spPr>
    </xdr:pic>
    <xdr:clientData/>
  </xdr:twoCellAnchor>
  <xdr:twoCellAnchor editAs="oneCell">
    <xdr:from>
      <xdr:col>1</xdr:col>
      <xdr:colOff>0</xdr:colOff>
      <xdr:row>323</xdr:row>
      <xdr:rowOff>46990</xdr:rowOff>
    </xdr:from>
    <xdr:to>
      <xdr:col>2</xdr:col>
      <xdr:colOff>0</xdr:colOff>
      <xdr:row>329</xdr:row>
      <xdr:rowOff>12065</xdr:rowOff>
    </xdr:to>
    <xdr:pic>
      <xdr:nvPicPr>
        <xdr:cNvPr id="11" name="Picture 40"/>
        <xdr:cNvPicPr>
          <a:picLocks noChangeAspect="1"/>
        </xdr:cNvPicPr>
      </xdr:nvPicPr>
      <xdr:blipFill>
        <a:blip r:embed="rId1"/>
        <a:stretch>
          <a:fillRect/>
        </a:stretch>
      </xdr:blipFill>
      <xdr:spPr>
        <a:xfrm>
          <a:off x="694055" y="52472590"/>
          <a:ext cx="694055" cy="936625"/>
        </a:xfrm>
        <a:prstGeom prst="rect">
          <a:avLst/>
        </a:prstGeom>
        <a:noFill/>
        <a:ln w="9525">
          <a:noFill/>
        </a:ln>
      </xdr:spPr>
    </xdr:pic>
    <xdr:clientData/>
  </xdr:twoCellAnchor>
  <xdr:twoCellAnchor editAs="oneCell">
    <xdr:from>
      <xdr:col>1</xdr:col>
      <xdr:colOff>0</xdr:colOff>
      <xdr:row>377</xdr:row>
      <xdr:rowOff>57150</xdr:rowOff>
    </xdr:from>
    <xdr:to>
      <xdr:col>2</xdr:col>
      <xdr:colOff>0</xdr:colOff>
      <xdr:row>383</xdr:row>
      <xdr:rowOff>21590</xdr:rowOff>
    </xdr:to>
    <xdr:pic>
      <xdr:nvPicPr>
        <xdr:cNvPr id="12" name="Picture 40"/>
        <xdr:cNvPicPr>
          <a:picLocks noChangeAspect="1"/>
        </xdr:cNvPicPr>
      </xdr:nvPicPr>
      <xdr:blipFill>
        <a:blip r:embed="rId1"/>
        <a:stretch>
          <a:fillRect/>
        </a:stretch>
      </xdr:blipFill>
      <xdr:spPr>
        <a:xfrm>
          <a:off x="694055" y="61245750"/>
          <a:ext cx="694055" cy="935990"/>
        </a:xfrm>
        <a:prstGeom prst="rect">
          <a:avLst/>
        </a:prstGeom>
        <a:noFill/>
        <a:ln w="9525">
          <a:noFill/>
        </a:ln>
      </xdr:spPr>
    </xdr:pic>
    <xdr:clientData/>
  </xdr:twoCellAnchor>
  <xdr:twoCellAnchor editAs="oneCell">
    <xdr:from>
      <xdr:col>1</xdr:col>
      <xdr:colOff>0</xdr:colOff>
      <xdr:row>431</xdr:row>
      <xdr:rowOff>57150</xdr:rowOff>
    </xdr:from>
    <xdr:to>
      <xdr:col>2</xdr:col>
      <xdr:colOff>0</xdr:colOff>
      <xdr:row>437</xdr:row>
      <xdr:rowOff>21590</xdr:rowOff>
    </xdr:to>
    <xdr:pic>
      <xdr:nvPicPr>
        <xdr:cNvPr id="13" name="Picture 40"/>
        <xdr:cNvPicPr>
          <a:picLocks noChangeAspect="1"/>
        </xdr:cNvPicPr>
      </xdr:nvPicPr>
      <xdr:blipFill>
        <a:blip r:embed="rId1"/>
        <a:stretch>
          <a:fillRect/>
        </a:stretch>
      </xdr:blipFill>
      <xdr:spPr>
        <a:xfrm>
          <a:off x="694055" y="70008750"/>
          <a:ext cx="694055" cy="935990"/>
        </a:xfrm>
        <a:prstGeom prst="rect">
          <a:avLst/>
        </a:prstGeom>
        <a:noFill/>
        <a:ln w="9525">
          <a:noFill/>
        </a:ln>
      </xdr:spPr>
    </xdr:pic>
    <xdr:clientData/>
  </xdr:twoCellAnchor>
  <xdr:twoCellAnchor editAs="oneCell">
    <xdr:from>
      <xdr:col>1</xdr:col>
      <xdr:colOff>0</xdr:colOff>
      <xdr:row>485</xdr:row>
      <xdr:rowOff>57150</xdr:rowOff>
    </xdr:from>
    <xdr:to>
      <xdr:col>2</xdr:col>
      <xdr:colOff>0</xdr:colOff>
      <xdr:row>491</xdr:row>
      <xdr:rowOff>21590</xdr:rowOff>
    </xdr:to>
    <xdr:pic>
      <xdr:nvPicPr>
        <xdr:cNvPr id="14" name="Picture 40"/>
        <xdr:cNvPicPr>
          <a:picLocks noChangeAspect="1"/>
        </xdr:cNvPicPr>
      </xdr:nvPicPr>
      <xdr:blipFill>
        <a:blip r:embed="rId1"/>
        <a:stretch>
          <a:fillRect/>
        </a:stretch>
      </xdr:blipFill>
      <xdr:spPr>
        <a:xfrm>
          <a:off x="694055" y="78771750"/>
          <a:ext cx="694055" cy="935990"/>
        </a:xfrm>
        <a:prstGeom prst="rect">
          <a:avLst/>
        </a:prstGeom>
        <a:noFill/>
        <a:ln w="9525">
          <a:noFill/>
        </a:ln>
      </xdr:spPr>
    </xdr:pic>
    <xdr:clientData/>
  </xdr:twoCellAnchor>
  <xdr:twoCellAnchor editAs="oneCell">
    <xdr:from>
      <xdr:col>1</xdr:col>
      <xdr:colOff>0</xdr:colOff>
      <xdr:row>593</xdr:row>
      <xdr:rowOff>57150</xdr:rowOff>
    </xdr:from>
    <xdr:to>
      <xdr:col>2</xdr:col>
      <xdr:colOff>0</xdr:colOff>
      <xdr:row>599</xdr:row>
      <xdr:rowOff>21590</xdr:rowOff>
    </xdr:to>
    <xdr:pic>
      <xdr:nvPicPr>
        <xdr:cNvPr id="15" name="Picture 40"/>
        <xdr:cNvPicPr>
          <a:picLocks noChangeAspect="1"/>
        </xdr:cNvPicPr>
      </xdr:nvPicPr>
      <xdr:blipFill>
        <a:blip r:embed="rId1"/>
        <a:stretch>
          <a:fillRect/>
        </a:stretch>
      </xdr:blipFill>
      <xdr:spPr>
        <a:xfrm>
          <a:off x="694055" y="96297750"/>
          <a:ext cx="694055" cy="935990"/>
        </a:xfrm>
        <a:prstGeom prst="rect">
          <a:avLst/>
        </a:prstGeom>
        <a:noFill/>
        <a:ln w="9525">
          <a:noFill/>
        </a:ln>
      </xdr:spPr>
    </xdr:pic>
    <xdr:clientData/>
  </xdr:twoCellAnchor>
  <xdr:twoCellAnchor editAs="oneCell">
    <xdr:from>
      <xdr:col>1</xdr:col>
      <xdr:colOff>0</xdr:colOff>
      <xdr:row>647</xdr:row>
      <xdr:rowOff>57150</xdr:rowOff>
    </xdr:from>
    <xdr:to>
      <xdr:col>2</xdr:col>
      <xdr:colOff>0</xdr:colOff>
      <xdr:row>653</xdr:row>
      <xdr:rowOff>21590</xdr:rowOff>
    </xdr:to>
    <xdr:pic>
      <xdr:nvPicPr>
        <xdr:cNvPr id="16" name="Picture 40"/>
        <xdr:cNvPicPr>
          <a:picLocks noChangeAspect="1"/>
        </xdr:cNvPicPr>
      </xdr:nvPicPr>
      <xdr:blipFill>
        <a:blip r:embed="rId1"/>
        <a:stretch>
          <a:fillRect/>
        </a:stretch>
      </xdr:blipFill>
      <xdr:spPr>
        <a:xfrm>
          <a:off x="694055" y="105060750"/>
          <a:ext cx="694055" cy="935990"/>
        </a:xfrm>
        <a:prstGeom prst="rect">
          <a:avLst/>
        </a:prstGeom>
        <a:noFill/>
        <a:ln w="9525">
          <a:noFill/>
        </a:ln>
      </xdr:spPr>
    </xdr:pic>
    <xdr:clientData/>
  </xdr:twoCellAnchor>
  <xdr:twoCellAnchor editAs="oneCell">
    <xdr:from>
      <xdr:col>1</xdr:col>
      <xdr:colOff>0</xdr:colOff>
      <xdr:row>701</xdr:row>
      <xdr:rowOff>57150</xdr:rowOff>
    </xdr:from>
    <xdr:to>
      <xdr:col>2</xdr:col>
      <xdr:colOff>0</xdr:colOff>
      <xdr:row>707</xdr:row>
      <xdr:rowOff>21590</xdr:rowOff>
    </xdr:to>
    <xdr:pic>
      <xdr:nvPicPr>
        <xdr:cNvPr id="17" name="Picture 40"/>
        <xdr:cNvPicPr>
          <a:picLocks noChangeAspect="1"/>
        </xdr:cNvPicPr>
      </xdr:nvPicPr>
      <xdr:blipFill>
        <a:blip r:embed="rId1"/>
        <a:stretch>
          <a:fillRect/>
        </a:stretch>
      </xdr:blipFill>
      <xdr:spPr>
        <a:xfrm>
          <a:off x="694055" y="113823750"/>
          <a:ext cx="694055" cy="935990"/>
        </a:xfrm>
        <a:prstGeom prst="rect">
          <a:avLst/>
        </a:prstGeom>
        <a:noFill/>
        <a:ln w="9525">
          <a:noFill/>
        </a:ln>
      </xdr:spPr>
    </xdr:pic>
    <xdr:clientData/>
  </xdr:twoCellAnchor>
  <xdr:twoCellAnchor editAs="oneCell">
    <xdr:from>
      <xdr:col>1</xdr:col>
      <xdr:colOff>0</xdr:colOff>
      <xdr:row>755</xdr:row>
      <xdr:rowOff>57150</xdr:rowOff>
    </xdr:from>
    <xdr:to>
      <xdr:col>2</xdr:col>
      <xdr:colOff>0</xdr:colOff>
      <xdr:row>761</xdr:row>
      <xdr:rowOff>21590</xdr:rowOff>
    </xdr:to>
    <xdr:pic>
      <xdr:nvPicPr>
        <xdr:cNvPr id="18" name="Picture 40"/>
        <xdr:cNvPicPr>
          <a:picLocks noChangeAspect="1"/>
        </xdr:cNvPicPr>
      </xdr:nvPicPr>
      <xdr:blipFill>
        <a:blip r:embed="rId1"/>
        <a:stretch>
          <a:fillRect/>
        </a:stretch>
      </xdr:blipFill>
      <xdr:spPr>
        <a:xfrm>
          <a:off x="694055" y="122586750"/>
          <a:ext cx="694055" cy="935990"/>
        </a:xfrm>
        <a:prstGeom prst="rect">
          <a:avLst/>
        </a:prstGeom>
        <a:noFill/>
        <a:ln w="9525">
          <a:noFill/>
        </a:ln>
      </xdr:spPr>
    </xdr:pic>
    <xdr:clientData/>
  </xdr:twoCellAnchor>
  <xdr:twoCellAnchor editAs="oneCell">
    <xdr:from>
      <xdr:col>1</xdr:col>
      <xdr:colOff>0</xdr:colOff>
      <xdr:row>809</xdr:row>
      <xdr:rowOff>57150</xdr:rowOff>
    </xdr:from>
    <xdr:to>
      <xdr:col>2</xdr:col>
      <xdr:colOff>0</xdr:colOff>
      <xdr:row>815</xdr:row>
      <xdr:rowOff>21590</xdr:rowOff>
    </xdr:to>
    <xdr:pic>
      <xdr:nvPicPr>
        <xdr:cNvPr id="19" name="Picture 40"/>
        <xdr:cNvPicPr>
          <a:picLocks noChangeAspect="1"/>
        </xdr:cNvPicPr>
      </xdr:nvPicPr>
      <xdr:blipFill>
        <a:blip r:embed="rId1"/>
        <a:stretch>
          <a:fillRect/>
        </a:stretch>
      </xdr:blipFill>
      <xdr:spPr>
        <a:xfrm>
          <a:off x="694055" y="131349750"/>
          <a:ext cx="694055" cy="935990"/>
        </a:xfrm>
        <a:prstGeom prst="rect">
          <a:avLst/>
        </a:prstGeom>
        <a:noFill/>
        <a:ln w="9525">
          <a:noFill/>
        </a:ln>
      </xdr:spPr>
    </xdr:pic>
    <xdr:clientData/>
  </xdr:twoCellAnchor>
  <xdr:twoCellAnchor editAs="oneCell">
    <xdr:from>
      <xdr:col>1</xdr:col>
      <xdr:colOff>0</xdr:colOff>
      <xdr:row>863</xdr:row>
      <xdr:rowOff>57150</xdr:rowOff>
    </xdr:from>
    <xdr:to>
      <xdr:col>2</xdr:col>
      <xdr:colOff>0</xdr:colOff>
      <xdr:row>869</xdr:row>
      <xdr:rowOff>21590</xdr:rowOff>
    </xdr:to>
    <xdr:pic>
      <xdr:nvPicPr>
        <xdr:cNvPr id="20" name="Picture 40"/>
        <xdr:cNvPicPr>
          <a:picLocks noChangeAspect="1"/>
        </xdr:cNvPicPr>
      </xdr:nvPicPr>
      <xdr:blipFill>
        <a:blip r:embed="rId1"/>
        <a:stretch>
          <a:fillRect/>
        </a:stretch>
      </xdr:blipFill>
      <xdr:spPr>
        <a:xfrm>
          <a:off x="694055" y="140112750"/>
          <a:ext cx="694055" cy="935990"/>
        </a:xfrm>
        <a:prstGeom prst="rect">
          <a:avLst/>
        </a:prstGeom>
        <a:noFill/>
        <a:ln w="9525">
          <a:noFill/>
        </a:ln>
      </xdr:spPr>
    </xdr:pic>
    <xdr:clientData/>
  </xdr:twoCellAnchor>
  <xdr:twoCellAnchor editAs="oneCell">
    <xdr:from>
      <xdr:col>1</xdr:col>
      <xdr:colOff>0</xdr:colOff>
      <xdr:row>917</xdr:row>
      <xdr:rowOff>57150</xdr:rowOff>
    </xdr:from>
    <xdr:to>
      <xdr:col>2</xdr:col>
      <xdr:colOff>0</xdr:colOff>
      <xdr:row>923</xdr:row>
      <xdr:rowOff>21590</xdr:rowOff>
    </xdr:to>
    <xdr:pic>
      <xdr:nvPicPr>
        <xdr:cNvPr id="21" name="Picture 40"/>
        <xdr:cNvPicPr>
          <a:picLocks noChangeAspect="1"/>
        </xdr:cNvPicPr>
      </xdr:nvPicPr>
      <xdr:blipFill>
        <a:blip r:embed="rId1"/>
        <a:stretch>
          <a:fillRect/>
        </a:stretch>
      </xdr:blipFill>
      <xdr:spPr>
        <a:xfrm>
          <a:off x="694055" y="148875750"/>
          <a:ext cx="694055" cy="935990"/>
        </a:xfrm>
        <a:prstGeom prst="rect">
          <a:avLst/>
        </a:prstGeom>
        <a:noFill/>
        <a:ln w="9525">
          <a:noFill/>
        </a:ln>
      </xdr:spPr>
    </xdr:pic>
    <xdr:clientData/>
  </xdr:twoCellAnchor>
  <xdr:twoCellAnchor editAs="oneCell">
    <xdr:from>
      <xdr:col>1</xdr:col>
      <xdr:colOff>0</xdr:colOff>
      <xdr:row>971</xdr:row>
      <xdr:rowOff>57150</xdr:rowOff>
    </xdr:from>
    <xdr:to>
      <xdr:col>2</xdr:col>
      <xdr:colOff>0</xdr:colOff>
      <xdr:row>977</xdr:row>
      <xdr:rowOff>21590</xdr:rowOff>
    </xdr:to>
    <xdr:pic>
      <xdr:nvPicPr>
        <xdr:cNvPr id="22" name="Picture 40"/>
        <xdr:cNvPicPr>
          <a:picLocks noChangeAspect="1"/>
        </xdr:cNvPicPr>
      </xdr:nvPicPr>
      <xdr:blipFill>
        <a:blip r:embed="rId1"/>
        <a:stretch>
          <a:fillRect/>
        </a:stretch>
      </xdr:blipFill>
      <xdr:spPr>
        <a:xfrm>
          <a:off x="694055" y="157638750"/>
          <a:ext cx="694055" cy="935990"/>
        </a:xfrm>
        <a:prstGeom prst="rect">
          <a:avLst/>
        </a:prstGeom>
        <a:noFill/>
        <a:ln w="9525">
          <a:noFill/>
        </a:ln>
      </xdr:spPr>
    </xdr:pic>
    <xdr:clientData/>
  </xdr:twoCellAnchor>
  <xdr:twoCellAnchor editAs="oneCell">
    <xdr:from>
      <xdr:col>1</xdr:col>
      <xdr:colOff>0</xdr:colOff>
      <xdr:row>1025</xdr:row>
      <xdr:rowOff>57150</xdr:rowOff>
    </xdr:from>
    <xdr:to>
      <xdr:col>2</xdr:col>
      <xdr:colOff>0</xdr:colOff>
      <xdr:row>1031</xdr:row>
      <xdr:rowOff>21590</xdr:rowOff>
    </xdr:to>
    <xdr:pic>
      <xdr:nvPicPr>
        <xdr:cNvPr id="23" name="Picture 40"/>
        <xdr:cNvPicPr>
          <a:picLocks noChangeAspect="1"/>
        </xdr:cNvPicPr>
      </xdr:nvPicPr>
      <xdr:blipFill>
        <a:blip r:embed="rId1"/>
        <a:stretch>
          <a:fillRect/>
        </a:stretch>
      </xdr:blipFill>
      <xdr:spPr>
        <a:xfrm>
          <a:off x="694055" y="166401750"/>
          <a:ext cx="694055" cy="935990"/>
        </a:xfrm>
        <a:prstGeom prst="rect">
          <a:avLst/>
        </a:prstGeom>
        <a:noFill/>
        <a:ln w="9525">
          <a:noFill/>
        </a:ln>
      </xdr:spPr>
    </xdr:pic>
    <xdr:clientData/>
  </xdr:twoCellAnchor>
  <xdr:twoCellAnchor editAs="oneCell">
    <xdr:from>
      <xdr:col>1</xdr:col>
      <xdr:colOff>0</xdr:colOff>
      <xdr:row>1079</xdr:row>
      <xdr:rowOff>57150</xdr:rowOff>
    </xdr:from>
    <xdr:to>
      <xdr:col>2</xdr:col>
      <xdr:colOff>0</xdr:colOff>
      <xdr:row>1085</xdr:row>
      <xdr:rowOff>21590</xdr:rowOff>
    </xdr:to>
    <xdr:pic>
      <xdr:nvPicPr>
        <xdr:cNvPr id="24" name="Picture 40"/>
        <xdr:cNvPicPr>
          <a:picLocks noChangeAspect="1"/>
        </xdr:cNvPicPr>
      </xdr:nvPicPr>
      <xdr:blipFill>
        <a:blip r:embed="rId1"/>
        <a:stretch>
          <a:fillRect/>
        </a:stretch>
      </xdr:blipFill>
      <xdr:spPr>
        <a:xfrm>
          <a:off x="694055" y="175164750"/>
          <a:ext cx="694055" cy="935990"/>
        </a:xfrm>
        <a:prstGeom prst="rect">
          <a:avLst/>
        </a:prstGeom>
        <a:noFill/>
        <a:ln w="9525">
          <a:noFill/>
        </a:ln>
      </xdr:spPr>
    </xdr:pic>
    <xdr:clientData/>
  </xdr:twoCellAnchor>
  <xdr:twoCellAnchor editAs="oneCell">
    <xdr:from>
      <xdr:col>1</xdr:col>
      <xdr:colOff>0</xdr:colOff>
      <xdr:row>1133</xdr:row>
      <xdr:rowOff>57150</xdr:rowOff>
    </xdr:from>
    <xdr:to>
      <xdr:col>2</xdr:col>
      <xdr:colOff>0</xdr:colOff>
      <xdr:row>1139</xdr:row>
      <xdr:rowOff>21590</xdr:rowOff>
    </xdr:to>
    <xdr:pic>
      <xdr:nvPicPr>
        <xdr:cNvPr id="25" name="Picture 40"/>
        <xdr:cNvPicPr>
          <a:picLocks noChangeAspect="1"/>
        </xdr:cNvPicPr>
      </xdr:nvPicPr>
      <xdr:blipFill>
        <a:blip r:embed="rId1"/>
        <a:stretch>
          <a:fillRect/>
        </a:stretch>
      </xdr:blipFill>
      <xdr:spPr>
        <a:xfrm>
          <a:off x="694055" y="183927750"/>
          <a:ext cx="694055" cy="935990"/>
        </a:xfrm>
        <a:prstGeom prst="rect">
          <a:avLst/>
        </a:prstGeom>
        <a:noFill/>
        <a:ln w="9525">
          <a:noFill/>
        </a:ln>
      </xdr:spPr>
    </xdr:pic>
    <xdr:clientData/>
  </xdr:twoCellAnchor>
  <xdr:twoCellAnchor editAs="oneCell">
    <xdr:from>
      <xdr:col>1</xdr:col>
      <xdr:colOff>0</xdr:colOff>
      <xdr:row>1187</xdr:row>
      <xdr:rowOff>57150</xdr:rowOff>
    </xdr:from>
    <xdr:to>
      <xdr:col>2</xdr:col>
      <xdr:colOff>0</xdr:colOff>
      <xdr:row>1193</xdr:row>
      <xdr:rowOff>21590</xdr:rowOff>
    </xdr:to>
    <xdr:pic>
      <xdr:nvPicPr>
        <xdr:cNvPr id="26" name="Picture 40"/>
        <xdr:cNvPicPr>
          <a:picLocks noChangeAspect="1"/>
        </xdr:cNvPicPr>
      </xdr:nvPicPr>
      <xdr:blipFill>
        <a:blip r:embed="rId1"/>
        <a:stretch>
          <a:fillRect/>
        </a:stretch>
      </xdr:blipFill>
      <xdr:spPr>
        <a:xfrm>
          <a:off x="694055" y="192690750"/>
          <a:ext cx="694055" cy="935990"/>
        </a:xfrm>
        <a:prstGeom prst="rect">
          <a:avLst/>
        </a:prstGeom>
        <a:noFill/>
        <a:ln w="9525">
          <a:noFill/>
        </a:ln>
      </xdr:spPr>
    </xdr:pic>
    <xdr:clientData/>
  </xdr:twoCellAnchor>
  <xdr:twoCellAnchor editAs="oneCell">
    <xdr:from>
      <xdr:col>1</xdr:col>
      <xdr:colOff>0</xdr:colOff>
      <xdr:row>1241</xdr:row>
      <xdr:rowOff>57150</xdr:rowOff>
    </xdr:from>
    <xdr:to>
      <xdr:col>2</xdr:col>
      <xdr:colOff>0</xdr:colOff>
      <xdr:row>1247</xdr:row>
      <xdr:rowOff>21590</xdr:rowOff>
    </xdr:to>
    <xdr:pic>
      <xdr:nvPicPr>
        <xdr:cNvPr id="27" name="Picture 40"/>
        <xdr:cNvPicPr>
          <a:picLocks noChangeAspect="1"/>
        </xdr:cNvPicPr>
      </xdr:nvPicPr>
      <xdr:blipFill>
        <a:blip r:embed="rId1"/>
        <a:stretch>
          <a:fillRect/>
        </a:stretch>
      </xdr:blipFill>
      <xdr:spPr>
        <a:xfrm>
          <a:off x="694055" y="201453750"/>
          <a:ext cx="694055" cy="935990"/>
        </a:xfrm>
        <a:prstGeom prst="rect">
          <a:avLst/>
        </a:prstGeom>
        <a:noFill/>
        <a:ln w="9525">
          <a:noFill/>
        </a:ln>
      </xdr:spPr>
    </xdr:pic>
    <xdr:clientData/>
  </xdr:twoCellAnchor>
  <xdr:twoCellAnchor editAs="oneCell">
    <xdr:from>
      <xdr:col>1</xdr:col>
      <xdr:colOff>0</xdr:colOff>
      <xdr:row>539</xdr:row>
      <xdr:rowOff>66040</xdr:rowOff>
    </xdr:from>
    <xdr:to>
      <xdr:col>2</xdr:col>
      <xdr:colOff>0</xdr:colOff>
      <xdr:row>545</xdr:row>
      <xdr:rowOff>31115</xdr:rowOff>
    </xdr:to>
    <xdr:pic>
      <xdr:nvPicPr>
        <xdr:cNvPr id="28" name="Picture 40"/>
        <xdr:cNvPicPr>
          <a:picLocks noChangeAspect="1"/>
        </xdr:cNvPicPr>
      </xdr:nvPicPr>
      <xdr:blipFill>
        <a:blip r:embed="rId1"/>
        <a:stretch>
          <a:fillRect/>
        </a:stretch>
      </xdr:blipFill>
      <xdr:spPr>
        <a:xfrm>
          <a:off x="694055" y="87543640"/>
          <a:ext cx="694055" cy="936625"/>
        </a:xfrm>
        <a:prstGeom prst="rect">
          <a:avLst/>
        </a:prstGeom>
        <a:noFill/>
        <a:ln w="9525">
          <a:noFill/>
        </a:ln>
      </xdr:spPr>
    </xdr:pic>
    <xdr:clientData/>
  </xdr:twoCellAnchor>
  <xdr:twoCellAnchor>
    <xdr:from>
      <xdr:col>2</xdr:col>
      <xdr:colOff>514350</xdr:colOff>
      <xdr:row>53</xdr:row>
      <xdr:rowOff>57150</xdr:rowOff>
    </xdr:from>
    <xdr:to>
      <xdr:col>13</xdr:col>
      <xdr:colOff>257175</xdr:colOff>
      <xdr:row>58</xdr:row>
      <xdr:rowOff>151765</xdr:rowOff>
    </xdr:to>
    <xdr:sp>
      <xdr:nvSpPr>
        <xdr:cNvPr id="29" name="TextBox 36"/>
        <xdr:cNvSpPr txBox="1"/>
      </xdr:nvSpPr>
      <xdr:spPr>
        <a:xfrm>
          <a:off x="1902460" y="8658225"/>
          <a:ext cx="7377430" cy="904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107</xdr:row>
      <xdr:rowOff>57150</xdr:rowOff>
    </xdr:from>
    <xdr:to>
      <xdr:col>13</xdr:col>
      <xdr:colOff>257175</xdr:colOff>
      <xdr:row>112</xdr:row>
      <xdr:rowOff>151765</xdr:rowOff>
    </xdr:to>
    <xdr:sp>
      <xdr:nvSpPr>
        <xdr:cNvPr id="30" name="TextBox 37"/>
        <xdr:cNvSpPr txBox="1"/>
      </xdr:nvSpPr>
      <xdr:spPr>
        <a:xfrm>
          <a:off x="1873885" y="17430750"/>
          <a:ext cx="7406005" cy="904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161</xdr:row>
      <xdr:rowOff>57150</xdr:rowOff>
    </xdr:from>
    <xdr:to>
      <xdr:col>13</xdr:col>
      <xdr:colOff>257175</xdr:colOff>
      <xdr:row>166</xdr:row>
      <xdr:rowOff>151765</xdr:rowOff>
    </xdr:to>
    <xdr:sp>
      <xdr:nvSpPr>
        <xdr:cNvPr id="31" name="TextBox 39"/>
        <xdr:cNvSpPr txBox="1"/>
      </xdr:nvSpPr>
      <xdr:spPr>
        <a:xfrm>
          <a:off x="1873885" y="26193750"/>
          <a:ext cx="7406005" cy="904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215</xdr:row>
      <xdr:rowOff>75565</xdr:rowOff>
    </xdr:from>
    <xdr:to>
      <xdr:col>13</xdr:col>
      <xdr:colOff>247650</xdr:colOff>
      <xdr:row>221</xdr:row>
      <xdr:rowOff>0</xdr:rowOff>
    </xdr:to>
    <xdr:sp>
      <xdr:nvSpPr>
        <xdr:cNvPr id="32" name="TextBox 40"/>
        <xdr:cNvSpPr txBox="1"/>
      </xdr:nvSpPr>
      <xdr:spPr>
        <a:xfrm>
          <a:off x="1873885" y="34975165"/>
          <a:ext cx="7396480" cy="8959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269</xdr:row>
      <xdr:rowOff>94615</xdr:rowOff>
    </xdr:from>
    <xdr:to>
      <xdr:col>13</xdr:col>
      <xdr:colOff>247650</xdr:colOff>
      <xdr:row>274</xdr:row>
      <xdr:rowOff>158750</xdr:rowOff>
    </xdr:to>
    <xdr:sp>
      <xdr:nvSpPr>
        <xdr:cNvPr id="33" name="TextBox 41"/>
        <xdr:cNvSpPr txBox="1"/>
      </xdr:nvSpPr>
      <xdr:spPr>
        <a:xfrm>
          <a:off x="1873885" y="43757215"/>
          <a:ext cx="7396480" cy="873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323</xdr:row>
      <xdr:rowOff>104140</xdr:rowOff>
    </xdr:from>
    <xdr:to>
      <xdr:col>13</xdr:col>
      <xdr:colOff>247650</xdr:colOff>
      <xdr:row>329</xdr:row>
      <xdr:rowOff>0</xdr:rowOff>
    </xdr:to>
    <xdr:sp>
      <xdr:nvSpPr>
        <xdr:cNvPr id="34" name="TextBox 42"/>
        <xdr:cNvSpPr txBox="1"/>
      </xdr:nvSpPr>
      <xdr:spPr>
        <a:xfrm>
          <a:off x="1873885" y="52529740"/>
          <a:ext cx="7396480" cy="8674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377</xdr:row>
      <xdr:rowOff>66040</xdr:rowOff>
    </xdr:from>
    <xdr:to>
      <xdr:col>13</xdr:col>
      <xdr:colOff>247650</xdr:colOff>
      <xdr:row>383</xdr:row>
      <xdr:rowOff>0</xdr:rowOff>
    </xdr:to>
    <xdr:sp>
      <xdr:nvSpPr>
        <xdr:cNvPr id="35" name="TextBox 44"/>
        <xdr:cNvSpPr txBox="1"/>
      </xdr:nvSpPr>
      <xdr:spPr>
        <a:xfrm>
          <a:off x="1873885" y="61254640"/>
          <a:ext cx="7396480" cy="905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514350</xdr:colOff>
      <xdr:row>431</xdr:row>
      <xdr:rowOff>75565</xdr:rowOff>
    </xdr:from>
    <xdr:to>
      <xdr:col>13</xdr:col>
      <xdr:colOff>276225</xdr:colOff>
      <xdr:row>436</xdr:row>
      <xdr:rowOff>158750</xdr:rowOff>
    </xdr:to>
    <xdr:sp>
      <xdr:nvSpPr>
        <xdr:cNvPr id="36" name="TextBox 45"/>
        <xdr:cNvSpPr txBox="1"/>
      </xdr:nvSpPr>
      <xdr:spPr>
        <a:xfrm>
          <a:off x="1902460" y="70027165"/>
          <a:ext cx="7396480" cy="892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504825</xdr:colOff>
      <xdr:row>485</xdr:row>
      <xdr:rowOff>66040</xdr:rowOff>
    </xdr:from>
    <xdr:to>
      <xdr:col>13</xdr:col>
      <xdr:colOff>257175</xdr:colOff>
      <xdr:row>490</xdr:row>
      <xdr:rowOff>158750</xdr:rowOff>
    </xdr:to>
    <xdr:sp>
      <xdr:nvSpPr>
        <xdr:cNvPr id="37" name="TextBox 46"/>
        <xdr:cNvSpPr txBox="1"/>
      </xdr:nvSpPr>
      <xdr:spPr>
        <a:xfrm>
          <a:off x="1892935" y="78780640"/>
          <a:ext cx="7386955" cy="9023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504825</xdr:colOff>
      <xdr:row>539</xdr:row>
      <xdr:rowOff>46990</xdr:rowOff>
    </xdr:from>
    <xdr:to>
      <xdr:col>13</xdr:col>
      <xdr:colOff>257175</xdr:colOff>
      <xdr:row>544</xdr:row>
      <xdr:rowOff>151765</xdr:rowOff>
    </xdr:to>
    <xdr:sp>
      <xdr:nvSpPr>
        <xdr:cNvPr id="38" name="TextBox 47"/>
        <xdr:cNvSpPr txBox="1"/>
      </xdr:nvSpPr>
      <xdr:spPr>
        <a:xfrm>
          <a:off x="1892935" y="87524590"/>
          <a:ext cx="7386955"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593</xdr:row>
      <xdr:rowOff>66040</xdr:rowOff>
    </xdr:from>
    <xdr:to>
      <xdr:col>13</xdr:col>
      <xdr:colOff>247650</xdr:colOff>
      <xdr:row>598</xdr:row>
      <xdr:rowOff>113665</xdr:rowOff>
    </xdr:to>
    <xdr:sp>
      <xdr:nvSpPr>
        <xdr:cNvPr id="39" name="TextBox 48"/>
        <xdr:cNvSpPr txBox="1"/>
      </xdr:nvSpPr>
      <xdr:spPr>
        <a:xfrm>
          <a:off x="1873885" y="96306640"/>
          <a:ext cx="7396480" cy="857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647</xdr:row>
      <xdr:rowOff>46990</xdr:rowOff>
    </xdr:from>
    <xdr:to>
      <xdr:col>13</xdr:col>
      <xdr:colOff>247650</xdr:colOff>
      <xdr:row>652</xdr:row>
      <xdr:rowOff>151765</xdr:rowOff>
    </xdr:to>
    <xdr:sp>
      <xdr:nvSpPr>
        <xdr:cNvPr id="40" name="TextBox 49"/>
        <xdr:cNvSpPr txBox="1"/>
      </xdr:nvSpPr>
      <xdr:spPr>
        <a:xfrm>
          <a:off x="1873885" y="105050590"/>
          <a:ext cx="739648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504825</xdr:colOff>
      <xdr:row>701</xdr:row>
      <xdr:rowOff>46990</xdr:rowOff>
    </xdr:from>
    <xdr:to>
      <xdr:col>13</xdr:col>
      <xdr:colOff>257175</xdr:colOff>
      <xdr:row>706</xdr:row>
      <xdr:rowOff>158750</xdr:rowOff>
    </xdr:to>
    <xdr:sp>
      <xdr:nvSpPr>
        <xdr:cNvPr id="41" name="TextBox 50"/>
        <xdr:cNvSpPr txBox="1"/>
      </xdr:nvSpPr>
      <xdr:spPr>
        <a:xfrm>
          <a:off x="1892935" y="113813590"/>
          <a:ext cx="7386955" cy="9213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504825</xdr:colOff>
      <xdr:row>755</xdr:row>
      <xdr:rowOff>46990</xdr:rowOff>
    </xdr:from>
    <xdr:to>
      <xdr:col>13</xdr:col>
      <xdr:colOff>257175</xdr:colOff>
      <xdr:row>760</xdr:row>
      <xdr:rowOff>151765</xdr:rowOff>
    </xdr:to>
    <xdr:sp>
      <xdr:nvSpPr>
        <xdr:cNvPr id="42" name="TextBox 51"/>
        <xdr:cNvSpPr txBox="1"/>
      </xdr:nvSpPr>
      <xdr:spPr>
        <a:xfrm>
          <a:off x="1892935" y="122576590"/>
          <a:ext cx="7386955"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809</xdr:row>
      <xdr:rowOff>46990</xdr:rowOff>
    </xdr:from>
    <xdr:to>
      <xdr:col>13</xdr:col>
      <xdr:colOff>247650</xdr:colOff>
      <xdr:row>814</xdr:row>
      <xdr:rowOff>151765</xdr:rowOff>
    </xdr:to>
    <xdr:sp>
      <xdr:nvSpPr>
        <xdr:cNvPr id="43" name="TextBox 52"/>
        <xdr:cNvSpPr txBox="1"/>
      </xdr:nvSpPr>
      <xdr:spPr>
        <a:xfrm>
          <a:off x="1873885" y="131339590"/>
          <a:ext cx="739648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504825</xdr:colOff>
      <xdr:row>863</xdr:row>
      <xdr:rowOff>46990</xdr:rowOff>
    </xdr:from>
    <xdr:to>
      <xdr:col>13</xdr:col>
      <xdr:colOff>257175</xdr:colOff>
      <xdr:row>868</xdr:row>
      <xdr:rowOff>151765</xdr:rowOff>
    </xdr:to>
    <xdr:sp>
      <xdr:nvSpPr>
        <xdr:cNvPr id="44" name="TextBox 53"/>
        <xdr:cNvSpPr txBox="1"/>
      </xdr:nvSpPr>
      <xdr:spPr>
        <a:xfrm>
          <a:off x="1892935" y="140102590"/>
          <a:ext cx="7386955"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917</xdr:row>
      <xdr:rowOff>46990</xdr:rowOff>
    </xdr:from>
    <xdr:to>
      <xdr:col>13</xdr:col>
      <xdr:colOff>247650</xdr:colOff>
      <xdr:row>922</xdr:row>
      <xdr:rowOff>158750</xdr:rowOff>
    </xdr:to>
    <xdr:sp>
      <xdr:nvSpPr>
        <xdr:cNvPr id="45" name="TextBox 54"/>
        <xdr:cNvSpPr txBox="1"/>
      </xdr:nvSpPr>
      <xdr:spPr>
        <a:xfrm>
          <a:off x="1873885" y="148865590"/>
          <a:ext cx="7396480" cy="9213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971</xdr:row>
      <xdr:rowOff>75565</xdr:rowOff>
    </xdr:from>
    <xdr:to>
      <xdr:col>13</xdr:col>
      <xdr:colOff>247650</xdr:colOff>
      <xdr:row>976</xdr:row>
      <xdr:rowOff>123190</xdr:rowOff>
    </xdr:to>
    <xdr:sp>
      <xdr:nvSpPr>
        <xdr:cNvPr id="46" name="TextBox 55"/>
        <xdr:cNvSpPr txBox="1"/>
      </xdr:nvSpPr>
      <xdr:spPr>
        <a:xfrm>
          <a:off x="1873885" y="157657165"/>
          <a:ext cx="7396480" cy="857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1025</xdr:row>
      <xdr:rowOff>46990</xdr:rowOff>
    </xdr:from>
    <xdr:to>
      <xdr:col>13</xdr:col>
      <xdr:colOff>247650</xdr:colOff>
      <xdr:row>1030</xdr:row>
      <xdr:rowOff>158750</xdr:rowOff>
    </xdr:to>
    <xdr:sp>
      <xdr:nvSpPr>
        <xdr:cNvPr id="47" name="TextBox 57"/>
        <xdr:cNvSpPr txBox="1"/>
      </xdr:nvSpPr>
      <xdr:spPr>
        <a:xfrm>
          <a:off x="1873885" y="166391590"/>
          <a:ext cx="7396480" cy="9213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1079</xdr:row>
      <xdr:rowOff>46990</xdr:rowOff>
    </xdr:from>
    <xdr:to>
      <xdr:col>13</xdr:col>
      <xdr:colOff>247650</xdr:colOff>
      <xdr:row>1084</xdr:row>
      <xdr:rowOff>151765</xdr:rowOff>
    </xdr:to>
    <xdr:sp>
      <xdr:nvSpPr>
        <xdr:cNvPr id="48" name="TextBox 59"/>
        <xdr:cNvSpPr txBox="1"/>
      </xdr:nvSpPr>
      <xdr:spPr>
        <a:xfrm>
          <a:off x="1873885" y="175154590"/>
          <a:ext cx="739648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514350</xdr:colOff>
      <xdr:row>1133</xdr:row>
      <xdr:rowOff>46990</xdr:rowOff>
    </xdr:from>
    <xdr:to>
      <xdr:col>13</xdr:col>
      <xdr:colOff>276225</xdr:colOff>
      <xdr:row>1138</xdr:row>
      <xdr:rowOff>158750</xdr:rowOff>
    </xdr:to>
    <xdr:sp>
      <xdr:nvSpPr>
        <xdr:cNvPr id="49" name="TextBox 60"/>
        <xdr:cNvSpPr txBox="1"/>
      </xdr:nvSpPr>
      <xdr:spPr>
        <a:xfrm>
          <a:off x="1902460" y="183917590"/>
          <a:ext cx="7396480" cy="9213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504825</xdr:colOff>
      <xdr:row>1187</xdr:row>
      <xdr:rowOff>75565</xdr:rowOff>
    </xdr:from>
    <xdr:to>
      <xdr:col>13</xdr:col>
      <xdr:colOff>257175</xdr:colOff>
      <xdr:row>1192</xdr:row>
      <xdr:rowOff>158750</xdr:rowOff>
    </xdr:to>
    <xdr:sp>
      <xdr:nvSpPr>
        <xdr:cNvPr id="50" name="TextBox 61"/>
        <xdr:cNvSpPr txBox="1"/>
      </xdr:nvSpPr>
      <xdr:spPr>
        <a:xfrm>
          <a:off x="1892935" y="192709165"/>
          <a:ext cx="7386955" cy="892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514350</xdr:colOff>
      <xdr:row>1241</xdr:row>
      <xdr:rowOff>94615</xdr:rowOff>
    </xdr:from>
    <xdr:to>
      <xdr:col>13</xdr:col>
      <xdr:colOff>276225</xdr:colOff>
      <xdr:row>1247</xdr:row>
      <xdr:rowOff>0</xdr:rowOff>
    </xdr:to>
    <xdr:sp>
      <xdr:nvSpPr>
        <xdr:cNvPr id="51" name="TextBox 62"/>
        <xdr:cNvSpPr txBox="1"/>
      </xdr:nvSpPr>
      <xdr:spPr>
        <a:xfrm>
          <a:off x="1902460" y="201491215"/>
          <a:ext cx="7396480" cy="8769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9525</xdr:colOff>
      <xdr:row>0</xdr:row>
      <xdr:rowOff>38100</xdr:rowOff>
    </xdr:from>
    <xdr:to>
      <xdr:col>2</xdr:col>
      <xdr:colOff>104775</xdr:colOff>
      <xdr:row>5</xdr:row>
      <xdr:rowOff>104775</xdr:rowOff>
    </xdr:to>
    <xdr:pic>
      <xdr:nvPicPr>
        <xdr:cNvPr id="52"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703580" y="38100"/>
          <a:ext cx="78930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497091</xdr:colOff>
      <xdr:row>0</xdr:row>
      <xdr:rowOff>71154</xdr:rowOff>
    </xdr:from>
    <xdr:to>
      <xdr:col>13</xdr:col>
      <xdr:colOff>253104</xdr:colOff>
      <xdr:row>6</xdr:row>
      <xdr:rowOff>2037</xdr:rowOff>
    </xdr:to>
    <xdr:sp>
      <xdr:nvSpPr>
        <xdr:cNvPr id="53" name="TextBox 2"/>
        <xdr:cNvSpPr txBox="1"/>
      </xdr:nvSpPr>
      <xdr:spPr>
        <a:xfrm>
          <a:off x="1884680" y="71120"/>
          <a:ext cx="7390765" cy="9023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590550</xdr:colOff>
      <xdr:row>53</xdr:row>
      <xdr:rowOff>28575</xdr:rowOff>
    </xdr:from>
    <xdr:to>
      <xdr:col>2</xdr:col>
      <xdr:colOff>76200</xdr:colOff>
      <xdr:row>58</xdr:row>
      <xdr:rowOff>95250</xdr:rowOff>
    </xdr:to>
    <xdr:pic>
      <xdr:nvPicPr>
        <xdr:cNvPr id="54"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590550" y="8629650"/>
          <a:ext cx="87376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581025</xdr:colOff>
      <xdr:row>107</xdr:row>
      <xdr:rowOff>66675</xdr:rowOff>
    </xdr:from>
    <xdr:to>
      <xdr:col>2</xdr:col>
      <xdr:colOff>66675</xdr:colOff>
      <xdr:row>112</xdr:row>
      <xdr:rowOff>133350</xdr:rowOff>
    </xdr:to>
    <xdr:pic>
      <xdr:nvPicPr>
        <xdr:cNvPr id="55"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581025" y="17440275"/>
          <a:ext cx="87376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161</xdr:row>
      <xdr:rowOff>85725</xdr:rowOff>
    </xdr:from>
    <xdr:to>
      <xdr:col>2</xdr:col>
      <xdr:colOff>85725</xdr:colOff>
      <xdr:row>166</xdr:row>
      <xdr:rowOff>152400</xdr:rowOff>
    </xdr:to>
    <xdr:pic>
      <xdr:nvPicPr>
        <xdr:cNvPr id="56"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26222325"/>
          <a:ext cx="77978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215</xdr:row>
      <xdr:rowOff>76200</xdr:rowOff>
    </xdr:from>
    <xdr:to>
      <xdr:col>2</xdr:col>
      <xdr:colOff>85725</xdr:colOff>
      <xdr:row>220</xdr:row>
      <xdr:rowOff>142875</xdr:rowOff>
    </xdr:to>
    <xdr:pic>
      <xdr:nvPicPr>
        <xdr:cNvPr id="57"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34975800"/>
          <a:ext cx="77978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269</xdr:row>
      <xdr:rowOff>47625</xdr:rowOff>
    </xdr:from>
    <xdr:to>
      <xdr:col>2</xdr:col>
      <xdr:colOff>85725</xdr:colOff>
      <xdr:row>274</xdr:row>
      <xdr:rowOff>114300</xdr:rowOff>
    </xdr:to>
    <xdr:pic>
      <xdr:nvPicPr>
        <xdr:cNvPr id="58"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43710225"/>
          <a:ext cx="77978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323</xdr:row>
      <xdr:rowOff>47625</xdr:rowOff>
    </xdr:from>
    <xdr:to>
      <xdr:col>2</xdr:col>
      <xdr:colOff>85725</xdr:colOff>
      <xdr:row>328</xdr:row>
      <xdr:rowOff>114300</xdr:rowOff>
    </xdr:to>
    <xdr:pic>
      <xdr:nvPicPr>
        <xdr:cNvPr id="59"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52473225"/>
          <a:ext cx="77978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377</xdr:row>
      <xdr:rowOff>57150</xdr:rowOff>
    </xdr:from>
    <xdr:to>
      <xdr:col>2</xdr:col>
      <xdr:colOff>85725</xdr:colOff>
      <xdr:row>382</xdr:row>
      <xdr:rowOff>123825</xdr:rowOff>
    </xdr:to>
    <xdr:pic>
      <xdr:nvPicPr>
        <xdr:cNvPr id="60"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61245750"/>
          <a:ext cx="77978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431</xdr:row>
      <xdr:rowOff>57150</xdr:rowOff>
    </xdr:from>
    <xdr:to>
      <xdr:col>2</xdr:col>
      <xdr:colOff>85725</xdr:colOff>
      <xdr:row>436</xdr:row>
      <xdr:rowOff>123825</xdr:rowOff>
    </xdr:to>
    <xdr:pic>
      <xdr:nvPicPr>
        <xdr:cNvPr id="61"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70008750"/>
          <a:ext cx="77978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485</xdr:row>
      <xdr:rowOff>57150</xdr:rowOff>
    </xdr:from>
    <xdr:to>
      <xdr:col>2</xdr:col>
      <xdr:colOff>85725</xdr:colOff>
      <xdr:row>490</xdr:row>
      <xdr:rowOff>123825</xdr:rowOff>
    </xdr:to>
    <xdr:pic>
      <xdr:nvPicPr>
        <xdr:cNvPr id="62"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78771750"/>
          <a:ext cx="77978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593</xdr:row>
      <xdr:rowOff>57150</xdr:rowOff>
    </xdr:from>
    <xdr:to>
      <xdr:col>2</xdr:col>
      <xdr:colOff>85725</xdr:colOff>
      <xdr:row>598</xdr:row>
      <xdr:rowOff>123825</xdr:rowOff>
    </xdr:to>
    <xdr:pic>
      <xdr:nvPicPr>
        <xdr:cNvPr id="63"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96297750"/>
          <a:ext cx="77978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647</xdr:row>
      <xdr:rowOff>57150</xdr:rowOff>
    </xdr:from>
    <xdr:to>
      <xdr:col>2</xdr:col>
      <xdr:colOff>85725</xdr:colOff>
      <xdr:row>652</xdr:row>
      <xdr:rowOff>123825</xdr:rowOff>
    </xdr:to>
    <xdr:pic>
      <xdr:nvPicPr>
        <xdr:cNvPr id="64"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105060750"/>
          <a:ext cx="77978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701</xdr:row>
      <xdr:rowOff>57150</xdr:rowOff>
    </xdr:from>
    <xdr:to>
      <xdr:col>2</xdr:col>
      <xdr:colOff>85725</xdr:colOff>
      <xdr:row>706</xdr:row>
      <xdr:rowOff>123825</xdr:rowOff>
    </xdr:to>
    <xdr:pic>
      <xdr:nvPicPr>
        <xdr:cNvPr id="65"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113823750"/>
          <a:ext cx="77978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755</xdr:row>
      <xdr:rowOff>57150</xdr:rowOff>
    </xdr:from>
    <xdr:to>
      <xdr:col>2</xdr:col>
      <xdr:colOff>85725</xdr:colOff>
      <xdr:row>760</xdr:row>
      <xdr:rowOff>123825</xdr:rowOff>
    </xdr:to>
    <xdr:pic>
      <xdr:nvPicPr>
        <xdr:cNvPr id="66"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122586750"/>
          <a:ext cx="77978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809</xdr:row>
      <xdr:rowOff>57150</xdr:rowOff>
    </xdr:from>
    <xdr:to>
      <xdr:col>2</xdr:col>
      <xdr:colOff>85725</xdr:colOff>
      <xdr:row>814</xdr:row>
      <xdr:rowOff>123825</xdr:rowOff>
    </xdr:to>
    <xdr:pic>
      <xdr:nvPicPr>
        <xdr:cNvPr id="67"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131349750"/>
          <a:ext cx="77978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863</xdr:row>
      <xdr:rowOff>57150</xdr:rowOff>
    </xdr:from>
    <xdr:to>
      <xdr:col>2</xdr:col>
      <xdr:colOff>85725</xdr:colOff>
      <xdr:row>868</xdr:row>
      <xdr:rowOff>123825</xdr:rowOff>
    </xdr:to>
    <xdr:pic>
      <xdr:nvPicPr>
        <xdr:cNvPr id="68"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140112750"/>
          <a:ext cx="77978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917</xdr:row>
      <xdr:rowOff>57150</xdr:rowOff>
    </xdr:from>
    <xdr:to>
      <xdr:col>2</xdr:col>
      <xdr:colOff>85725</xdr:colOff>
      <xdr:row>922</xdr:row>
      <xdr:rowOff>123825</xdr:rowOff>
    </xdr:to>
    <xdr:pic>
      <xdr:nvPicPr>
        <xdr:cNvPr id="69"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148875750"/>
          <a:ext cx="77978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971</xdr:row>
      <xdr:rowOff>57150</xdr:rowOff>
    </xdr:from>
    <xdr:to>
      <xdr:col>2</xdr:col>
      <xdr:colOff>85725</xdr:colOff>
      <xdr:row>976</xdr:row>
      <xdr:rowOff>123825</xdr:rowOff>
    </xdr:to>
    <xdr:pic>
      <xdr:nvPicPr>
        <xdr:cNvPr id="70"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157638750"/>
          <a:ext cx="77978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1025</xdr:row>
      <xdr:rowOff>57150</xdr:rowOff>
    </xdr:from>
    <xdr:to>
      <xdr:col>2</xdr:col>
      <xdr:colOff>85725</xdr:colOff>
      <xdr:row>1030</xdr:row>
      <xdr:rowOff>123825</xdr:rowOff>
    </xdr:to>
    <xdr:pic>
      <xdr:nvPicPr>
        <xdr:cNvPr id="71"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166401750"/>
          <a:ext cx="77978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1079</xdr:row>
      <xdr:rowOff>57150</xdr:rowOff>
    </xdr:from>
    <xdr:to>
      <xdr:col>2</xdr:col>
      <xdr:colOff>85725</xdr:colOff>
      <xdr:row>1084</xdr:row>
      <xdr:rowOff>123825</xdr:rowOff>
    </xdr:to>
    <xdr:pic>
      <xdr:nvPicPr>
        <xdr:cNvPr id="72"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175164750"/>
          <a:ext cx="77978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1133</xdr:row>
      <xdr:rowOff>57150</xdr:rowOff>
    </xdr:from>
    <xdr:to>
      <xdr:col>2</xdr:col>
      <xdr:colOff>85725</xdr:colOff>
      <xdr:row>1138</xdr:row>
      <xdr:rowOff>123825</xdr:rowOff>
    </xdr:to>
    <xdr:pic>
      <xdr:nvPicPr>
        <xdr:cNvPr id="73"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183927750"/>
          <a:ext cx="77978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1187</xdr:row>
      <xdr:rowOff>57150</xdr:rowOff>
    </xdr:from>
    <xdr:to>
      <xdr:col>2</xdr:col>
      <xdr:colOff>85725</xdr:colOff>
      <xdr:row>1192</xdr:row>
      <xdr:rowOff>123825</xdr:rowOff>
    </xdr:to>
    <xdr:pic>
      <xdr:nvPicPr>
        <xdr:cNvPr id="74"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192690750"/>
          <a:ext cx="77978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1241</xdr:row>
      <xdr:rowOff>57150</xdr:rowOff>
    </xdr:from>
    <xdr:to>
      <xdr:col>2</xdr:col>
      <xdr:colOff>85725</xdr:colOff>
      <xdr:row>1246</xdr:row>
      <xdr:rowOff>123825</xdr:rowOff>
    </xdr:to>
    <xdr:pic>
      <xdr:nvPicPr>
        <xdr:cNvPr id="75"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201453750"/>
          <a:ext cx="77978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539</xdr:row>
      <xdr:rowOff>66675</xdr:rowOff>
    </xdr:from>
    <xdr:to>
      <xdr:col>2</xdr:col>
      <xdr:colOff>85725</xdr:colOff>
      <xdr:row>544</xdr:row>
      <xdr:rowOff>133350</xdr:rowOff>
    </xdr:to>
    <xdr:pic>
      <xdr:nvPicPr>
        <xdr:cNvPr id="76"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94055" y="87544275"/>
          <a:ext cx="77978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502408</xdr:colOff>
      <xdr:row>53</xdr:row>
      <xdr:rowOff>45509</xdr:rowOff>
    </xdr:from>
    <xdr:to>
      <xdr:col>13</xdr:col>
      <xdr:colOff>258421</xdr:colOff>
      <xdr:row>58</xdr:row>
      <xdr:rowOff>139678</xdr:rowOff>
    </xdr:to>
    <xdr:sp>
      <xdr:nvSpPr>
        <xdr:cNvPr id="77" name="TextBox 26"/>
        <xdr:cNvSpPr txBox="1"/>
      </xdr:nvSpPr>
      <xdr:spPr>
        <a:xfrm>
          <a:off x="1890395" y="8646160"/>
          <a:ext cx="7390130" cy="9036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107</xdr:row>
      <xdr:rowOff>58114</xdr:rowOff>
    </xdr:from>
    <xdr:to>
      <xdr:col>13</xdr:col>
      <xdr:colOff>241788</xdr:colOff>
      <xdr:row>112</xdr:row>
      <xdr:rowOff>150922</xdr:rowOff>
    </xdr:to>
    <xdr:sp>
      <xdr:nvSpPr>
        <xdr:cNvPr id="78" name="TextBox 27"/>
        <xdr:cNvSpPr txBox="1"/>
      </xdr:nvSpPr>
      <xdr:spPr>
        <a:xfrm>
          <a:off x="1873885" y="17431385"/>
          <a:ext cx="7390130" cy="9023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161</xdr:row>
      <xdr:rowOff>59654</xdr:rowOff>
    </xdr:from>
    <xdr:to>
      <xdr:col>13</xdr:col>
      <xdr:colOff>241788</xdr:colOff>
      <xdr:row>166</xdr:row>
      <xdr:rowOff>148167</xdr:rowOff>
    </xdr:to>
    <xdr:sp>
      <xdr:nvSpPr>
        <xdr:cNvPr id="79" name="TextBox 28"/>
        <xdr:cNvSpPr txBox="1"/>
      </xdr:nvSpPr>
      <xdr:spPr>
        <a:xfrm>
          <a:off x="1873885" y="26195655"/>
          <a:ext cx="7390130" cy="898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215</xdr:row>
      <xdr:rowOff>74086</xdr:rowOff>
    </xdr:from>
    <xdr:to>
      <xdr:col>13</xdr:col>
      <xdr:colOff>246699</xdr:colOff>
      <xdr:row>221</xdr:row>
      <xdr:rowOff>0</xdr:rowOff>
    </xdr:to>
    <xdr:sp>
      <xdr:nvSpPr>
        <xdr:cNvPr id="80" name="TextBox 29"/>
        <xdr:cNvSpPr txBox="1"/>
      </xdr:nvSpPr>
      <xdr:spPr>
        <a:xfrm>
          <a:off x="1874520" y="34973260"/>
          <a:ext cx="7394575" cy="897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269</xdr:row>
      <xdr:rowOff>84669</xdr:rowOff>
    </xdr:from>
    <xdr:to>
      <xdr:col>13</xdr:col>
      <xdr:colOff>246699</xdr:colOff>
      <xdr:row>275</xdr:row>
      <xdr:rowOff>0</xdr:rowOff>
    </xdr:to>
    <xdr:sp>
      <xdr:nvSpPr>
        <xdr:cNvPr id="81" name="TextBox 30"/>
        <xdr:cNvSpPr txBox="1"/>
      </xdr:nvSpPr>
      <xdr:spPr>
        <a:xfrm>
          <a:off x="1874520" y="43747055"/>
          <a:ext cx="7394575" cy="8870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323</xdr:row>
      <xdr:rowOff>95252</xdr:rowOff>
    </xdr:from>
    <xdr:to>
      <xdr:col>13</xdr:col>
      <xdr:colOff>246699</xdr:colOff>
      <xdr:row>329</xdr:row>
      <xdr:rowOff>0</xdr:rowOff>
    </xdr:to>
    <xdr:sp>
      <xdr:nvSpPr>
        <xdr:cNvPr id="82" name="TextBox 31"/>
        <xdr:cNvSpPr txBox="1"/>
      </xdr:nvSpPr>
      <xdr:spPr>
        <a:xfrm>
          <a:off x="1874520" y="52520850"/>
          <a:ext cx="7394575" cy="87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377</xdr:row>
      <xdr:rowOff>74086</xdr:rowOff>
    </xdr:from>
    <xdr:to>
      <xdr:col>13</xdr:col>
      <xdr:colOff>246699</xdr:colOff>
      <xdr:row>383</xdr:row>
      <xdr:rowOff>0</xdr:rowOff>
    </xdr:to>
    <xdr:sp>
      <xdr:nvSpPr>
        <xdr:cNvPr id="83" name="TextBox 32"/>
        <xdr:cNvSpPr txBox="1"/>
      </xdr:nvSpPr>
      <xdr:spPr>
        <a:xfrm>
          <a:off x="1874520" y="61262260"/>
          <a:ext cx="7394575" cy="897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508004</xdr:colOff>
      <xdr:row>431</xdr:row>
      <xdr:rowOff>63498</xdr:rowOff>
    </xdr:from>
    <xdr:to>
      <xdr:col>13</xdr:col>
      <xdr:colOff>267865</xdr:colOff>
      <xdr:row>437</xdr:row>
      <xdr:rowOff>0</xdr:rowOff>
    </xdr:to>
    <xdr:sp>
      <xdr:nvSpPr>
        <xdr:cNvPr id="84" name="TextBox 33"/>
        <xdr:cNvSpPr txBox="1"/>
      </xdr:nvSpPr>
      <xdr:spPr>
        <a:xfrm>
          <a:off x="1896110" y="70014465"/>
          <a:ext cx="7393940" cy="9086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497421</xdr:colOff>
      <xdr:row>485</xdr:row>
      <xdr:rowOff>63498</xdr:rowOff>
    </xdr:from>
    <xdr:to>
      <xdr:col>13</xdr:col>
      <xdr:colOff>257282</xdr:colOff>
      <xdr:row>491</xdr:row>
      <xdr:rowOff>0</xdr:rowOff>
    </xdr:to>
    <xdr:sp>
      <xdr:nvSpPr>
        <xdr:cNvPr id="85" name="TextBox 34"/>
        <xdr:cNvSpPr txBox="1"/>
      </xdr:nvSpPr>
      <xdr:spPr>
        <a:xfrm>
          <a:off x="1885315" y="78777465"/>
          <a:ext cx="7394575" cy="9086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497421</xdr:colOff>
      <xdr:row>539</xdr:row>
      <xdr:rowOff>52915</xdr:rowOff>
    </xdr:from>
    <xdr:to>
      <xdr:col>13</xdr:col>
      <xdr:colOff>257282</xdr:colOff>
      <xdr:row>544</xdr:row>
      <xdr:rowOff>151495</xdr:rowOff>
    </xdr:to>
    <xdr:sp>
      <xdr:nvSpPr>
        <xdr:cNvPr id="86" name="TextBox 35"/>
        <xdr:cNvSpPr txBox="1"/>
      </xdr:nvSpPr>
      <xdr:spPr>
        <a:xfrm>
          <a:off x="1885315" y="87530305"/>
          <a:ext cx="7394575" cy="908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593</xdr:row>
      <xdr:rowOff>63498</xdr:rowOff>
    </xdr:from>
    <xdr:to>
      <xdr:col>13</xdr:col>
      <xdr:colOff>246699</xdr:colOff>
      <xdr:row>599</xdr:row>
      <xdr:rowOff>9525</xdr:rowOff>
    </xdr:to>
    <xdr:sp>
      <xdr:nvSpPr>
        <xdr:cNvPr id="87" name="TextBox 36"/>
        <xdr:cNvSpPr txBox="1"/>
      </xdr:nvSpPr>
      <xdr:spPr>
        <a:xfrm>
          <a:off x="1874520" y="96303465"/>
          <a:ext cx="7394575" cy="9182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647</xdr:row>
      <xdr:rowOff>52915</xdr:rowOff>
    </xdr:from>
    <xdr:to>
      <xdr:col>13</xdr:col>
      <xdr:colOff>246699</xdr:colOff>
      <xdr:row>652</xdr:row>
      <xdr:rowOff>151496</xdr:rowOff>
    </xdr:to>
    <xdr:sp>
      <xdr:nvSpPr>
        <xdr:cNvPr id="88" name="TextBox 37"/>
        <xdr:cNvSpPr txBox="1"/>
      </xdr:nvSpPr>
      <xdr:spPr>
        <a:xfrm>
          <a:off x="1874520" y="105056305"/>
          <a:ext cx="7394575" cy="908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497421</xdr:colOff>
      <xdr:row>701</xdr:row>
      <xdr:rowOff>52915</xdr:rowOff>
    </xdr:from>
    <xdr:to>
      <xdr:col>13</xdr:col>
      <xdr:colOff>257282</xdr:colOff>
      <xdr:row>706</xdr:row>
      <xdr:rowOff>151495</xdr:rowOff>
    </xdr:to>
    <xdr:sp>
      <xdr:nvSpPr>
        <xdr:cNvPr id="89" name="TextBox 38"/>
        <xdr:cNvSpPr txBox="1"/>
      </xdr:nvSpPr>
      <xdr:spPr>
        <a:xfrm>
          <a:off x="1885315" y="113819305"/>
          <a:ext cx="7394575" cy="908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497421</xdr:colOff>
      <xdr:row>755</xdr:row>
      <xdr:rowOff>52915</xdr:rowOff>
    </xdr:from>
    <xdr:to>
      <xdr:col>13</xdr:col>
      <xdr:colOff>257282</xdr:colOff>
      <xdr:row>760</xdr:row>
      <xdr:rowOff>151496</xdr:rowOff>
    </xdr:to>
    <xdr:sp>
      <xdr:nvSpPr>
        <xdr:cNvPr id="90" name="TextBox 39"/>
        <xdr:cNvSpPr txBox="1"/>
      </xdr:nvSpPr>
      <xdr:spPr>
        <a:xfrm>
          <a:off x="1885315" y="122582305"/>
          <a:ext cx="7394575" cy="908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809</xdr:row>
      <xdr:rowOff>42332</xdr:rowOff>
    </xdr:from>
    <xdr:to>
      <xdr:col>13</xdr:col>
      <xdr:colOff>246699</xdr:colOff>
      <xdr:row>814</xdr:row>
      <xdr:rowOff>140912</xdr:rowOff>
    </xdr:to>
    <xdr:sp>
      <xdr:nvSpPr>
        <xdr:cNvPr id="91" name="TextBox 40"/>
        <xdr:cNvSpPr txBox="1"/>
      </xdr:nvSpPr>
      <xdr:spPr>
        <a:xfrm>
          <a:off x="1874520" y="131334510"/>
          <a:ext cx="7394575" cy="908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497421</xdr:colOff>
      <xdr:row>863</xdr:row>
      <xdr:rowOff>52915</xdr:rowOff>
    </xdr:from>
    <xdr:to>
      <xdr:col>13</xdr:col>
      <xdr:colOff>257282</xdr:colOff>
      <xdr:row>868</xdr:row>
      <xdr:rowOff>151496</xdr:rowOff>
    </xdr:to>
    <xdr:sp>
      <xdr:nvSpPr>
        <xdr:cNvPr id="92" name="TextBox 41"/>
        <xdr:cNvSpPr txBox="1"/>
      </xdr:nvSpPr>
      <xdr:spPr>
        <a:xfrm>
          <a:off x="1885315" y="140108305"/>
          <a:ext cx="7394575" cy="908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917</xdr:row>
      <xdr:rowOff>52915</xdr:rowOff>
    </xdr:from>
    <xdr:to>
      <xdr:col>13</xdr:col>
      <xdr:colOff>246699</xdr:colOff>
      <xdr:row>922</xdr:row>
      <xdr:rowOff>151495</xdr:rowOff>
    </xdr:to>
    <xdr:sp>
      <xdr:nvSpPr>
        <xdr:cNvPr id="93" name="TextBox 42"/>
        <xdr:cNvSpPr txBox="1"/>
      </xdr:nvSpPr>
      <xdr:spPr>
        <a:xfrm>
          <a:off x="1874520" y="148871305"/>
          <a:ext cx="7394575" cy="908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971</xdr:row>
      <xdr:rowOff>63499</xdr:rowOff>
    </xdr:from>
    <xdr:to>
      <xdr:col>13</xdr:col>
      <xdr:colOff>246699</xdr:colOff>
      <xdr:row>977</xdr:row>
      <xdr:rowOff>47625</xdr:rowOff>
    </xdr:to>
    <xdr:sp>
      <xdr:nvSpPr>
        <xdr:cNvPr id="94" name="TextBox 43"/>
        <xdr:cNvSpPr txBox="1"/>
      </xdr:nvSpPr>
      <xdr:spPr>
        <a:xfrm>
          <a:off x="1874520" y="157644465"/>
          <a:ext cx="7394575" cy="9563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1025</xdr:row>
      <xdr:rowOff>52915</xdr:rowOff>
    </xdr:from>
    <xdr:to>
      <xdr:col>13</xdr:col>
      <xdr:colOff>246699</xdr:colOff>
      <xdr:row>1030</xdr:row>
      <xdr:rowOff>151495</xdr:rowOff>
    </xdr:to>
    <xdr:sp>
      <xdr:nvSpPr>
        <xdr:cNvPr id="95" name="TextBox 44"/>
        <xdr:cNvSpPr txBox="1"/>
      </xdr:nvSpPr>
      <xdr:spPr>
        <a:xfrm>
          <a:off x="1874520" y="166397305"/>
          <a:ext cx="7394575" cy="908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1079</xdr:row>
      <xdr:rowOff>52915</xdr:rowOff>
    </xdr:from>
    <xdr:to>
      <xdr:col>13</xdr:col>
      <xdr:colOff>246699</xdr:colOff>
      <xdr:row>1084</xdr:row>
      <xdr:rowOff>151496</xdr:rowOff>
    </xdr:to>
    <xdr:sp>
      <xdr:nvSpPr>
        <xdr:cNvPr id="96" name="TextBox 45"/>
        <xdr:cNvSpPr txBox="1"/>
      </xdr:nvSpPr>
      <xdr:spPr>
        <a:xfrm>
          <a:off x="1874520" y="175160305"/>
          <a:ext cx="7394575" cy="908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508004</xdr:colOff>
      <xdr:row>1133</xdr:row>
      <xdr:rowOff>52915</xdr:rowOff>
    </xdr:from>
    <xdr:to>
      <xdr:col>13</xdr:col>
      <xdr:colOff>267865</xdr:colOff>
      <xdr:row>1138</xdr:row>
      <xdr:rowOff>151495</xdr:rowOff>
    </xdr:to>
    <xdr:sp>
      <xdr:nvSpPr>
        <xdr:cNvPr id="97" name="TextBox 46"/>
        <xdr:cNvSpPr txBox="1"/>
      </xdr:nvSpPr>
      <xdr:spPr>
        <a:xfrm>
          <a:off x="1896110" y="183923305"/>
          <a:ext cx="7393940" cy="908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497421</xdr:colOff>
      <xdr:row>1187</xdr:row>
      <xdr:rowOff>63498</xdr:rowOff>
    </xdr:from>
    <xdr:to>
      <xdr:col>13</xdr:col>
      <xdr:colOff>257282</xdr:colOff>
      <xdr:row>1193</xdr:row>
      <xdr:rowOff>0</xdr:rowOff>
    </xdr:to>
    <xdr:sp>
      <xdr:nvSpPr>
        <xdr:cNvPr id="98" name="TextBox 47"/>
        <xdr:cNvSpPr txBox="1"/>
      </xdr:nvSpPr>
      <xdr:spPr>
        <a:xfrm>
          <a:off x="1885315" y="192696465"/>
          <a:ext cx="7394575" cy="9086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508004</xdr:colOff>
      <xdr:row>1241</xdr:row>
      <xdr:rowOff>95247</xdr:rowOff>
    </xdr:from>
    <xdr:to>
      <xdr:col>13</xdr:col>
      <xdr:colOff>267865</xdr:colOff>
      <xdr:row>1247</xdr:row>
      <xdr:rowOff>0</xdr:rowOff>
    </xdr:to>
    <xdr:sp>
      <xdr:nvSpPr>
        <xdr:cNvPr id="99" name="TextBox 48"/>
        <xdr:cNvSpPr txBox="1"/>
      </xdr:nvSpPr>
      <xdr:spPr>
        <a:xfrm>
          <a:off x="1896110" y="201491215"/>
          <a:ext cx="7393940" cy="8769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16</xdr:col>
      <xdr:colOff>0</xdr:colOff>
      <xdr:row>0</xdr:row>
      <xdr:rowOff>0</xdr:rowOff>
    </xdr:from>
    <xdr:to>
      <xdr:col>17</xdr:col>
      <xdr:colOff>364769</xdr:colOff>
      <xdr:row>2</xdr:row>
      <xdr:rowOff>74415</xdr:rowOff>
    </xdr:to>
    <xdr:sp>
      <xdr:nvSpPr>
        <xdr:cNvPr id="100" name="矩形: 圆角 99">
          <a:hlinkClick xmlns:r="http://schemas.openxmlformats.org/officeDocument/2006/relationships" r:id="rId2"/>
        </xdr:cNvPr>
        <xdr:cNvSpPr/>
      </xdr:nvSpPr>
      <xdr:spPr>
        <a:xfrm>
          <a:off x="11104880" y="0"/>
          <a:ext cx="1058545" cy="39814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5" Type="http://schemas.openxmlformats.org/officeDocument/2006/relationships/hyperlink" Target="https://www.ups.com/cn/zh/support/shipping-support/shipping-costs-rates/fuel-surcharges.page" TargetMode="External"/><Relationship Id="rId4" Type="http://schemas.openxmlformats.org/officeDocument/2006/relationships/image" Target="../media/image14.emf"/><Relationship Id="rId3" Type="http://schemas.openxmlformats.org/officeDocument/2006/relationships/package" Target="../embeddings/Workbook1.xlsx"/><Relationship Id="rId2" Type="http://schemas.openxmlformats.org/officeDocument/2006/relationships/vmlDrawing" Target="../drawings/vmlDrawing1.vml"/><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9.xml"/><Relationship Id="rId1" Type="http://schemas.openxmlformats.org/officeDocument/2006/relationships/comments" Target="../comments1.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K44"/>
  <sheetViews>
    <sheetView showGridLines="0" zoomScale="59" zoomScaleNormal="59" workbookViewId="0">
      <selection activeCell="A1" sqref="A1:K1"/>
    </sheetView>
  </sheetViews>
  <sheetFormatPr defaultColWidth="9" defaultRowHeight="13.5"/>
  <cols>
    <col min="1" max="18" width="15.7916666666667" customWidth="1"/>
  </cols>
  <sheetData>
    <row r="1" ht="100.05" customHeight="1" spans="1:11">
      <c r="A1" s="627" t="str">
        <f>_xlfn.DISPIMG("ID_D6697A225B864C34A678052B48D4E660",1)</f>
        <v>=DISPIMG("ID_D6697A225B864C34A678052B48D4E660",1)</v>
      </c>
      <c r="B1" s="627"/>
      <c r="C1" s="627"/>
      <c r="D1" s="627"/>
      <c r="E1" s="627"/>
      <c r="F1" s="627"/>
      <c r="G1" s="627"/>
      <c r="H1" s="627"/>
      <c r="I1" s="627"/>
      <c r="J1" s="627"/>
      <c r="K1" s="627"/>
    </row>
    <row r="2" ht="19.95" customHeight="1"/>
    <row r="3" ht="19.95" customHeight="1"/>
    <row r="4" ht="19.95" customHeight="1"/>
    <row r="5" ht="19.95" customHeight="1"/>
    <row r="6" ht="19.95" customHeight="1"/>
    <row r="7" ht="19.95" customHeight="1"/>
    <row r="8" ht="19.95" customHeight="1"/>
    <row r="9" ht="19.95" customHeight="1"/>
    <row r="10" ht="19.95" customHeight="1"/>
    <row r="11" ht="19.95" customHeight="1"/>
    <row r="12" ht="19.95" customHeight="1"/>
    <row r="13" ht="19.95" customHeight="1"/>
    <row r="14" ht="19.95" customHeight="1"/>
    <row r="15" ht="19.95" customHeight="1"/>
    <row r="16" ht="19.95" customHeight="1"/>
    <row r="17" ht="19.95" customHeight="1"/>
    <row r="18" ht="19.95" customHeight="1"/>
    <row r="19" ht="19.95" customHeight="1"/>
    <row r="20" ht="19.95" customHeight="1"/>
    <row r="21" ht="19.95" customHeight="1"/>
    <row r="22" ht="19.95" customHeight="1"/>
    <row r="23" ht="19.95" customHeight="1"/>
    <row r="24" ht="19.95" customHeight="1"/>
    <row r="25" ht="19.95" customHeight="1"/>
    <row r="26" ht="19.95" customHeight="1"/>
    <row r="27" ht="19.95" customHeight="1"/>
    <row r="28" ht="19.95" customHeight="1"/>
    <row r="29" ht="19.95" customHeight="1"/>
    <row r="30" ht="19.95" customHeight="1"/>
    <row r="31" ht="19.95" customHeight="1"/>
    <row r="32" ht="19.95" customHeight="1"/>
    <row r="33" ht="19.95" customHeight="1"/>
    <row r="34" ht="19.95" customHeight="1"/>
    <row r="35" ht="19.95" customHeight="1"/>
    <row r="36" ht="19.95" customHeight="1"/>
    <row r="37" ht="19.95" customHeight="1"/>
    <row r="38" ht="19.95" customHeight="1"/>
    <row r="39" ht="19.95" customHeight="1"/>
    <row r="40" ht="19.95" customHeight="1"/>
    <row r="41" ht="19.95" customHeight="1"/>
    <row r="42" ht="19.95" customHeight="1"/>
    <row r="43" ht="19.95" customHeight="1"/>
    <row r="44" ht="19.95" customHeight="1"/>
  </sheetData>
  <mergeCells count="1">
    <mergeCell ref="A1:K1"/>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S30"/>
  <sheetViews>
    <sheetView showGridLines="0" zoomScale="90" zoomScaleNormal="90" workbookViewId="0">
      <pane ySplit="2" topLeftCell="A3" activePane="bottomLeft" state="frozen"/>
      <selection/>
      <selection pane="bottomLeft" activeCell="G7" sqref="G7"/>
    </sheetView>
  </sheetViews>
  <sheetFormatPr defaultColWidth="9" defaultRowHeight="14.25"/>
  <cols>
    <col min="1" max="1" width="37.6666666666667" style="83" customWidth="1"/>
    <col min="2" max="2" width="33.7916666666667" style="825" customWidth="1"/>
    <col min="3" max="3" width="45.7916666666667" style="83" customWidth="1"/>
    <col min="4" max="4" width="39.6666666666667" style="83" customWidth="1"/>
    <col min="5" max="5" width="32" style="83" customWidth="1"/>
    <col min="6" max="6" width="14.8833333333333" style="83" customWidth="1"/>
    <col min="7" max="16384" width="9" style="83"/>
  </cols>
  <sheetData>
    <row r="1" s="775" customFormat="1" ht="100.05" customHeight="1" spans="1:19">
      <c r="A1" s="826" t="str">
        <f>_xlfn.DISPIMG("ID_D6697A225B864C34A678052B48D4E660",1)</f>
        <v>=DISPIMG("ID_D6697A225B864C34A678052B48D4E660",1)</v>
      </c>
      <c r="B1" s="827"/>
      <c r="C1" s="827"/>
      <c r="D1" s="827"/>
      <c r="E1" s="828"/>
      <c r="F1" s="782"/>
      <c r="G1" s="782"/>
      <c r="H1" s="782"/>
      <c r="I1" s="782"/>
      <c r="J1" s="782"/>
      <c r="K1" s="782"/>
      <c r="L1" s="782"/>
      <c r="M1" s="782"/>
      <c r="N1" s="782"/>
      <c r="O1" s="782"/>
      <c r="P1" s="782"/>
      <c r="Q1" s="782"/>
      <c r="R1" s="782"/>
      <c r="S1" s="782"/>
    </row>
    <row r="2" ht="40.05" customHeight="1" spans="1:19">
      <c r="A2" s="56" t="s">
        <v>0</v>
      </c>
      <c r="B2" s="56"/>
      <c r="C2" s="56"/>
      <c r="D2" s="56"/>
      <c r="E2" s="56"/>
    </row>
    <row r="3" s="82" customFormat="1" ht="26.85" customHeight="1" spans="1:19">
      <c r="A3" s="829" t="s">
        <v>1</v>
      </c>
      <c r="B3" s="829"/>
      <c r="C3" s="829"/>
      <c r="D3" s="829"/>
      <c r="E3" s="829"/>
    </row>
    <row r="4" ht="26.85" customHeight="1" spans="1:19">
      <c r="A4" s="830" t="s">
        <v>2</v>
      </c>
      <c r="B4" s="830"/>
      <c r="C4" s="830"/>
      <c r="D4" s="830"/>
      <c r="E4" s="830"/>
    </row>
    <row r="5" ht="177" customHeight="1" spans="1:19">
      <c r="A5" s="830" t="s">
        <v>3</v>
      </c>
      <c r="B5" s="830"/>
      <c r="C5" s="830"/>
      <c r="D5" s="830"/>
      <c r="E5" s="830"/>
    </row>
    <row r="6" ht="94" customHeight="1" spans="1:19">
      <c r="A6" s="830" t="s">
        <v>4</v>
      </c>
      <c r="B6" s="830"/>
      <c r="C6" s="830"/>
      <c r="D6" s="830"/>
      <c r="E6" s="830"/>
    </row>
    <row r="7" ht="26.85" customHeight="1" spans="1:19">
      <c r="A7" s="829" t="s">
        <v>5</v>
      </c>
      <c r="B7" s="829"/>
      <c r="C7" s="829"/>
      <c r="D7" s="829"/>
      <c r="E7" s="829"/>
    </row>
    <row r="8" ht="26.85" customHeight="1" spans="1:19">
      <c r="A8" s="829" t="s">
        <v>6</v>
      </c>
      <c r="B8" s="829"/>
      <c r="C8" s="829"/>
      <c r="D8" s="829"/>
      <c r="E8" s="829"/>
    </row>
    <row r="9" ht="26.85" customHeight="1" spans="1:19">
      <c r="A9" s="829" t="s">
        <v>7</v>
      </c>
      <c r="B9" s="829"/>
      <c r="C9" s="829"/>
      <c r="D9" s="829"/>
      <c r="E9" s="829"/>
    </row>
    <row r="10" ht="26.85" customHeight="1" spans="1:19">
      <c r="A10" s="829" t="s">
        <v>8</v>
      </c>
      <c r="B10" s="829"/>
      <c r="C10" s="829"/>
      <c r="D10" s="829"/>
      <c r="E10" s="829"/>
    </row>
    <row r="11" ht="26.85" customHeight="1" spans="1:19">
      <c r="A11" s="829" t="s">
        <v>9</v>
      </c>
      <c r="B11" s="829"/>
      <c r="C11" s="829"/>
      <c r="D11" s="829"/>
      <c r="E11" s="829"/>
    </row>
    <row r="12" ht="26.85" customHeight="1" spans="1:19">
      <c r="A12" s="829" t="s">
        <v>10</v>
      </c>
      <c r="B12" s="829"/>
      <c r="C12" s="829"/>
      <c r="D12" s="829"/>
      <c r="E12" s="829"/>
    </row>
    <row r="13" ht="54.9" customHeight="1" spans="1:19">
      <c r="A13" s="829" t="s">
        <v>11</v>
      </c>
      <c r="B13" s="829"/>
      <c r="C13" s="829"/>
      <c r="D13" s="829"/>
      <c r="E13" s="829"/>
    </row>
    <row r="14" ht="26.85" customHeight="1" spans="1:19">
      <c r="A14" s="829" t="s">
        <v>12</v>
      </c>
      <c r="B14" s="829"/>
      <c r="C14" s="829"/>
      <c r="D14" s="829"/>
      <c r="E14" s="829"/>
    </row>
    <row r="15" ht="57.9" customHeight="1" spans="1:19">
      <c r="A15" s="829" t="s">
        <v>13</v>
      </c>
      <c r="B15" s="829"/>
      <c r="C15" s="829"/>
      <c r="D15" s="829"/>
      <c r="E15" s="829"/>
    </row>
    <row r="16" ht="53.1" customHeight="1" spans="1:19">
      <c r="A16" s="829" t="s">
        <v>14</v>
      </c>
      <c r="B16" s="829"/>
      <c r="C16" s="829"/>
      <c r="D16" s="829"/>
      <c r="E16" s="829"/>
    </row>
    <row r="17" ht="62.1" customHeight="1" spans="1:5">
      <c r="A17" s="829" t="s">
        <v>15</v>
      </c>
      <c r="B17" s="829"/>
      <c r="C17" s="829"/>
      <c r="D17" s="829"/>
      <c r="E17" s="829"/>
    </row>
    <row r="18" ht="62.1" customHeight="1" spans="1:5">
      <c r="A18" s="829" t="s">
        <v>16</v>
      </c>
      <c r="B18" s="829"/>
      <c r="C18" s="829"/>
      <c r="D18" s="829"/>
      <c r="E18" s="829"/>
    </row>
    <row r="19" ht="57.9" customHeight="1" spans="1:5">
      <c r="A19" s="829" t="s">
        <v>17</v>
      </c>
      <c r="B19" s="829"/>
      <c r="C19" s="829"/>
      <c r="D19" s="829"/>
      <c r="E19" s="829"/>
    </row>
    <row r="20" ht="26.85" customHeight="1" spans="1:5">
      <c r="A20" s="829" t="s">
        <v>18</v>
      </c>
      <c r="B20" s="829"/>
      <c r="C20" s="829"/>
      <c r="D20" s="829"/>
      <c r="E20" s="829"/>
    </row>
    <row r="21" ht="26.85" customHeight="1" spans="1:5">
      <c r="A21" s="829" t="s">
        <v>19</v>
      </c>
      <c r="B21" s="829"/>
      <c r="C21" s="829"/>
      <c r="D21" s="829"/>
      <c r="E21" s="829"/>
    </row>
    <row r="22" ht="26.85" customHeight="1" spans="1:5">
      <c r="A22" s="829" t="s">
        <v>20</v>
      </c>
      <c r="B22" s="829"/>
      <c r="C22" s="829"/>
      <c r="D22" s="829"/>
      <c r="E22" s="829"/>
    </row>
    <row r="23" ht="26.85" customHeight="1" spans="1:5">
      <c r="A23" s="829" t="s">
        <v>21</v>
      </c>
      <c r="B23" s="829"/>
      <c r="C23" s="829"/>
      <c r="D23" s="829"/>
      <c r="E23" s="829"/>
    </row>
    <row r="24" ht="120.9" customHeight="1" spans="1:5">
      <c r="A24" s="829" t="s">
        <v>22</v>
      </c>
      <c r="B24" s="829"/>
      <c r="C24" s="829"/>
      <c r="D24" s="829"/>
      <c r="E24" s="829"/>
    </row>
    <row r="25" ht="102.9" customHeight="1" spans="1:5">
      <c r="A25" s="829" t="s">
        <v>23</v>
      </c>
      <c r="B25" s="829"/>
      <c r="C25" s="829"/>
      <c r="D25" s="829"/>
      <c r="E25" s="829"/>
    </row>
    <row r="26" ht="81.9" customHeight="1" spans="1:5">
      <c r="A26" s="829" t="s">
        <v>24</v>
      </c>
      <c r="B26" s="829"/>
      <c r="C26" s="829"/>
      <c r="D26" s="829"/>
      <c r="E26" s="829"/>
    </row>
    <row r="27" ht="17.25" spans="1:5">
      <c r="A27" s="829" t="s">
        <v>25</v>
      </c>
      <c r="B27" s="829"/>
      <c r="C27" s="829"/>
      <c r="D27" s="829"/>
      <c r="E27" s="829"/>
    </row>
    <row r="28" ht="26.85" customHeight="1" spans="1:5">
      <c r="A28" s="829" t="s">
        <v>26</v>
      </c>
      <c r="B28" s="829"/>
      <c r="C28" s="829"/>
      <c r="D28" s="829"/>
      <c r="E28" s="829"/>
    </row>
    <row r="29" ht="26.85" customHeight="1" spans="1:5">
      <c r="A29" s="829" t="s">
        <v>27</v>
      </c>
      <c r="B29" s="829"/>
      <c r="C29" s="829"/>
      <c r="D29" s="829"/>
      <c r="E29" s="829"/>
    </row>
    <row r="30" ht="56.1" customHeight="1" spans="1:5">
      <c r="A30" s="829" t="s">
        <v>28</v>
      </c>
      <c r="B30" s="829"/>
      <c r="C30" s="829"/>
      <c r="D30" s="829"/>
      <c r="E30" s="829"/>
    </row>
  </sheetData>
  <mergeCells count="30">
    <mergeCell ref="A1:E1"/>
    <mergeCell ref="A2:E2"/>
    <mergeCell ref="A3:E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S36"/>
  <sheetViews>
    <sheetView showGridLines="0" tabSelected="1" zoomScale="60" zoomScaleNormal="60" workbookViewId="0">
      <pane ySplit="2" topLeftCell="A3" activePane="bottomLeft" state="frozen"/>
      <selection/>
      <selection pane="bottomLeft" activeCell="J16" sqref="J16"/>
    </sheetView>
  </sheetViews>
  <sheetFormatPr defaultColWidth="9" defaultRowHeight="17.25"/>
  <cols>
    <col min="1" max="1" width="58" style="788" customWidth="1"/>
    <col min="2" max="2" width="45.7916666666667" style="790" customWidth="1"/>
    <col min="3" max="3" width="61.7666666666667" style="788" customWidth="1"/>
    <col min="4" max="4" width="37" style="788" customWidth="1"/>
    <col min="5" max="5" width="65" style="788" customWidth="1"/>
    <col min="6" max="6" width="14.8833333333333" style="788" customWidth="1"/>
    <col min="7" max="16384" width="9" style="788"/>
  </cols>
  <sheetData>
    <row r="1" s="787" customFormat="1" ht="100.05" customHeight="1" spans="1:19">
      <c r="A1" s="133" t="str">
        <f>_xlfn.DISPIMG("ID_D6697A225B864C34A678052B48D4E660",1)</f>
        <v>=DISPIMG("ID_D6697A225B864C34A678052B48D4E660",1)</v>
      </c>
      <c r="B1" s="134"/>
      <c r="C1" s="134"/>
      <c r="D1" s="134"/>
      <c r="E1" s="134"/>
      <c r="F1" s="791"/>
      <c r="G1" s="791"/>
      <c r="H1" s="791"/>
      <c r="I1" s="791"/>
      <c r="J1" s="791"/>
      <c r="K1" s="791"/>
      <c r="L1" s="791"/>
      <c r="M1" s="791"/>
      <c r="N1" s="791"/>
      <c r="O1" s="791"/>
      <c r="P1" s="791"/>
      <c r="Q1" s="791"/>
      <c r="R1" s="791"/>
      <c r="S1" s="791"/>
    </row>
    <row r="2" s="788" customFormat="1" ht="40.05" customHeight="1" spans="1:19">
      <c r="A2" s="792" t="s">
        <v>29</v>
      </c>
      <c r="B2" s="792" t="s">
        <v>30</v>
      </c>
      <c r="C2" s="792" t="s">
        <v>31</v>
      </c>
      <c r="D2" s="792" t="s">
        <v>32</v>
      </c>
      <c r="E2" s="792" t="s">
        <v>33</v>
      </c>
    </row>
    <row r="3" s="788" customFormat="1" ht="62" customHeight="1" spans="1:19">
      <c r="A3" s="793" t="s">
        <v>34</v>
      </c>
      <c r="B3" s="794" t="s">
        <v>35</v>
      </c>
      <c r="C3" s="795" t="s">
        <v>36</v>
      </c>
      <c r="D3" s="796" t="s">
        <v>36</v>
      </c>
      <c r="E3" s="797" t="s">
        <v>37</v>
      </c>
    </row>
    <row r="4" s="788" customFormat="1" ht="24.75" spans="1:19">
      <c r="A4" s="793" t="s">
        <v>38</v>
      </c>
      <c r="B4" s="794" t="s">
        <v>35</v>
      </c>
      <c r="C4" s="798" t="s">
        <v>39</v>
      </c>
      <c r="D4" s="799" t="s">
        <v>40</v>
      </c>
      <c r="E4" s="800" t="s">
        <v>41</v>
      </c>
    </row>
    <row r="5" s="788" customFormat="1" ht="24.75" spans="1:19">
      <c r="A5" s="793" t="s">
        <v>42</v>
      </c>
      <c r="B5" s="794" t="s">
        <v>35</v>
      </c>
      <c r="C5" s="798" t="s">
        <v>43</v>
      </c>
      <c r="D5" s="799" t="s">
        <v>40</v>
      </c>
      <c r="E5" s="800" t="s">
        <v>41</v>
      </c>
    </row>
    <row r="6" s="788" customFormat="1" ht="24.75" spans="1:19">
      <c r="A6" s="793" t="s">
        <v>44</v>
      </c>
      <c r="B6" s="794" t="s">
        <v>35</v>
      </c>
      <c r="C6" s="798" t="s">
        <v>43</v>
      </c>
      <c r="D6" s="799" t="s">
        <v>45</v>
      </c>
      <c r="E6" s="800" t="s">
        <v>41</v>
      </c>
    </row>
    <row r="7" s="788" customFormat="1" ht="24.75" spans="1:19">
      <c r="A7" s="793" t="s">
        <v>46</v>
      </c>
      <c r="B7" s="794" t="s">
        <v>35</v>
      </c>
      <c r="C7" s="795" t="s">
        <v>47</v>
      </c>
      <c r="D7" s="796" t="s">
        <v>36</v>
      </c>
      <c r="E7" s="800" t="s">
        <v>41</v>
      </c>
    </row>
    <row r="8" s="788" customFormat="1" ht="24.75" spans="1:19">
      <c r="A8" s="793" t="s">
        <v>48</v>
      </c>
      <c r="B8" s="794" t="s">
        <v>35</v>
      </c>
      <c r="C8" s="795" t="s">
        <v>49</v>
      </c>
      <c r="D8" s="796" t="s">
        <v>36</v>
      </c>
      <c r="E8" s="800" t="s">
        <v>41</v>
      </c>
    </row>
    <row r="9" s="788" customFormat="1" ht="24.75" spans="1:19">
      <c r="A9" s="793" t="s">
        <v>50</v>
      </c>
      <c r="B9" s="794" t="s">
        <v>35</v>
      </c>
      <c r="C9" s="801" t="s">
        <v>51</v>
      </c>
      <c r="D9" s="796" t="s">
        <v>36</v>
      </c>
      <c r="E9" s="800" t="s">
        <v>41</v>
      </c>
    </row>
    <row r="10" s="788" customFormat="1" ht="24.75" spans="1:19">
      <c r="A10" s="793" t="s">
        <v>52</v>
      </c>
      <c r="B10" s="794" t="s">
        <v>35</v>
      </c>
      <c r="C10" s="795" t="s">
        <v>53</v>
      </c>
      <c r="D10" s="796" t="s">
        <v>36</v>
      </c>
      <c r="E10" s="800" t="s">
        <v>41</v>
      </c>
    </row>
    <row r="11" s="788" customFormat="1" ht="24.75" spans="1:19">
      <c r="A11" s="793" t="s">
        <v>54</v>
      </c>
      <c r="B11" s="794" t="s">
        <v>35</v>
      </c>
      <c r="C11" s="795" t="s">
        <v>36</v>
      </c>
      <c r="D11" s="796" t="s">
        <v>36</v>
      </c>
      <c r="E11" s="800" t="s">
        <v>41</v>
      </c>
    </row>
    <row r="12" s="788" customFormat="1" ht="24.75" spans="1:19">
      <c r="A12" s="793" t="s">
        <v>55</v>
      </c>
      <c r="B12" s="794" t="s">
        <v>35</v>
      </c>
      <c r="C12" s="795" t="s">
        <v>36</v>
      </c>
      <c r="D12" s="796" t="s">
        <v>56</v>
      </c>
      <c r="E12" s="800" t="s">
        <v>41</v>
      </c>
    </row>
    <row r="13" s="788" customFormat="1" ht="24.75" spans="1:19">
      <c r="A13" s="793" t="s">
        <v>57</v>
      </c>
      <c r="B13" s="794" t="s">
        <v>35</v>
      </c>
      <c r="C13" s="795" t="s">
        <v>36</v>
      </c>
      <c r="D13" s="796" t="s">
        <v>56</v>
      </c>
      <c r="E13" s="800" t="s">
        <v>41</v>
      </c>
    </row>
    <row r="14" s="788" customFormat="1" ht="24.75" spans="1:19">
      <c r="A14" s="802" t="s">
        <v>58</v>
      </c>
      <c r="B14" s="794" t="s">
        <v>35</v>
      </c>
      <c r="C14" s="795" t="s">
        <v>36</v>
      </c>
      <c r="D14" s="796" t="s">
        <v>59</v>
      </c>
      <c r="E14" s="800" t="s">
        <v>41</v>
      </c>
    </row>
    <row r="15" s="788" customFormat="1" ht="24.75" spans="1:19">
      <c r="A15" s="802" t="s">
        <v>60</v>
      </c>
      <c r="B15" s="794" t="s">
        <v>35</v>
      </c>
      <c r="C15" s="795" t="s">
        <v>36</v>
      </c>
      <c r="D15" s="796" t="s">
        <v>59</v>
      </c>
      <c r="E15" s="800" t="s">
        <v>41</v>
      </c>
    </row>
    <row r="16" s="788" customFormat="1" ht="45" spans="1:19">
      <c r="A16" s="802" t="s">
        <v>61</v>
      </c>
      <c r="B16" s="794" t="s">
        <v>35</v>
      </c>
      <c r="C16" s="795" t="s">
        <v>62</v>
      </c>
      <c r="D16" s="796" t="s">
        <v>36</v>
      </c>
      <c r="E16" s="800" t="s">
        <v>41</v>
      </c>
    </row>
    <row r="17" s="788" customFormat="1" ht="24.75" spans="1:6">
      <c r="A17" s="802" t="s">
        <v>63</v>
      </c>
      <c r="B17" s="794" t="s">
        <v>35</v>
      </c>
      <c r="C17" s="795" t="s">
        <v>36</v>
      </c>
      <c r="D17" s="796" t="s">
        <v>36</v>
      </c>
      <c r="E17" s="800" t="s">
        <v>41</v>
      </c>
    </row>
    <row r="18" s="788" customFormat="1" ht="45" spans="1:6">
      <c r="A18" s="802" t="s">
        <v>64</v>
      </c>
      <c r="B18" s="794" t="s">
        <v>35</v>
      </c>
      <c r="C18" s="795" t="s">
        <v>65</v>
      </c>
      <c r="D18" s="796" t="s">
        <v>66</v>
      </c>
      <c r="E18" s="800" t="s">
        <v>41</v>
      </c>
    </row>
    <row r="19" s="788" customFormat="1" ht="24.75" spans="1:6">
      <c r="A19" s="802" t="s">
        <v>67</v>
      </c>
      <c r="B19" s="794" t="s">
        <v>35</v>
      </c>
      <c r="C19" s="795" t="s">
        <v>68</v>
      </c>
      <c r="D19" s="796" t="s">
        <v>69</v>
      </c>
      <c r="E19" s="800" t="s">
        <v>41</v>
      </c>
    </row>
    <row r="20" s="788" customFormat="1" ht="24.75" spans="1:6">
      <c r="A20" s="802" t="s">
        <v>70</v>
      </c>
      <c r="B20" s="794" t="s">
        <v>35</v>
      </c>
      <c r="C20" s="795" t="s">
        <v>71</v>
      </c>
      <c r="D20" s="796" t="s">
        <v>36</v>
      </c>
      <c r="E20" s="800" t="s">
        <v>41</v>
      </c>
    </row>
    <row r="21" s="788" customFormat="1" ht="24.75" spans="1:6">
      <c r="A21" s="802" t="s">
        <v>72</v>
      </c>
      <c r="B21" s="794" t="s">
        <v>35</v>
      </c>
      <c r="C21" s="795" t="s">
        <v>73</v>
      </c>
      <c r="D21" s="796" t="s">
        <v>36</v>
      </c>
      <c r="E21" s="800" t="s">
        <v>41</v>
      </c>
    </row>
    <row r="22" s="788" customFormat="1" ht="24.75" spans="1:6">
      <c r="A22" s="802" t="s">
        <v>74</v>
      </c>
      <c r="B22" s="794" t="s">
        <v>35</v>
      </c>
      <c r="C22" s="795" t="s">
        <v>75</v>
      </c>
      <c r="D22" s="796" t="s">
        <v>59</v>
      </c>
      <c r="E22" s="800" t="s">
        <v>41</v>
      </c>
    </row>
    <row r="23" s="788" customFormat="1" ht="24.75" spans="1:6">
      <c r="A23" s="802" t="s">
        <v>76</v>
      </c>
      <c r="B23" s="794" t="s">
        <v>35</v>
      </c>
      <c r="C23" s="795" t="s">
        <v>36</v>
      </c>
      <c r="D23" s="796" t="s">
        <v>77</v>
      </c>
      <c r="E23" s="800" t="s">
        <v>41</v>
      </c>
    </row>
    <row r="24" s="788" customFormat="1" ht="24.75" spans="1:6">
      <c r="A24" s="802" t="s">
        <v>78</v>
      </c>
      <c r="B24" s="794" t="s">
        <v>35</v>
      </c>
      <c r="C24" s="803" t="s">
        <v>79</v>
      </c>
      <c r="D24" s="796" t="s">
        <v>80</v>
      </c>
      <c r="E24" s="800" t="s">
        <v>41</v>
      </c>
    </row>
    <row r="25" s="788" customFormat="1" ht="45" spans="1:6">
      <c r="A25" s="802" t="s">
        <v>81</v>
      </c>
      <c r="B25" s="794" t="s">
        <v>35</v>
      </c>
      <c r="C25" s="795" t="s">
        <v>82</v>
      </c>
      <c r="D25" s="796" t="s">
        <v>83</v>
      </c>
      <c r="E25" s="800" t="s">
        <v>41</v>
      </c>
    </row>
    <row r="26" s="788" customFormat="1" ht="24.75" spans="1:6">
      <c r="A26" s="802" t="s">
        <v>84</v>
      </c>
      <c r="B26" s="794" t="s">
        <v>35</v>
      </c>
      <c r="C26" s="795" t="s">
        <v>85</v>
      </c>
      <c r="D26" s="796" t="s">
        <v>86</v>
      </c>
      <c r="E26" s="800" t="s">
        <v>41</v>
      </c>
    </row>
    <row r="27" s="788" customFormat="1" ht="24.75" spans="1:6">
      <c r="A27" s="802" t="s">
        <v>87</v>
      </c>
      <c r="B27" s="794" t="s">
        <v>35</v>
      </c>
      <c r="C27" s="795" t="s">
        <v>85</v>
      </c>
      <c r="D27" s="796" t="s">
        <v>86</v>
      </c>
      <c r="E27" s="800" t="s">
        <v>41</v>
      </c>
    </row>
    <row r="28" s="789" customFormat="1" ht="30" customHeight="1" spans="1:6">
      <c r="A28" s="804" t="s">
        <v>88</v>
      </c>
      <c r="B28" s="805"/>
      <c r="C28" s="805"/>
      <c r="D28" s="806"/>
      <c r="E28" s="807"/>
      <c r="F28" s="808"/>
    </row>
    <row r="29" s="789" customFormat="1" ht="30" customHeight="1" spans="1:6">
      <c r="A29" s="809" t="s">
        <v>89</v>
      </c>
      <c r="B29" s="810"/>
      <c r="C29" s="810"/>
      <c r="D29" s="811"/>
      <c r="E29" s="812" t="s">
        <v>90</v>
      </c>
      <c r="F29" s="813"/>
    </row>
    <row r="30" s="789" customFormat="1" ht="30" customHeight="1" spans="1:6">
      <c r="A30" s="814" t="s">
        <v>91</v>
      </c>
      <c r="B30" s="815"/>
      <c r="C30" s="815"/>
      <c r="D30" s="816"/>
      <c r="E30" s="817" t="s">
        <v>92</v>
      </c>
      <c r="F30" s="808"/>
    </row>
    <row r="31" s="789" customFormat="1" ht="30" customHeight="1" spans="1:6">
      <c r="A31" s="818" t="s">
        <v>93</v>
      </c>
      <c r="B31" s="819"/>
      <c r="C31" s="819"/>
      <c r="D31" s="820"/>
      <c r="E31" s="817" t="s">
        <v>94</v>
      </c>
      <c r="F31" s="808"/>
    </row>
    <row r="32" s="789" customFormat="1" ht="30" customHeight="1" spans="1:6">
      <c r="A32" s="821" t="s">
        <v>95</v>
      </c>
      <c r="B32" s="809"/>
      <c r="C32" s="810"/>
      <c r="D32" s="811"/>
      <c r="E32" s="817" t="s">
        <v>96</v>
      </c>
      <c r="F32" s="808"/>
    </row>
    <row r="33" s="789" customFormat="1" ht="30" customHeight="1" spans="1:6">
      <c r="A33" s="821" t="s">
        <v>97</v>
      </c>
      <c r="B33" s="822"/>
      <c r="C33" s="822"/>
      <c r="D33" s="823"/>
      <c r="E33" s="817" t="s">
        <v>98</v>
      </c>
      <c r="F33" s="808"/>
    </row>
    <row r="34" s="789" customFormat="1" ht="30" customHeight="1" spans="1:6">
      <c r="A34" s="814" t="s">
        <v>99</v>
      </c>
      <c r="B34" s="815"/>
      <c r="C34" s="815"/>
      <c r="D34" s="815"/>
      <c r="E34" s="824" t="s">
        <v>100</v>
      </c>
      <c r="F34" s="808"/>
    </row>
    <row r="35" s="789" customFormat="1" ht="30" customHeight="1" spans="1:6">
      <c r="A35" s="809" t="s">
        <v>101</v>
      </c>
      <c r="B35" s="810"/>
      <c r="C35" s="810"/>
      <c r="D35" s="811"/>
      <c r="E35" s="824" t="s">
        <v>102</v>
      </c>
      <c r="F35" s="808"/>
    </row>
    <row r="36" s="789" customFormat="1" ht="30" customHeight="1" spans="1:6">
      <c r="A36" s="821" t="s">
        <v>103</v>
      </c>
      <c r="B36" s="822"/>
      <c r="C36" s="822"/>
      <c r="D36" s="823"/>
      <c r="E36" s="824" t="s">
        <v>104</v>
      </c>
      <c r="F36" s="808"/>
    </row>
  </sheetData>
  <mergeCells count="10">
    <mergeCell ref="A1:E1"/>
    <mergeCell ref="A28:E28"/>
    <mergeCell ref="A29:D29"/>
    <mergeCell ref="A30:D30"/>
    <mergeCell ref="A31:D31"/>
    <mergeCell ref="A32:D32"/>
    <mergeCell ref="A33:D33"/>
    <mergeCell ref="A34:D34"/>
    <mergeCell ref="A35:D35"/>
    <mergeCell ref="A36:D36"/>
  </mergeCells>
  <hyperlinks>
    <hyperlink ref="B16" location="美国海派!A1" display="进入报价"/>
    <hyperlink ref="B24" location="UPS红单!A1" display="进入报价"/>
    <hyperlink ref="B18" location="欧海通!A1" display="进入报价"/>
    <hyperlink ref="B26" location="英国空派!A1" display="进入报价"/>
    <hyperlink ref="B25" location="美国空派!A1" display="进入报价"/>
    <hyperlink ref="B22" location="英国海运!A1" display="进入报价"/>
    <hyperlink ref="B27" location="欧洲空派!A1" display="进入报价"/>
    <hyperlink ref="B19" location="欧铁通!A1" display="进入报价"/>
    <hyperlink ref="B6" location="'美西12-15日达'!A1" display="进入报价"/>
    <hyperlink ref="B9" location="'美西22-25日达'!A1" display="进入报价"/>
    <hyperlink ref="B20" location="欧卡通!A1" display="进入报价"/>
    <hyperlink ref="B7" location="'美西17-20日达'!A1" display="进入报价"/>
    <hyperlink ref="B5" location="'美西12-15日达'!A1" display="进入报价"/>
    <hyperlink ref="B14" location="纽约专线!A1" display="进入报价"/>
    <hyperlink ref="B21" location="'英卡通 '!A1" display="进入报价"/>
    <hyperlink ref="B15" location="萨凡纳专线!A1" display="进入报价"/>
    <hyperlink ref="B23" location="美转墨准时达!A1" display="进入报价"/>
    <hyperlink ref="B17" location="美西私人地址!A1" display="进入报价"/>
    <hyperlink ref="B13" location="休斯顿专线!A1" display="进入报价"/>
    <hyperlink ref="B10" location="'美西22-25日达'!A1" display="进入报价"/>
    <hyperlink ref="B4" location="美西整柜直送!A1" display="进入报价"/>
    <hyperlink ref="B12" location="美西北专线!A1" display="进入报价"/>
    <hyperlink ref="B8" location="'美西17-20日达'!A1" display="进入报价"/>
    <hyperlink ref="B11" location="DG海卡!A1" display="进入报价"/>
    <hyperlink ref="B3" location="FBA渠道!A1" display="进入报价"/>
  </hyperlink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S17"/>
  <sheetViews>
    <sheetView showGridLines="0" zoomScale="70" zoomScaleNormal="70" workbookViewId="0">
      <pane ySplit="2" topLeftCell="A3" activePane="bottomLeft" state="frozen"/>
      <selection/>
      <selection pane="bottomLeft" activeCell="A4" sqref="A4:E4"/>
    </sheetView>
  </sheetViews>
  <sheetFormatPr defaultColWidth="9" defaultRowHeight="14.25"/>
  <cols>
    <col min="1" max="1" width="33.4416666666667" style="778" customWidth="1"/>
    <col min="2" max="2" width="30.7916666666667" style="775" customWidth="1"/>
    <col min="3" max="3" width="41.8833333333333" style="778" customWidth="1"/>
    <col min="4" max="4" width="39.6666666666667" style="778" customWidth="1"/>
    <col min="5" max="5" width="32" style="778" customWidth="1"/>
    <col min="6" max="6" width="14.8833333333333" style="778" customWidth="1"/>
    <col min="7" max="16384" width="9" style="778"/>
  </cols>
  <sheetData>
    <row r="1" s="775" customFormat="1" ht="100.05" customHeight="1" spans="1:19">
      <c r="A1" s="779" t="str">
        <f>_xlfn.DISPIMG("ID_D6697A225B864C34A678052B48D4E660",1)</f>
        <v>=DISPIMG("ID_D6697A225B864C34A678052B48D4E660",1)</v>
      </c>
      <c r="B1" s="780"/>
      <c r="C1" s="780"/>
      <c r="D1" s="780"/>
      <c r="E1" s="781"/>
      <c r="F1" s="782"/>
      <c r="G1" s="782"/>
      <c r="H1" s="782"/>
      <c r="I1" s="782"/>
      <c r="J1" s="782"/>
      <c r="K1" s="782"/>
      <c r="L1" s="782"/>
      <c r="M1" s="782"/>
      <c r="N1" s="782"/>
      <c r="O1" s="782"/>
      <c r="P1" s="782"/>
      <c r="Q1" s="782"/>
      <c r="R1" s="782"/>
      <c r="S1" s="782"/>
    </row>
    <row r="2" ht="45" customHeight="1" spans="1:19">
      <c r="A2" s="783" t="s">
        <v>105</v>
      </c>
      <c r="B2" s="783"/>
      <c r="C2" s="783"/>
      <c r="D2" s="783"/>
      <c r="E2" s="783"/>
    </row>
    <row r="3" ht="45" customHeight="1" spans="1:19">
      <c r="A3" s="633" t="s">
        <v>106</v>
      </c>
      <c r="B3" s="633"/>
      <c r="C3" s="633"/>
      <c r="D3" s="633"/>
      <c r="E3" s="633"/>
    </row>
    <row r="4" ht="17.25" spans="1:19">
      <c r="A4" s="633" t="s">
        <v>107</v>
      </c>
      <c r="B4" s="633"/>
      <c r="C4" s="633"/>
      <c r="D4" s="633"/>
      <c r="E4" s="633"/>
    </row>
    <row r="5" ht="47.1" customHeight="1" spans="1:19">
      <c r="A5" s="633" t="s">
        <v>108</v>
      </c>
      <c r="B5" s="633"/>
      <c r="C5" s="633"/>
      <c r="D5" s="633"/>
      <c r="E5" s="633"/>
    </row>
    <row r="6" ht="52.2" customHeight="1" spans="1:19">
      <c r="A6" s="633" t="s">
        <v>109</v>
      </c>
      <c r="B6" s="633"/>
      <c r="C6" s="633"/>
      <c r="D6" s="633"/>
      <c r="E6" s="633"/>
    </row>
    <row r="7" ht="47.1" customHeight="1" spans="1:19">
      <c r="A7" s="633" t="s">
        <v>110</v>
      </c>
      <c r="B7" s="633"/>
      <c r="C7" s="633"/>
      <c r="D7" s="633"/>
      <c r="E7" s="633"/>
    </row>
    <row r="8" ht="283.2" customHeight="1" spans="1:19">
      <c r="A8" s="633" t="s">
        <v>111</v>
      </c>
      <c r="B8" s="633"/>
      <c r="C8" s="633"/>
      <c r="D8" s="633"/>
      <c r="E8" s="633"/>
    </row>
    <row r="9" ht="50.1" customHeight="1" spans="1:19">
      <c r="A9" s="633" t="s">
        <v>112</v>
      </c>
      <c r="B9" s="633"/>
      <c r="C9" s="633"/>
      <c r="D9" s="633"/>
      <c r="E9" s="633"/>
    </row>
    <row r="10" ht="17.25" spans="1:19">
      <c r="A10" s="500" t="s">
        <v>113</v>
      </c>
      <c r="B10" s="500"/>
      <c r="C10" s="500"/>
      <c r="D10" s="500"/>
      <c r="E10" s="500"/>
    </row>
    <row r="11" ht="48" customHeight="1" spans="1:19">
      <c r="A11" s="784" t="s">
        <v>114</v>
      </c>
      <c r="B11" s="784"/>
      <c r="C11" s="784"/>
      <c r="D11" s="784"/>
      <c r="E11" s="784"/>
    </row>
    <row r="12" s="776" customFormat="1" ht="17.25" spans="1:19">
      <c r="A12" s="785"/>
      <c r="B12" s="785" t="s">
        <v>115</v>
      </c>
      <c r="C12" s="785" t="s">
        <v>116</v>
      </c>
      <c r="D12" s="785" t="s">
        <v>117</v>
      </c>
      <c r="E12" s="785"/>
    </row>
    <row r="13" s="776" customFormat="1" ht="17.25" spans="1:19">
      <c r="A13" s="785" t="s">
        <v>118</v>
      </c>
      <c r="B13" s="785"/>
      <c r="C13" s="785" t="s">
        <v>119</v>
      </c>
      <c r="D13" s="785" t="s">
        <v>120</v>
      </c>
      <c r="E13" s="785"/>
    </row>
    <row r="14" s="776" customFormat="1" ht="17.25" spans="1:19">
      <c r="A14" s="785" t="s">
        <v>121</v>
      </c>
      <c r="B14" s="785" t="s">
        <v>122</v>
      </c>
      <c r="C14" s="785" t="s">
        <v>122</v>
      </c>
      <c r="D14" s="785" t="s">
        <v>122</v>
      </c>
      <c r="E14" s="785"/>
    </row>
    <row r="15" s="777" customFormat="1" ht="23.25" spans="1:19">
      <c r="B15" s="786"/>
    </row>
    <row r="16" s="777" customFormat="1" ht="23.25" spans="1:19">
      <c r="B16" s="786"/>
    </row>
    <row r="17" s="777" customFormat="1" ht="23.25" spans="2:2">
      <c r="B17" s="786"/>
    </row>
  </sheetData>
  <mergeCells count="14">
    <mergeCell ref="A1:E1"/>
    <mergeCell ref="A2:E2"/>
    <mergeCell ref="A3:E3"/>
    <mergeCell ref="A4:E4"/>
    <mergeCell ref="A5:E5"/>
    <mergeCell ref="A6:E6"/>
    <mergeCell ref="A7:E7"/>
    <mergeCell ref="A8:E8"/>
    <mergeCell ref="A9:E9"/>
    <mergeCell ref="A10:E10"/>
    <mergeCell ref="A11:E11"/>
    <mergeCell ref="D12:E12"/>
    <mergeCell ref="D13:E13"/>
    <mergeCell ref="D14:E14"/>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T31"/>
  <sheetViews>
    <sheetView showGridLines="0" zoomScale="40" zoomScaleNormal="40" workbookViewId="0">
      <pane ySplit="4" topLeftCell="A5" activePane="bottomLeft" state="frozen"/>
      <selection/>
      <selection pane="bottomLeft" activeCell="G25" sqref="G25"/>
    </sheetView>
  </sheetViews>
  <sheetFormatPr defaultColWidth="9" defaultRowHeight="17.25"/>
  <cols>
    <col min="1" max="1" width="15.7916666666667" style="50" customWidth="1"/>
    <col min="2" max="2" width="20.7916666666667" style="73" customWidth="1"/>
    <col min="3" max="3" width="40.7916666666667" style="73" customWidth="1"/>
    <col min="4" max="4" width="20.7916666666667" style="742" customWidth="1"/>
    <col min="5" max="5" width="56.0416666666667" style="743" customWidth="1"/>
    <col min="6" max="6" width="20.7916666666667" style="743" customWidth="1"/>
    <col min="7" max="8" width="20" style="50" customWidth="1"/>
    <col min="9" max="9" width="20.6333333333333" style="50" customWidth="1"/>
    <col min="10" max="10" width="15.7916666666667" style="50" customWidth="1"/>
    <col min="11" max="20" width="22.125" style="50" customWidth="1"/>
    <col min="21" max="16384" width="9" style="50"/>
  </cols>
  <sheetData>
    <row r="1" s="741" customFormat="1" ht="100.05" customHeight="1" spans="1:20">
      <c r="A1" s="437" t="str">
        <f>_xlfn.DISPIMG("ID_D6697A225B864C34A678052B48D4E660",1)</f>
        <v>=DISPIMG("ID_D6697A225B864C34A678052B48D4E660",1)</v>
      </c>
      <c r="B1" s="437"/>
      <c r="C1" s="437"/>
      <c r="D1" s="437"/>
      <c r="E1" s="437"/>
      <c r="F1" s="437"/>
      <c r="G1" s="437"/>
      <c r="H1" s="437"/>
      <c r="I1" s="437"/>
      <c r="J1" s="437"/>
      <c r="K1" s="437"/>
      <c r="L1" s="437"/>
      <c r="M1" s="437"/>
      <c r="N1" s="437"/>
      <c r="O1" s="437"/>
      <c r="P1" s="437"/>
      <c r="Q1" s="437"/>
      <c r="R1" s="437"/>
      <c r="S1" s="437"/>
      <c r="T1" s="437"/>
    </row>
    <row r="2" s="50" customFormat="1" ht="40.05" customHeight="1" spans="1:20">
      <c r="A2" s="744" t="s">
        <v>123</v>
      </c>
      <c r="B2" s="744" t="s">
        <v>124</v>
      </c>
      <c r="C2" s="744" t="s">
        <v>125</v>
      </c>
      <c r="D2" s="744" t="s">
        <v>126</v>
      </c>
      <c r="E2" s="744" t="s">
        <v>127</v>
      </c>
      <c r="F2" s="745" t="s">
        <v>128</v>
      </c>
      <c r="G2" s="745" t="s">
        <v>129</v>
      </c>
      <c r="H2" s="746" t="s">
        <v>130</v>
      </c>
      <c r="I2" s="744" t="s">
        <v>131</v>
      </c>
      <c r="J2" s="744" t="s">
        <v>132</v>
      </c>
      <c r="K2" s="747" t="s">
        <v>133</v>
      </c>
      <c r="L2" s="748"/>
      <c r="M2" s="748"/>
      <c r="N2" s="748"/>
      <c r="O2" s="748"/>
      <c r="P2" s="748"/>
      <c r="Q2" s="748"/>
      <c r="R2" s="748"/>
      <c r="S2" s="744"/>
      <c r="T2" s="749"/>
    </row>
    <row r="3" s="50" customFormat="1" ht="40.05" customHeight="1" spans="1:20">
      <c r="A3" s="750"/>
      <c r="B3" s="750"/>
      <c r="C3" s="750"/>
      <c r="D3" s="750"/>
      <c r="E3" s="750"/>
      <c r="F3" s="751"/>
      <c r="G3" s="751"/>
      <c r="H3" s="751"/>
      <c r="I3" s="750"/>
      <c r="J3" s="750"/>
      <c r="K3" s="752" t="s">
        <v>134</v>
      </c>
      <c r="L3" s="753"/>
      <c r="M3" s="753"/>
      <c r="N3" s="753"/>
      <c r="O3" s="753"/>
      <c r="P3" s="753"/>
      <c r="Q3" s="753"/>
      <c r="R3" s="753"/>
      <c r="S3" s="752" t="s">
        <v>135</v>
      </c>
      <c r="T3" s="749"/>
    </row>
    <row r="4" s="50" customFormat="1" ht="40.05" customHeight="1" spans="1:20">
      <c r="A4" s="754"/>
      <c r="B4" s="750"/>
      <c r="C4" s="754"/>
      <c r="D4" s="754"/>
      <c r="E4" s="754"/>
      <c r="F4" s="751"/>
      <c r="G4" s="751"/>
      <c r="H4" s="751"/>
      <c r="I4" s="750"/>
      <c r="J4" s="750"/>
      <c r="K4" s="755" t="s">
        <v>136</v>
      </c>
      <c r="L4" s="755" t="s">
        <v>137</v>
      </c>
      <c r="M4" s="755" t="s">
        <v>138</v>
      </c>
      <c r="N4" s="755" t="s">
        <v>139</v>
      </c>
      <c r="O4" s="755" t="s">
        <v>140</v>
      </c>
      <c r="P4" s="755" t="s">
        <v>141</v>
      </c>
      <c r="Q4" s="755" t="s">
        <v>142</v>
      </c>
      <c r="R4" s="755" t="s">
        <v>143</v>
      </c>
      <c r="S4" s="755" t="s">
        <v>144</v>
      </c>
      <c r="T4" s="755" t="s">
        <v>145</v>
      </c>
    </row>
    <row r="5" s="50" customFormat="1" ht="34.95" customHeight="1" spans="1:20">
      <c r="A5" s="756" t="s">
        <v>146</v>
      </c>
      <c r="B5" s="756" t="s">
        <v>147</v>
      </c>
      <c r="C5" s="757" t="s">
        <v>148</v>
      </c>
      <c r="D5" s="758" t="s">
        <v>149</v>
      </c>
      <c r="E5" s="757" t="s">
        <v>150</v>
      </c>
      <c r="F5" s="757" t="s">
        <v>150</v>
      </c>
      <c r="G5" s="757" t="s">
        <v>150</v>
      </c>
      <c r="H5" s="759">
        <v>18</v>
      </c>
      <c r="I5" s="760" t="s">
        <v>151</v>
      </c>
      <c r="J5" s="760" t="s">
        <v>152</v>
      </c>
      <c r="K5" s="761" t="s">
        <v>153</v>
      </c>
      <c r="L5" s="761" t="s">
        <v>153</v>
      </c>
      <c r="M5" s="761" t="s">
        <v>154</v>
      </c>
      <c r="N5" s="761" t="s">
        <v>154</v>
      </c>
      <c r="O5" s="761" t="s">
        <v>154</v>
      </c>
      <c r="P5" s="761" t="s">
        <v>154</v>
      </c>
      <c r="Q5" s="762" t="s">
        <v>155</v>
      </c>
      <c r="R5" s="762" t="s">
        <v>155</v>
      </c>
      <c r="S5" s="763" t="s">
        <v>154</v>
      </c>
      <c r="T5" s="762" t="s">
        <v>154</v>
      </c>
    </row>
    <row r="6" s="50" customFormat="1" ht="34.95" customHeight="1" spans="1:20">
      <c r="A6" s="764"/>
      <c r="B6" s="764"/>
      <c r="C6" s="765" t="s">
        <v>156</v>
      </c>
      <c r="D6" s="757" t="s">
        <v>157</v>
      </c>
      <c r="E6" s="761" t="s">
        <v>158</v>
      </c>
      <c r="F6" s="766">
        <v>46205</v>
      </c>
      <c r="G6" s="766">
        <v>46220</v>
      </c>
      <c r="H6" s="759">
        <v>15</v>
      </c>
      <c r="I6" s="760" t="s">
        <v>159</v>
      </c>
      <c r="J6" s="760" t="s">
        <v>160</v>
      </c>
      <c r="K6" s="761" t="s">
        <v>153</v>
      </c>
      <c r="L6" s="761" t="s">
        <v>153</v>
      </c>
      <c r="M6" s="761" t="s">
        <v>153</v>
      </c>
      <c r="N6" s="761" t="s">
        <v>153</v>
      </c>
      <c r="O6" s="761" t="s">
        <v>153</v>
      </c>
      <c r="P6" s="761" t="s">
        <v>153</v>
      </c>
      <c r="Q6" s="762" t="s">
        <v>155</v>
      </c>
      <c r="R6" s="762" t="s">
        <v>155</v>
      </c>
      <c r="S6" s="763" t="s">
        <v>154</v>
      </c>
      <c r="T6" s="762" t="s">
        <v>154</v>
      </c>
    </row>
    <row r="7" s="50" customFormat="1" ht="34.95" customHeight="1" spans="1:20">
      <c r="A7" s="764"/>
      <c r="B7" s="764"/>
      <c r="C7" s="767"/>
      <c r="D7" s="757" t="s">
        <v>157</v>
      </c>
      <c r="E7" s="761" t="s">
        <v>161</v>
      </c>
      <c r="F7" s="768">
        <v>46204</v>
      </c>
      <c r="G7" s="766">
        <v>46218</v>
      </c>
      <c r="H7" s="759">
        <v>14</v>
      </c>
      <c r="I7" s="769" t="s">
        <v>162</v>
      </c>
      <c r="J7" s="760" t="s">
        <v>152</v>
      </c>
      <c r="K7" s="761" t="s">
        <v>153</v>
      </c>
      <c r="L7" s="761" t="s">
        <v>153</v>
      </c>
      <c r="M7" s="761" t="s">
        <v>153</v>
      </c>
      <c r="N7" s="761" t="s">
        <v>153</v>
      </c>
      <c r="O7" s="761" t="s">
        <v>153</v>
      </c>
      <c r="P7" s="761" t="s">
        <v>153</v>
      </c>
      <c r="Q7" s="762" t="s">
        <v>155</v>
      </c>
      <c r="R7" s="762" t="s">
        <v>155</v>
      </c>
      <c r="S7" s="763" t="s">
        <v>154</v>
      </c>
      <c r="T7" s="762" t="s">
        <v>154</v>
      </c>
    </row>
    <row r="8" s="50" customFormat="1" ht="34.95" customHeight="1" spans="1:20">
      <c r="A8" s="764"/>
      <c r="B8" s="764"/>
      <c r="C8" s="770"/>
      <c r="D8" s="757" t="s">
        <v>163</v>
      </c>
      <c r="E8" s="761" t="s">
        <v>164</v>
      </c>
      <c r="F8" s="768">
        <v>46203</v>
      </c>
      <c r="G8" s="766">
        <v>46217</v>
      </c>
      <c r="H8" s="759">
        <v>14</v>
      </c>
      <c r="I8" s="769" t="s">
        <v>162</v>
      </c>
      <c r="J8" s="760" t="s">
        <v>152</v>
      </c>
      <c r="K8" s="761" t="s">
        <v>153</v>
      </c>
      <c r="L8" s="761" t="s">
        <v>153</v>
      </c>
      <c r="M8" s="761" t="s">
        <v>153</v>
      </c>
      <c r="N8" s="761" t="s">
        <v>153</v>
      </c>
      <c r="O8" s="761" t="s">
        <v>153</v>
      </c>
      <c r="P8" s="761" t="s">
        <v>153</v>
      </c>
      <c r="Q8" s="762" t="s">
        <v>155</v>
      </c>
      <c r="R8" s="762" t="s">
        <v>155</v>
      </c>
      <c r="S8" s="763" t="s">
        <v>154</v>
      </c>
      <c r="T8" s="762" t="s">
        <v>154</v>
      </c>
    </row>
    <row r="9" s="50" customFormat="1" ht="34.95" customHeight="1" spans="1:20">
      <c r="A9" s="764"/>
      <c r="B9" s="764"/>
      <c r="C9" s="765" t="s">
        <v>165</v>
      </c>
      <c r="D9" s="757" t="s">
        <v>163</v>
      </c>
      <c r="E9" s="771" t="s">
        <v>166</v>
      </c>
      <c r="F9" s="768">
        <v>46204</v>
      </c>
      <c r="G9" s="766">
        <v>46217</v>
      </c>
      <c r="H9" s="759">
        <v>13</v>
      </c>
      <c r="I9" s="769" t="s">
        <v>159</v>
      </c>
      <c r="J9" s="760" t="s">
        <v>152</v>
      </c>
      <c r="K9" s="761" t="s">
        <v>153</v>
      </c>
      <c r="L9" s="761" t="s">
        <v>153</v>
      </c>
      <c r="M9" s="761" t="s">
        <v>153</v>
      </c>
      <c r="N9" s="761" t="s">
        <v>153</v>
      </c>
      <c r="O9" s="761" t="s">
        <v>153</v>
      </c>
      <c r="P9" s="761" t="s">
        <v>153</v>
      </c>
      <c r="Q9" s="762" t="s">
        <v>155</v>
      </c>
      <c r="R9" s="762" t="s">
        <v>155</v>
      </c>
      <c r="S9" s="763" t="s">
        <v>154</v>
      </c>
      <c r="T9" s="762" t="s">
        <v>154</v>
      </c>
    </row>
    <row r="10" s="50" customFormat="1" ht="34.95" customHeight="1" spans="1:20">
      <c r="A10" s="764"/>
      <c r="B10" s="764"/>
      <c r="C10" s="767"/>
      <c r="D10" s="757" t="s">
        <v>167</v>
      </c>
      <c r="E10" s="761" t="s">
        <v>168</v>
      </c>
      <c r="F10" s="768">
        <v>46204</v>
      </c>
      <c r="G10" s="768">
        <v>46218</v>
      </c>
      <c r="H10" s="759">
        <v>14</v>
      </c>
      <c r="I10" s="769" t="s">
        <v>169</v>
      </c>
      <c r="J10" s="760" t="s">
        <v>152</v>
      </c>
      <c r="K10" s="761" t="s">
        <v>153</v>
      </c>
      <c r="L10" s="761" t="s">
        <v>153</v>
      </c>
      <c r="M10" s="761" t="s">
        <v>153</v>
      </c>
      <c r="N10" s="761" t="s">
        <v>153</v>
      </c>
      <c r="O10" s="761" t="s">
        <v>153</v>
      </c>
      <c r="P10" s="761" t="s">
        <v>153</v>
      </c>
      <c r="Q10" s="762" t="s">
        <v>155</v>
      </c>
      <c r="R10" s="762" t="s">
        <v>155</v>
      </c>
      <c r="S10" s="763" t="s">
        <v>154</v>
      </c>
      <c r="T10" s="762" t="s">
        <v>154</v>
      </c>
    </row>
    <row r="11" s="50" customFormat="1" ht="34.95" customHeight="1" spans="1:20">
      <c r="A11" s="764"/>
      <c r="B11" s="764"/>
      <c r="C11" s="770"/>
      <c r="D11" s="757" t="s">
        <v>167</v>
      </c>
      <c r="E11" s="761" t="s">
        <v>170</v>
      </c>
      <c r="F11" s="766">
        <v>46205</v>
      </c>
      <c r="G11" s="766">
        <v>46218</v>
      </c>
      <c r="H11" s="759">
        <v>13</v>
      </c>
      <c r="I11" s="769" t="s">
        <v>162</v>
      </c>
      <c r="J11" s="760" t="s">
        <v>152</v>
      </c>
      <c r="K11" s="761" t="s">
        <v>153</v>
      </c>
      <c r="L11" s="761" t="s">
        <v>153</v>
      </c>
      <c r="M11" s="761" t="s">
        <v>153</v>
      </c>
      <c r="N11" s="761" t="s">
        <v>153</v>
      </c>
      <c r="O11" s="761" t="s">
        <v>153</v>
      </c>
      <c r="P11" s="761" t="s">
        <v>153</v>
      </c>
      <c r="Q11" s="762" t="s">
        <v>155</v>
      </c>
      <c r="R11" s="762" t="s">
        <v>155</v>
      </c>
      <c r="S11" s="763" t="s">
        <v>154</v>
      </c>
      <c r="T11" s="762" t="s">
        <v>154</v>
      </c>
    </row>
    <row r="12" s="50" customFormat="1" ht="34.95" customHeight="1" spans="1:20">
      <c r="A12" s="764"/>
      <c r="B12" s="764"/>
      <c r="C12" s="757" t="s">
        <v>171</v>
      </c>
      <c r="D12" s="757" t="s">
        <v>172</v>
      </c>
      <c r="E12" s="771" t="s">
        <v>173</v>
      </c>
      <c r="F12" s="768">
        <v>46204</v>
      </c>
      <c r="G12" s="766">
        <v>46215</v>
      </c>
      <c r="H12" s="759">
        <f>G12-F12</f>
        <v>11</v>
      </c>
      <c r="I12" s="769" t="s">
        <v>162</v>
      </c>
      <c r="J12" s="760" t="s">
        <v>160</v>
      </c>
      <c r="K12" s="761" t="s">
        <v>153</v>
      </c>
      <c r="L12" s="761" t="s">
        <v>153</v>
      </c>
      <c r="M12" s="761" t="s">
        <v>153</v>
      </c>
      <c r="N12" s="761" t="s">
        <v>153</v>
      </c>
      <c r="O12" s="761" t="s">
        <v>153</v>
      </c>
      <c r="P12" s="761" t="s">
        <v>153</v>
      </c>
      <c r="Q12" s="762" t="s">
        <v>155</v>
      </c>
      <c r="R12" s="762" t="s">
        <v>155</v>
      </c>
      <c r="S12" s="763" t="s">
        <v>154</v>
      </c>
      <c r="T12" s="762" t="s">
        <v>154</v>
      </c>
    </row>
    <row r="13" s="50" customFormat="1" ht="34.95" customHeight="1" spans="1:20">
      <c r="A13" s="764"/>
      <c r="B13" s="764"/>
      <c r="C13" s="765" t="s">
        <v>174</v>
      </c>
      <c r="D13" s="757" t="s">
        <v>175</v>
      </c>
      <c r="E13" s="761" t="s">
        <v>176</v>
      </c>
      <c r="F13" s="766">
        <v>46209</v>
      </c>
      <c r="G13" s="766">
        <v>46230</v>
      </c>
      <c r="H13" s="759">
        <v>21</v>
      </c>
      <c r="I13" s="769" t="s">
        <v>159</v>
      </c>
      <c r="J13" s="760" t="s">
        <v>177</v>
      </c>
      <c r="K13" s="761" t="s">
        <v>153</v>
      </c>
      <c r="L13" s="761" t="s">
        <v>153</v>
      </c>
      <c r="M13" s="761" t="s">
        <v>153</v>
      </c>
      <c r="N13" s="761" t="s">
        <v>153</v>
      </c>
      <c r="O13" s="761" t="s">
        <v>153</v>
      </c>
      <c r="P13" s="761" t="s">
        <v>153</v>
      </c>
      <c r="Q13" s="762" t="s">
        <v>155</v>
      </c>
      <c r="R13" s="762" t="s">
        <v>155</v>
      </c>
      <c r="S13" s="763" t="s">
        <v>154</v>
      </c>
      <c r="T13" s="762" t="s">
        <v>154</v>
      </c>
    </row>
    <row r="14" s="50" customFormat="1" ht="34.95" customHeight="1" spans="1:20">
      <c r="A14" s="764"/>
      <c r="B14" s="764"/>
      <c r="C14" s="770"/>
      <c r="D14" s="757" t="s">
        <v>157</v>
      </c>
      <c r="E14" s="761" t="s">
        <v>178</v>
      </c>
      <c r="F14" s="766">
        <v>46208</v>
      </c>
      <c r="G14" s="766">
        <v>46230</v>
      </c>
      <c r="H14" s="759">
        <v>22</v>
      </c>
      <c r="I14" s="769" t="s">
        <v>162</v>
      </c>
      <c r="J14" s="760" t="s">
        <v>177</v>
      </c>
      <c r="K14" s="761" t="s">
        <v>153</v>
      </c>
      <c r="L14" s="761" t="s">
        <v>153</v>
      </c>
      <c r="M14" s="761" t="s">
        <v>153</v>
      </c>
      <c r="N14" s="761" t="s">
        <v>153</v>
      </c>
      <c r="O14" s="761" t="s">
        <v>153</v>
      </c>
      <c r="P14" s="761" t="s">
        <v>153</v>
      </c>
      <c r="Q14" s="762" t="s">
        <v>155</v>
      </c>
      <c r="R14" s="762" t="s">
        <v>155</v>
      </c>
      <c r="S14" s="763" t="s">
        <v>154</v>
      </c>
      <c r="T14" s="762" t="s">
        <v>154</v>
      </c>
    </row>
    <row r="15" s="50" customFormat="1" ht="34.95" customHeight="1" spans="1:20">
      <c r="A15" s="764"/>
      <c r="B15" s="764"/>
      <c r="C15" s="765" t="s">
        <v>179</v>
      </c>
      <c r="D15" s="757" t="s">
        <v>157</v>
      </c>
      <c r="E15" s="772" t="s">
        <v>180</v>
      </c>
      <c r="F15" s="768" t="s">
        <v>122</v>
      </c>
      <c r="G15" s="766" t="s">
        <v>122</v>
      </c>
      <c r="H15" s="759" t="s">
        <v>122</v>
      </c>
      <c r="I15" s="769" t="s">
        <v>159</v>
      </c>
      <c r="J15" s="760" t="s">
        <v>181</v>
      </c>
      <c r="K15" s="761" t="s">
        <v>153</v>
      </c>
      <c r="L15" s="761" t="s">
        <v>153</v>
      </c>
      <c r="M15" s="761" t="s">
        <v>153</v>
      </c>
      <c r="N15" s="761" t="s">
        <v>153</v>
      </c>
      <c r="O15" s="761" t="s">
        <v>153</v>
      </c>
      <c r="P15" s="761" t="s">
        <v>153</v>
      </c>
      <c r="Q15" s="762" t="s">
        <v>155</v>
      </c>
      <c r="R15" s="762" t="s">
        <v>155</v>
      </c>
      <c r="S15" s="763" t="s">
        <v>154</v>
      </c>
      <c r="T15" s="762" t="s">
        <v>154</v>
      </c>
    </row>
    <row r="16" s="50" customFormat="1" ht="34.95" customHeight="1" spans="1:20">
      <c r="A16" s="764"/>
      <c r="B16" s="764"/>
      <c r="C16" s="770"/>
      <c r="D16" s="757" t="s">
        <v>157</v>
      </c>
      <c r="E16" s="772" t="s">
        <v>180</v>
      </c>
      <c r="F16" s="768" t="s">
        <v>122</v>
      </c>
      <c r="G16" s="766" t="s">
        <v>122</v>
      </c>
      <c r="H16" s="759" t="s">
        <v>122</v>
      </c>
      <c r="I16" s="769" t="s">
        <v>162</v>
      </c>
      <c r="J16" s="760" t="s">
        <v>181</v>
      </c>
      <c r="K16" s="761" t="s">
        <v>153</v>
      </c>
      <c r="L16" s="761" t="s">
        <v>153</v>
      </c>
      <c r="M16" s="761" t="s">
        <v>153</v>
      </c>
      <c r="N16" s="761" t="s">
        <v>153</v>
      </c>
      <c r="O16" s="761" t="s">
        <v>153</v>
      </c>
      <c r="P16" s="761" t="s">
        <v>153</v>
      </c>
      <c r="Q16" s="762" t="s">
        <v>155</v>
      </c>
      <c r="R16" s="762" t="s">
        <v>155</v>
      </c>
      <c r="S16" s="763" t="s">
        <v>154</v>
      </c>
      <c r="T16" s="762" t="s">
        <v>154</v>
      </c>
    </row>
    <row r="17" s="50" customFormat="1" ht="34.95" customHeight="1" spans="1:20">
      <c r="A17" s="764"/>
      <c r="B17" s="764"/>
      <c r="C17" s="765" t="s">
        <v>182</v>
      </c>
      <c r="D17" s="758" t="s">
        <v>157</v>
      </c>
      <c r="E17" s="771" t="s">
        <v>183</v>
      </c>
      <c r="F17" s="768">
        <v>46208</v>
      </c>
      <c r="G17" s="766">
        <v>46238</v>
      </c>
      <c r="H17" s="759">
        <v>30</v>
      </c>
      <c r="I17" s="769" t="s">
        <v>159</v>
      </c>
      <c r="J17" s="760" t="s">
        <v>184</v>
      </c>
      <c r="K17" s="761" t="s">
        <v>153</v>
      </c>
      <c r="L17" s="761" t="s">
        <v>153</v>
      </c>
      <c r="M17" s="761" t="s">
        <v>153</v>
      </c>
      <c r="N17" s="761" t="s">
        <v>153</v>
      </c>
      <c r="O17" s="761" t="s">
        <v>153</v>
      </c>
      <c r="P17" s="761" t="s">
        <v>153</v>
      </c>
      <c r="Q17" s="762" t="s">
        <v>155</v>
      </c>
      <c r="R17" s="762" t="s">
        <v>155</v>
      </c>
      <c r="S17" s="763" t="s">
        <v>154</v>
      </c>
      <c r="T17" s="762" t="s">
        <v>154</v>
      </c>
    </row>
    <row r="18" s="50" customFormat="1" ht="34.95" customHeight="1" spans="1:20">
      <c r="A18" s="764"/>
      <c r="B18" s="764"/>
      <c r="C18" s="767"/>
      <c r="D18" s="757" t="s">
        <v>163</v>
      </c>
      <c r="E18" s="771" t="s">
        <v>185</v>
      </c>
      <c r="F18" s="766">
        <v>46207</v>
      </c>
      <c r="G18" s="766">
        <v>46242</v>
      </c>
      <c r="H18" s="759">
        <v>35</v>
      </c>
      <c r="I18" s="769" t="s">
        <v>159</v>
      </c>
      <c r="J18" s="760" t="s">
        <v>184</v>
      </c>
      <c r="K18" s="761" t="s">
        <v>153</v>
      </c>
      <c r="L18" s="761" t="s">
        <v>153</v>
      </c>
      <c r="M18" s="761" t="s">
        <v>153</v>
      </c>
      <c r="N18" s="761" t="s">
        <v>153</v>
      </c>
      <c r="O18" s="761" t="s">
        <v>153</v>
      </c>
      <c r="P18" s="761" t="s">
        <v>153</v>
      </c>
      <c r="Q18" s="762" t="s">
        <v>155</v>
      </c>
      <c r="R18" s="762" t="s">
        <v>155</v>
      </c>
      <c r="S18" s="763" t="s">
        <v>154</v>
      </c>
      <c r="T18" s="762" t="s">
        <v>154</v>
      </c>
    </row>
    <row r="19" s="50" customFormat="1" ht="34.95" customHeight="1" spans="1:20">
      <c r="A19" s="764"/>
      <c r="B19" s="764"/>
      <c r="C19" s="770"/>
      <c r="D19" s="758" t="s">
        <v>157</v>
      </c>
      <c r="E19" s="771" t="s">
        <v>186</v>
      </c>
      <c r="F19" s="766">
        <v>46205</v>
      </c>
      <c r="G19" s="766">
        <v>46231</v>
      </c>
      <c r="H19" s="759">
        <v>26</v>
      </c>
      <c r="I19" s="769" t="s">
        <v>162</v>
      </c>
      <c r="J19" s="760" t="s">
        <v>184</v>
      </c>
      <c r="K19" s="761" t="s">
        <v>153</v>
      </c>
      <c r="L19" s="761" t="s">
        <v>153</v>
      </c>
      <c r="M19" s="761" t="s">
        <v>153</v>
      </c>
      <c r="N19" s="761" t="s">
        <v>153</v>
      </c>
      <c r="O19" s="761" t="s">
        <v>153</v>
      </c>
      <c r="P19" s="761" t="s">
        <v>153</v>
      </c>
      <c r="Q19" s="762" t="s">
        <v>155</v>
      </c>
      <c r="R19" s="762" t="s">
        <v>155</v>
      </c>
      <c r="S19" s="763" t="s">
        <v>154</v>
      </c>
      <c r="T19" s="762" t="s">
        <v>154</v>
      </c>
    </row>
    <row r="20" s="50" customFormat="1" ht="34.95" customHeight="1" spans="1:20">
      <c r="A20" s="764"/>
      <c r="B20" s="764"/>
      <c r="C20" s="765" t="s">
        <v>187</v>
      </c>
      <c r="D20" s="758" t="s">
        <v>157</v>
      </c>
      <c r="E20" s="771" t="s">
        <v>183</v>
      </c>
      <c r="F20" s="768">
        <v>46208</v>
      </c>
      <c r="G20" s="768">
        <v>46243</v>
      </c>
      <c r="H20" s="759">
        <v>35</v>
      </c>
      <c r="I20" s="769" t="s">
        <v>159</v>
      </c>
      <c r="J20" s="760" t="s">
        <v>188</v>
      </c>
      <c r="K20" s="761" t="s">
        <v>153</v>
      </c>
      <c r="L20" s="761" t="s">
        <v>153</v>
      </c>
      <c r="M20" s="761" t="s">
        <v>153</v>
      </c>
      <c r="N20" s="761" t="s">
        <v>153</v>
      </c>
      <c r="O20" s="761" t="s">
        <v>153</v>
      </c>
      <c r="P20" s="761" t="s">
        <v>153</v>
      </c>
      <c r="Q20" s="762" t="s">
        <v>155</v>
      </c>
      <c r="R20" s="762" t="s">
        <v>155</v>
      </c>
      <c r="S20" s="763" t="s">
        <v>154</v>
      </c>
      <c r="T20" s="762" t="s">
        <v>154</v>
      </c>
    </row>
    <row r="21" s="50" customFormat="1" ht="34.95" customHeight="1" spans="1:20">
      <c r="A21" s="764"/>
      <c r="B21" s="764"/>
      <c r="C21" s="767"/>
      <c r="D21" s="757" t="s">
        <v>163</v>
      </c>
      <c r="E21" s="771" t="s">
        <v>185</v>
      </c>
      <c r="F21" s="766">
        <v>46207</v>
      </c>
      <c r="G21" s="766">
        <v>46237</v>
      </c>
      <c r="H21" s="759">
        <v>30</v>
      </c>
      <c r="I21" s="769" t="s">
        <v>159</v>
      </c>
      <c r="J21" s="760" t="s">
        <v>188</v>
      </c>
      <c r="K21" s="761" t="s">
        <v>153</v>
      </c>
      <c r="L21" s="761" t="s">
        <v>153</v>
      </c>
      <c r="M21" s="761" t="s">
        <v>153</v>
      </c>
      <c r="N21" s="761" t="s">
        <v>153</v>
      </c>
      <c r="O21" s="761" t="s">
        <v>153</v>
      </c>
      <c r="P21" s="761" t="s">
        <v>153</v>
      </c>
      <c r="Q21" s="762" t="s">
        <v>155</v>
      </c>
      <c r="R21" s="762" t="s">
        <v>155</v>
      </c>
      <c r="S21" s="763" t="s">
        <v>154</v>
      </c>
      <c r="T21" s="762" t="s">
        <v>154</v>
      </c>
    </row>
    <row r="22" s="50" customFormat="1" ht="34.95" customHeight="1" spans="1:20">
      <c r="A22" s="764"/>
      <c r="B22" s="764"/>
      <c r="C22" s="770"/>
      <c r="D22" s="758" t="s">
        <v>157</v>
      </c>
      <c r="E22" s="771" t="s">
        <v>186</v>
      </c>
      <c r="F22" s="766">
        <v>46205</v>
      </c>
      <c r="G22" s="766">
        <v>46236</v>
      </c>
      <c r="H22" s="759">
        <v>31</v>
      </c>
      <c r="I22" s="769" t="s">
        <v>162</v>
      </c>
      <c r="J22" s="760" t="s">
        <v>188</v>
      </c>
      <c r="K22" s="761" t="s">
        <v>153</v>
      </c>
      <c r="L22" s="761" t="s">
        <v>153</v>
      </c>
      <c r="M22" s="761" t="s">
        <v>153</v>
      </c>
      <c r="N22" s="761" t="s">
        <v>153</v>
      </c>
      <c r="O22" s="761" t="s">
        <v>153</v>
      </c>
      <c r="P22" s="761" t="s">
        <v>153</v>
      </c>
      <c r="Q22" s="762" t="s">
        <v>155</v>
      </c>
      <c r="R22" s="762" t="s">
        <v>155</v>
      </c>
      <c r="S22" s="763" t="s">
        <v>154</v>
      </c>
      <c r="T22" s="762" t="s">
        <v>154</v>
      </c>
    </row>
    <row r="23" s="50" customFormat="1" ht="34.95" customHeight="1" spans="1:20">
      <c r="A23" s="764"/>
      <c r="B23" s="764"/>
      <c r="C23" s="765" t="s">
        <v>189</v>
      </c>
      <c r="D23" s="758" t="s">
        <v>157</v>
      </c>
      <c r="E23" s="771" t="s">
        <v>190</v>
      </c>
      <c r="F23" s="768">
        <v>46208</v>
      </c>
      <c r="G23" s="768">
        <v>46234</v>
      </c>
      <c r="H23" s="759">
        <v>26</v>
      </c>
      <c r="I23" s="769" t="s">
        <v>159</v>
      </c>
      <c r="J23" s="760" t="s">
        <v>191</v>
      </c>
      <c r="K23" s="761" t="s">
        <v>153</v>
      </c>
      <c r="L23" s="761" t="s">
        <v>153</v>
      </c>
      <c r="M23" s="761" t="s">
        <v>153</v>
      </c>
      <c r="N23" s="761" t="s">
        <v>153</v>
      </c>
      <c r="O23" s="761" t="s">
        <v>153</v>
      </c>
      <c r="P23" s="761" t="s">
        <v>153</v>
      </c>
      <c r="Q23" s="762" t="s">
        <v>155</v>
      </c>
      <c r="R23" s="762" t="s">
        <v>155</v>
      </c>
      <c r="S23" s="763" t="s">
        <v>154</v>
      </c>
      <c r="T23" s="762" t="s">
        <v>154</v>
      </c>
    </row>
    <row r="24" s="50" customFormat="1" ht="34.95" customHeight="1" spans="1:20">
      <c r="A24" s="764"/>
      <c r="B24" s="764"/>
      <c r="C24" s="767"/>
      <c r="D24" s="757" t="s">
        <v>163</v>
      </c>
      <c r="E24" s="761" t="s">
        <v>192</v>
      </c>
      <c r="F24" s="766">
        <v>46206</v>
      </c>
      <c r="G24" s="766">
        <v>46238</v>
      </c>
      <c r="H24" s="759">
        <v>32</v>
      </c>
      <c r="I24" s="769" t="s">
        <v>159</v>
      </c>
      <c r="J24" s="760" t="s">
        <v>191</v>
      </c>
      <c r="K24" s="761" t="s">
        <v>153</v>
      </c>
      <c r="L24" s="761" t="s">
        <v>153</v>
      </c>
      <c r="M24" s="761" t="s">
        <v>153</v>
      </c>
      <c r="N24" s="761" t="s">
        <v>153</v>
      </c>
      <c r="O24" s="761" t="s">
        <v>153</v>
      </c>
      <c r="P24" s="761" t="s">
        <v>153</v>
      </c>
      <c r="Q24" s="762" t="s">
        <v>155</v>
      </c>
      <c r="R24" s="762" t="s">
        <v>155</v>
      </c>
      <c r="S24" s="763" t="s">
        <v>154</v>
      </c>
      <c r="T24" s="762" t="s">
        <v>154</v>
      </c>
    </row>
    <row r="25" s="50" customFormat="1" ht="34.95" customHeight="1" spans="1:20">
      <c r="A25" s="764"/>
      <c r="B25" s="764"/>
      <c r="C25" s="770"/>
      <c r="D25" s="758" t="s">
        <v>157</v>
      </c>
      <c r="E25" s="761" t="s">
        <v>193</v>
      </c>
      <c r="F25" s="766">
        <v>46209</v>
      </c>
      <c r="G25" s="766">
        <v>46237</v>
      </c>
      <c r="H25" s="759">
        <v>28</v>
      </c>
      <c r="I25" s="769" t="s">
        <v>162</v>
      </c>
      <c r="J25" s="760" t="s">
        <v>191</v>
      </c>
      <c r="K25" s="761" t="s">
        <v>153</v>
      </c>
      <c r="L25" s="761" t="s">
        <v>153</v>
      </c>
      <c r="M25" s="761" t="s">
        <v>153</v>
      </c>
      <c r="N25" s="761" t="s">
        <v>153</v>
      </c>
      <c r="O25" s="761" t="s">
        <v>153</v>
      </c>
      <c r="P25" s="761" t="s">
        <v>153</v>
      </c>
      <c r="Q25" s="762" t="s">
        <v>155</v>
      </c>
      <c r="R25" s="762" t="s">
        <v>155</v>
      </c>
      <c r="S25" s="763" t="s">
        <v>154</v>
      </c>
      <c r="T25" s="762" t="s">
        <v>154</v>
      </c>
    </row>
    <row r="26" s="50" customFormat="1" ht="34.95" customHeight="1" spans="1:20">
      <c r="A26" s="764"/>
      <c r="B26" s="764"/>
      <c r="C26" s="765" t="s">
        <v>194</v>
      </c>
      <c r="D26" s="757" t="s">
        <v>157</v>
      </c>
      <c r="E26" s="761" t="s">
        <v>158</v>
      </c>
      <c r="F26" s="766">
        <v>46205</v>
      </c>
      <c r="G26" s="768">
        <v>46234</v>
      </c>
      <c r="H26" s="759">
        <v>29</v>
      </c>
      <c r="I26" s="769" t="s">
        <v>159</v>
      </c>
      <c r="J26" s="760" t="s">
        <v>195</v>
      </c>
      <c r="K26" s="761" t="s">
        <v>153</v>
      </c>
      <c r="L26" s="761" t="s">
        <v>153</v>
      </c>
      <c r="M26" s="761" t="s">
        <v>153</v>
      </c>
      <c r="N26" s="761" t="s">
        <v>153</v>
      </c>
      <c r="O26" s="761" t="s">
        <v>153</v>
      </c>
      <c r="P26" s="761" t="s">
        <v>153</v>
      </c>
      <c r="Q26" s="762" t="s">
        <v>155</v>
      </c>
      <c r="R26" s="762" t="s">
        <v>155</v>
      </c>
      <c r="S26" s="763" t="s">
        <v>154</v>
      </c>
      <c r="T26" s="762" t="s">
        <v>154</v>
      </c>
    </row>
    <row r="27" s="50" customFormat="1" ht="34.95" customHeight="1" spans="1:20">
      <c r="A27" s="764"/>
      <c r="B27" s="764"/>
      <c r="C27" s="770"/>
      <c r="D27" s="757" t="s">
        <v>157</v>
      </c>
      <c r="E27" s="761" t="s">
        <v>161</v>
      </c>
      <c r="F27" s="766">
        <v>46204</v>
      </c>
      <c r="G27" s="768">
        <v>46230</v>
      </c>
      <c r="H27" s="759">
        <v>26</v>
      </c>
      <c r="I27" s="769" t="s">
        <v>162</v>
      </c>
      <c r="J27" s="760" t="s">
        <v>195</v>
      </c>
      <c r="K27" s="761" t="s">
        <v>153</v>
      </c>
      <c r="L27" s="761" t="s">
        <v>153</v>
      </c>
      <c r="M27" s="761" t="s">
        <v>153</v>
      </c>
      <c r="N27" s="761" t="s">
        <v>153</v>
      </c>
      <c r="O27" s="761" t="s">
        <v>153</v>
      </c>
      <c r="P27" s="761" t="s">
        <v>153</v>
      </c>
      <c r="Q27" s="762" t="s">
        <v>155</v>
      </c>
      <c r="R27" s="762" t="s">
        <v>155</v>
      </c>
      <c r="S27" s="763" t="s">
        <v>154</v>
      </c>
      <c r="T27" s="762" t="s">
        <v>154</v>
      </c>
    </row>
    <row r="28" s="50" customFormat="1" ht="34.95" customHeight="1" spans="1:20">
      <c r="A28" s="764"/>
      <c r="B28" s="764" t="s">
        <v>196</v>
      </c>
      <c r="C28" s="765" t="s">
        <v>197</v>
      </c>
      <c r="D28" s="757" t="s">
        <v>157</v>
      </c>
      <c r="E28" s="761" t="s">
        <v>198</v>
      </c>
      <c r="F28" s="766">
        <v>46202</v>
      </c>
      <c r="G28" s="766">
        <v>46236</v>
      </c>
      <c r="H28" s="759">
        <f>_xlfn.DAYS(G28,F28)</f>
        <v>34</v>
      </c>
      <c r="I28" s="760" t="s">
        <v>159</v>
      </c>
      <c r="J28" s="769" t="s">
        <v>199</v>
      </c>
      <c r="K28" s="769" t="s">
        <v>200</v>
      </c>
      <c r="L28" s="769" t="s">
        <v>201</v>
      </c>
      <c r="M28" s="769" t="s">
        <v>201</v>
      </c>
      <c r="N28" s="769" t="s">
        <v>202</v>
      </c>
      <c r="O28" s="769" t="s">
        <v>202</v>
      </c>
      <c r="P28" s="769" t="s">
        <v>202</v>
      </c>
      <c r="Q28" s="769" t="s">
        <v>203</v>
      </c>
      <c r="R28" s="769" t="s">
        <v>203</v>
      </c>
      <c r="S28" s="488" t="s">
        <v>204</v>
      </c>
      <c r="T28" s="488" t="s">
        <v>204</v>
      </c>
    </row>
    <row r="29" s="50" customFormat="1" ht="53" customHeight="1" spans="1:20">
      <c r="A29" s="764"/>
      <c r="B29" s="764"/>
      <c r="C29" s="770"/>
      <c r="D29" s="757" t="s">
        <v>157</v>
      </c>
      <c r="E29" s="771" t="s">
        <v>205</v>
      </c>
      <c r="F29" s="766">
        <v>46204</v>
      </c>
      <c r="G29" s="766">
        <v>46243</v>
      </c>
      <c r="H29" s="759">
        <f>_xlfn.DAYS(G29,F29)</f>
        <v>39</v>
      </c>
      <c r="I29" s="760" t="s">
        <v>206</v>
      </c>
      <c r="J29" s="769" t="s">
        <v>199</v>
      </c>
      <c r="K29" s="488" t="s">
        <v>204</v>
      </c>
      <c r="L29" s="488" t="s">
        <v>204</v>
      </c>
      <c r="M29" s="488" t="s">
        <v>204</v>
      </c>
      <c r="N29" s="488" t="s">
        <v>204</v>
      </c>
      <c r="O29" s="488" t="s">
        <v>204</v>
      </c>
      <c r="P29" s="488" t="s">
        <v>204</v>
      </c>
      <c r="Q29" s="488" t="s">
        <v>204</v>
      </c>
      <c r="R29" s="488" t="s">
        <v>204</v>
      </c>
      <c r="S29" s="769" t="s">
        <v>207</v>
      </c>
      <c r="T29" s="769" t="s">
        <v>208</v>
      </c>
    </row>
    <row r="30" s="50" customFormat="1" ht="34.95" customHeight="1" spans="1:20">
      <c r="A30" s="764"/>
      <c r="B30" s="764" t="s">
        <v>209</v>
      </c>
      <c r="C30" s="765" t="s">
        <v>210</v>
      </c>
      <c r="D30" s="757" t="s">
        <v>157</v>
      </c>
      <c r="E30" s="761" t="s">
        <v>211</v>
      </c>
      <c r="F30" s="766">
        <v>46201</v>
      </c>
      <c r="G30" s="766">
        <v>46232</v>
      </c>
      <c r="H30" s="759">
        <f>_xlfn.DAYS(G30,F30)</f>
        <v>31</v>
      </c>
      <c r="I30" s="760" t="s">
        <v>159</v>
      </c>
      <c r="J30" s="773" t="s">
        <v>212</v>
      </c>
      <c r="K30" s="769" t="s">
        <v>201</v>
      </c>
      <c r="L30" s="769" t="s">
        <v>201</v>
      </c>
      <c r="M30" s="769" t="s">
        <v>201</v>
      </c>
      <c r="N30" s="769" t="s">
        <v>213</v>
      </c>
      <c r="O30" s="769" t="s">
        <v>213</v>
      </c>
      <c r="P30" s="769" t="s">
        <v>213</v>
      </c>
      <c r="Q30" s="769" t="s">
        <v>214</v>
      </c>
      <c r="R30" s="769" t="s">
        <v>214</v>
      </c>
      <c r="S30" s="488" t="s">
        <v>204</v>
      </c>
      <c r="T30" s="488" t="s">
        <v>204</v>
      </c>
    </row>
    <row r="31" s="50" customFormat="1" ht="34.95" customHeight="1" spans="1:20">
      <c r="A31" s="774"/>
      <c r="B31" s="774"/>
      <c r="C31" s="770"/>
      <c r="D31" s="757" t="s">
        <v>157</v>
      </c>
      <c r="E31" s="771" t="s">
        <v>215</v>
      </c>
      <c r="F31" s="766">
        <v>46205</v>
      </c>
      <c r="G31" s="766">
        <v>46239</v>
      </c>
      <c r="H31" s="759">
        <f>_xlfn.DAYS(G31,F31)</f>
        <v>34</v>
      </c>
      <c r="I31" s="760" t="s">
        <v>206</v>
      </c>
      <c r="J31" s="773" t="s">
        <v>212</v>
      </c>
      <c r="K31" s="488" t="s">
        <v>204</v>
      </c>
      <c r="L31" s="488" t="s">
        <v>204</v>
      </c>
      <c r="M31" s="488" t="s">
        <v>204</v>
      </c>
      <c r="N31" s="488" t="s">
        <v>204</v>
      </c>
      <c r="O31" s="488" t="s">
        <v>204</v>
      </c>
      <c r="P31" s="488" t="s">
        <v>204</v>
      </c>
      <c r="Q31" s="488" t="s">
        <v>204</v>
      </c>
      <c r="R31" s="488" t="s">
        <v>204</v>
      </c>
      <c r="S31" s="769" t="s">
        <v>201</v>
      </c>
      <c r="T31" s="769" t="s">
        <v>202</v>
      </c>
    </row>
  </sheetData>
  <autoFilter xmlns:etc="http://www.wps.cn/officeDocument/2017/etCustomData" ref="A4:T31" etc:filterBottomFollowUsedRange="0">
    <extLst/>
  </autoFilter>
  <mergeCells count="28">
    <mergeCell ref="A1:T1"/>
    <mergeCell ref="K2:T2"/>
    <mergeCell ref="K3:R3"/>
    <mergeCell ref="S3:T3"/>
    <mergeCell ref="A2:A4"/>
    <mergeCell ref="A5:A31"/>
    <mergeCell ref="B2:B4"/>
    <mergeCell ref="B5:B27"/>
    <mergeCell ref="B28:B29"/>
    <mergeCell ref="B30:B31"/>
    <mergeCell ref="C2:C4"/>
    <mergeCell ref="C6:C8"/>
    <mergeCell ref="C9:C11"/>
    <mergeCell ref="C13:C14"/>
    <mergeCell ref="C15:C16"/>
    <mergeCell ref="C17:C19"/>
    <mergeCell ref="C20:C22"/>
    <mergeCell ref="C23:C25"/>
    <mergeCell ref="C26:C27"/>
    <mergeCell ref="C28:C29"/>
    <mergeCell ref="C30:C31"/>
    <mergeCell ref="D2:D4"/>
    <mergeCell ref="E2:E4"/>
    <mergeCell ref="F2:F4"/>
    <mergeCell ref="G2:G4"/>
    <mergeCell ref="H2:H4"/>
    <mergeCell ref="I2:I4"/>
    <mergeCell ref="J2:J4"/>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C00000"/>
    <pageSetUpPr fitToPage="1"/>
  </sheetPr>
  <dimension ref="A1:AD67"/>
  <sheetViews>
    <sheetView showGridLines="0" zoomScale="50" zoomScaleNormal="50" workbookViewId="0">
      <pane xSplit="2" ySplit="6" topLeftCell="C7" activePane="bottomRight" state="frozen"/>
      <selection/>
      <selection pane="topRight"/>
      <selection pane="bottomLeft"/>
      <selection pane="bottomRight" activeCell="N11" sqref="N11"/>
    </sheetView>
  </sheetViews>
  <sheetFormatPr defaultColWidth="9" defaultRowHeight="17.25"/>
  <cols>
    <col min="1" max="1" width="30.7916666666667" style="698" customWidth="1"/>
    <col min="2" max="2" width="43.1083333333333" style="699" customWidth="1"/>
    <col min="3" max="4" width="30.7916666666667" style="698" customWidth="1"/>
    <col min="5" max="5" width="30.7916666666667" style="699" customWidth="1"/>
    <col min="6" max="6" width="30.7916666666667" style="698" customWidth="1"/>
    <col min="7" max="7" width="101.366666666667" style="698" customWidth="1"/>
    <col min="8" max="8" width="50.7916666666667" style="698" customWidth="1"/>
    <col min="9" max="9" width="9" style="700"/>
    <col min="10" max="11" width="9" style="700" customWidth="1"/>
    <col min="12" max="13" width="9" style="700"/>
    <col min="14" max="15" width="9" style="700" customWidth="1"/>
    <col min="16" max="16" width="5.55833333333333" style="701" customWidth="1"/>
    <col min="17" max="20" width="9" style="701" customWidth="1"/>
    <col min="21" max="24" width="10.7916666666667" style="701" customWidth="1"/>
    <col min="25" max="29" width="9" style="701" customWidth="1"/>
    <col min="30" max="30" width="9" style="701"/>
    <col min="31" max="46" width="9" style="700"/>
    <col min="47" max="50" width="9" style="700" customWidth="1"/>
    <col min="51" max="51" width="9.2" style="700" customWidth="1"/>
    <col min="52" max="16384" width="9" style="700"/>
  </cols>
  <sheetData>
    <row r="1" ht="86.4" customHeight="1" spans="1:30">
      <c r="A1" s="698" t="str">
        <f>_xlfn.DISPIMG("ID_D6697A225B864C34A678052B48D4E660",1)</f>
        <v>=DISPIMG("ID_D6697A225B864C34A678052B48D4E660",1)</v>
      </c>
      <c r="B1" s="698"/>
      <c r="E1" s="698"/>
    </row>
    <row r="2" ht="49.95" customHeight="1" spans="1:30">
      <c r="A2" s="702"/>
      <c r="B2" s="702"/>
      <c r="C2" s="703" t="s">
        <v>216</v>
      </c>
      <c r="D2" s="703"/>
      <c r="E2" s="703"/>
      <c r="F2" s="703"/>
      <c r="G2" s="702"/>
      <c r="H2" s="702"/>
    </row>
    <row r="3" ht="30" customHeight="1" spans="1:30">
      <c r="A3" s="702"/>
      <c r="B3" s="702"/>
      <c r="C3" s="704" t="s">
        <v>217</v>
      </c>
      <c r="D3" s="704" t="s">
        <v>218</v>
      </c>
      <c r="E3" s="704" t="s">
        <v>219</v>
      </c>
      <c r="F3" s="704" t="s">
        <v>220</v>
      </c>
      <c r="G3" s="702"/>
      <c r="H3" s="702"/>
    </row>
    <row r="4" ht="30" customHeight="1" spans="1:30">
      <c r="A4" s="702"/>
      <c r="B4" s="702"/>
      <c r="C4" s="705" t="s">
        <v>221</v>
      </c>
      <c r="D4" s="705" t="s">
        <v>222</v>
      </c>
      <c r="E4" t="s">
        <v>223</v>
      </c>
      <c r="F4" s="705" t="s">
        <v>224</v>
      </c>
      <c r="G4" s="702"/>
      <c r="H4" s="702"/>
    </row>
    <row r="5" ht="10.05" customHeight="1" spans="1:30">
      <c r="A5" s="706"/>
      <c r="B5" s="706"/>
      <c r="C5" s="706"/>
      <c r="D5" s="706"/>
      <c r="E5" s="706"/>
      <c r="F5" s="706"/>
      <c r="G5" s="706"/>
      <c r="H5" s="706"/>
    </row>
    <row r="6" s="697" customFormat="1" ht="67.95" customHeight="1" spans="1:30">
      <c r="A6" s="707" t="s">
        <v>225</v>
      </c>
      <c r="B6" s="708" t="s">
        <v>226</v>
      </c>
      <c r="C6" s="708" t="s">
        <v>227</v>
      </c>
      <c r="D6" s="708" t="s">
        <v>228</v>
      </c>
      <c r="E6" s="708" t="s">
        <v>229</v>
      </c>
      <c r="F6" s="708" t="s">
        <v>230</v>
      </c>
      <c r="G6" s="708" t="s">
        <v>231</v>
      </c>
      <c r="H6" s="708" t="s">
        <v>232</v>
      </c>
      <c r="P6" s="709"/>
      <c r="Q6" s="709"/>
      <c r="R6" s="709"/>
      <c r="S6" s="709"/>
      <c r="T6" s="709"/>
      <c r="U6" s="709"/>
      <c r="V6" s="709"/>
      <c r="W6" s="709"/>
      <c r="X6" s="709"/>
      <c r="Y6" s="709"/>
      <c r="Z6" s="709"/>
      <c r="AA6" s="709"/>
      <c r="AB6" s="709"/>
      <c r="AC6" s="709"/>
      <c r="AD6" s="709"/>
    </row>
    <row r="7" s="697" customFormat="1" ht="67.95" customHeight="1" spans="1:30">
      <c r="A7" s="710" t="s">
        <v>34</v>
      </c>
      <c r="B7" s="711" t="s">
        <v>233</v>
      </c>
      <c r="C7" s="712" t="str" cm="1">
        <f t="array" ref="C7">IF(C4="海运",IFERROR(INDEX(FBA渠道!$B$10:$I$25,MATCH(E4,FBA渠道!$A$10:$A$25,0),MATCH(F4,FBA渠道!$B$9:$I$9,0)+MATCH(D4,FBA渠道!$B$8:$I$8,0)-1),""),"")</f>
        <v/>
      </c>
      <c r="D7" s="713" t="str">
        <f>IF(C7="","",INDEX(FBA渠道!J10:J25,MATCH(E4,FBA渠道!A10:A25,0)))</f>
        <v/>
      </c>
      <c r="E7" s="714"/>
      <c r="F7" s="714"/>
      <c r="G7" s="714" t="str">
        <f>IF(C7="","",FBA渠道!A63)</f>
        <v/>
      </c>
      <c r="H7" s="715" t="s">
        <v>234</v>
      </c>
      <c r="P7" s="709"/>
      <c r="Q7" s="709"/>
      <c r="R7" s="709"/>
      <c r="S7" s="709"/>
      <c r="T7" s="709"/>
      <c r="U7" s="709"/>
      <c r="V7" s="709"/>
      <c r="W7" s="709"/>
      <c r="X7" s="709"/>
      <c r="Y7" s="709"/>
      <c r="Z7" s="709"/>
      <c r="AA7" s="709"/>
      <c r="AB7" s="709"/>
      <c r="AC7" s="709"/>
      <c r="AD7" s="709"/>
    </row>
    <row r="8" s="697" customFormat="1" ht="67.95" customHeight="1" spans="1:30">
      <c r="A8" s="716"/>
      <c r="B8" s="711" t="s">
        <v>235</v>
      </c>
      <c r="C8" s="712" t="str" cm="1">
        <f t="array" ref="C8">IF(C4="海运",IFERROR(INDEX(FBA渠道!$B$29:$I$34,MATCH(E4,FBA渠道!$A$29:$A$34,0),MATCH(F4,FBA渠道!$B$28:$I$28,0)+MATCH(D4,FBA渠道!$B$27:$I$27,0)-1),""),"")</f>
        <v/>
      </c>
      <c r="D8" s="714" t="str">
        <f>IF(C8="","",INDEX(FBA渠道!J29:J34,MATCH(E4,FBA渠道!A29:A34,0)))</f>
        <v/>
      </c>
      <c r="E8" s="714"/>
      <c r="F8" s="714"/>
      <c r="G8" s="714" t="str">
        <f>IF(C8="","",FBA渠道!A63)</f>
        <v/>
      </c>
      <c r="H8" s="715" t="s">
        <v>234</v>
      </c>
      <c r="P8" s="709"/>
      <c r="Q8" s="709"/>
      <c r="R8" s="709"/>
      <c r="S8" s="709"/>
      <c r="T8" s="709"/>
      <c r="U8" s="709"/>
      <c r="V8" s="709"/>
      <c r="W8" s="709"/>
      <c r="X8" s="709"/>
      <c r="Y8" s="709"/>
      <c r="Z8" s="709"/>
      <c r="AA8" s="709"/>
      <c r="AB8" s="709"/>
      <c r="AC8" s="709"/>
      <c r="AD8" s="709"/>
    </row>
    <row r="9" s="697" customFormat="1" ht="67.95" customHeight="1" spans="1:30">
      <c r="A9" s="716"/>
      <c r="B9" s="711" t="s">
        <v>236</v>
      </c>
      <c r="C9" s="712" t="str" cm="1">
        <f t="array" ref="C9">IF(C4="海运",IFERROR(INDEX(FBA渠道!$B$38:$I$43,MATCH(E4,FBA渠道!$A$38:$A$43,0),MATCH(F4,FBA渠道!$B$37:$I$37,0)+MATCH(D4,FBA渠道!$B$36:$I$36,0)-1),""),"")</f>
        <v/>
      </c>
      <c r="D9" s="714" t="str">
        <f>IF(C9="","",INDEX(FBA渠道!J38:J43,MATCH(E4,FBA渠道!A38:A43,0)))</f>
        <v/>
      </c>
      <c r="E9" s="714"/>
      <c r="F9" s="714"/>
      <c r="G9" s="714" t="str">
        <f>IF(C9="","",FBA渠道!A63)</f>
        <v/>
      </c>
      <c r="H9" s="715" t="s">
        <v>234</v>
      </c>
      <c r="P9" s="709"/>
      <c r="Q9" s="709"/>
      <c r="R9" s="709"/>
      <c r="S9" s="709"/>
      <c r="T9" s="709"/>
      <c r="U9" s="709"/>
      <c r="V9" s="709"/>
      <c r="W9" s="709"/>
      <c r="X9" s="709"/>
      <c r="Y9" s="709"/>
      <c r="Z9" s="709"/>
      <c r="AA9" s="709"/>
      <c r="AB9" s="709"/>
      <c r="AC9" s="709"/>
      <c r="AD9" s="709"/>
    </row>
    <row r="10" s="697" customFormat="1" ht="67.95" customHeight="1" spans="1:30">
      <c r="A10" s="716"/>
      <c r="B10" s="711" t="s">
        <v>237</v>
      </c>
      <c r="C10" s="712" cm="1">
        <f t="array" ref="C10">IF(C4="海运",IFERROR(INDEX(FBA渠道!$B$47:$I$50,MATCH(E4,FBA渠道!$A$47:$A$50,0),MATCH(F4,FBA渠道!$B$46:$I$46,0)+MATCH(D4,FBA渠道!$B$45:$I$45,0)-1),""),"")</f>
        <v>5.9</v>
      </c>
      <c r="D10" s="714" t="str">
        <f>IF(C10="","",INDEX(FBA渠道!J47:J50,MATCH(E4,FBA渠道!A47:A50,0)))</f>
        <v>40-45自然日入仓</v>
      </c>
      <c r="E10" s="714"/>
      <c r="F10" s="714"/>
      <c r="G10" s="714" t="str">
        <f>IF(C10="","",FBA渠道!A63)</f>
        <v>重货优惠：1：200 -0.2;  1：250 -0.5; 1：300 -0.7;  1：350  -1; 1：500 -1.5</v>
      </c>
      <c r="H10" s="715" t="s">
        <v>234</v>
      </c>
      <c r="P10" s="709"/>
      <c r="Q10" s="709"/>
      <c r="R10" s="709"/>
      <c r="S10" s="709"/>
      <c r="T10" s="709"/>
      <c r="U10" s="709"/>
      <c r="V10" s="709"/>
      <c r="W10" s="709"/>
      <c r="X10" s="709"/>
      <c r="Y10" s="709"/>
      <c r="Z10" s="709"/>
      <c r="AA10" s="709"/>
      <c r="AB10" s="709"/>
      <c r="AC10" s="709"/>
      <c r="AD10" s="709"/>
    </row>
    <row r="11" s="697" customFormat="1" ht="67.95" customHeight="1" spans="1:30">
      <c r="A11" s="717"/>
      <c r="B11" s="711" t="s">
        <v>238</v>
      </c>
      <c r="C11" s="712" t="str" cm="1">
        <f t="array" ref="C11">IF(C4="海运",IFERROR(INDEX(FBA渠道!$B$55:$I$62,MATCH(E4,FBA渠道!$A$55:$A$62,0),MATCH(F4,FBA渠道!$B$54:$I$54,0)+MATCH(D4,FBA渠道!$B$53:$I$53,0)-1),""),"")</f>
        <v/>
      </c>
      <c r="D11" s="714" t="str">
        <f>IF(C11="","",INDEX(FBA渠道!J55:J62,MATCH(E4,FBA渠道!A55:A62,0)))</f>
        <v/>
      </c>
      <c r="E11" s="714"/>
      <c r="F11" s="714"/>
      <c r="G11" s="714" t="str">
        <f>IF(C11="","",FBA渠道!A63)</f>
        <v/>
      </c>
      <c r="H11" s="715" t="s">
        <v>234</v>
      </c>
      <c r="P11" s="709"/>
      <c r="Q11" s="709"/>
      <c r="R11" s="709"/>
      <c r="S11" s="709"/>
      <c r="T11" s="709"/>
      <c r="U11" s="709"/>
      <c r="V11" s="709"/>
      <c r="W11" s="709"/>
      <c r="X11" s="709"/>
      <c r="Y11" s="709"/>
      <c r="Z11" s="709"/>
      <c r="AA11" s="709"/>
      <c r="AB11" s="709"/>
      <c r="AC11" s="709"/>
      <c r="AD11" s="709"/>
    </row>
    <row r="12" ht="60" customHeight="1" spans="1:30">
      <c r="A12" s="718" t="s">
        <v>239</v>
      </c>
      <c r="B12" s="711" t="s">
        <v>240</v>
      </c>
      <c r="C12" s="712" t="str" cm="1">
        <f t="array" ref="C12">IF(C4="海运",IFERROR(INDEX(美西整柜直送!$B$6:$I$21,MATCH(E4,美西整柜直送!$A$6:$A$21,0),MATCH(F4,美西整柜直送!$B$5:$I$5,0)+MATCH(D4,美西整柜直送!$B$4:$I$4,0)-1),""),"")</f>
        <v/>
      </c>
      <c r="D12" s="713" t="str">
        <f>IF(C12="","","28-32")</f>
        <v/>
      </c>
      <c r="E12" s="712" t="str">
        <f>IF(C12="","","-")</f>
        <v/>
      </c>
      <c r="F12" s="713" t="str">
        <f>IF(C12="","","直送")</f>
        <v/>
      </c>
      <c r="G12" s="719" t="str">
        <f>IF(C12="","",美西整柜直送!A22)</f>
        <v/>
      </c>
      <c r="H12" s="715" t="s">
        <v>234</v>
      </c>
      <c r="R12" s="720"/>
      <c r="V12" s="721"/>
      <c r="W12" s="722"/>
      <c r="X12" s="722"/>
      <c r="Y12" s="722"/>
    </row>
    <row r="13" ht="60" customHeight="1" spans="1:30">
      <c r="A13" s="723" t="s">
        <v>241</v>
      </c>
      <c r="B13" s="711" t="s">
        <v>242</v>
      </c>
      <c r="C13" s="724" cm="1">
        <f t="array" ref="C13">IF(C4="海运",IFERROR(INDEX('美西22-25日达'!$L$6:$S$104,MATCH(E4,'美西22-25日达'!$A$6:$A$104,0),MATCH(F4,'美西22-25日达'!$L$5:$S$5,0)+MATCH(D4,'美西22-25日达'!$L$4:$S$4,0)-1),""),"")</f>
        <v>9.1</v>
      </c>
      <c r="D13" s="725" t="str">
        <f>IF(C13="","",INDEX('美西22-25日达'!T6:T104,MATCH(E4,'美西22-25日达'!A6:A104,0)))</f>
        <v>28-35</v>
      </c>
      <c r="E13" s="724" t="str">
        <f>IF(C13="","",INDEX('美西22-25日达'!U6:U104,MATCH(E4,'美西22-25日达'!A6:A104,0)))</f>
        <v>-</v>
      </c>
      <c r="F13" s="725" t="str">
        <f t="shared" ref="F13:F33" si="0">IF(C13="","","拆派")</f>
        <v>拆派</v>
      </c>
      <c r="G13" s="726" t="str">
        <f>IF(C13="","",'美西22-25日达'!A76)</f>
        <v>重货优惠：1:200 -0.2;  1:250 -0.5，1:300 -1，1:400  -1.5，1:500 -2比重减重后最低1.2/KG。</v>
      </c>
      <c r="H13" s="715" t="s">
        <v>234</v>
      </c>
      <c r="R13" s="720"/>
      <c r="T13" s="727"/>
      <c r="U13" s="727"/>
      <c r="V13" s="728"/>
      <c r="W13" s="729"/>
      <c r="X13" s="729"/>
      <c r="Y13" s="729"/>
      <c r="Z13" s="727"/>
      <c r="AA13" s="727"/>
      <c r="AB13" s="727"/>
    </row>
    <row r="14" ht="60" customHeight="1" spans="1:30">
      <c r="A14" s="730"/>
      <c r="B14" s="711" t="s">
        <v>243</v>
      </c>
      <c r="C14" s="724" cm="1">
        <f t="array" ref="C14">IF(C4="海运",IFERROR(INDEX('美西22-25日达'!$B$6:$I$104,MATCH(E4,'美西22-25日达'!$A$6:$A$104,0),MATCH(F4,'美西22-25日达'!$B$5:$I$5,0)+MATCH(D4,'美西22-25日达'!$B$4:$I$4,0)-1),""),"")</f>
        <v>9.5</v>
      </c>
      <c r="D14" s="725" t="str">
        <f>IF(C14="","",INDEX('美西22-25日达'!J6:J104,MATCH(E4,'美西22-25日达'!A6:A104,0)))</f>
        <v>28-33</v>
      </c>
      <c r="E14" s="724" t="str">
        <f>IF(C14="","",INDEX('美西22-25日达'!K6:K104,MATCH(E4,'美西22-25日达'!A6:A104,0)))</f>
        <v>-</v>
      </c>
      <c r="F14" s="725" t="str">
        <f t="shared" si="0"/>
        <v>拆派</v>
      </c>
      <c r="G14" s="726" t="str">
        <f>IF(C14="","",'美西22-25日达'!A76)</f>
        <v>重货优惠：1:200 -0.2;  1:250 -0.5，1:300 -1，1:400  -1.5，1:500 -2比重减重后最低1.2/KG。</v>
      </c>
      <c r="H14" s="715" t="s">
        <v>234</v>
      </c>
      <c r="T14" s="727"/>
      <c r="U14" s="727"/>
      <c r="V14" s="727"/>
      <c r="W14" s="727"/>
      <c r="X14" s="727"/>
      <c r="Y14" s="729"/>
      <c r="Z14" s="727"/>
      <c r="AA14" s="727"/>
      <c r="AB14" s="727"/>
    </row>
    <row r="15" ht="60" customHeight="1" spans="1:30">
      <c r="A15" s="723" t="s">
        <v>244</v>
      </c>
      <c r="B15" s="711" t="s">
        <v>245</v>
      </c>
      <c r="C15" s="724" cm="1">
        <f t="array" ref="C15">IF(C4="海运",IFERROR(INDEX('美西17-20日达'!$L$6:$S$104,MATCH(E4,'美西17-20日达'!$A$6:$A$104,0),MATCH(F4,'美西17-20日达'!$L$5:$S$5,0)+MATCH(D4,'美西17-20日达'!$L$4:$S$4,0)-1),""),"")</f>
        <v>10.3</v>
      </c>
      <c r="D15" s="725" t="str" cm="1">
        <f t="array" ref="D15">IF(C15="","",INDEX('美西17-20日达'!T6:T104,MATCH(E4,'美西17-20日达'!A6:A104,0)))</f>
        <v>29-32</v>
      </c>
      <c r="E15" s="724" t="str" cm="1">
        <f t="array" ref="E15">IF(C15="","",INDEX('美西17-20日达'!U6:U104,MATCH(E4,'美西17-20日达'!A6:A104,0)))</f>
        <v>-</v>
      </c>
      <c r="F15" s="725" t="str">
        <f t="shared" si="0"/>
        <v>拆派</v>
      </c>
      <c r="G15" s="726" t="str">
        <f>IF(C15="","",'美西17-20日达'!A76)</f>
        <v>重货优惠：1：185-0.2    1：200-0.5    1：250-0.9     1：300-1.5  1.500-2比重减重后最低1.2/KG。</v>
      </c>
      <c r="H15" s="715" t="s">
        <v>234</v>
      </c>
      <c r="S15" s="731"/>
      <c r="T15" s="727"/>
      <c r="U15" s="727"/>
      <c r="V15" s="728"/>
      <c r="W15" s="729"/>
      <c r="X15" s="729"/>
      <c r="Y15" s="729"/>
      <c r="Z15" s="727"/>
      <c r="AA15" s="727"/>
      <c r="AB15" s="727"/>
    </row>
    <row r="16" ht="60" customHeight="1" spans="1:30">
      <c r="A16" s="730"/>
      <c r="B16" s="711" t="s">
        <v>246</v>
      </c>
      <c r="C16" s="724" cm="1">
        <f t="array" ref="C16">IF(C4="海运",IFERROR(INDEX('美西17-20日达'!$B$6:$I$104,MATCH(E4,'美西17-20日达'!$A$6:$A$104,0),MATCH(F4,'美西17-20日达'!$B$5:$I$5,0)+MATCH(D4,'美西17-20日达'!$B$4:$I$4,0)-1),""),"")</f>
        <v>10.9</v>
      </c>
      <c r="D16" s="725" t="str" cm="1">
        <f t="array" ref="D16">IF(C16="","",INDEX('美西17-20日达'!J7:J104,MATCH(E4,'美西17-20日达'!A7:A104,0)))</f>
        <v>27-30</v>
      </c>
      <c r="E16" s="724" t="str" cm="1">
        <f t="array" ref="E16">IF(C16="","",INDEX('美西17-20日达'!K7:K104,MATCH(E4,'美西17-20日达'!A7:A104,0)))</f>
        <v>-</v>
      </c>
      <c r="F16" s="725" t="str">
        <f t="shared" si="0"/>
        <v>拆派</v>
      </c>
      <c r="G16" s="726" t="str">
        <f>IF(C16="","",'美西17-20日达'!A76)</f>
        <v>重货优惠：1：185-0.2    1：200-0.5    1：250-0.9     1：300-1.5  1.500-2比重减重后最低1.2/KG。</v>
      </c>
      <c r="H16" s="715" t="s">
        <v>234</v>
      </c>
      <c r="O16" s="732"/>
      <c r="T16" s="727"/>
      <c r="U16" s="727"/>
      <c r="V16" s="728"/>
      <c r="W16" s="729"/>
      <c r="X16" s="729"/>
      <c r="Y16" s="729"/>
      <c r="Z16" s="727"/>
      <c r="AA16" s="727"/>
      <c r="AB16" s="727"/>
    </row>
    <row r="17" ht="60" customHeight="1" spans="1:28">
      <c r="A17" s="718" t="s">
        <v>247</v>
      </c>
      <c r="B17" s="711" t="s">
        <v>248</v>
      </c>
      <c r="C17" s="724" cm="1">
        <f t="array" ref="C17">IF(C4="海运",IFERROR(INDEX('美西12-15日达'!$H$6:$O$105,MATCH(E4,'美西12-15日达'!$A$6:$A$105,0),MATCH(F4,'美西12-15日达'!$H$5:$O$5,0)+MATCH(D4,'美西12-15日达'!$H$4:$O$4,0)-1),""),"")</f>
        <v>14.2</v>
      </c>
      <c r="D17" s="725" t="str">
        <f>IF(C17="","",INDEX('美西12-15日达'!P6:P105,MATCH(E4,'美西12-15日达'!A6:A105,0)))</f>
        <v>22-27</v>
      </c>
      <c r="E17" s="724" t="str">
        <f>IF(C17="","",INDEX('美西12-15日达'!Q6:Q105,MATCH(E4,'美西12-15日达'!A6:A105,0)))</f>
        <v>-</v>
      </c>
      <c r="F17" s="725" t="str">
        <f t="shared" si="0"/>
        <v>拆派</v>
      </c>
      <c r="G17" s="726" t="str">
        <f>IF(C17="","",'美西12-15日达'!A77)</f>
        <v>重货优惠：1：185-0.2    1：200-0.5    1：250-0.9     1：300-1.5  1.500-2比重减重后最低1.2/KG。</v>
      </c>
      <c r="H17" s="715" t="s">
        <v>234</v>
      </c>
      <c r="T17" s="727"/>
      <c r="U17" s="727"/>
      <c r="V17" s="729"/>
      <c r="W17" s="729"/>
      <c r="X17" s="729"/>
      <c r="Y17" s="729"/>
      <c r="Z17" s="727"/>
      <c r="AA17" s="727"/>
      <c r="AB17" s="727"/>
    </row>
    <row r="18" ht="60" customHeight="1" spans="1:28">
      <c r="A18" s="733"/>
      <c r="B18" s="711" t="s">
        <v>249</v>
      </c>
      <c r="C18" s="724" t="str" cm="1">
        <f t="array" ref="C18">IF(C4="海运",IFERROR(INDEX('美西12-15日达'!$B$6:$E$105,MATCH(E4,'美西12-15日达'!$A$6:$A$105,0),MATCH(F4,'美西12-15日达'!$B$5:$E$5,0)+MATCH(D4,'美西12-15日达'!$B$4:$E$4,0)-1),""),"")</f>
        <v>-</v>
      </c>
      <c r="D18" s="725" t="str">
        <f>IF(C18="","",INDEX('美西12-15日达'!F6:F105,MATCH(E4,'美西12-15日达'!A6:A105,0)))</f>
        <v>-</v>
      </c>
      <c r="E18" s="724" t="str">
        <f>IF(C18="","",INDEX('美西12-15日达'!G6:G105,MATCH(E4,'美西12-15日达'!A6:A105,0)))</f>
        <v>-</v>
      </c>
      <c r="F18" s="725" t="str">
        <f t="shared" si="0"/>
        <v>拆派</v>
      </c>
      <c r="G18" s="726" t="str">
        <f>IF(C18="","",'美西12-15日达'!A77)</f>
        <v>重货优惠：1：185-0.2    1：200-0.5    1：250-0.9     1：300-1.5  1.500-2比重减重后最低1.2/KG。</v>
      </c>
      <c r="H18" s="715" t="s">
        <v>234</v>
      </c>
      <c r="R18" s="720"/>
      <c r="T18" s="727"/>
      <c r="U18" s="727"/>
      <c r="V18" s="729"/>
      <c r="W18" s="729"/>
      <c r="X18" s="729"/>
      <c r="Y18" s="729"/>
      <c r="Z18" s="729"/>
      <c r="AA18" s="729"/>
      <c r="AB18" s="727"/>
    </row>
    <row r="19" ht="60" customHeight="1" spans="1:28">
      <c r="A19" s="734" t="s">
        <v>250</v>
      </c>
      <c r="B19" s="711" t="s">
        <v>251</v>
      </c>
      <c r="C19" s="724" t="str" cm="1">
        <f t="array" ref="C19">IF(C4="海运",IFERROR(INDEX(FBA渠道!$B$11:$J$37,MATCH(E4,FBA渠道!$A$11:$A$37,0),MATCH(F4,FBA渠道!$B$10:$J$10,0)+MATCH(D4,FBA渠道!$B$9:$J$9,0)-1),""),"")</f>
        <v/>
      </c>
      <c r="D19" s="725" t="str">
        <f>IF(C19="","",INDEX(FBA渠道!#REF!,MATCH(E4,FBA渠道!A11:A37,0)))</f>
        <v/>
      </c>
      <c r="E19" s="724" t="str">
        <f t="shared" ref="E19:E33" si="1">IF(C19="","","-")</f>
        <v/>
      </c>
      <c r="F19" s="725" t="str">
        <f t="shared" si="0"/>
        <v/>
      </c>
      <c r="G19" s="726" t="str">
        <f>IF(C19="","",FBA渠道!A38)</f>
        <v/>
      </c>
      <c r="H19" s="715" t="s">
        <v>234</v>
      </c>
      <c r="R19" s="720"/>
      <c r="T19" s="727"/>
      <c r="U19" s="727"/>
      <c r="V19" s="729"/>
      <c r="W19" s="729"/>
      <c r="X19" s="729"/>
      <c r="Y19" s="729"/>
      <c r="Z19" s="729"/>
      <c r="AA19" s="729"/>
      <c r="AB19" s="727"/>
    </row>
    <row r="20" ht="60" customHeight="1" spans="1:28">
      <c r="A20" s="735"/>
      <c r="B20" s="711" t="s">
        <v>252</v>
      </c>
      <c r="C20" s="724" t="str" cm="1">
        <f t="array" ref="C20">IF(C4="海运",IFERROR(INDEX(FBA渠道!$K$11:$N$37,MATCH(E4,FBA渠道!$A$11:$A$37,0),MATCH(F4,FBA渠道!$K$10:$N$10,0)+MATCH(D4,FBA渠道!$K$9:$N$9,0)-1),""),"")</f>
        <v/>
      </c>
      <c r="D20" s="725" t="str">
        <f>IF(C20="","",INDEX(FBA渠道!#REF!,MATCH(E4,FBA渠道!A11:A37,0)))</f>
        <v/>
      </c>
      <c r="E20" s="724" t="str">
        <f t="shared" si="1"/>
        <v/>
      </c>
      <c r="F20" s="725" t="str">
        <f t="shared" si="0"/>
        <v/>
      </c>
      <c r="G20" s="726" t="str">
        <f>IF(C20="","",FBA渠道!A38)</f>
        <v/>
      </c>
      <c r="H20" s="715" t="s">
        <v>234</v>
      </c>
      <c r="R20" s="720"/>
      <c r="T20" s="727"/>
      <c r="U20" s="727"/>
      <c r="V20" s="729"/>
      <c r="W20" s="729"/>
      <c r="X20" s="729"/>
      <c r="Y20" s="729"/>
      <c r="Z20" s="729"/>
      <c r="AA20" s="729"/>
      <c r="AB20" s="727"/>
    </row>
    <row r="21" ht="60" customHeight="1" spans="1:28">
      <c r="A21" s="736"/>
      <c r="B21" s="711" t="s">
        <v>253</v>
      </c>
      <c r="C21" s="724" t="str" cm="1">
        <f t="array" ref="C21">IF(C4="海运",IFERROR(INDEX(FBA渠道!$O$11:$U$37,MATCH(E4,FBA渠道!$A$11:$A$37,0),MATCH(F4,FBA渠道!$O$10:$U$10,0)+MATCH(D4,FBA渠道!$O$9:$U$9,0)-1),""),"")</f>
        <v/>
      </c>
      <c r="D21" s="725" t="str">
        <f>IF(C21="","",INDEX(FBA渠道!V11:V37,MATCH(E4,FBA渠道!A11:A37,0)))</f>
        <v/>
      </c>
      <c r="E21" s="724" t="str">
        <f t="shared" si="1"/>
        <v/>
      </c>
      <c r="F21" s="725" t="str">
        <f t="shared" si="0"/>
        <v/>
      </c>
      <c r="G21" s="726" t="str">
        <f>IF(C21="","",FBA渠道!A38)</f>
        <v/>
      </c>
      <c r="H21" s="715" t="s">
        <v>234</v>
      </c>
      <c r="R21" s="720"/>
      <c r="T21" s="727"/>
      <c r="U21" s="727"/>
      <c r="V21" s="729"/>
      <c r="W21" s="729"/>
      <c r="X21" s="729"/>
      <c r="Y21" s="729"/>
      <c r="Z21" s="729"/>
      <c r="AA21" s="729"/>
      <c r="AB21" s="727"/>
    </row>
    <row r="22" ht="60" customHeight="1" spans="1:28">
      <c r="A22" s="737" t="s">
        <v>55</v>
      </c>
      <c r="B22" s="711" t="s">
        <v>254</v>
      </c>
      <c r="C22" s="724" t="str" cm="1">
        <f t="array" ref="C22">IF(C4="海运",IFERROR(INDEX(美西北专线!$B$6:$I$24,MATCH(E4,美西北专线!$A$6:$A$24,0),MATCH(F4,美西北专线!$B$5:$I$5,0)+MATCH(D4,美西北专线!$B$4:$I$4,0)-1),""),"")</f>
        <v/>
      </c>
      <c r="D22" s="724" t="str">
        <f>IF(C22="","",INDEX(美西北专线!J6:J24,MATCH(E4,美西北专线!A6:A24,0)))</f>
        <v/>
      </c>
      <c r="E22" s="724" t="str">
        <f t="shared" si="1"/>
        <v/>
      </c>
      <c r="F22" s="725" t="str">
        <f t="shared" si="0"/>
        <v/>
      </c>
      <c r="G22" s="726" t="str">
        <f>IF(C22="","",美西北专线!A25)</f>
        <v/>
      </c>
      <c r="H22" s="715" t="s">
        <v>234</v>
      </c>
      <c r="R22" s="720"/>
      <c r="T22" s="727"/>
      <c r="U22" s="727"/>
      <c r="V22" s="729"/>
      <c r="W22" s="729"/>
      <c r="X22" s="729"/>
      <c r="Y22" s="729"/>
      <c r="Z22" s="727"/>
      <c r="AA22" s="727"/>
      <c r="AB22" s="727"/>
    </row>
    <row r="23" ht="60" customHeight="1" spans="1:28">
      <c r="A23" s="738"/>
      <c r="B23" s="711" t="s">
        <v>255</v>
      </c>
      <c r="C23" s="724" t="str" cm="1">
        <f t="array" ref="C23">IF(C4="海运",IFERROR(INDEX(美西北专线!$K$6:$R$24,MATCH(E4,美西北专线!$A$6:$A$24,0),MATCH(F4,美西北专线!$K$5:$R$5,0)+MATCH(D4,美西北专线!$K$4:$R$4,0)-1),""),"")</f>
        <v/>
      </c>
      <c r="D23" s="724" t="str">
        <f>IF(C23="","",INDEX(美西北专线!S6:S24,MATCH(E4,美西北专线!A6:A24,0)))</f>
        <v/>
      </c>
      <c r="E23" s="724" t="str">
        <f t="shared" si="1"/>
        <v/>
      </c>
      <c r="F23" s="725" t="str">
        <f t="shared" si="0"/>
        <v/>
      </c>
      <c r="G23" s="726" t="str">
        <f>IF(C23="","",美西北专线!A25)</f>
        <v/>
      </c>
      <c r="H23" s="715" t="s">
        <v>234</v>
      </c>
      <c r="T23" s="727"/>
      <c r="U23" s="727"/>
      <c r="V23" s="727"/>
      <c r="W23" s="727"/>
      <c r="X23" s="727"/>
      <c r="Y23" s="727"/>
      <c r="Z23" s="727"/>
      <c r="AA23" s="727"/>
      <c r="AB23" s="727"/>
    </row>
    <row r="24" ht="60" customHeight="1" spans="1:28">
      <c r="A24" s="738" t="s">
        <v>256</v>
      </c>
      <c r="B24" s="711" t="s">
        <v>257</v>
      </c>
      <c r="C24" s="724" t="str" cm="1">
        <f t="array" ref="C24">IF(C4="海运",IFERROR(INDEX(芝加哥专线!$B$6:$I$33,MATCH(E4,芝加哥专线!$A$6:$A$33,0),MATCH(F4,芝加哥专线!$B$5:$I$5,0)+MATCH(D4,芝加哥专线!$B$4:$I$4,0)-1),""),"")</f>
        <v/>
      </c>
      <c r="D24" s="724" t="str" cm="1">
        <f t="array" ref="D24">IF(C24="","",INDEX(芝加哥专线!J6:J33,MATCH(E4,芝加哥专线!A6:A33,0)))</f>
        <v/>
      </c>
      <c r="E24" s="724" t="str">
        <f t="shared" si="1"/>
        <v/>
      </c>
      <c r="F24" s="725" t="str">
        <f t="shared" si="0"/>
        <v/>
      </c>
      <c r="G24" s="726" t="str">
        <f>IF(C24="","",芝加哥专线!A35)</f>
        <v/>
      </c>
      <c r="H24" s="715" t="s">
        <v>234</v>
      </c>
    </row>
    <row r="25" ht="60" customHeight="1" spans="1:28">
      <c r="A25" s="738" t="s">
        <v>258</v>
      </c>
      <c r="B25" s="711" t="s">
        <v>259</v>
      </c>
      <c r="C25" s="724" t="str" cm="1">
        <f t="array" ref="C25">IF(C4="海运",IFERROR(INDEX(休斯顿专线!$B$6:$I$30,MATCH(E4,休斯顿专线!$A$6:$A$30,0),MATCH(F4,休斯顿专线!$B$5:$I$5,0)+MATCH(D4,休斯顿专线!$B$4:$I$4,0)-1),""),"")</f>
        <v/>
      </c>
      <c r="D25" s="724" t="str" cm="1">
        <f t="array" ref="D25">IF(C25="","",INDEX(休斯顿专线!J6:J30,MATCH(E4,休斯顿专线!A6:A30,0)))</f>
        <v/>
      </c>
      <c r="E25" s="724" t="str">
        <f t="shared" si="1"/>
        <v/>
      </c>
      <c r="F25" s="725" t="str">
        <f t="shared" si="0"/>
        <v/>
      </c>
      <c r="G25" s="726" t="str">
        <f>IF(C25="","",休斯顿专线!A31)</f>
        <v/>
      </c>
      <c r="H25" s="715" t="s">
        <v>234</v>
      </c>
    </row>
    <row r="26" ht="60" customHeight="1" spans="1:28">
      <c r="A26" s="737" t="s">
        <v>58</v>
      </c>
      <c r="B26" s="711" t="s">
        <v>260</v>
      </c>
      <c r="C26" s="724" cm="1">
        <f t="array" ref="C26">IF(C4="海运",IFERROR(INDEX(纽约专线!$B$6:$I$49,MATCH(E4,纽约专线!$A$6:$A$49,0),MATCH(F4,纽约专线!$B$5:$I$5,0)+MATCH(D4,纽约专线!$B$4:$I$4,0)-1),""),"")</f>
        <v>7.9</v>
      </c>
      <c r="D26" s="724" t="str">
        <f>IF(C26="","",INDEX(纽约专线!J6:J49,MATCH(E4,纽约专线!A6:A49,0)))</f>
        <v>40-45</v>
      </c>
      <c r="E26" s="724" t="str">
        <f t="shared" si="1"/>
        <v>-</v>
      </c>
      <c r="F26" s="725" t="str">
        <f t="shared" si="0"/>
        <v>拆派</v>
      </c>
      <c r="G26" s="726" t="str">
        <f>IF(C26="","",纽约专线!A50)</f>
        <v>重货优惠：1:200 -0.2;  1:250 -0.5，1:300 -1，1:400  -1.5，1:500 -2比重减重后最低1.2/KG。</v>
      </c>
      <c r="H26" s="715" t="s">
        <v>234</v>
      </c>
    </row>
    <row r="27" ht="60" customHeight="1" spans="1:28">
      <c r="A27" s="738" t="s">
        <v>261</v>
      </c>
      <c r="B27" s="711" t="s">
        <v>262</v>
      </c>
      <c r="C27" s="724" cm="1">
        <f t="array" ref="C27">IF(C4="海运",IFERROR(INDEX(萨凡纳专线!$B$6:$I$33,MATCH(E4,萨凡纳专线!$A$6:$A$33,0),MATCH(F4,萨凡纳专线!$B$5:$I$5,0)+MATCH(D4,萨凡纳专线!$B$4:$I$4,0)-1),""),"")</f>
        <v>7.3</v>
      </c>
      <c r="D27" s="724" t="str" cm="1">
        <f t="array" ref="D27">IF(C27="","",INDEX(萨凡纳专线!J6:J33,MATCH(E4,萨凡纳专线!A6:A33,0)))</f>
        <v>40-48</v>
      </c>
      <c r="E27" s="724" t="str">
        <f t="shared" si="1"/>
        <v>-</v>
      </c>
      <c r="F27" s="725" t="str">
        <f t="shared" si="0"/>
        <v>拆派</v>
      </c>
      <c r="G27" s="726" t="str">
        <f>IF(C27="","",萨凡纳专线!A34)</f>
        <v>备注：本报价为人民币报价，价格适用于普货，包含头程运费、进出口买单报关费、文件费（不含出单费）、仓库卸货费、托盘费、目的港清关、派送等费用；不包含保险费、商检费、熏蒸费、因货物问题导致的进出口海关查验费、仓库增值服务费、超期费和仓储费等，如若产生，实报实销。</v>
      </c>
      <c r="H27" s="715" t="s">
        <v>234</v>
      </c>
    </row>
    <row r="28" ht="60" customHeight="1" spans="1:28">
      <c r="A28" s="718" t="s">
        <v>263</v>
      </c>
      <c r="B28" s="711" t="s">
        <v>264</v>
      </c>
      <c r="C28" s="724" t="str" cm="1">
        <f t="array" ref="C28">IF($C$4="海派",IFERROR(INDEX(美国海派!$B$6:$I$8,MATCH($E$4,美国海派!$A$6:$A$8,0),MATCH($F$4,美国海派!$B$5:$I$5,0)+MATCH($D$4,美国海派!$B$4:$I$4,0)-1),""),"")</f>
        <v/>
      </c>
      <c r="D28" s="725" t="str">
        <f>IF(C28="","","12-13")</f>
        <v/>
      </c>
      <c r="E28" s="724" t="str">
        <f t="shared" si="1"/>
        <v/>
      </c>
      <c r="F28" s="725" t="str">
        <f t="shared" si="0"/>
        <v/>
      </c>
      <c r="G28" s="726" t="str">
        <f>IF(C28="","",美国海派!$A$18)</f>
        <v/>
      </c>
      <c r="H28" s="715" t="s">
        <v>234</v>
      </c>
    </row>
    <row r="29" ht="60" customHeight="1" spans="1:28">
      <c r="A29" s="718"/>
      <c r="B29" s="711" t="s">
        <v>265</v>
      </c>
      <c r="C29" s="724" t="str" cm="1">
        <f t="array" ref="C29">IF($C$4="海派",IFERROR(INDEX(美国海派!$J$6:$Q$8,MATCH($E$4,美国海派!$A$6:$A$8,0),MATCH($F$4,美国海派!$J$5:$Q$5,0)+MATCH($D$4,美国海派!$J$4:$Q$4,0)-1),""),"")</f>
        <v/>
      </c>
      <c r="D29" s="725" t="str">
        <f>IF(C29="","","13-16")</f>
        <v/>
      </c>
      <c r="E29" s="724" t="str">
        <f t="shared" si="1"/>
        <v/>
      </c>
      <c r="F29" s="725" t="str">
        <f t="shared" si="0"/>
        <v/>
      </c>
      <c r="G29" s="726" t="str">
        <f>IF(C29="","",美国海派!$A$18)</f>
        <v/>
      </c>
      <c r="H29" s="715" t="s">
        <v>234</v>
      </c>
    </row>
    <row r="30" ht="60" customHeight="1" spans="1:28">
      <c r="A30" s="718"/>
      <c r="B30" s="711" t="s">
        <v>266</v>
      </c>
      <c r="C30" s="724" t="str" cm="1">
        <f t="array" ref="C30">IF($C$4="海派",IFERROR(INDEX(美国海派!$R$6:$Y$8,MATCH($E$4,美国海派!$A$6:$A$8,0),MATCH($F$4,美国海派!$R$5:$Y$5,0)+MATCH($D$4,美国海派!$R$4:$Y$4,0)-1),""),"")</f>
        <v/>
      </c>
      <c r="D30" s="725" t="str">
        <f>IF(C30="","","16-19")</f>
        <v/>
      </c>
      <c r="E30" s="724" t="str">
        <f t="shared" si="1"/>
        <v/>
      </c>
      <c r="F30" s="725" t="str">
        <f t="shared" si="0"/>
        <v/>
      </c>
      <c r="G30" s="726" t="str">
        <f>IF(C30="","",美国海派!$A$18)</f>
        <v/>
      </c>
      <c r="H30" s="715" t="s">
        <v>234</v>
      </c>
    </row>
    <row r="31" ht="60" customHeight="1" spans="1:28">
      <c r="A31" s="718"/>
      <c r="B31" s="711" t="s">
        <v>267</v>
      </c>
      <c r="C31" s="724" t="str" cm="1">
        <f t="array" ref="C31">IF($C$4="海派",IFERROR(INDEX(美国海派!$B$14:$I$16,MATCH($E$4,美国海派!$A$14:$A$16,0),MATCH($F$4,美国海派!$B$13:$I$13,0)+MATCH($D$4,美国海派!$B$12:$I$12,0)-1),""),"")</f>
        <v/>
      </c>
      <c r="D31" s="725" t="str">
        <f>IF(C31="","","18-21")</f>
        <v/>
      </c>
      <c r="E31" s="724" t="str">
        <f t="shared" si="1"/>
        <v/>
      </c>
      <c r="F31" s="725" t="str">
        <f t="shared" si="0"/>
        <v/>
      </c>
      <c r="G31" s="726" t="str">
        <f>IF(C31="","",美国海派!$A$18)</f>
        <v/>
      </c>
      <c r="H31" s="715" t="s">
        <v>234</v>
      </c>
    </row>
    <row r="32" ht="60" customHeight="1" spans="1:28">
      <c r="A32" s="718"/>
      <c r="B32" s="711" t="s">
        <v>268</v>
      </c>
      <c r="C32" s="724" t="str" cm="1">
        <f t="array" ref="C32">IF($C$4="海派",IFERROR(INDEX(美国海派!$J$14:$Q$16,MATCH($E$4,美国海派!$A$14:$A$16,0),MATCH($F$4,美国海派!$J$13:$Q$13,0)+MATCH($D$4,美国海派!$J$12:$Q$12,0)-1),""),"")</f>
        <v/>
      </c>
      <c r="D32" s="725" t="str">
        <f>IF(C32="","","20-25")</f>
        <v/>
      </c>
      <c r="E32" s="724" t="str">
        <f t="shared" si="1"/>
        <v/>
      </c>
      <c r="F32" s="725" t="str">
        <f t="shared" si="0"/>
        <v/>
      </c>
      <c r="G32" s="726" t="str">
        <f>IF(C32="","",美国海派!$A$18)</f>
        <v/>
      </c>
      <c r="H32" s="715" t="s">
        <v>234</v>
      </c>
      <c r="R32" s="720"/>
      <c r="S32" s="731"/>
    </row>
    <row r="33" ht="60" customHeight="1" spans="1:19">
      <c r="A33" s="718"/>
      <c r="B33" s="711" t="s">
        <v>269</v>
      </c>
      <c r="C33" s="724" t="str" cm="1">
        <f t="array" ref="C33">IF($C$4="海派",IFERROR(INDEX(美国海派!$R$14:$Y$16,MATCH($E$4,美国海派!$A$14:$A$16,0),MATCH($F$4,美国海派!$R$13:$Y$13,0)+MATCH($D$4,美国海派!$R$12:$Y$12,0)-1),""),"")</f>
        <v/>
      </c>
      <c r="D33" s="725" t="str">
        <f>IF(C33="","","26-30")</f>
        <v/>
      </c>
      <c r="E33" s="724" t="str">
        <f t="shared" si="1"/>
        <v/>
      </c>
      <c r="F33" s="725" t="str">
        <f t="shared" si="0"/>
        <v/>
      </c>
      <c r="G33" s="726" t="str">
        <f>IF(C33="","",美国海派!$A$18)</f>
        <v/>
      </c>
      <c r="H33" s="715" t="s">
        <v>234</v>
      </c>
      <c r="R33" s="720"/>
    </row>
    <row r="34" ht="30" customHeight="1" spans="1:19">
      <c r="A34" s="739"/>
      <c r="B34" s="740"/>
      <c r="C34" s="740"/>
      <c r="D34" s="740"/>
      <c r="E34" s="740"/>
      <c r="F34" s="740"/>
      <c r="G34" s="740"/>
      <c r="H34" s="740"/>
    </row>
    <row r="35" ht="45" customHeight="1"/>
    <row r="36" ht="30" customHeight="1"/>
    <row r="37" ht="30" customHeight="1" spans="1:19">
      <c r="S37" s="731"/>
    </row>
    <row r="38" ht="30" customHeight="1" spans="1:19">
      <c r="S38" s="731"/>
    </row>
    <row r="39" ht="30" customHeight="1"/>
    <row r="40" ht="30" customHeight="1"/>
    <row r="41" ht="30" customHeight="1"/>
    <row r="42" ht="30" customHeight="1"/>
    <row r="43" ht="30" customHeight="1"/>
    <row r="44" ht="30" customHeight="1"/>
    <row r="45" ht="30" customHeight="1" spans="1:19">
      <c r="R45" s="720"/>
    </row>
    <row r="46" ht="30" customHeight="1" spans="1:19">
      <c r="R46" s="720"/>
      <c r="S46" s="731"/>
    </row>
    <row r="47" ht="30" customHeight="1"/>
    <row r="48" ht="30" customHeight="1"/>
    <row r="49" ht="10.05" customHeight="1"/>
    <row r="50" ht="25.05" customHeight="1"/>
    <row r="51" ht="25.05" customHeight="1"/>
    <row r="52" ht="25.05" customHeight="1"/>
    <row r="53" ht="25.05" customHeight="1" spans="18:19">
      <c r="R53" s="720"/>
      <c r="S53" s="731"/>
    </row>
    <row r="54" ht="25.05" customHeight="1" spans="18:19">
      <c r="R54" s="720"/>
      <c r="S54" s="731"/>
    </row>
    <row r="55" ht="25.05" customHeight="1" spans="18:19">
      <c r="S55" s="731"/>
    </row>
    <row r="56" ht="25.05" customHeight="1" spans="18:19">
      <c r="S56" s="731"/>
    </row>
    <row r="57" ht="10.05" customHeight="1" spans="18:19">
      <c r="S57" s="731"/>
    </row>
    <row r="58" spans="18:19">
      <c r="S58" s="731"/>
    </row>
    <row r="60" spans="18:19">
      <c r="S60" s="731"/>
    </row>
    <row r="67" spans="19:19">
      <c r="S67" s="731"/>
    </row>
  </sheetData>
  <mergeCells count="13">
    <mergeCell ref="A1:H1"/>
    <mergeCell ref="C2:F2"/>
    <mergeCell ref="A5:H5"/>
    <mergeCell ref="A34:H34"/>
    <mergeCell ref="A7:A11"/>
    <mergeCell ref="A13:A14"/>
    <mergeCell ref="A15:A16"/>
    <mergeCell ref="A17:A18"/>
    <mergeCell ref="A19:A21"/>
    <mergeCell ref="A22:A23"/>
    <mergeCell ref="A28:A33"/>
    <mergeCell ref="A2:B4"/>
    <mergeCell ref="G2:H4"/>
  </mergeCells>
  <dataValidations count="3">
    <dataValidation type="list" allowBlank="1" showInputMessage="1" showErrorMessage="1" sqref="C4">
      <formula1>"海运,海派"</formula1>
    </dataValidation>
    <dataValidation type="list" allowBlank="1" showInputMessage="1" showErrorMessage="1" sqref="D4">
      <formula1>"东莞/中山/广州,嘉兴/义乌,汕头/厦门/泉州,武汉/长沙"</formula1>
    </dataValidation>
    <dataValidation type="list" allowBlank="1" showInputMessage="1" showErrorMessage="1" sqref="F4">
      <formula1>"12KG+含税,0.5CBM+不含税,12-50KG,50KG+,1CBM+ 不含税"</formula1>
    </dataValidation>
  </dataValidations>
  <hyperlinks>
    <hyperlink ref="H17" location="'美西12-15日达'!A1" display="查看报价"/>
    <hyperlink ref="H18" location="'美西12-15日达'!A1" display="查看报价"/>
    <hyperlink ref="H22" location="美西北专线!A1" display="查看报价"/>
    <hyperlink ref="H23" location="美西北专线!A1" display="查看报价"/>
    <hyperlink ref="H24" location="芝加哥专线!A1" display="查看报价"/>
    <hyperlink ref="H25" location="休斯顿专线!A1" display="查看报价"/>
    <hyperlink ref="H26" location="纽约专线!A1" display="查看报价"/>
    <hyperlink ref="H27" location="萨凡纳专线!A1" display="查看报价"/>
    <hyperlink ref="H28" location="美国海派!A1" display="查看报价"/>
    <hyperlink ref="H29:H33" location="美国海派!A1" display="查看报价"/>
    <hyperlink ref="H12" location="美西整柜直送!A1" display="查看报价"/>
    <hyperlink ref="H13" location="'美西22-25日达'!A1" display="查看报价"/>
    <hyperlink ref="H14" location="'美西22-25日达'!A1" display="查看报价"/>
    <hyperlink ref="H15" location="'美西17-20日达'!A1" display="查看报价"/>
    <hyperlink ref="H16" location="'美西17-20日达'!A1" display="查看报价"/>
    <hyperlink ref="H19" location="东部稳速达!A1" display="查看报价"/>
    <hyperlink ref="H20" location="东部稳速达!A1" display="查看报价"/>
    <hyperlink ref="H21" location="东部稳速达!A1" display="查看报价"/>
    <hyperlink ref="H7" location="FBA渠道!A1" display="查看报价"/>
    <hyperlink ref="H8" location="FBA渠道!A1" display="查看报价"/>
    <hyperlink ref="H9" location="FBA渠道!A1" display="查看报价"/>
    <hyperlink ref="H10" location="FBA渠道!A1" display="查看报价"/>
    <hyperlink ref="H11" location="FBA渠道!A1" display="查看报价"/>
  </hyperlinks>
  <pageMargins left="0.7" right="0.7" top="0.75" bottom="0.75" header="0.3" footer="0.3"/>
  <pageSetup paperSize="9" scale="43" fitToHeight="0" orientation="landscape"/>
  <headerFooter/>
  <ignoredErrors>
    <ignoredError sqref="D31" formula="1"/>
    <ignoredError sqref="D8:G11 G7" unlockedFormula="1"/>
  </ignoredError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AD164"/>
  <sheetViews>
    <sheetView zoomScale="40" zoomScaleNormal="40" workbookViewId="0">
      <selection activeCell="M14" sqref="M14"/>
    </sheetView>
  </sheetViews>
  <sheetFormatPr defaultColWidth="9" defaultRowHeight="16.5"/>
  <cols>
    <col min="1" max="1" width="29.5833333333333" style="637" customWidth="1"/>
    <col min="2" max="10" width="31.4" style="637" customWidth="1"/>
    <col min="11" max="11" width="9" style="637"/>
    <col min="12" max="12" width="19" style="637"/>
    <col min="13" max="18" width="9" style="637"/>
    <col min="19" max="19" width="31.7583333333333" style="637" customWidth="1"/>
    <col min="20" max="20" width="9" style="637"/>
    <col min="21" max="21" width="14.125" style="637"/>
    <col min="22" max="16353" width="9" style="637"/>
    <col min="16354" max="16384" width="9" style="436"/>
  </cols>
  <sheetData>
    <row r="1" s="637" customFormat="1" ht="96" customHeight="1" spans="1:30">
      <c r="A1" s="638" t="str">
        <f>_xlfn.DISPIMG("ID_D6697A225B864C34A678052B48D4E660",1)</f>
        <v>=DISPIMG("ID_D6697A225B864C34A678052B48D4E660",1)</v>
      </c>
      <c r="B1" s="639"/>
      <c r="C1" s="639"/>
      <c r="D1" s="639"/>
      <c r="E1" s="640"/>
      <c r="F1" s="640"/>
      <c r="G1" s="640"/>
      <c r="H1" s="640"/>
      <c r="I1" s="640"/>
      <c r="J1" s="641"/>
      <c r="K1" s="642"/>
      <c r="L1" s="642"/>
      <c r="M1" s="642"/>
      <c r="N1" s="642"/>
      <c r="O1" s="642"/>
      <c r="P1" s="642"/>
      <c r="Q1" s="642"/>
      <c r="R1" s="642"/>
      <c r="S1" s="642"/>
      <c r="T1" s="642"/>
      <c r="U1" s="642"/>
      <c r="V1" s="642"/>
      <c r="W1" s="642"/>
      <c r="X1" s="642"/>
      <c r="Y1" s="642"/>
      <c r="Z1" s="642"/>
      <c r="AA1" s="642"/>
      <c r="AB1" s="642"/>
      <c r="AC1" s="642"/>
      <c r="AD1" s="642"/>
    </row>
    <row r="2" s="637" customFormat="1" ht="177" customHeight="1" spans="1:30">
      <c r="A2" s="643" t="s">
        <v>270</v>
      </c>
      <c r="B2" s="644"/>
      <c r="C2" s="644"/>
      <c r="D2" s="644"/>
      <c r="E2" s="644"/>
      <c r="F2" s="644"/>
      <c r="G2" s="644"/>
      <c r="H2" s="644"/>
      <c r="I2" s="644"/>
      <c r="J2" s="645"/>
      <c r="K2" s="642"/>
      <c r="L2" s="642"/>
      <c r="M2" s="642"/>
      <c r="N2" s="642"/>
      <c r="O2" s="642"/>
      <c r="P2" s="642"/>
      <c r="Q2" s="642"/>
      <c r="R2" s="642"/>
      <c r="S2" s="642"/>
      <c r="T2" s="642"/>
      <c r="U2" s="642"/>
      <c r="V2" s="642"/>
      <c r="W2" s="642"/>
      <c r="X2" s="642"/>
      <c r="Y2" s="642"/>
      <c r="Z2" s="642"/>
      <c r="AA2" s="642"/>
      <c r="AB2" s="642"/>
      <c r="AC2" s="642"/>
      <c r="AD2" s="642"/>
    </row>
    <row r="3" s="637" customFormat="1" ht="32" customHeight="1" spans="1:30">
      <c r="A3" s="646" t="s">
        <v>271</v>
      </c>
      <c r="B3" s="647"/>
      <c r="C3" s="647"/>
      <c r="D3" s="647"/>
      <c r="E3" s="647"/>
      <c r="F3" s="647"/>
      <c r="G3" s="647"/>
      <c r="H3" s="647"/>
      <c r="I3" s="647"/>
      <c r="J3" s="648"/>
      <c r="K3" s="642"/>
      <c r="L3" s="642"/>
      <c r="M3" s="642"/>
      <c r="N3" s="642"/>
      <c r="O3" s="642"/>
      <c r="P3" s="642"/>
      <c r="Q3" s="642"/>
      <c r="R3" s="642"/>
      <c r="S3" s="642"/>
      <c r="T3" s="642"/>
      <c r="U3" s="642"/>
      <c r="V3" s="642"/>
      <c r="W3" s="642"/>
      <c r="X3" s="642"/>
      <c r="Y3" s="642"/>
      <c r="Z3" s="642"/>
      <c r="AA3" s="642"/>
      <c r="AB3" s="642"/>
      <c r="AC3" s="642"/>
      <c r="AD3" s="642"/>
    </row>
    <row r="4" s="637" customFormat="1" ht="35" customHeight="1" spans="1:30">
      <c r="A4" s="649" t="s">
        <v>272</v>
      </c>
      <c r="B4" s="650" t="s">
        <v>222</v>
      </c>
      <c r="C4" s="650"/>
      <c r="D4" s="650" t="s">
        <v>273</v>
      </c>
      <c r="E4" s="650"/>
      <c r="F4" s="650" t="s">
        <v>274</v>
      </c>
      <c r="G4" s="650"/>
      <c r="H4" s="650" t="s">
        <v>275</v>
      </c>
      <c r="I4" s="650"/>
      <c r="J4" s="651" t="s">
        <v>276</v>
      </c>
      <c r="K4" s="642"/>
      <c r="L4" s="642"/>
      <c r="M4" s="642"/>
      <c r="N4" s="642"/>
      <c r="O4" s="642"/>
      <c r="P4" s="642"/>
      <c r="Q4" s="642"/>
      <c r="R4" s="642"/>
      <c r="S4" s="642"/>
      <c r="T4" s="642"/>
      <c r="U4" s="642"/>
      <c r="V4" s="642"/>
      <c r="W4" s="642"/>
      <c r="X4" s="642"/>
      <c r="Y4" s="642"/>
      <c r="Z4" s="642"/>
      <c r="AA4" s="642"/>
      <c r="AB4" s="642"/>
      <c r="AC4" s="642"/>
      <c r="AD4" s="642"/>
    </row>
    <row r="5" s="637" customFormat="1" ht="29" customHeight="1" spans="1:30">
      <c r="A5" s="652" t="s">
        <v>277</v>
      </c>
      <c r="B5" s="653" t="s">
        <v>224</v>
      </c>
      <c r="C5" s="653" t="s">
        <v>278</v>
      </c>
      <c r="D5" s="653" t="s">
        <v>224</v>
      </c>
      <c r="E5" s="653" t="s">
        <v>278</v>
      </c>
      <c r="F5" s="653" t="s">
        <v>224</v>
      </c>
      <c r="G5" s="653" t="s">
        <v>278</v>
      </c>
      <c r="H5" s="653" t="s">
        <v>224</v>
      </c>
      <c r="I5" s="653" t="s">
        <v>278</v>
      </c>
      <c r="J5" s="651"/>
      <c r="K5" s="642"/>
      <c r="L5" s="642"/>
      <c r="M5" s="642"/>
      <c r="N5" s="642"/>
      <c r="O5" s="642"/>
      <c r="P5" s="642"/>
      <c r="Q5" s="642"/>
      <c r="R5" s="642"/>
      <c r="S5" s="654"/>
      <c r="T5" s="642"/>
      <c r="U5" s="642"/>
      <c r="V5" s="642"/>
      <c r="W5" s="642"/>
      <c r="X5" s="642"/>
      <c r="Y5" s="642"/>
      <c r="Z5" s="642"/>
      <c r="AA5" s="642"/>
      <c r="AB5" s="642"/>
      <c r="AC5" s="642"/>
      <c r="AD5" s="642"/>
    </row>
    <row r="6" s="637" customFormat="1" ht="46" customHeight="1" spans="1:30">
      <c r="A6" s="655" t="s">
        <v>279</v>
      </c>
      <c r="B6" s="656">
        <v>9.1</v>
      </c>
      <c r="C6" s="657">
        <f t="shared" ref="C6:G6" si="0">B6*150</f>
        <v>1365</v>
      </c>
      <c r="D6" s="656">
        <f t="shared" ref="D6:D25" si="1">B6</f>
        <v>9.1</v>
      </c>
      <c r="E6" s="657">
        <f t="shared" si="0"/>
        <v>1365</v>
      </c>
      <c r="F6" s="656">
        <f t="shared" ref="F6:F25" si="2">B6+0.2</f>
        <v>9.3</v>
      </c>
      <c r="G6" s="657">
        <f t="shared" si="0"/>
        <v>1395</v>
      </c>
      <c r="H6" s="656">
        <f t="shared" ref="H6:H25" si="3">B6+0.5</f>
        <v>9.6</v>
      </c>
      <c r="I6" s="657">
        <f t="shared" ref="I6:I25" si="4">H6*150</f>
        <v>1440</v>
      </c>
      <c r="J6" s="658" t="s">
        <v>280</v>
      </c>
      <c r="K6" s="659"/>
      <c r="L6" s="660"/>
      <c r="M6" s="661"/>
      <c r="N6" s="660"/>
      <c r="O6" s="661"/>
      <c r="P6" s="660"/>
      <c r="Q6" s="661"/>
      <c r="R6" s="660"/>
      <c r="S6" s="662"/>
      <c r="T6" s="663"/>
      <c r="U6" s="659"/>
      <c r="V6" s="660"/>
      <c r="W6" s="661"/>
      <c r="X6" s="660"/>
      <c r="Y6" s="661"/>
      <c r="Z6" s="660"/>
      <c r="AA6" s="661"/>
      <c r="AB6" s="660"/>
      <c r="AC6" s="661"/>
      <c r="AD6" s="663"/>
    </row>
    <row r="7" s="637" customFormat="1" ht="34" customHeight="1" spans="1:30">
      <c r="A7" s="664" t="s">
        <v>281</v>
      </c>
      <c r="B7" s="39"/>
      <c r="C7" s="39"/>
      <c r="D7" s="39"/>
      <c r="E7" s="39"/>
      <c r="F7" s="39"/>
      <c r="G7" s="39"/>
      <c r="H7" s="39"/>
      <c r="I7" s="39"/>
      <c r="J7" s="665"/>
      <c r="K7" s="659"/>
      <c r="L7" s="660"/>
      <c r="M7" s="661"/>
      <c r="N7" s="660"/>
      <c r="O7" s="661"/>
      <c r="P7" s="660"/>
      <c r="Q7" s="661"/>
      <c r="R7" s="660"/>
      <c r="S7" s="662"/>
      <c r="T7" s="663"/>
      <c r="U7" s="659"/>
      <c r="V7" s="660"/>
      <c r="W7" s="661"/>
      <c r="X7" s="660"/>
      <c r="Y7" s="661"/>
      <c r="Z7" s="660"/>
      <c r="AA7" s="661"/>
      <c r="AB7" s="660"/>
      <c r="AC7" s="661"/>
      <c r="AD7" s="663"/>
    </row>
    <row r="8" s="637" customFormat="1" ht="34" customHeight="1" spans="1:30">
      <c r="A8" s="666" t="s">
        <v>272</v>
      </c>
      <c r="B8" s="667" t="s">
        <v>222</v>
      </c>
      <c r="C8" s="667"/>
      <c r="D8" s="667" t="s">
        <v>273</v>
      </c>
      <c r="E8" s="667"/>
      <c r="F8" s="667" t="s">
        <v>274</v>
      </c>
      <c r="G8" s="667"/>
      <c r="H8" s="667" t="s">
        <v>275</v>
      </c>
      <c r="I8" s="667"/>
      <c r="J8" s="668" t="s">
        <v>276</v>
      </c>
      <c r="K8" s="659"/>
      <c r="L8" s="660"/>
      <c r="M8" s="661"/>
      <c r="N8" s="660"/>
      <c r="O8" s="661"/>
      <c r="P8" s="660"/>
      <c r="Q8" s="661"/>
      <c r="R8" s="660"/>
      <c r="S8" s="662"/>
      <c r="T8" s="663"/>
      <c r="U8" s="659"/>
      <c r="V8" s="660"/>
      <c r="W8" s="661"/>
      <c r="X8" s="660"/>
      <c r="Y8" s="661"/>
      <c r="Z8" s="660"/>
      <c r="AA8" s="661"/>
      <c r="AB8" s="660"/>
      <c r="AC8" s="661"/>
      <c r="AD8" s="663"/>
    </row>
    <row r="9" s="637" customFormat="1" ht="34" customHeight="1" spans="1:30">
      <c r="A9" s="669" t="s">
        <v>277</v>
      </c>
      <c r="B9" s="411" t="s">
        <v>224</v>
      </c>
      <c r="C9" s="411" t="s">
        <v>278</v>
      </c>
      <c r="D9" s="411" t="s">
        <v>224</v>
      </c>
      <c r="E9" s="411" t="s">
        <v>278</v>
      </c>
      <c r="F9" s="411" t="s">
        <v>224</v>
      </c>
      <c r="G9" s="411" t="s">
        <v>278</v>
      </c>
      <c r="H9" s="411" t="s">
        <v>224</v>
      </c>
      <c r="I9" s="411" t="s">
        <v>278</v>
      </c>
      <c r="J9" s="668"/>
      <c r="K9" s="659"/>
      <c r="L9" s="660"/>
      <c r="M9" s="661"/>
      <c r="N9" s="660"/>
      <c r="O9" s="661"/>
      <c r="P9" s="660"/>
      <c r="Q9" s="661"/>
      <c r="R9" s="660"/>
      <c r="S9" s="662"/>
      <c r="T9" s="663"/>
      <c r="U9" s="659"/>
      <c r="V9" s="660"/>
      <c r="W9" s="661"/>
      <c r="X9" s="660"/>
      <c r="Y9" s="661"/>
      <c r="Z9" s="660"/>
      <c r="AA9" s="661"/>
      <c r="AB9" s="660"/>
      <c r="AC9" s="661"/>
      <c r="AD9" s="663"/>
    </row>
    <row r="10" s="637" customFormat="1" ht="34" customHeight="1" spans="1:30">
      <c r="A10" s="670" t="s">
        <v>282</v>
      </c>
      <c r="B10" s="656">
        <v>5.5</v>
      </c>
      <c r="C10" s="657">
        <f t="shared" ref="C10:G10" si="5">B10*150</f>
        <v>825</v>
      </c>
      <c r="D10" s="656">
        <f t="shared" si="1"/>
        <v>5.5</v>
      </c>
      <c r="E10" s="657">
        <f t="shared" si="5"/>
        <v>825</v>
      </c>
      <c r="F10" s="656">
        <f t="shared" si="2"/>
        <v>5.7</v>
      </c>
      <c r="G10" s="657">
        <f t="shared" si="5"/>
        <v>855</v>
      </c>
      <c r="H10" s="656">
        <f t="shared" si="3"/>
        <v>6</v>
      </c>
      <c r="I10" s="657">
        <f t="shared" si="4"/>
        <v>900</v>
      </c>
      <c r="J10" s="658" t="s">
        <v>283</v>
      </c>
      <c r="K10" s="659"/>
      <c r="L10" s="660"/>
      <c r="M10" s="661"/>
      <c r="N10" s="660"/>
      <c r="O10" s="661"/>
      <c r="P10" s="660"/>
      <c r="Q10" s="661"/>
      <c r="R10" s="660"/>
      <c r="S10" s="662"/>
      <c r="T10" s="663"/>
      <c r="U10" s="659"/>
      <c r="V10" s="660"/>
      <c r="W10" s="661"/>
      <c r="X10" s="660"/>
      <c r="Y10" s="661"/>
      <c r="Z10" s="660"/>
      <c r="AA10" s="661"/>
      <c r="AB10" s="660"/>
      <c r="AC10" s="661"/>
      <c r="AD10" s="663"/>
    </row>
    <row r="11" s="637" customFormat="1" ht="34" customHeight="1" spans="1:30">
      <c r="A11" s="670" t="s">
        <v>284</v>
      </c>
      <c r="B11" s="656">
        <v>5.5</v>
      </c>
      <c r="C11" s="657">
        <f t="shared" ref="C11:G11" si="6">B11*150</f>
        <v>825</v>
      </c>
      <c r="D11" s="656">
        <f t="shared" si="1"/>
        <v>5.5</v>
      </c>
      <c r="E11" s="657">
        <f t="shared" si="6"/>
        <v>825</v>
      </c>
      <c r="F11" s="656">
        <f t="shared" si="2"/>
        <v>5.7</v>
      </c>
      <c r="G11" s="657">
        <f t="shared" si="6"/>
        <v>855</v>
      </c>
      <c r="H11" s="656">
        <f t="shared" si="3"/>
        <v>6</v>
      </c>
      <c r="I11" s="657">
        <f t="shared" si="4"/>
        <v>900</v>
      </c>
      <c r="J11" s="658" t="s">
        <v>283</v>
      </c>
      <c r="K11" s="659"/>
      <c r="L11" s="660"/>
      <c r="M11" s="661"/>
      <c r="N11" s="660"/>
      <c r="O11" s="661"/>
      <c r="P11" s="660"/>
      <c r="Q11" s="661"/>
      <c r="R11" s="660"/>
      <c r="S11" s="661"/>
      <c r="T11" s="663"/>
      <c r="U11" s="659"/>
      <c r="V11" s="660"/>
      <c r="W11" s="661"/>
      <c r="X11" s="660"/>
      <c r="Y11" s="661"/>
      <c r="Z11" s="660"/>
      <c r="AA11" s="661"/>
      <c r="AB11" s="660"/>
      <c r="AC11" s="661"/>
      <c r="AD11" s="663"/>
    </row>
    <row r="12" s="637" customFormat="1" ht="34" customHeight="1" spans="1:30">
      <c r="A12" s="670" t="s">
        <v>285</v>
      </c>
      <c r="B12" s="656">
        <v>5.5</v>
      </c>
      <c r="C12" s="657">
        <f t="shared" ref="C12:G12" si="7">B12*150</f>
        <v>825</v>
      </c>
      <c r="D12" s="656">
        <f t="shared" si="1"/>
        <v>5.5</v>
      </c>
      <c r="E12" s="657">
        <f t="shared" si="7"/>
        <v>825</v>
      </c>
      <c r="F12" s="656">
        <f t="shared" si="2"/>
        <v>5.7</v>
      </c>
      <c r="G12" s="657">
        <f t="shared" si="7"/>
        <v>855</v>
      </c>
      <c r="H12" s="656">
        <f t="shared" si="3"/>
        <v>6</v>
      </c>
      <c r="I12" s="657">
        <f t="shared" si="4"/>
        <v>900</v>
      </c>
      <c r="J12" s="658" t="s">
        <v>283</v>
      </c>
      <c r="K12" s="659"/>
      <c r="L12" s="660"/>
      <c r="M12" s="661"/>
      <c r="N12" s="660"/>
      <c r="O12" s="661"/>
      <c r="P12" s="660"/>
      <c r="Q12" s="661"/>
      <c r="R12" s="660"/>
      <c r="S12" s="661"/>
      <c r="T12" s="663"/>
      <c r="U12" s="659"/>
      <c r="V12" s="660"/>
      <c r="W12" s="661"/>
      <c r="X12" s="660"/>
      <c r="Y12" s="661"/>
      <c r="Z12" s="660"/>
      <c r="AA12" s="661"/>
      <c r="AB12" s="660"/>
      <c r="AC12" s="661"/>
      <c r="AD12" s="663"/>
    </row>
    <row r="13" s="637" customFormat="1" ht="34" customHeight="1" spans="1:30">
      <c r="A13" s="670" t="s">
        <v>286</v>
      </c>
      <c r="B13" s="656">
        <v>5.5</v>
      </c>
      <c r="C13" s="657">
        <f t="shared" ref="C13:G13" si="8">B13*150</f>
        <v>825</v>
      </c>
      <c r="D13" s="656">
        <f t="shared" si="1"/>
        <v>5.5</v>
      </c>
      <c r="E13" s="657">
        <f t="shared" si="8"/>
        <v>825</v>
      </c>
      <c r="F13" s="656">
        <f t="shared" si="2"/>
        <v>5.7</v>
      </c>
      <c r="G13" s="657">
        <f t="shared" si="8"/>
        <v>855</v>
      </c>
      <c r="H13" s="656">
        <f t="shared" si="3"/>
        <v>6</v>
      </c>
      <c r="I13" s="657">
        <f t="shared" si="4"/>
        <v>900</v>
      </c>
      <c r="J13" s="658" t="s">
        <v>283</v>
      </c>
      <c r="K13" s="659"/>
      <c r="L13" s="660"/>
      <c r="M13" s="661"/>
      <c r="N13" s="660"/>
      <c r="O13" s="661"/>
      <c r="P13" s="660"/>
      <c r="Q13" s="661"/>
      <c r="R13" s="660"/>
      <c r="S13" s="661"/>
      <c r="T13" s="663"/>
      <c r="U13" s="659"/>
      <c r="V13" s="660"/>
      <c r="W13" s="661"/>
      <c r="X13" s="660"/>
      <c r="Y13" s="661"/>
      <c r="Z13" s="660"/>
      <c r="AA13" s="661"/>
      <c r="AB13" s="660"/>
      <c r="AC13" s="661"/>
      <c r="AD13" s="663"/>
    </row>
    <row r="14" s="637" customFormat="1" ht="34" customHeight="1" spans="1:30">
      <c r="A14" s="670" t="s">
        <v>287</v>
      </c>
      <c r="B14" s="656">
        <v>5.5</v>
      </c>
      <c r="C14" s="657">
        <f t="shared" ref="C14:G14" si="9">B14*150</f>
        <v>825</v>
      </c>
      <c r="D14" s="656">
        <f t="shared" si="1"/>
        <v>5.5</v>
      </c>
      <c r="E14" s="657">
        <f t="shared" si="9"/>
        <v>825</v>
      </c>
      <c r="F14" s="656">
        <f t="shared" si="2"/>
        <v>5.7</v>
      </c>
      <c r="G14" s="657">
        <f t="shared" si="9"/>
        <v>855</v>
      </c>
      <c r="H14" s="656">
        <f t="shared" si="3"/>
        <v>6</v>
      </c>
      <c r="I14" s="657">
        <f t="shared" si="4"/>
        <v>900</v>
      </c>
      <c r="J14" s="658" t="s">
        <v>283</v>
      </c>
      <c r="K14" s="659"/>
      <c r="L14" s="660"/>
      <c r="M14" s="661"/>
      <c r="N14" s="660"/>
      <c r="O14" s="661"/>
      <c r="P14" s="660"/>
      <c r="Q14" s="661"/>
      <c r="R14" s="660"/>
      <c r="S14" s="661"/>
      <c r="T14" s="663"/>
      <c r="U14" s="659"/>
      <c r="V14" s="660"/>
      <c r="W14" s="661"/>
      <c r="X14" s="660"/>
      <c r="Y14" s="661"/>
      <c r="Z14" s="660"/>
      <c r="AA14" s="661"/>
      <c r="AB14" s="660"/>
      <c r="AC14" s="661"/>
      <c r="AD14" s="663"/>
    </row>
    <row r="15" s="637" customFormat="1" ht="34" customHeight="1" spans="1:30">
      <c r="A15" s="670" t="s">
        <v>288</v>
      </c>
      <c r="B15" s="656">
        <v>5.5</v>
      </c>
      <c r="C15" s="657">
        <f t="shared" ref="C15:G15" si="10">B15*150</f>
        <v>825</v>
      </c>
      <c r="D15" s="656">
        <f t="shared" si="1"/>
        <v>5.5</v>
      </c>
      <c r="E15" s="657">
        <f t="shared" si="10"/>
        <v>825</v>
      </c>
      <c r="F15" s="656">
        <f t="shared" si="2"/>
        <v>5.7</v>
      </c>
      <c r="G15" s="657">
        <f t="shared" si="10"/>
        <v>855</v>
      </c>
      <c r="H15" s="656">
        <f t="shared" si="3"/>
        <v>6</v>
      </c>
      <c r="I15" s="657">
        <f t="shared" si="4"/>
        <v>900</v>
      </c>
      <c r="J15" s="658" t="s">
        <v>283</v>
      </c>
      <c r="K15" s="659"/>
      <c r="L15" s="660"/>
      <c r="M15" s="661"/>
      <c r="N15" s="660"/>
      <c r="O15" s="661"/>
      <c r="P15" s="660"/>
      <c r="Q15" s="661"/>
      <c r="R15" s="660"/>
      <c r="S15" s="661"/>
      <c r="T15" s="663"/>
      <c r="U15" s="659"/>
      <c r="V15" s="660"/>
      <c r="W15" s="661"/>
      <c r="X15" s="660"/>
      <c r="Y15" s="661"/>
      <c r="Z15" s="660"/>
      <c r="AA15" s="661"/>
      <c r="AB15" s="660"/>
      <c r="AC15" s="661"/>
      <c r="AD15" s="663"/>
    </row>
    <row r="16" s="637" customFormat="1" ht="34" customHeight="1" spans="1:30">
      <c r="A16" s="670" t="s">
        <v>289</v>
      </c>
      <c r="B16" s="656">
        <v>5.5</v>
      </c>
      <c r="C16" s="657">
        <f t="shared" ref="C16:G16" si="11">B16*150</f>
        <v>825</v>
      </c>
      <c r="D16" s="656">
        <f t="shared" si="1"/>
        <v>5.5</v>
      </c>
      <c r="E16" s="657">
        <f t="shared" si="11"/>
        <v>825</v>
      </c>
      <c r="F16" s="656">
        <f t="shared" si="2"/>
        <v>5.7</v>
      </c>
      <c r="G16" s="657">
        <f t="shared" si="11"/>
        <v>855</v>
      </c>
      <c r="H16" s="656">
        <f t="shared" si="3"/>
        <v>6</v>
      </c>
      <c r="I16" s="657">
        <f t="shared" si="4"/>
        <v>900</v>
      </c>
      <c r="J16" s="658" t="s">
        <v>283</v>
      </c>
      <c r="K16" s="659"/>
      <c r="L16" s="660"/>
      <c r="M16" s="661"/>
      <c r="N16" s="660"/>
      <c r="O16" s="661"/>
      <c r="P16" s="660"/>
      <c r="Q16" s="661"/>
      <c r="R16" s="660"/>
      <c r="S16" s="661"/>
      <c r="T16" s="663"/>
      <c r="U16" s="659"/>
      <c r="V16" s="660"/>
      <c r="W16" s="661"/>
      <c r="X16" s="660"/>
      <c r="Y16" s="661"/>
      <c r="Z16" s="660"/>
      <c r="AA16" s="661"/>
      <c r="AB16" s="660"/>
      <c r="AC16" s="661"/>
      <c r="AD16" s="663"/>
    </row>
    <row r="17" s="637" customFormat="1" ht="34" customHeight="1" spans="1:30">
      <c r="A17" s="670" t="s">
        <v>290</v>
      </c>
      <c r="B17" s="656">
        <v>5.5</v>
      </c>
      <c r="C17" s="657">
        <f t="shared" ref="C17:G17" si="12">B17*150</f>
        <v>825</v>
      </c>
      <c r="D17" s="656">
        <f t="shared" si="1"/>
        <v>5.5</v>
      </c>
      <c r="E17" s="657">
        <f t="shared" si="12"/>
        <v>825</v>
      </c>
      <c r="F17" s="656">
        <f t="shared" si="2"/>
        <v>5.7</v>
      </c>
      <c r="G17" s="657">
        <f t="shared" si="12"/>
        <v>855</v>
      </c>
      <c r="H17" s="656">
        <f t="shared" si="3"/>
        <v>6</v>
      </c>
      <c r="I17" s="657">
        <f t="shared" si="4"/>
        <v>900</v>
      </c>
      <c r="J17" s="658" t="s">
        <v>283</v>
      </c>
      <c r="K17" s="659"/>
      <c r="L17" s="660"/>
      <c r="M17" s="661"/>
      <c r="N17" s="660"/>
      <c r="O17" s="661"/>
      <c r="P17" s="660"/>
      <c r="Q17" s="661"/>
      <c r="R17" s="660"/>
      <c r="S17" s="661"/>
      <c r="T17" s="663"/>
      <c r="U17" s="659"/>
      <c r="V17" s="660"/>
      <c r="W17" s="661"/>
      <c r="X17" s="660"/>
      <c r="Y17" s="661"/>
      <c r="Z17" s="660"/>
      <c r="AA17" s="661"/>
      <c r="AB17" s="660"/>
      <c r="AC17" s="661"/>
      <c r="AD17" s="663"/>
    </row>
    <row r="18" s="637" customFormat="1" ht="34" customHeight="1" spans="1:30">
      <c r="A18" s="670" t="s">
        <v>291</v>
      </c>
      <c r="B18" s="656">
        <v>5.5</v>
      </c>
      <c r="C18" s="657">
        <f t="shared" ref="C18:G18" si="13">B18*150</f>
        <v>825</v>
      </c>
      <c r="D18" s="656">
        <f t="shared" si="1"/>
        <v>5.5</v>
      </c>
      <c r="E18" s="657">
        <f t="shared" si="13"/>
        <v>825</v>
      </c>
      <c r="F18" s="656">
        <f t="shared" si="2"/>
        <v>5.7</v>
      </c>
      <c r="G18" s="657">
        <f t="shared" si="13"/>
        <v>855</v>
      </c>
      <c r="H18" s="656">
        <f t="shared" si="3"/>
        <v>6</v>
      </c>
      <c r="I18" s="657">
        <f t="shared" si="4"/>
        <v>900</v>
      </c>
      <c r="J18" s="658" t="s">
        <v>283</v>
      </c>
      <c r="K18" s="659"/>
      <c r="L18" s="660"/>
      <c r="M18" s="661"/>
      <c r="N18" s="660"/>
      <c r="O18" s="661"/>
      <c r="P18" s="660"/>
      <c r="Q18" s="661"/>
      <c r="R18" s="660"/>
      <c r="S18" s="661"/>
      <c r="T18" s="663"/>
      <c r="U18" s="659"/>
      <c r="V18" s="660"/>
      <c r="W18" s="661"/>
      <c r="X18" s="660"/>
      <c r="Y18" s="661"/>
      <c r="Z18" s="660"/>
      <c r="AA18" s="661"/>
      <c r="AB18" s="660"/>
      <c r="AC18" s="661"/>
      <c r="AD18" s="663"/>
    </row>
    <row r="19" s="637" customFormat="1" ht="34" customHeight="1" spans="1:30">
      <c r="A19" s="670" t="s">
        <v>292</v>
      </c>
      <c r="B19" s="656">
        <v>5.5</v>
      </c>
      <c r="C19" s="657">
        <f t="shared" ref="C19:G19" si="14">B19*150</f>
        <v>825</v>
      </c>
      <c r="D19" s="656">
        <f t="shared" si="1"/>
        <v>5.5</v>
      </c>
      <c r="E19" s="657">
        <f t="shared" si="14"/>
        <v>825</v>
      </c>
      <c r="F19" s="656">
        <f t="shared" si="2"/>
        <v>5.7</v>
      </c>
      <c r="G19" s="657">
        <f t="shared" si="14"/>
        <v>855</v>
      </c>
      <c r="H19" s="656">
        <f t="shared" si="3"/>
        <v>6</v>
      </c>
      <c r="I19" s="657">
        <f t="shared" si="4"/>
        <v>900</v>
      </c>
      <c r="J19" s="658" t="s">
        <v>283</v>
      </c>
      <c r="K19" s="659"/>
      <c r="L19" s="660"/>
      <c r="M19" s="661"/>
      <c r="N19" s="660"/>
      <c r="O19" s="661"/>
      <c r="P19" s="660"/>
      <c r="Q19" s="661"/>
      <c r="R19" s="660"/>
      <c r="S19" s="661"/>
      <c r="T19" s="663"/>
      <c r="U19" s="659"/>
      <c r="V19" s="660"/>
      <c r="W19" s="661"/>
      <c r="X19" s="660"/>
      <c r="Y19" s="661"/>
      <c r="Z19" s="660"/>
      <c r="AA19" s="661"/>
      <c r="AB19" s="660"/>
      <c r="AC19" s="661"/>
      <c r="AD19" s="663"/>
    </row>
    <row r="20" s="637" customFormat="1" ht="34" customHeight="1" spans="1:30">
      <c r="A20" s="670" t="s">
        <v>293</v>
      </c>
      <c r="B20" s="656">
        <v>5.5</v>
      </c>
      <c r="C20" s="657">
        <f t="shared" ref="C20:G20" si="15">B20*150</f>
        <v>825</v>
      </c>
      <c r="D20" s="656">
        <f t="shared" si="1"/>
        <v>5.5</v>
      </c>
      <c r="E20" s="657">
        <f t="shared" si="15"/>
        <v>825</v>
      </c>
      <c r="F20" s="656">
        <f t="shared" si="2"/>
        <v>5.7</v>
      </c>
      <c r="G20" s="657">
        <f t="shared" si="15"/>
        <v>855</v>
      </c>
      <c r="H20" s="656">
        <f t="shared" si="3"/>
        <v>6</v>
      </c>
      <c r="I20" s="657">
        <f t="shared" si="4"/>
        <v>900</v>
      </c>
      <c r="J20" s="658" t="s">
        <v>283</v>
      </c>
      <c r="K20" s="659"/>
      <c r="L20" s="660"/>
      <c r="M20" s="661"/>
      <c r="N20" s="660"/>
      <c r="O20" s="661"/>
      <c r="P20" s="660"/>
      <c r="Q20" s="661"/>
      <c r="R20" s="660"/>
      <c r="S20" s="661"/>
      <c r="T20" s="663"/>
      <c r="U20" s="659"/>
      <c r="V20" s="660"/>
      <c r="W20" s="661"/>
      <c r="X20" s="660"/>
      <c r="Y20" s="661"/>
      <c r="Z20" s="660"/>
      <c r="AA20" s="661"/>
      <c r="AB20" s="660"/>
      <c r="AC20" s="661"/>
      <c r="AD20" s="663"/>
    </row>
    <row r="21" s="637" customFormat="1" ht="34" customHeight="1" spans="1:30">
      <c r="A21" s="670" t="s">
        <v>294</v>
      </c>
      <c r="B21" s="656">
        <v>5.5</v>
      </c>
      <c r="C21" s="657">
        <f t="shared" ref="C21:G21" si="16">B21*150</f>
        <v>825</v>
      </c>
      <c r="D21" s="656">
        <f t="shared" si="1"/>
        <v>5.5</v>
      </c>
      <c r="E21" s="657">
        <f t="shared" si="16"/>
        <v>825</v>
      </c>
      <c r="F21" s="656">
        <f t="shared" si="2"/>
        <v>5.7</v>
      </c>
      <c r="G21" s="657">
        <f t="shared" si="16"/>
        <v>855</v>
      </c>
      <c r="H21" s="656">
        <f t="shared" si="3"/>
        <v>6</v>
      </c>
      <c r="I21" s="657">
        <f t="shared" si="4"/>
        <v>900</v>
      </c>
      <c r="J21" s="658" t="s">
        <v>283</v>
      </c>
      <c r="K21" s="659"/>
      <c r="L21" s="660"/>
      <c r="M21" s="661"/>
      <c r="N21" s="660"/>
      <c r="O21" s="661"/>
      <c r="P21" s="660"/>
      <c r="Q21" s="661"/>
      <c r="R21" s="660"/>
      <c r="S21" s="661"/>
      <c r="T21" s="663"/>
      <c r="U21" s="659"/>
      <c r="V21" s="660"/>
      <c r="W21" s="661"/>
      <c r="X21" s="660"/>
      <c r="Y21" s="661"/>
      <c r="Z21" s="660"/>
      <c r="AA21" s="661"/>
      <c r="AB21" s="660"/>
      <c r="AC21" s="661"/>
      <c r="AD21" s="663"/>
    </row>
    <row r="22" s="637" customFormat="1" ht="34" customHeight="1" spans="1:30">
      <c r="A22" s="670" t="s">
        <v>295</v>
      </c>
      <c r="B22" s="656">
        <v>5.5</v>
      </c>
      <c r="C22" s="657">
        <f t="shared" ref="C22:G22" si="17">B22*150</f>
        <v>825</v>
      </c>
      <c r="D22" s="656">
        <f t="shared" si="1"/>
        <v>5.5</v>
      </c>
      <c r="E22" s="657">
        <f t="shared" si="17"/>
        <v>825</v>
      </c>
      <c r="F22" s="656">
        <f t="shared" si="2"/>
        <v>5.7</v>
      </c>
      <c r="G22" s="657">
        <f t="shared" si="17"/>
        <v>855</v>
      </c>
      <c r="H22" s="656">
        <f t="shared" si="3"/>
        <v>6</v>
      </c>
      <c r="I22" s="657">
        <f t="shared" si="4"/>
        <v>900</v>
      </c>
      <c r="J22" s="658" t="s">
        <v>283</v>
      </c>
      <c r="K22" s="659"/>
      <c r="L22" s="660"/>
      <c r="M22" s="661"/>
      <c r="N22" s="660"/>
      <c r="O22" s="661"/>
      <c r="P22" s="660"/>
      <c r="Q22" s="661"/>
      <c r="R22" s="660"/>
      <c r="S22" s="661"/>
      <c r="T22" s="663"/>
      <c r="U22" s="659"/>
      <c r="V22" s="660"/>
      <c r="W22" s="661"/>
      <c r="X22" s="660"/>
      <c r="Y22" s="661"/>
      <c r="Z22" s="660"/>
      <c r="AA22" s="661"/>
      <c r="AB22" s="660"/>
      <c r="AC22" s="661"/>
      <c r="AD22" s="663"/>
    </row>
    <row r="23" s="637" customFormat="1" ht="34" customHeight="1" spans="1:30">
      <c r="A23" s="670" t="s">
        <v>296</v>
      </c>
      <c r="B23" s="656">
        <v>5.5</v>
      </c>
      <c r="C23" s="657">
        <f t="shared" ref="C23:G23" si="18">B23*150</f>
        <v>825</v>
      </c>
      <c r="D23" s="656">
        <f t="shared" si="1"/>
        <v>5.5</v>
      </c>
      <c r="E23" s="657">
        <f t="shared" si="18"/>
        <v>825</v>
      </c>
      <c r="F23" s="656">
        <f t="shared" si="2"/>
        <v>5.7</v>
      </c>
      <c r="G23" s="657">
        <f t="shared" si="18"/>
        <v>855</v>
      </c>
      <c r="H23" s="656">
        <f t="shared" si="3"/>
        <v>6</v>
      </c>
      <c r="I23" s="657">
        <f t="shared" si="4"/>
        <v>900</v>
      </c>
      <c r="J23" s="658" t="s">
        <v>283</v>
      </c>
      <c r="K23" s="659"/>
      <c r="L23" s="660"/>
      <c r="M23" s="661"/>
      <c r="N23" s="660"/>
      <c r="O23" s="661"/>
      <c r="P23" s="660"/>
      <c r="Q23" s="661"/>
      <c r="R23" s="660"/>
      <c r="S23" s="661"/>
      <c r="T23" s="663"/>
      <c r="U23" s="659"/>
      <c r="V23" s="660"/>
      <c r="W23" s="661"/>
      <c r="X23" s="660"/>
      <c r="Y23" s="661"/>
      <c r="Z23" s="660"/>
      <c r="AA23" s="661"/>
      <c r="AB23" s="660"/>
      <c r="AC23" s="661"/>
      <c r="AD23" s="663"/>
    </row>
    <row r="24" s="637" customFormat="1" ht="34" customHeight="1" spans="1:30">
      <c r="A24" s="670" t="s">
        <v>297</v>
      </c>
      <c r="B24" s="656">
        <v>5.5</v>
      </c>
      <c r="C24" s="657">
        <f t="shared" ref="C24:G24" si="19">B24*150</f>
        <v>825</v>
      </c>
      <c r="D24" s="656">
        <f t="shared" si="1"/>
        <v>5.5</v>
      </c>
      <c r="E24" s="657">
        <f t="shared" si="19"/>
        <v>825</v>
      </c>
      <c r="F24" s="656">
        <f t="shared" si="2"/>
        <v>5.7</v>
      </c>
      <c r="G24" s="657">
        <f t="shared" si="19"/>
        <v>855</v>
      </c>
      <c r="H24" s="656">
        <f t="shared" si="3"/>
        <v>6</v>
      </c>
      <c r="I24" s="657">
        <f t="shared" si="4"/>
        <v>900</v>
      </c>
      <c r="J24" s="658" t="s">
        <v>283</v>
      </c>
      <c r="K24" s="659"/>
      <c r="L24" s="660"/>
      <c r="M24" s="661"/>
      <c r="N24" s="660"/>
      <c r="O24" s="661"/>
      <c r="P24" s="660"/>
      <c r="Q24" s="661"/>
      <c r="R24" s="660"/>
      <c r="S24" s="661"/>
      <c r="T24" s="663"/>
      <c r="U24" s="659"/>
      <c r="V24" s="660"/>
      <c r="W24" s="661"/>
      <c r="X24" s="660"/>
      <c r="Y24" s="661"/>
      <c r="Z24" s="660"/>
      <c r="AA24" s="661"/>
      <c r="AB24" s="660"/>
      <c r="AC24" s="661"/>
      <c r="AD24" s="663"/>
    </row>
    <row r="25" s="637" customFormat="1" ht="34" customHeight="1" spans="1:30">
      <c r="A25" s="670" t="s">
        <v>298</v>
      </c>
      <c r="B25" s="656">
        <v>5.5</v>
      </c>
      <c r="C25" s="657">
        <f t="shared" ref="C25:G25" si="20">B25*150</f>
        <v>825</v>
      </c>
      <c r="D25" s="656">
        <f t="shared" si="1"/>
        <v>5.5</v>
      </c>
      <c r="E25" s="657">
        <f t="shared" si="20"/>
        <v>825</v>
      </c>
      <c r="F25" s="656">
        <f t="shared" si="2"/>
        <v>5.7</v>
      </c>
      <c r="G25" s="657">
        <f t="shared" si="20"/>
        <v>855</v>
      </c>
      <c r="H25" s="656">
        <f t="shared" si="3"/>
        <v>6</v>
      </c>
      <c r="I25" s="657">
        <f t="shared" si="4"/>
        <v>900</v>
      </c>
      <c r="J25" s="658" t="s">
        <v>283</v>
      </c>
      <c r="K25" s="659"/>
      <c r="L25" s="660"/>
      <c r="M25" s="661"/>
      <c r="N25" s="660"/>
      <c r="O25" s="661"/>
      <c r="P25" s="660"/>
      <c r="Q25" s="661"/>
      <c r="R25" s="660"/>
      <c r="S25" s="661"/>
      <c r="T25" s="663"/>
      <c r="U25" s="659"/>
      <c r="V25" s="660"/>
      <c r="W25" s="661"/>
      <c r="X25" s="660"/>
      <c r="Y25" s="661"/>
      <c r="Z25" s="660"/>
      <c r="AA25" s="661"/>
      <c r="AB25" s="660"/>
      <c r="AC25" s="661"/>
      <c r="AD25" s="663"/>
    </row>
    <row r="26" s="637" customFormat="1" ht="34" customHeight="1" spans="1:30">
      <c r="A26" s="664" t="s">
        <v>299</v>
      </c>
      <c r="B26" s="39"/>
      <c r="C26" s="39"/>
      <c r="D26" s="39"/>
      <c r="E26" s="39"/>
      <c r="F26" s="39"/>
      <c r="G26" s="39"/>
      <c r="H26" s="39"/>
      <c r="I26" s="39"/>
      <c r="J26" s="665"/>
      <c r="K26" s="659"/>
      <c r="L26" s="660"/>
      <c r="M26" s="661"/>
      <c r="N26" s="660"/>
      <c r="O26" s="661"/>
      <c r="P26" s="660"/>
      <c r="Q26" s="661"/>
      <c r="R26" s="660"/>
      <c r="S26" s="661"/>
      <c r="T26" s="663"/>
      <c r="U26" s="659"/>
      <c r="V26" s="660"/>
      <c r="W26" s="661"/>
      <c r="X26" s="660"/>
      <c r="Y26" s="661"/>
      <c r="Z26" s="660"/>
      <c r="AA26" s="661"/>
      <c r="AB26" s="660"/>
      <c r="AC26" s="661"/>
      <c r="AD26" s="663"/>
    </row>
    <row r="27" s="637" customFormat="1" ht="34" customHeight="1" spans="1:30">
      <c r="A27" s="666" t="s">
        <v>272</v>
      </c>
      <c r="B27" s="667" t="s">
        <v>222</v>
      </c>
      <c r="C27" s="667"/>
      <c r="D27" s="667" t="s">
        <v>273</v>
      </c>
      <c r="E27" s="667"/>
      <c r="F27" s="667" t="s">
        <v>274</v>
      </c>
      <c r="G27" s="667"/>
      <c r="H27" s="667" t="s">
        <v>275</v>
      </c>
      <c r="I27" s="667"/>
      <c r="J27" s="668" t="s">
        <v>276</v>
      </c>
      <c r="K27" s="659"/>
      <c r="L27" s="660"/>
      <c r="M27" s="661"/>
      <c r="N27" s="660"/>
      <c r="O27" s="661"/>
      <c r="P27" s="660"/>
      <c r="Q27" s="661"/>
      <c r="R27" s="660"/>
      <c r="S27" s="661"/>
      <c r="T27" s="663"/>
      <c r="U27" s="659"/>
      <c r="V27" s="660"/>
      <c r="W27" s="661"/>
      <c r="X27" s="660"/>
      <c r="Y27" s="661"/>
      <c r="Z27" s="660"/>
      <c r="AA27" s="661"/>
      <c r="AB27" s="660"/>
      <c r="AC27" s="661"/>
      <c r="AD27" s="663"/>
    </row>
    <row r="28" s="637" customFormat="1" ht="34" customHeight="1" spans="1:30">
      <c r="A28" s="669" t="s">
        <v>300</v>
      </c>
      <c r="B28" s="411" t="s">
        <v>224</v>
      </c>
      <c r="C28" s="411" t="s">
        <v>278</v>
      </c>
      <c r="D28" s="411" t="s">
        <v>224</v>
      </c>
      <c r="E28" s="411" t="s">
        <v>278</v>
      </c>
      <c r="F28" s="411" t="s">
        <v>224</v>
      </c>
      <c r="G28" s="411" t="s">
        <v>278</v>
      </c>
      <c r="H28" s="411" t="s">
        <v>224</v>
      </c>
      <c r="I28" s="411" t="s">
        <v>278</v>
      </c>
      <c r="J28" s="668"/>
      <c r="K28" s="659"/>
      <c r="L28" s="660"/>
      <c r="M28" s="661"/>
      <c r="N28" s="660"/>
      <c r="O28" s="661"/>
      <c r="P28" s="660"/>
      <c r="Q28" s="661"/>
      <c r="R28" s="660"/>
      <c r="S28" s="661"/>
      <c r="T28" s="663"/>
      <c r="U28" s="659"/>
      <c r="V28" s="660"/>
      <c r="W28" s="661"/>
      <c r="X28" s="660"/>
      <c r="Y28" s="661"/>
      <c r="Z28" s="660"/>
      <c r="AA28" s="661"/>
      <c r="AB28" s="660"/>
      <c r="AC28" s="661"/>
      <c r="AD28" s="663"/>
    </row>
    <row r="29" s="637" customFormat="1" ht="34" customHeight="1" spans="1:30">
      <c r="A29" s="671" t="s">
        <v>301</v>
      </c>
      <c r="B29" s="656">
        <v>5.9</v>
      </c>
      <c r="C29" s="657">
        <f t="shared" ref="C29:G29" si="21">B29*150</f>
        <v>885</v>
      </c>
      <c r="D29" s="656">
        <f t="shared" ref="D29:D34" si="22">B29</f>
        <v>5.9</v>
      </c>
      <c r="E29" s="657">
        <f t="shared" si="21"/>
        <v>885</v>
      </c>
      <c r="F29" s="656">
        <f t="shared" ref="F29:F34" si="23">B29+0.2</f>
        <v>6.1</v>
      </c>
      <c r="G29" s="657">
        <f t="shared" si="21"/>
        <v>915</v>
      </c>
      <c r="H29" s="656">
        <f t="shared" ref="H29:H34" si="24">B29+0.5</f>
        <v>6.4</v>
      </c>
      <c r="I29" s="657">
        <f t="shared" ref="I29:I34" si="25">H29*150</f>
        <v>960</v>
      </c>
      <c r="J29" s="658" t="s">
        <v>283</v>
      </c>
      <c r="K29" s="659"/>
      <c r="L29" s="660"/>
      <c r="M29" s="661"/>
      <c r="N29" s="660"/>
      <c r="O29" s="661"/>
      <c r="P29" s="660"/>
      <c r="Q29" s="661"/>
      <c r="R29" s="660"/>
      <c r="S29" s="661"/>
      <c r="T29" s="663"/>
      <c r="U29" s="659"/>
      <c r="V29" s="660"/>
      <c r="W29" s="661"/>
      <c r="X29" s="660"/>
      <c r="Y29" s="661"/>
      <c r="Z29" s="660"/>
      <c r="AA29" s="661"/>
      <c r="AB29" s="660"/>
      <c r="AC29" s="661"/>
      <c r="AD29" s="663"/>
    </row>
    <row r="30" s="637" customFormat="1" ht="34" customHeight="1" spans="1:30">
      <c r="A30" s="670" t="s">
        <v>302</v>
      </c>
      <c r="B30" s="656">
        <v>5.9</v>
      </c>
      <c r="C30" s="657">
        <f t="shared" ref="C30:G30" si="26">B30*150</f>
        <v>885</v>
      </c>
      <c r="D30" s="656">
        <f t="shared" si="22"/>
        <v>5.9</v>
      </c>
      <c r="E30" s="657">
        <f t="shared" si="26"/>
        <v>885</v>
      </c>
      <c r="F30" s="656">
        <f t="shared" si="23"/>
        <v>6.1</v>
      </c>
      <c r="G30" s="657">
        <f t="shared" si="26"/>
        <v>915</v>
      </c>
      <c r="H30" s="656">
        <f t="shared" si="24"/>
        <v>6.4</v>
      </c>
      <c r="I30" s="657">
        <f t="shared" si="25"/>
        <v>960</v>
      </c>
      <c r="J30" s="658" t="s">
        <v>283</v>
      </c>
      <c r="K30" s="659"/>
      <c r="L30" s="660"/>
      <c r="M30" s="661"/>
      <c r="N30" s="660"/>
      <c r="O30" s="661"/>
      <c r="P30" s="660"/>
      <c r="Q30" s="661"/>
      <c r="R30" s="660"/>
      <c r="S30" s="661"/>
      <c r="T30" s="663"/>
      <c r="U30" s="659"/>
      <c r="V30" s="660"/>
      <c r="W30" s="661"/>
      <c r="X30" s="660"/>
      <c r="Y30" s="661"/>
      <c r="Z30" s="660"/>
      <c r="AA30" s="661"/>
      <c r="AB30" s="660"/>
      <c r="AC30" s="661"/>
      <c r="AD30" s="663"/>
    </row>
    <row r="31" s="637" customFormat="1" ht="34" customHeight="1" spans="1:30">
      <c r="A31" s="670" t="s">
        <v>303</v>
      </c>
      <c r="B31" s="656">
        <v>5.9</v>
      </c>
      <c r="C31" s="657">
        <f t="shared" ref="C31:G31" si="27">B31*150</f>
        <v>885</v>
      </c>
      <c r="D31" s="656">
        <f t="shared" si="22"/>
        <v>5.9</v>
      </c>
      <c r="E31" s="657">
        <f t="shared" si="27"/>
        <v>885</v>
      </c>
      <c r="F31" s="656">
        <f t="shared" si="23"/>
        <v>6.1</v>
      </c>
      <c r="G31" s="657">
        <f t="shared" si="27"/>
        <v>915</v>
      </c>
      <c r="H31" s="656">
        <f t="shared" si="24"/>
        <v>6.4</v>
      </c>
      <c r="I31" s="657">
        <f t="shared" si="25"/>
        <v>960</v>
      </c>
      <c r="J31" s="658" t="s">
        <v>283</v>
      </c>
      <c r="K31" s="659"/>
      <c r="L31" s="660"/>
      <c r="M31" s="661"/>
      <c r="N31" s="660"/>
      <c r="O31" s="661"/>
      <c r="P31" s="660"/>
      <c r="Q31" s="661"/>
      <c r="R31" s="660"/>
      <c r="S31" s="661"/>
      <c r="T31" s="663"/>
      <c r="U31" s="659"/>
      <c r="V31" s="660"/>
      <c r="W31" s="661"/>
      <c r="X31" s="660"/>
      <c r="Y31" s="661"/>
      <c r="Z31" s="660"/>
      <c r="AA31" s="661"/>
      <c r="AB31" s="660"/>
      <c r="AC31" s="661"/>
      <c r="AD31" s="663"/>
    </row>
    <row r="32" s="637" customFormat="1" ht="34" customHeight="1" spans="1:30">
      <c r="A32" s="670" t="s">
        <v>304</v>
      </c>
      <c r="B32" s="656">
        <v>5.9</v>
      </c>
      <c r="C32" s="657">
        <f t="shared" ref="C32:G32" si="28">B32*150</f>
        <v>885</v>
      </c>
      <c r="D32" s="656">
        <f t="shared" si="22"/>
        <v>5.9</v>
      </c>
      <c r="E32" s="657">
        <f t="shared" si="28"/>
        <v>885</v>
      </c>
      <c r="F32" s="656">
        <f t="shared" si="23"/>
        <v>6.1</v>
      </c>
      <c r="G32" s="657">
        <f t="shared" si="28"/>
        <v>915</v>
      </c>
      <c r="H32" s="656">
        <f t="shared" si="24"/>
        <v>6.4</v>
      </c>
      <c r="I32" s="657">
        <f t="shared" si="25"/>
        <v>960</v>
      </c>
      <c r="J32" s="658" t="s">
        <v>283</v>
      </c>
      <c r="K32" s="659"/>
      <c r="L32" s="660"/>
      <c r="M32" s="661"/>
      <c r="N32" s="660"/>
      <c r="O32" s="661"/>
      <c r="P32" s="660"/>
      <c r="Q32" s="661"/>
      <c r="R32" s="660"/>
      <c r="S32" s="661"/>
      <c r="T32" s="663"/>
      <c r="U32" s="659"/>
      <c r="V32" s="660"/>
      <c r="W32" s="661"/>
      <c r="X32" s="660"/>
      <c r="Y32" s="661"/>
      <c r="Z32" s="660"/>
      <c r="AA32" s="661"/>
      <c r="AB32" s="660"/>
      <c r="AC32" s="661"/>
      <c r="AD32" s="663"/>
    </row>
    <row r="33" s="637" customFormat="1" ht="34" customHeight="1" spans="1:30">
      <c r="A33" s="670" t="s">
        <v>305</v>
      </c>
      <c r="B33" s="656">
        <v>5.9</v>
      </c>
      <c r="C33" s="657">
        <f t="shared" ref="C33:G33" si="29">B33*150</f>
        <v>885</v>
      </c>
      <c r="D33" s="656">
        <f t="shared" si="22"/>
        <v>5.9</v>
      </c>
      <c r="E33" s="657">
        <f t="shared" si="29"/>
        <v>885</v>
      </c>
      <c r="F33" s="656">
        <f t="shared" si="23"/>
        <v>6.1</v>
      </c>
      <c r="G33" s="657">
        <f t="shared" si="29"/>
        <v>915</v>
      </c>
      <c r="H33" s="656">
        <f t="shared" si="24"/>
        <v>6.4</v>
      </c>
      <c r="I33" s="657">
        <f t="shared" si="25"/>
        <v>960</v>
      </c>
      <c r="J33" s="658" t="s">
        <v>283</v>
      </c>
      <c r="K33" s="659"/>
      <c r="L33" s="660"/>
      <c r="M33" s="661"/>
      <c r="N33" s="660"/>
      <c r="O33" s="661"/>
      <c r="P33" s="660"/>
      <c r="Q33" s="661"/>
      <c r="R33" s="660"/>
      <c r="S33" s="661"/>
      <c r="T33" s="663"/>
      <c r="U33" s="659"/>
      <c r="V33" s="660"/>
      <c r="W33" s="661"/>
      <c r="X33" s="660"/>
      <c r="Y33" s="661"/>
      <c r="Z33" s="660"/>
      <c r="AA33" s="661"/>
      <c r="AB33" s="660"/>
      <c r="AC33" s="661"/>
      <c r="AD33" s="663"/>
    </row>
    <row r="34" s="637" customFormat="1" ht="34" customHeight="1" spans="1:30">
      <c r="A34" s="670" t="s">
        <v>306</v>
      </c>
      <c r="B34" s="656">
        <v>5.9</v>
      </c>
      <c r="C34" s="657">
        <f t="shared" ref="C34:G34" si="30">B34*150</f>
        <v>885</v>
      </c>
      <c r="D34" s="656">
        <f t="shared" si="22"/>
        <v>5.9</v>
      </c>
      <c r="E34" s="657">
        <f t="shared" si="30"/>
        <v>885</v>
      </c>
      <c r="F34" s="656">
        <f t="shared" si="23"/>
        <v>6.1</v>
      </c>
      <c r="G34" s="657">
        <f t="shared" si="30"/>
        <v>915</v>
      </c>
      <c r="H34" s="656">
        <f t="shared" si="24"/>
        <v>6.4</v>
      </c>
      <c r="I34" s="657">
        <f t="shared" si="25"/>
        <v>960</v>
      </c>
      <c r="J34" s="658" t="s">
        <v>283</v>
      </c>
      <c r="K34" s="659"/>
      <c r="L34" s="660"/>
      <c r="M34" s="661"/>
      <c r="N34" s="660"/>
      <c r="O34" s="661"/>
      <c r="P34" s="660"/>
      <c r="Q34" s="661"/>
      <c r="R34" s="660"/>
      <c r="S34" s="661"/>
      <c r="T34" s="663"/>
      <c r="U34" s="659"/>
      <c r="V34" s="660"/>
      <c r="W34" s="661"/>
      <c r="X34" s="660"/>
      <c r="Y34" s="661"/>
      <c r="Z34" s="660"/>
      <c r="AA34" s="661"/>
      <c r="AB34" s="660"/>
      <c r="AC34" s="661"/>
      <c r="AD34" s="663"/>
    </row>
    <row r="35" s="637" customFormat="1" ht="34" customHeight="1" spans="1:30">
      <c r="A35" s="664" t="s">
        <v>307</v>
      </c>
      <c r="B35" s="39"/>
      <c r="C35" s="39"/>
      <c r="D35" s="39"/>
      <c r="E35" s="39"/>
      <c r="F35" s="39"/>
      <c r="G35" s="39"/>
      <c r="H35" s="39"/>
      <c r="I35" s="39"/>
      <c r="J35" s="665"/>
      <c r="K35" s="659"/>
      <c r="L35" s="660"/>
      <c r="M35" s="661"/>
      <c r="N35" s="660"/>
      <c r="O35" s="661"/>
      <c r="P35" s="660"/>
      <c r="Q35" s="661"/>
      <c r="R35" s="660"/>
      <c r="S35" s="661"/>
      <c r="T35" s="663"/>
      <c r="U35" s="659"/>
      <c r="V35" s="660"/>
      <c r="W35" s="661"/>
      <c r="X35" s="660"/>
      <c r="Y35" s="661"/>
      <c r="Z35" s="660"/>
      <c r="AA35" s="661"/>
      <c r="AB35" s="660"/>
      <c r="AC35" s="661"/>
      <c r="AD35" s="663"/>
    </row>
    <row r="36" s="637" customFormat="1" ht="34" customHeight="1" spans="1:30">
      <c r="A36" s="666" t="s">
        <v>272</v>
      </c>
      <c r="B36" s="667" t="s">
        <v>222</v>
      </c>
      <c r="C36" s="667"/>
      <c r="D36" s="667" t="s">
        <v>273</v>
      </c>
      <c r="E36" s="667"/>
      <c r="F36" s="667" t="s">
        <v>274</v>
      </c>
      <c r="G36" s="667"/>
      <c r="H36" s="667" t="s">
        <v>275</v>
      </c>
      <c r="I36" s="667"/>
      <c r="J36" s="668" t="s">
        <v>276</v>
      </c>
      <c r="K36" s="659"/>
      <c r="L36" s="660"/>
      <c r="M36" s="661"/>
      <c r="N36" s="660"/>
      <c r="O36" s="661"/>
      <c r="P36" s="660"/>
      <c r="Q36" s="661"/>
      <c r="R36" s="660"/>
      <c r="S36" s="661"/>
      <c r="T36" s="663"/>
      <c r="U36" s="659"/>
      <c r="V36" s="660"/>
      <c r="W36" s="661"/>
      <c r="X36" s="660"/>
      <c r="Y36" s="661"/>
      <c r="Z36" s="660"/>
      <c r="AA36" s="661"/>
      <c r="AB36" s="660"/>
      <c r="AC36" s="661"/>
      <c r="AD36" s="663"/>
    </row>
    <row r="37" s="637" customFormat="1" ht="34" customHeight="1" spans="1:30">
      <c r="A37" s="669" t="s">
        <v>300</v>
      </c>
      <c r="B37" s="411" t="s">
        <v>224</v>
      </c>
      <c r="C37" s="411" t="s">
        <v>278</v>
      </c>
      <c r="D37" s="411" t="s">
        <v>224</v>
      </c>
      <c r="E37" s="411" t="s">
        <v>278</v>
      </c>
      <c r="F37" s="411" t="s">
        <v>224</v>
      </c>
      <c r="G37" s="411" t="s">
        <v>278</v>
      </c>
      <c r="H37" s="411" t="s">
        <v>224</v>
      </c>
      <c r="I37" s="411" t="s">
        <v>278</v>
      </c>
      <c r="J37" s="668"/>
      <c r="K37" s="659"/>
      <c r="L37" s="660"/>
      <c r="M37" s="661"/>
      <c r="N37" s="660"/>
      <c r="O37" s="661"/>
      <c r="P37" s="660"/>
      <c r="Q37" s="661"/>
      <c r="R37" s="660"/>
      <c r="S37" s="661"/>
      <c r="T37" s="663"/>
      <c r="U37" s="659"/>
      <c r="V37" s="660"/>
      <c r="W37" s="661"/>
      <c r="X37" s="660"/>
      <c r="Y37" s="661"/>
      <c r="Z37" s="660"/>
      <c r="AA37" s="661"/>
      <c r="AB37" s="660"/>
      <c r="AC37" s="661"/>
      <c r="AD37" s="663"/>
    </row>
    <row r="38" s="637" customFormat="1" ht="34" customHeight="1" spans="1:30">
      <c r="A38" s="671" t="s">
        <v>308</v>
      </c>
      <c r="B38" s="656">
        <v>6.4</v>
      </c>
      <c r="C38" s="657">
        <f t="shared" ref="C38:G38" si="31">B38*150</f>
        <v>960</v>
      </c>
      <c r="D38" s="656">
        <f t="shared" ref="D38:D43" si="32">B38</f>
        <v>6.4</v>
      </c>
      <c r="E38" s="657">
        <f t="shared" si="31"/>
        <v>960</v>
      </c>
      <c r="F38" s="656">
        <f t="shared" ref="F38:F43" si="33">B38+0.2</f>
        <v>6.6</v>
      </c>
      <c r="G38" s="657">
        <f t="shared" si="31"/>
        <v>990</v>
      </c>
      <c r="H38" s="656">
        <f t="shared" ref="H38:H43" si="34">B38+0.5</f>
        <v>6.9</v>
      </c>
      <c r="I38" s="657">
        <f t="shared" ref="I38:I43" si="35">H38*150</f>
        <v>1035</v>
      </c>
      <c r="J38" s="658" t="s">
        <v>309</v>
      </c>
      <c r="K38" s="659"/>
      <c r="L38" s="660"/>
      <c r="M38" s="661"/>
      <c r="N38" s="660"/>
      <c r="O38" s="661"/>
      <c r="P38" s="660"/>
      <c r="Q38" s="661"/>
      <c r="R38" s="660"/>
      <c r="S38" s="661"/>
      <c r="T38" s="663"/>
      <c r="U38" s="659"/>
      <c r="V38" s="660"/>
      <c r="W38" s="661"/>
      <c r="X38" s="660"/>
      <c r="Y38" s="661"/>
      <c r="Z38" s="660"/>
      <c r="AA38" s="661"/>
      <c r="AB38" s="660"/>
      <c r="AC38" s="661"/>
      <c r="AD38" s="663"/>
    </row>
    <row r="39" s="637" customFormat="1" ht="34" customHeight="1" spans="1:30">
      <c r="A39" s="670" t="s">
        <v>310</v>
      </c>
      <c r="B39" s="656">
        <v>6.4</v>
      </c>
      <c r="C39" s="657">
        <f t="shared" ref="C39:G39" si="36">B39*150</f>
        <v>960</v>
      </c>
      <c r="D39" s="656">
        <f t="shared" si="32"/>
        <v>6.4</v>
      </c>
      <c r="E39" s="657">
        <f t="shared" si="36"/>
        <v>960</v>
      </c>
      <c r="F39" s="656">
        <f t="shared" si="33"/>
        <v>6.6</v>
      </c>
      <c r="G39" s="657">
        <f t="shared" si="36"/>
        <v>990</v>
      </c>
      <c r="H39" s="656">
        <f t="shared" si="34"/>
        <v>6.9</v>
      </c>
      <c r="I39" s="657">
        <f t="shared" si="35"/>
        <v>1035</v>
      </c>
      <c r="J39" s="658" t="s">
        <v>309</v>
      </c>
      <c r="K39" s="659"/>
      <c r="L39" s="660"/>
      <c r="M39" s="661"/>
      <c r="N39" s="660"/>
      <c r="O39" s="661"/>
      <c r="P39" s="660"/>
      <c r="Q39" s="661"/>
      <c r="R39" s="660"/>
      <c r="S39" s="661"/>
      <c r="T39" s="663"/>
      <c r="U39" s="659"/>
      <c r="V39" s="660"/>
      <c r="W39" s="661"/>
      <c r="X39" s="660"/>
      <c r="Y39" s="661"/>
      <c r="Z39" s="660"/>
      <c r="AA39" s="661"/>
      <c r="AB39" s="660"/>
      <c r="AC39" s="661"/>
      <c r="AD39" s="663"/>
    </row>
    <row r="40" s="637" customFormat="1" ht="34" customHeight="1" spans="1:30">
      <c r="A40" s="670" t="s">
        <v>311</v>
      </c>
      <c r="B40" s="656">
        <v>6.4</v>
      </c>
      <c r="C40" s="657">
        <f t="shared" ref="C40:G40" si="37">B40*150</f>
        <v>960</v>
      </c>
      <c r="D40" s="656">
        <f t="shared" si="32"/>
        <v>6.4</v>
      </c>
      <c r="E40" s="657">
        <f t="shared" si="37"/>
        <v>960</v>
      </c>
      <c r="F40" s="656">
        <f t="shared" si="33"/>
        <v>6.6</v>
      </c>
      <c r="G40" s="657">
        <f t="shared" si="37"/>
        <v>990</v>
      </c>
      <c r="H40" s="656">
        <f t="shared" si="34"/>
        <v>6.9</v>
      </c>
      <c r="I40" s="657">
        <f t="shared" si="35"/>
        <v>1035</v>
      </c>
      <c r="J40" s="658" t="s">
        <v>309</v>
      </c>
      <c r="K40" s="659"/>
      <c r="L40" s="660"/>
      <c r="M40" s="661"/>
      <c r="N40" s="660"/>
      <c r="O40" s="661"/>
      <c r="P40" s="660"/>
      <c r="Q40" s="661"/>
      <c r="R40" s="660"/>
      <c r="S40" s="661"/>
      <c r="T40" s="663"/>
      <c r="U40" s="659"/>
      <c r="V40" s="660"/>
      <c r="W40" s="661"/>
      <c r="X40" s="660"/>
      <c r="Y40" s="661"/>
      <c r="Z40" s="660"/>
      <c r="AA40" s="661"/>
      <c r="AB40" s="660"/>
      <c r="AC40" s="661"/>
      <c r="AD40" s="663"/>
    </row>
    <row r="41" s="637" customFormat="1" ht="34" customHeight="1" spans="1:30">
      <c r="A41" s="670" t="s">
        <v>312</v>
      </c>
      <c r="B41" s="656">
        <v>6.4</v>
      </c>
      <c r="C41" s="657">
        <f t="shared" ref="C41:G41" si="38">B41*150</f>
        <v>960</v>
      </c>
      <c r="D41" s="656">
        <f t="shared" si="32"/>
        <v>6.4</v>
      </c>
      <c r="E41" s="657">
        <f t="shared" si="38"/>
        <v>960</v>
      </c>
      <c r="F41" s="656">
        <f t="shared" si="33"/>
        <v>6.6</v>
      </c>
      <c r="G41" s="657">
        <f t="shared" si="38"/>
        <v>990</v>
      </c>
      <c r="H41" s="656">
        <f t="shared" si="34"/>
        <v>6.9</v>
      </c>
      <c r="I41" s="657">
        <f t="shared" si="35"/>
        <v>1035</v>
      </c>
      <c r="J41" s="658" t="s">
        <v>309</v>
      </c>
      <c r="K41" s="659"/>
      <c r="L41" s="660"/>
      <c r="M41" s="661"/>
      <c r="N41" s="660"/>
      <c r="O41" s="661"/>
      <c r="P41" s="660"/>
      <c r="Q41" s="661"/>
      <c r="R41" s="660"/>
      <c r="S41" s="661"/>
      <c r="T41" s="663"/>
      <c r="U41" s="659"/>
      <c r="V41" s="660"/>
      <c r="W41" s="661"/>
      <c r="X41" s="660"/>
      <c r="Y41" s="661"/>
      <c r="Z41" s="660"/>
      <c r="AA41" s="661"/>
      <c r="AB41" s="660"/>
      <c r="AC41" s="661"/>
      <c r="AD41" s="663"/>
    </row>
    <row r="42" s="637" customFormat="1" ht="34" customHeight="1" spans="1:30">
      <c r="A42" s="670" t="s">
        <v>313</v>
      </c>
      <c r="B42" s="656">
        <v>6.4</v>
      </c>
      <c r="C42" s="657">
        <f t="shared" ref="C42:G42" si="39">B42*150</f>
        <v>960</v>
      </c>
      <c r="D42" s="656">
        <f t="shared" si="32"/>
        <v>6.4</v>
      </c>
      <c r="E42" s="657">
        <f t="shared" si="39"/>
        <v>960</v>
      </c>
      <c r="F42" s="656">
        <f t="shared" si="33"/>
        <v>6.6</v>
      </c>
      <c r="G42" s="657">
        <f t="shared" si="39"/>
        <v>990</v>
      </c>
      <c r="H42" s="656">
        <f t="shared" si="34"/>
        <v>6.9</v>
      </c>
      <c r="I42" s="657">
        <f t="shared" si="35"/>
        <v>1035</v>
      </c>
      <c r="J42" s="658" t="s">
        <v>309</v>
      </c>
      <c r="K42" s="659"/>
      <c r="L42" s="660"/>
      <c r="M42" s="661"/>
      <c r="N42" s="660"/>
      <c r="O42" s="661"/>
      <c r="P42" s="660"/>
      <c r="Q42" s="661"/>
      <c r="R42" s="660"/>
      <c r="S42" s="661"/>
      <c r="T42" s="663"/>
      <c r="U42" s="659"/>
      <c r="V42" s="660"/>
      <c r="W42" s="661"/>
      <c r="X42" s="660"/>
      <c r="Y42" s="661"/>
      <c r="Z42" s="660"/>
      <c r="AA42" s="661"/>
      <c r="AB42" s="660"/>
      <c r="AC42" s="661"/>
      <c r="AD42" s="663"/>
    </row>
    <row r="43" s="637" customFormat="1" ht="34" customHeight="1" spans="1:30">
      <c r="A43" s="670" t="s">
        <v>314</v>
      </c>
      <c r="B43" s="656">
        <v>6.4</v>
      </c>
      <c r="C43" s="657">
        <f t="shared" ref="C43:G43" si="40">B43*150</f>
        <v>960</v>
      </c>
      <c r="D43" s="656">
        <f t="shared" si="32"/>
        <v>6.4</v>
      </c>
      <c r="E43" s="657">
        <f t="shared" si="40"/>
        <v>960</v>
      </c>
      <c r="F43" s="656">
        <f t="shared" si="33"/>
        <v>6.6</v>
      </c>
      <c r="G43" s="657">
        <f t="shared" si="40"/>
        <v>990</v>
      </c>
      <c r="H43" s="656">
        <f t="shared" si="34"/>
        <v>6.9</v>
      </c>
      <c r="I43" s="657">
        <f t="shared" si="35"/>
        <v>1035</v>
      </c>
      <c r="J43" s="658" t="s">
        <v>309</v>
      </c>
      <c r="K43" s="659"/>
      <c r="L43" s="660"/>
      <c r="M43" s="661"/>
      <c r="N43" s="660"/>
      <c r="O43" s="661"/>
      <c r="P43" s="660"/>
      <c r="Q43" s="661"/>
      <c r="R43" s="660"/>
      <c r="S43" s="661"/>
      <c r="T43" s="663"/>
      <c r="U43" s="659"/>
      <c r="V43" s="660"/>
      <c r="W43" s="661"/>
      <c r="X43" s="660"/>
      <c r="Y43" s="661"/>
      <c r="Z43" s="660"/>
      <c r="AA43" s="661"/>
      <c r="AB43" s="660"/>
      <c r="AC43" s="661"/>
      <c r="AD43" s="663"/>
    </row>
    <row r="44" s="637" customFormat="1" ht="34" customHeight="1" spans="1:30">
      <c r="A44" s="664" t="s">
        <v>315</v>
      </c>
      <c r="B44" s="39"/>
      <c r="C44" s="39"/>
      <c r="D44" s="39"/>
      <c r="E44" s="39"/>
      <c r="F44" s="39"/>
      <c r="G44" s="39"/>
      <c r="H44" s="39"/>
      <c r="I44" s="39"/>
      <c r="J44" s="665"/>
      <c r="K44" s="659"/>
      <c r="L44" s="660"/>
      <c r="M44" s="661"/>
      <c r="N44" s="660"/>
      <c r="O44" s="661"/>
      <c r="P44" s="660"/>
      <c r="Q44" s="661"/>
      <c r="R44" s="660"/>
      <c r="S44" s="661"/>
      <c r="T44" s="663"/>
      <c r="U44" s="659"/>
      <c r="V44" s="660"/>
      <c r="W44" s="661"/>
      <c r="X44" s="660"/>
      <c r="Y44" s="661"/>
      <c r="Z44" s="660"/>
      <c r="AA44" s="661"/>
      <c r="AB44" s="660"/>
      <c r="AC44" s="661"/>
      <c r="AD44" s="663"/>
    </row>
    <row r="45" s="637" customFormat="1" ht="34" customHeight="1" spans="1:30">
      <c r="A45" s="666" t="s">
        <v>272</v>
      </c>
      <c r="B45" s="667" t="s">
        <v>222</v>
      </c>
      <c r="C45" s="667"/>
      <c r="D45" s="667" t="s">
        <v>273</v>
      </c>
      <c r="E45" s="667"/>
      <c r="F45" s="667" t="s">
        <v>274</v>
      </c>
      <c r="G45" s="667"/>
      <c r="H45" s="667" t="s">
        <v>275</v>
      </c>
      <c r="I45" s="667"/>
      <c r="J45" s="668" t="s">
        <v>276</v>
      </c>
      <c r="K45" s="659"/>
      <c r="L45" s="660"/>
      <c r="M45" s="661"/>
      <c r="N45" s="660"/>
      <c r="O45" s="661"/>
      <c r="P45" s="660"/>
      <c r="Q45" s="661"/>
      <c r="R45" s="660"/>
      <c r="S45" s="661"/>
      <c r="T45" s="663"/>
      <c r="U45" s="659"/>
      <c r="V45" s="660"/>
      <c r="W45" s="661"/>
      <c r="X45" s="660"/>
      <c r="Y45" s="661"/>
      <c r="Z45" s="660"/>
      <c r="AA45" s="661"/>
      <c r="AB45" s="660"/>
      <c r="AC45" s="661"/>
      <c r="AD45" s="663"/>
    </row>
    <row r="46" s="637" customFormat="1" ht="34" customHeight="1" spans="1:30">
      <c r="A46" s="669" t="s">
        <v>300</v>
      </c>
      <c r="B46" s="411" t="s">
        <v>224</v>
      </c>
      <c r="C46" s="411" t="s">
        <v>278</v>
      </c>
      <c r="D46" s="411" t="s">
        <v>224</v>
      </c>
      <c r="E46" s="411" t="s">
        <v>278</v>
      </c>
      <c r="F46" s="411" t="s">
        <v>224</v>
      </c>
      <c r="G46" s="411" t="s">
        <v>278</v>
      </c>
      <c r="H46" s="411" t="s">
        <v>224</v>
      </c>
      <c r="I46" s="411" t="s">
        <v>278</v>
      </c>
      <c r="J46" s="668"/>
      <c r="K46" s="659"/>
      <c r="L46" s="660"/>
      <c r="M46" s="661"/>
      <c r="N46" s="660"/>
      <c r="O46" s="661"/>
      <c r="P46" s="660"/>
      <c r="Q46" s="661"/>
      <c r="R46" s="660"/>
      <c r="S46" s="661"/>
      <c r="T46" s="663"/>
      <c r="U46" s="659"/>
      <c r="V46" s="660"/>
      <c r="W46" s="661"/>
      <c r="X46" s="660"/>
      <c r="Y46" s="661"/>
      <c r="Z46" s="660"/>
      <c r="AA46" s="661"/>
      <c r="AB46" s="660"/>
      <c r="AC46" s="661"/>
      <c r="AD46" s="663"/>
    </row>
    <row r="47" s="637" customFormat="1" ht="34" customHeight="1" spans="1:30">
      <c r="A47" s="671" t="s">
        <v>316</v>
      </c>
      <c r="B47" s="656">
        <v>5.9</v>
      </c>
      <c r="C47" s="657">
        <f t="shared" ref="C47:G47" si="41">B47*150</f>
        <v>885</v>
      </c>
      <c r="D47" s="656">
        <f t="shared" ref="D47:D51" si="42">B47</f>
        <v>5.9</v>
      </c>
      <c r="E47" s="657">
        <f t="shared" si="41"/>
        <v>885</v>
      </c>
      <c r="F47" s="656">
        <f t="shared" ref="F47:F51" si="43">B47+0.2</f>
        <v>6.1</v>
      </c>
      <c r="G47" s="657">
        <f t="shared" si="41"/>
        <v>915</v>
      </c>
      <c r="H47" s="656">
        <f t="shared" ref="H47:H51" si="44">B47+0.5</f>
        <v>6.4</v>
      </c>
      <c r="I47" s="657">
        <f t="shared" ref="I47:I51" si="45">H47*150</f>
        <v>960</v>
      </c>
      <c r="J47" s="658" t="s">
        <v>309</v>
      </c>
      <c r="K47" s="659"/>
      <c r="L47" s="660"/>
      <c r="M47" s="661"/>
      <c r="N47" s="660"/>
      <c r="O47" s="661"/>
      <c r="P47" s="660"/>
      <c r="Q47" s="661"/>
      <c r="R47" s="660"/>
      <c r="S47" s="661"/>
      <c r="T47" s="663"/>
      <c r="U47" s="659"/>
      <c r="V47" s="660"/>
      <c r="W47" s="661"/>
      <c r="X47" s="660"/>
      <c r="Y47" s="661"/>
      <c r="Z47" s="660"/>
      <c r="AA47" s="661"/>
      <c r="AB47" s="660"/>
      <c r="AC47" s="661"/>
      <c r="AD47" s="663"/>
    </row>
    <row r="48" s="637" customFormat="1" ht="34" customHeight="1" spans="1:30">
      <c r="A48" s="670" t="s">
        <v>317</v>
      </c>
      <c r="B48" s="656">
        <v>5.9</v>
      </c>
      <c r="C48" s="657">
        <f t="shared" ref="C48:G48" si="46">B48*150</f>
        <v>885</v>
      </c>
      <c r="D48" s="656">
        <f t="shared" si="42"/>
        <v>5.9</v>
      </c>
      <c r="E48" s="657">
        <f t="shared" si="46"/>
        <v>885</v>
      </c>
      <c r="F48" s="656">
        <f t="shared" si="43"/>
        <v>6.1</v>
      </c>
      <c r="G48" s="657">
        <f t="shared" si="46"/>
        <v>915</v>
      </c>
      <c r="H48" s="656">
        <f t="shared" si="44"/>
        <v>6.4</v>
      </c>
      <c r="I48" s="657">
        <f t="shared" si="45"/>
        <v>960</v>
      </c>
      <c r="J48" s="658" t="s">
        <v>309</v>
      </c>
      <c r="K48" s="659"/>
      <c r="L48" s="660"/>
      <c r="M48" s="661"/>
      <c r="N48" s="660"/>
      <c r="O48" s="661"/>
      <c r="P48" s="660"/>
      <c r="Q48" s="661"/>
      <c r="R48" s="660"/>
      <c r="S48" s="661"/>
      <c r="T48" s="663"/>
      <c r="U48" s="659"/>
      <c r="V48" s="660"/>
      <c r="W48" s="661"/>
      <c r="X48" s="660"/>
      <c r="Y48" s="661"/>
      <c r="Z48" s="660"/>
      <c r="AA48" s="661"/>
      <c r="AB48" s="660"/>
      <c r="AC48" s="661"/>
      <c r="AD48" s="663"/>
    </row>
    <row r="49" s="637" customFormat="1" ht="34" customHeight="1" spans="1:30">
      <c r="A49" s="670" t="s">
        <v>318</v>
      </c>
      <c r="B49" s="656">
        <v>5.9</v>
      </c>
      <c r="C49" s="657">
        <f t="shared" ref="C49:G49" si="47">B49*150</f>
        <v>885</v>
      </c>
      <c r="D49" s="656">
        <f t="shared" si="42"/>
        <v>5.9</v>
      </c>
      <c r="E49" s="657">
        <f t="shared" si="47"/>
        <v>885</v>
      </c>
      <c r="F49" s="656">
        <f t="shared" si="43"/>
        <v>6.1</v>
      </c>
      <c r="G49" s="657">
        <f t="shared" si="47"/>
        <v>915</v>
      </c>
      <c r="H49" s="656">
        <f t="shared" si="44"/>
        <v>6.4</v>
      </c>
      <c r="I49" s="657">
        <f t="shared" si="45"/>
        <v>960</v>
      </c>
      <c r="J49" s="658" t="s">
        <v>309</v>
      </c>
      <c r="K49" s="659"/>
      <c r="L49" s="660"/>
      <c r="M49" s="661"/>
      <c r="N49" s="660"/>
      <c r="O49" s="661"/>
      <c r="P49" s="660"/>
      <c r="Q49" s="661"/>
      <c r="R49" s="660"/>
      <c r="S49" s="661"/>
      <c r="T49" s="663"/>
      <c r="U49" s="659"/>
      <c r="V49" s="660"/>
      <c r="W49" s="661"/>
      <c r="X49" s="660"/>
      <c r="Y49" s="661"/>
      <c r="Z49" s="660"/>
      <c r="AA49" s="661"/>
      <c r="AB49" s="660"/>
      <c r="AC49" s="661"/>
      <c r="AD49" s="663"/>
    </row>
    <row r="50" s="637" customFormat="1" ht="34" customHeight="1" spans="1:30">
      <c r="A50" s="670" t="s">
        <v>223</v>
      </c>
      <c r="B50" s="656">
        <v>5.9</v>
      </c>
      <c r="C50" s="657">
        <f t="shared" ref="C50:G50" si="48">B50*150</f>
        <v>885</v>
      </c>
      <c r="D50" s="656">
        <f t="shared" si="42"/>
        <v>5.9</v>
      </c>
      <c r="E50" s="657">
        <f t="shared" si="48"/>
        <v>885</v>
      </c>
      <c r="F50" s="656">
        <f t="shared" si="43"/>
        <v>6.1</v>
      </c>
      <c r="G50" s="657">
        <f t="shared" si="48"/>
        <v>915</v>
      </c>
      <c r="H50" s="656">
        <f t="shared" si="44"/>
        <v>6.4</v>
      </c>
      <c r="I50" s="657">
        <f t="shared" si="45"/>
        <v>960</v>
      </c>
      <c r="J50" s="658" t="s">
        <v>309</v>
      </c>
      <c r="K50" s="659"/>
      <c r="L50" s="660"/>
      <c r="M50" s="661"/>
      <c r="N50" s="660"/>
      <c r="O50" s="661"/>
      <c r="P50" s="660"/>
      <c r="Q50" s="661"/>
      <c r="R50" s="660"/>
      <c r="S50" s="661"/>
      <c r="T50" s="663"/>
      <c r="U50" s="659"/>
      <c r="V50" s="660"/>
      <c r="W50" s="661"/>
      <c r="X50" s="660"/>
      <c r="Y50" s="661"/>
      <c r="Z50" s="660"/>
      <c r="AA50" s="661"/>
      <c r="AB50" s="660"/>
      <c r="AC50" s="661"/>
      <c r="AD50" s="663"/>
    </row>
    <row r="51" s="637" customFormat="1" ht="34" customHeight="1" spans="1:30">
      <c r="A51" s="672" t="s">
        <v>319</v>
      </c>
      <c r="B51" s="656">
        <v>5.9</v>
      </c>
      <c r="C51" s="657">
        <f t="shared" ref="C51:G51" si="49">B51*150</f>
        <v>885</v>
      </c>
      <c r="D51" s="656">
        <f t="shared" si="42"/>
        <v>5.9</v>
      </c>
      <c r="E51" s="657">
        <f t="shared" si="49"/>
        <v>885</v>
      </c>
      <c r="F51" s="656">
        <f t="shared" si="43"/>
        <v>6.1</v>
      </c>
      <c r="G51" s="657">
        <f t="shared" si="49"/>
        <v>915</v>
      </c>
      <c r="H51" s="656">
        <f t="shared" si="44"/>
        <v>6.4</v>
      </c>
      <c r="I51" s="657">
        <f t="shared" si="45"/>
        <v>960</v>
      </c>
      <c r="J51" s="658" t="s">
        <v>309</v>
      </c>
      <c r="K51" s="659"/>
      <c r="L51" s="660"/>
      <c r="M51" s="661"/>
      <c r="N51" s="660"/>
      <c r="O51" s="661"/>
      <c r="P51" s="660"/>
      <c r="Q51" s="661"/>
      <c r="R51" s="660"/>
      <c r="S51" s="661"/>
      <c r="T51" s="663"/>
      <c r="U51" s="659"/>
      <c r="V51" s="660"/>
      <c r="W51" s="661"/>
      <c r="X51" s="660"/>
      <c r="Y51" s="661"/>
      <c r="Z51" s="660"/>
      <c r="AA51" s="661"/>
      <c r="AB51" s="660"/>
      <c r="AC51" s="661"/>
      <c r="AD51" s="663"/>
    </row>
    <row r="52" s="637" customFormat="1" ht="34" customHeight="1" spans="1:30">
      <c r="A52" s="664" t="s">
        <v>320</v>
      </c>
      <c r="B52" s="39"/>
      <c r="C52" s="39"/>
      <c r="D52" s="39"/>
      <c r="E52" s="39"/>
      <c r="F52" s="39"/>
      <c r="G52" s="39"/>
      <c r="H52" s="39"/>
      <c r="I52" s="39"/>
      <c r="J52" s="665"/>
      <c r="K52" s="659"/>
      <c r="L52" s="660"/>
      <c r="M52" s="661"/>
      <c r="N52" s="660"/>
      <c r="O52" s="661"/>
      <c r="P52" s="660"/>
      <c r="Q52" s="661"/>
      <c r="R52" s="660"/>
      <c r="S52" s="661"/>
      <c r="T52" s="663"/>
      <c r="U52" s="659"/>
      <c r="V52" s="660"/>
      <c r="W52" s="661"/>
      <c r="X52" s="660"/>
      <c r="Y52" s="661"/>
      <c r="Z52" s="660"/>
      <c r="AA52" s="661"/>
      <c r="AB52" s="660"/>
      <c r="AC52" s="661"/>
      <c r="AD52" s="663"/>
    </row>
    <row r="53" s="637" customFormat="1" ht="34" customHeight="1" spans="1:30">
      <c r="A53" s="666" t="s">
        <v>272</v>
      </c>
      <c r="B53" s="667" t="s">
        <v>222</v>
      </c>
      <c r="C53" s="667"/>
      <c r="D53" s="667" t="s">
        <v>273</v>
      </c>
      <c r="E53" s="667"/>
      <c r="F53" s="667" t="s">
        <v>274</v>
      </c>
      <c r="G53" s="667"/>
      <c r="H53" s="667" t="s">
        <v>275</v>
      </c>
      <c r="I53" s="667"/>
      <c r="J53" s="668" t="s">
        <v>276</v>
      </c>
      <c r="K53" s="659"/>
      <c r="L53" s="660"/>
      <c r="M53" s="661"/>
      <c r="N53" s="660"/>
      <c r="O53" s="661"/>
      <c r="P53" s="660"/>
      <c r="Q53" s="661"/>
      <c r="R53" s="660"/>
      <c r="S53" s="661"/>
      <c r="T53" s="663"/>
      <c r="U53" s="659"/>
      <c r="V53" s="660"/>
      <c r="W53" s="661"/>
      <c r="X53" s="660"/>
      <c r="Y53" s="661"/>
      <c r="Z53" s="660"/>
      <c r="AA53" s="661"/>
      <c r="AB53" s="660"/>
      <c r="AC53" s="661"/>
      <c r="AD53" s="663"/>
    </row>
    <row r="54" s="637" customFormat="1" ht="34" customHeight="1" spans="1:30">
      <c r="A54" s="669" t="s">
        <v>300</v>
      </c>
      <c r="B54" s="411" t="s">
        <v>224</v>
      </c>
      <c r="C54" s="411" t="s">
        <v>278</v>
      </c>
      <c r="D54" s="411" t="s">
        <v>224</v>
      </c>
      <c r="E54" s="411" t="s">
        <v>278</v>
      </c>
      <c r="F54" s="411" t="s">
        <v>224</v>
      </c>
      <c r="G54" s="411" t="s">
        <v>278</v>
      </c>
      <c r="H54" s="411" t="s">
        <v>224</v>
      </c>
      <c r="I54" s="411" t="s">
        <v>278</v>
      </c>
      <c r="J54" s="668"/>
      <c r="K54" s="659"/>
      <c r="L54" s="660"/>
      <c r="M54" s="661"/>
      <c r="N54" s="660"/>
      <c r="O54" s="661"/>
      <c r="P54" s="660"/>
      <c r="Q54" s="661"/>
      <c r="R54" s="660"/>
      <c r="S54" s="661"/>
      <c r="T54" s="663"/>
      <c r="U54" s="659"/>
      <c r="V54" s="660"/>
      <c r="W54" s="661"/>
      <c r="X54" s="660"/>
      <c r="Y54" s="661"/>
      <c r="Z54" s="660"/>
      <c r="AA54" s="661"/>
      <c r="AB54" s="660"/>
      <c r="AC54" s="661"/>
      <c r="AD54" s="663"/>
    </row>
    <row r="55" s="637" customFormat="1" ht="34" customHeight="1" spans="1:30">
      <c r="A55" s="671" t="s">
        <v>321</v>
      </c>
      <c r="B55" s="656">
        <v>6.4</v>
      </c>
      <c r="C55" s="657">
        <f t="shared" ref="C55:G55" si="50">B55*150</f>
        <v>960</v>
      </c>
      <c r="D55" s="656">
        <f t="shared" ref="D55:D62" si="51">B55</f>
        <v>6.4</v>
      </c>
      <c r="E55" s="657">
        <f t="shared" si="50"/>
        <v>960</v>
      </c>
      <c r="F55" s="656">
        <f t="shared" ref="F55:F62" si="52">B55+0.2</f>
        <v>6.6</v>
      </c>
      <c r="G55" s="657">
        <f t="shared" si="50"/>
        <v>990</v>
      </c>
      <c r="H55" s="656">
        <f t="shared" ref="H55:H62" si="53">B55+0.5</f>
        <v>6.9</v>
      </c>
      <c r="I55" s="657">
        <f t="shared" ref="I55:I62" si="54">H55*150</f>
        <v>1035</v>
      </c>
      <c r="J55" s="658" t="s">
        <v>309</v>
      </c>
      <c r="K55" s="659"/>
      <c r="L55" s="660"/>
      <c r="M55" s="661"/>
      <c r="N55" s="660"/>
      <c r="O55" s="661"/>
      <c r="P55" s="660"/>
      <c r="Q55" s="661"/>
      <c r="R55" s="660"/>
      <c r="S55" s="661"/>
      <c r="T55" s="663"/>
      <c r="U55" s="659"/>
      <c r="V55" s="660"/>
      <c r="W55" s="661"/>
      <c r="X55" s="660"/>
      <c r="Y55" s="661"/>
      <c r="Z55" s="660"/>
      <c r="AA55" s="661"/>
      <c r="AB55" s="660"/>
      <c r="AC55" s="661"/>
      <c r="AD55" s="663"/>
    </row>
    <row r="56" s="637" customFormat="1" ht="34" customHeight="1" spans="1:30">
      <c r="A56" s="670" t="s">
        <v>322</v>
      </c>
      <c r="B56" s="656">
        <v>6.4</v>
      </c>
      <c r="C56" s="657">
        <f t="shared" ref="C56:G56" si="55">B56*150</f>
        <v>960</v>
      </c>
      <c r="D56" s="656">
        <f t="shared" si="51"/>
        <v>6.4</v>
      </c>
      <c r="E56" s="657">
        <f t="shared" si="55"/>
        <v>960</v>
      </c>
      <c r="F56" s="656">
        <f t="shared" si="52"/>
        <v>6.6</v>
      </c>
      <c r="G56" s="657">
        <f t="shared" si="55"/>
        <v>990</v>
      </c>
      <c r="H56" s="656">
        <f t="shared" si="53"/>
        <v>6.9</v>
      </c>
      <c r="I56" s="657">
        <f t="shared" si="54"/>
        <v>1035</v>
      </c>
      <c r="J56" s="658" t="s">
        <v>309</v>
      </c>
      <c r="K56" s="659"/>
      <c r="L56" s="660"/>
      <c r="M56" s="661"/>
      <c r="N56" s="660"/>
      <c r="O56" s="661"/>
      <c r="P56" s="660"/>
      <c r="Q56" s="661"/>
      <c r="R56" s="660"/>
      <c r="S56" s="661"/>
      <c r="T56" s="663"/>
      <c r="U56" s="659"/>
      <c r="V56" s="660"/>
      <c r="W56" s="661"/>
      <c r="X56" s="660"/>
      <c r="Y56" s="661"/>
      <c r="Z56" s="660"/>
      <c r="AA56" s="661"/>
      <c r="AB56" s="660"/>
      <c r="AC56" s="661"/>
      <c r="AD56" s="663"/>
    </row>
    <row r="57" s="637" customFormat="1" ht="34" customHeight="1" spans="1:30">
      <c r="A57" s="670" t="s">
        <v>323</v>
      </c>
      <c r="B57" s="656">
        <v>6.4</v>
      </c>
      <c r="C57" s="657">
        <f t="shared" ref="C57:G57" si="56">B57*150</f>
        <v>960</v>
      </c>
      <c r="D57" s="656">
        <f t="shared" si="51"/>
        <v>6.4</v>
      </c>
      <c r="E57" s="657">
        <f t="shared" si="56"/>
        <v>960</v>
      </c>
      <c r="F57" s="656">
        <f t="shared" si="52"/>
        <v>6.6</v>
      </c>
      <c r="G57" s="657">
        <f t="shared" si="56"/>
        <v>990</v>
      </c>
      <c r="H57" s="656">
        <f t="shared" si="53"/>
        <v>6.9</v>
      </c>
      <c r="I57" s="657">
        <f t="shared" si="54"/>
        <v>1035</v>
      </c>
      <c r="J57" s="658" t="s">
        <v>309</v>
      </c>
      <c r="K57" s="659"/>
      <c r="L57" s="660"/>
      <c r="M57" s="661"/>
      <c r="N57" s="660"/>
      <c r="O57" s="661"/>
      <c r="P57" s="660"/>
      <c r="Q57" s="661"/>
      <c r="R57" s="660"/>
      <c r="S57" s="661"/>
      <c r="T57" s="663"/>
      <c r="U57" s="659"/>
      <c r="V57" s="660"/>
      <c r="W57" s="661"/>
      <c r="X57" s="660"/>
      <c r="Y57" s="661"/>
      <c r="Z57" s="660"/>
      <c r="AA57" s="661"/>
      <c r="AB57" s="660"/>
      <c r="AC57" s="661"/>
      <c r="AD57" s="663"/>
    </row>
    <row r="58" s="637" customFormat="1" ht="34" customHeight="1" spans="1:30">
      <c r="A58" s="670" t="s">
        <v>324</v>
      </c>
      <c r="B58" s="656">
        <v>6.4</v>
      </c>
      <c r="C58" s="657">
        <f t="shared" ref="C58:G58" si="57">B58*150</f>
        <v>960</v>
      </c>
      <c r="D58" s="656">
        <f t="shared" si="51"/>
        <v>6.4</v>
      </c>
      <c r="E58" s="657">
        <f t="shared" si="57"/>
        <v>960</v>
      </c>
      <c r="F58" s="656">
        <f t="shared" si="52"/>
        <v>6.6</v>
      </c>
      <c r="G58" s="657">
        <f t="shared" si="57"/>
        <v>990</v>
      </c>
      <c r="H58" s="656">
        <f t="shared" si="53"/>
        <v>6.9</v>
      </c>
      <c r="I58" s="657">
        <f t="shared" si="54"/>
        <v>1035</v>
      </c>
      <c r="J58" s="658" t="s">
        <v>309</v>
      </c>
      <c r="K58" s="659"/>
      <c r="L58" s="660"/>
      <c r="M58" s="661"/>
      <c r="N58" s="660"/>
      <c r="O58" s="661"/>
      <c r="P58" s="660"/>
      <c r="Q58" s="661"/>
      <c r="R58" s="660"/>
      <c r="S58" s="661"/>
      <c r="T58" s="663"/>
      <c r="U58" s="659"/>
      <c r="V58" s="660"/>
      <c r="W58" s="661"/>
      <c r="X58" s="660"/>
      <c r="Y58" s="661"/>
      <c r="Z58" s="660"/>
      <c r="AA58" s="661"/>
      <c r="AB58" s="660"/>
      <c r="AC58" s="661"/>
      <c r="AD58" s="663"/>
    </row>
    <row r="59" s="637" customFormat="1" ht="34" customHeight="1" spans="1:30">
      <c r="A59" s="670" t="s">
        <v>325</v>
      </c>
      <c r="B59" s="656">
        <v>6.4</v>
      </c>
      <c r="C59" s="657">
        <f t="shared" ref="C59:G59" si="58">B59*150</f>
        <v>960</v>
      </c>
      <c r="D59" s="656">
        <f t="shared" si="51"/>
        <v>6.4</v>
      </c>
      <c r="E59" s="657">
        <f t="shared" si="58"/>
        <v>960</v>
      </c>
      <c r="F59" s="656">
        <f t="shared" si="52"/>
        <v>6.6</v>
      </c>
      <c r="G59" s="657">
        <f t="shared" si="58"/>
        <v>990</v>
      </c>
      <c r="H59" s="656">
        <f t="shared" si="53"/>
        <v>6.9</v>
      </c>
      <c r="I59" s="657">
        <f t="shared" si="54"/>
        <v>1035</v>
      </c>
      <c r="J59" s="658" t="s">
        <v>309</v>
      </c>
      <c r="K59" s="659"/>
      <c r="L59" s="660"/>
      <c r="M59" s="661"/>
      <c r="N59" s="660"/>
      <c r="O59" s="661"/>
      <c r="P59" s="660"/>
      <c r="Q59" s="661"/>
      <c r="R59" s="660"/>
      <c r="S59" s="661"/>
      <c r="T59" s="663"/>
      <c r="U59" s="659"/>
      <c r="V59" s="660"/>
      <c r="W59" s="661"/>
      <c r="X59" s="660"/>
      <c r="Y59" s="661"/>
      <c r="Z59" s="660"/>
      <c r="AA59" s="661"/>
      <c r="AB59" s="660"/>
      <c r="AC59" s="661"/>
      <c r="AD59" s="663"/>
    </row>
    <row r="60" s="637" customFormat="1" ht="34" customHeight="1" spans="1:30">
      <c r="A60" s="670" t="s">
        <v>326</v>
      </c>
      <c r="B60" s="656">
        <v>6.4</v>
      </c>
      <c r="C60" s="657">
        <f t="shared" ref="C60:G60" si="59">B60*150</f>
        <v>960</v>
      </c>
      <c r="D60" s="656">
        <f t="shared" si="51"/>
        <v>6.4</v>
      </c>
      <c r="E60" s="657">
        <f t="shared" si="59"/>
        <v>960</v>
      </c>
      <c r="F60" s="656">
        <f t="shared" si="52"/>
        <v>6.6</v>
      </c>
      <c r="G60" s="657">
        <f t="shared" si="59"/>
        <v>990</v>
      </c>
      <c r="H60" s="656">
        <f t="shared" si="53"/>
        <v>6.9</v>
      </c>
      <c r="I60" s="657">
        <f t="shared" si="54"/>
        <v>1035</v>
      </c>
      <c r="J60" s="658" t="s">
        <v>309</v>
      </c>
      <c r="K60" s="659"/>
      <c r="L60" s="660"/>
      <c r="M60" s="661"/>
      <c r="N60" s="660"/>
      <c r="O60" s="661"/>
      <c r="P60" s="660"/>
      <c r="Q60" s="661"/>
      <c r="R60" s="660"/>
      <c r="S60" s="661"/>
      <c r="T60" s="663"/>
      <c r="U60" s="659"/>
      <c r="V60" s="660"/>
      <c r="W60" s="661"/>
      <c r="X60" s="660"/>
      <c r="Y60" s="661"/>
      <c r="Z60" s="660"/>
      <c r="AA60" s="661"/>
      <c r="AB60" s="660"/>
      <c r="AC60" s="661"/>
      <c r="AD60" s="663"/>
    </row>
    <row r="61" s="637" customFormat="1" ht="34" customHeight="1" spans="1:30">
      <c r="A61" s="670" t="s">
        <v>327</v>
      </c>
      <c r="B61" s="656">
        <v>6.4</v>
      </c>
      <c r="C61" s="657">
        <f t="shared" ref="C61:G61" si="60">B61*150</f>
        <v>960</v>
      </c>
      <c r="D61" s="656">
        <f t="shared" si="51"/>
        <v>6.4</v>
      </c>
      <c r="E61" s="657">
        <f t="shared" si="60"/>
        <v>960</v>
      </c>
      <c r="F61" s="656">
        <f t="shared" si="52"/>
        <v>6.6</v>
      </c>
      <c r="G61" s="657">
        <f t="shared" si="60"/>
        <v>990</v>
      </c>
      <c r="H61" s="656">
        <f t="shared" si="53"/>
        <v>6.9</v>
      </c>
      <c r="I61" s="657">
        <f t="shared" si="54"/>
        <v>1035</v>
      </c>
      <c r="J61" s="658" t="s">
        <v>309</v>
      </c>
      <c r="K61" s="659"/>
      <c r="L61" s="660"/>
      <c r="M61" s="661"/>
      <c r="N61" s="660"/>
      <c r="O61" s="661"/>
      <c r="P61" s="660"/>
      <c r="Q61" s="661"/>
      <c r="R61" s="660"/>
      <c r="S61" s="661"/>
      <c r="T61" s="663"/>
      <c r="U61" s="659"/>
      <c r="V61" s="660"/>
      <c r="W61" s="661"/>
      <c r="X61" s="660"/>
      <c r="Y61" s="661"/>
      <c r="Z61" s="660"/>
      <c r="AA61" s="661"/>
      <c r="AB61" s="660"/>
      <c r="AC61" s="661"/>
      <c r="AD61" s="663"/>
    </row>
    <row r="62" s="637" customFormat="1" ht="34" customHeight="1" spans="1:30">
      <c r="A62" s="670" t="s">
        <v>328</v>
      </c>
      <c r="B62" s="656">
        <v>6.4</v>
      </c>
      <c r="C62" s="657">
        <f t="shared" ref="C62:G62" si="61">B62*150</f>
        <v>960</v>
      </c>
      <c r="D62" s="656">
        <f t="shared" si="51"/>
        <v>6.4</v>
      </c>
      <c r="E62" s="657">
        <f t="shared" si="61"/>
        <v>960</v>
      </c>
      <c r="F62" s="656">
        <f t="shared" si="52"/>
        <v>6.6</v>
      </c>
      <c r="G62" s="657">
        <f t="shared" si="61"/>
        <v>990</v>
      </c>
      <c r="H62" s="656">
        <f t="shared" si="53"/>
        <v>6.9</v>
      </c>
      <c r="I62" s="657">
        <f t="shared" si="54"/>
        <v>1035</v>
      </c>
      <c r="J62" s="658" t="s">
        <v>309</v>
      </c>
      <c r="K62" s="659"/>
      <c r="L62" s="660"/>
      <c r="M62" s="661"/>
      <c r="N62" s="660"/>
      <c r="O62" s="661"/>
      <c r="P62" s="660"/>
      <c r="Q62" s="661"/>
      <c r="R62" s="660"/>
      <c r="S62" s="661"/>
      <c r="T62" s="663"/>
      <c r="U62" s="659"/>
      <c r="V62" s="660"/>
      <c r="W62" s="661"/>
      <c r="X62" s="660"/>
      <c r="Y62" s="661"/>
      <c r="Z62" s="660"/>
      <c r="AA62" s="661"/>
      <c r="AB62" s="660"/>
      <c r="AC62" s="661"/>
      <c r="AD62" s="663"/>
    </row>
    <row r="63" s="637" customFormat="1" ht="63" customHeight="1" spans="1:30">
      <c r="A63" s="673" t="s">
        <v>329</v>
      </c>
      <c r="B63" s="674"/>
      <c r="C63" s="674"/>
      <c r="D63" s="674"/>
      <c r="E63" s="674"/>
      <c r="F63" s="674"/>
      <c r="G63" s="674"/>
      <c r="H63" s="674"/>
      <c r="I63" s="674"/>
      <c r="J63" s="675"/>
      <c r="K63" s="642"/>
      <c r="L63" s="642"/>
      <c r="M63" s="642"/>
      <c r="N63" s="642"/>
      <c r="O63" s="642"/>
      <c r="P63" s="642"/>
      <c r="Q63" s="642"/>
      <c r="R63" s="642"/>
      <c r="S63" s="642"/>
      <c r="T63" s="642"/>
      <c r="U63" s="642"/>
      <c r="V63" s="642"/>
      <c r="W63" s="642"/>
      <c r="X63" s="642"/>
      <c r="Y63" s="642"/>
      <c r="Z63" s="642"/>
      <c r="AA63" s="642"/>
      <c r="AB63" s="642"/>
      <c r="AC63" s="642"/>
      <c r="AD63" s="642"/>
    </row>
    <row r="64" s="637" customFormat="1" ht="26" customHeight="1" spans="1:30">
      <c r="A64" s="676" t="s">
        <v>330</v>
      </c>
      <c r="B64" s="677" t="s">
        <v>331</v>
      </c>
      <c r="C64" s="677"/>
      <c r="D64" s="677"/>
      <c r="E64" s="677"/>
      <c r="F64" s="677"/>
      <c r="G64" s="677"/>
      <c r="H64" s="677"/>
      <c r="I64" s="677"/>
      <c r="J64" s="678"/>
      <c r="K64" s="642"/>
      <c r="L64" s="642"/>
      <c r="M64" s="642"/>
      <c r="N64" s="642"/>
      <c r="O64" s="642"/>
      <c r="P64" s="642"/>
      <c r="Q64" s="642"/>
      <c r="R64" s="642"/>
      <c r="S64" s="642"/>
      <c r="T64" s="642"/>
      <c r="U64" s="642"/>
      <c r="V64" s="642"/>
      <c r="W64" s="642"/>
      <c r="X64" s="642"/>
      <c r="Y64" s="642"/>
      <c r="Z64" s="642"/>
      <c r="AA64" s="642"/>
      <c r="AB64" s="642"/>
      <c r="AC64" s="642"/>
      <c r="AD64" s="642"/>
    </row>
    <row r="65" s="637" customFormat="1" ht="25.05" customHeight="1" spans="1:30">
      <c r="A65" s="679" t="s">
        <v>332</v>
      </c>
      <c r="B65" s="680" t="s">
        <v>333</v>
      </c>
      <c r="C65" s="680"/>
      <c r="D65" s="680"/>
      <c r="E65" s="680"/>
      <c r="F65" s="680"/>
      <c r="G65" s="680"/>
      <c r="H65" s="680"/>
      <c r="I65" s="680"/>
      <c r="J65" s="681"/>
      <c r="K65" s="642"/>
      <c r="L65" s="642"/>
      <c r="M65" s="642"/>
      <c r="N65" s="642"/>
      <c r="O65" s="642"/>
      <c r="P65" s="642"/>
      <c r="Q65" s="642"/>
      <c r="R65" s="642"/>
      <c r="S65" s="642"/>
      <c r="T65" s="642"/>
      <c r="U65" s="642"/>
      <c r="V65" s="642"/>
      <c r="W65" s="642"/>
      <c r="X65" s="642"/>
      <c r="Y65" s="642"/>
      <c r="Z65" s="642"/>
      <c r="AA65" s="642"/>
      <c r="AB65" s="642"/>
      <c r="AC65" s="642"/>
      <c r="AD65" s="642"/>
    </row>
    <row r="66" s="637" customFormat="1" ht="24.75" spans="1:30">
      <c r="A66" s="679" t="s">
        <v>334</v>
      </c>
      <c r="B66" s="682" t="s">
        <v>335</v>
      </c>
      <c r="C66" s="682"/>
      <c r="D66" s="682"/>
      <c r="E66" s="682"/>
      <c r="F66" s="682"/>
      <c r="G66" s="682"/>
      <c r="H66" s="682"/>
      <c r="I66" s="682"/>
      <c r="J66" s="683"/>
      <c r="K66" s="642"/>
      <c r="L66" s="642"/>
      <c r="M66" s="642"/>
      <c r="N66" s="642"/>
      <c r="O66" s="642"/>
      <c r="P66" s="642"/>
      <c r="Q66" s="642"/>
      <c r="R66" s="642"/>
      <c r="S66" s="642"/>
      <c r="T66" s="642"/>
      <c r="U66" s="642"/>
      <c r="V66" s="642"/>
      <c r="W66" s="642"/>
      <c r="X66" s="642"/>
      <c r="Y66" s="642"/>
      <c r="Z66" s="642"/>
      <c r="AA66" s="642"/>
      <c r="AB66" s="642"/>
      <c r="AC66" s="642"/>
      <c r="AD66" s="642"/>
    </row>
    <row r="67" s="637" customFormat="1" ht="24.75" spans="1:30">
      <c r="A67" s="679" t="s">
        <v>336</v>
      </c>
      <c r="B67" s="682" t="s">
        <v>337</v>
      </c>
      <c r="C67" s="682"/>
      <c r="D67" s="682"/>
      <c r="E67" s="682"/>
      <c r="F67" s="682"/>
      <c r="G67" s="682"/>
      <c r="H67" s="682"/>
      <c r="I67" s="682"/>
      <c r="J67" s="683"/>
      <c r="K67" s="642"/>
      <c r="L67" s="642"/>
      <c r="M67" s="642"/>
      <c r="N67" s="642"/>
      <c r="O67" s="642"/>
      <c r="P67" s="642"/>
      <c r="Q67" s="642"/>
      <c r="R67" s="642"/>
      <c r="S67" s="642"/>
      <c r="T67" s="642"/>
      <c r="U67" s="642"/>
      <c r="V67" s="642"/>
      <c r="W67" s="642"/>
      <c r="X67" s="642"/>
      <c r="Y67" s="642"/>
      <c r="Z67" s="642"/>
      <c r="AA67" s="642"/>
      <c r="AB67" s="642"/>
      <c r="AC67" s="642"/>
      <c r="AD67" s="642"/>
    </row>
    <row r="68" s="637" customFormat="1" ht="24.75" spans="1:30">
      <c r="A68" s="679" t="s">
        <v>338</v>
      </c>
      <c r="B68" s="682" t="s">
        <v>339</v>
      </c>
      <c r="C68" s="682"/>
      <c r="D68" s="682"/>
      <c r="E68" s="682"/>
      <c r="F68" s="682"/>
      <c r="G68" s="682"/>
      <c r="H68" s="682"/>
      <c r="I68" s="682"/>
      <c r="J68" s="683"/>
      <c r="K68" s="642"/>
      <c r="L68" s="642"/>
      <c r="M68" s="642"/>
      <c r="N68" s="642"/>
      <c r="O68" s="642"/>
      <c r="P68" s="642"/>
      <c r="Q68" s="642"/>
      <c r="R68" s="642"/>
      <c r="S68" s="642"/>
      <c r="T68" s="642"/>
      <c r="U68" s="642"/>
      <c r="V68" s="642"/>
      <c r="W68" s="642"/>
      <c r="X68" s="642"/>
      <c r="Y68" s="642"/>
      <c r="Z68" s="642"/>
      <c r="AA68" s="642"/>
      <c r="AB68" s="642"/>
      <c r="AC68" s="642"/>
      <c r="AD68" s="642"/>
    </row>
    <row r="69" s="637" customFormat="1" ht="24" customHeight="1" spans="1:30">
      <c r="A69" s="684" t="s">
        <v>340</v>
      </c>
      <c r="B69" s="680" t="s">
        <v>341</v>
      </c>
      <c r="C69" s="680"/>
      <c r="D69" s="680"/>
      <c r="E69" s="682"/>
      <c r="F69" s="682"/>
      <c r="G69" s="682"/>
      <c r="H69" s="682"/>
      <c r="I69" s="682"/>
      <c r="J69" s="683"/>
      <c r="K69" s="642"/>
      <c r="L69" s="642"/>
      <c r="M69" s="642"/>
      <c r="N69" s="642"/>
      <c r="O69" s="642"/>
      <c r="P69" s="642"/>
      <c r="Q69" s="642"/>
      <c r="R69" s="642"/>
      <c r="S69" s="642"/>
      <c r="T69" s="642"/>
      <c r="U69" s="642"/>
      <c r="V69" s="642"/>
      <c r="W69" s="642"/>
      <c r="X69" s="642"/>
      <c r="Y69" s="642"/>
      <c r="Z69" s="642"/>
      <c r="AA69" s="642"/>
      <c r="AB69" s="642"/>
      <c r="AC69" s="642"/>
      <c r="AD69" s="642"/>
    </row>
    <row r="70" s="637" customFormat="1" ht="24" customHeight="1" spans="1:30">
      <c r="A70" s="685" t="s">
        <v>342</v>
      </c>
      <c r="B70" s="686" t="s">
        <v>343</v>
      </c>
      <c r="C70" s="687" t="s">
        <v>344</v>
      </c>
      <c r="D70" s="687"/>
      <c r="E70" s="687"/>
      <c r="F70" s="687"/>
      <c r="G70" s="687"/>
      <c r="H70" s="687"/>
      <c r="I70" s="687"/>
      <c r="J70" s="688"/>
      <c r="K70" s="642"/>
      <c r="L70" s="642"/>
      <c r="M70" s="642"/>
      <c r="N70" s="642"/>
      <c r="O70" s="642"/>
      <c r="P70" s="642"/>
      <c r="Q70" s="642"/>
      <c r="R70" s="642"/>
      <c r="S70" s="642"/>
      <c r="T70" s="642"/>
      <c r="U70" s="642"/>
      <c r="V70" s="642"/>
      <c r="W70" s="642"/>
      <c r="X70" s="642"/>
      <c r="Y70" s="642"/>
      <c r="Z70" s="642"/>
      <c r="AA70" s="642"/>
      <c r="AB70" s="642"/>
      <c r="AC70" s="642"/>
      <c r="AD70" s="642"/>
    </row>
    <row r="71" s="637" customFormat="1" ht="26" customHeight="1" spans="1:30">
      <c r="A71" s="685"/>
      <c r="B71" s="689" t="s">
        <v>345</v>
      </c>
      <c r="C71" s="689"/>
      <c r="D71" s="689"/>
      <c r="E71" s="689"/>
      <c r="F71" s="689"/>
      <c r="G71" s="689"/>
      <c r="H71" s="689"/>
      <c r="I71" s="689"/>
      <c r="J71" s="690"/>
      <c r="K71" s="642"/>
      <c r="L71" s="642"/>
      <c r="M71" s="642"/>
      <c r="N71" s="642"/>
      <c r="O71" s="642"/>
      <c r="P71" s="642"/>
      <c r="Q71" s="642"/>
      <c r="R71" s="642"/>
      <c r="S71" s="642"/>
      <c r="T71" s="642"/>
      <c r="U71" s="642"/>
      <c r="V71" s="642"/>
      <c r="W71" s="642"/>
      <c r="X71" s="642"/>
      <c r="Y71" s="642"/>
      <c r="Z71" s="642"/>
      <c r="AA71" s="642"/>
      <c r="AB71" s="642"/>
      <c r="AC71" s="642"/>
      <c r="AD71" s="642"/>
    </row>
    <row r="72" s="637" customFormat="1" ht="30" customHeight="1" spans="1:30">
      <c r="A72" s="685" t="s">
        <v>346</v>
      </c>
      <c r="B72" s="691" t="s">
        <v>347</v>
      </c>
      <c r="C72" s="691"/>
      <c r="D72" s="691"/>
      <c r="E72" s="691"/>
      <c r="F72" s="691"/>
      <c r="G72" s="691"/>
      <c r="H72" s="691"/>
      <c r="I72" s="691"/>
      <c r="J72" s="692"/>
      <c r="K72" s="642"/>
      <c r="L72" s="642"/>
      <c r="M72" s="642"/>
      <c r="N72" s="642"/>
      <c r="O72" s="642"/>
      <c r="P72" s="642"/>
      <c r="Q72" s="642"/>
      <c r="R72" s="642"/>
      <c r="S72" s="642"/>
      <c r="T72" s="642"/>
      <c r="U72" s="642"/>
      <c r="V72" s="642"/>
      <c r="W72" s="642"/>
      <c r="X72" s="642"/>
      <c r="Y72" s="642"/>
      <c r="Z72" s="642"/>
      <c r="AA72" s="642"/>
      <c r="AB72" s="642"/>
      <c r="AC72" s="642"/>
      <c r="AD72" s="642"/>
    </row>
    <row r="73" s="637" customFormat="1" ht="38.1" customHeight="1" spans="1:30">
      <c r="A73" s="685"/>
      <c r="B73" s="691" t="s">
        <v>348</v>
      </c>
      <c r="C73" s="691"/>
      <c r="D73" s="691"/>
      <c r="E73" s="691"/>
      <c r="F73" s="691"/>
      <c r="G73" s="691"/>
      <c r="H73" s="691"/>
      <c r="I73" s="691"/>
      <c r="J73" s="692"/>
      <c r="K73" s="642"/>
      <c r="L73" s="642"/>
      <c r="M73" s="642"/>
      <c r="N73" s="642"/>
      <c r="O73" s="642"/>
      <c r="P73" s="642"/>
      <c r="Q73" s="642"/>
      <c r="R73" s="642"/>
      <c r="S73" s="642"/>
      <c r="T73" s="642"/>
      <c r="U73" s="642"/>
      <c r="V73" s="642"/>
      <c r="W73" s="642"/>
      <c r="X73" s="642"/>
      <c r="Y73" s="642"/>
      <c r="Z73" s="642"/>
      <c r="AA73" s="642"/>
      <c r="AB73" s="642"/>
      <c r="AC73" s="642"/>
      <c r="AD73" s="642"/>
    </row>
    <row r="74" s="637" customFormat="1" ht="27.95" customHeight="1" spans="1:30">
      <c r="A74" s="685"/>
      <c r="B74" s="691" t="s">
        <v>349</v>
      </c>
      <c r="C74" s="691"/>
      <c r="D74" s="691"/>
      <c r="E74" s="691"/>
      <c r="F74" s="691"/>
      <c r="G74" s="691"/>
      <c r="H74" s="691"/>
      <c r="I74" s="691"/>
      <c r="J74" s="692"/>
      <c r="K74" s="642"/>
      <c r="L74" s="642"/>
      <c r="M74" s="642"/>
      <c r="N74" s="642"/>
      <c r="O74" s="642"/>
      <c r="P74" s="642"/>
      <c r="Q74" s="642"/>
      <c r="R74" s="642"/>
      <c r="S74" s="642"/>
      <c r="T74" s="642"/>
      <c r="U74" s="642"/>
      <c r="V74" s="642"/>
      <c r="W74" s="642"/>
      <c r="X74" s="642"/>
      <c r="Y74" s="642"/>
      <c r="Z74" s="642"/>
      <c r="AA74" s="642"/>
      <c r="AB74" s="642"/>
      <c r="AC74" s="642"/>
      <c r="AD74" s="642"/>
    </row>
    <row r="75" s="637" customFormat="1" ht="27" customHeight="1" spans="1:30">
      <c r="A75" s="685"/>
      <c r="B75" s="691" t="s">
        <v>350</v>
      </c>
      <c r="C75" s="691"/>
      <c r="D75" s="691"/>
      <c r="E75" s="691"/>
      <c r="F75" s="691"/>
      <c r="G75" s="691"/>
      <c r="H75" s="691"/>
      <c r="I75" s="691"/>
      <c r="J75" s="692"/>
      <c r="K75" s="642"/>
      <c r="L75" s="642"/>
      <c r="M75" s="642"/>
      <c r="N75" s="642"/>
      <c r="O75" s="642"/>
      <c r="P75" s="642"/>
      <c r="Q75" s="642"/>
      <c r="R75" s="642"/>
      <c r="S75" s="642"/>
      <c r="T75" s="642"/>
      <c r="U75" s="642"/>
      <c r="V75" s="642"/>
      <c r="W75" s="642"/>
      <c r="X75" s="642"/>
      <c r="Y75" s="642"/>
      <c r="Z75" s="642"/>
      <c r="AA75" s="642"/>
      <c r="AB75" s="642"/>
      <c r="AC75" s="642"/>
      <c r="AD75" s="642"/>
    </row>
    <row r="76" s="637" customFormat="1" ht="63.95" customHeight="1" spans="1:30">
      <c r="A76" s="693" t="s">
        <v>351</v>
      </c>
      <c r="B76" s="694" t="s">
        <v>352</v>
      </c>
      <c r="C76" s="694"/>
      <c r="D76" s="694"/>
      <c r="E76" s="694"/>
      <c r="F76" s="694"/>
      <c r="G76" s="694"/>
      <c r="H76" s="694"/>
      <c r="I76" s="694"/>
      <c r="J76" s="695"/>
      <c r="K76" s="642"/>
      <c r="L76" s="642"/>
      <c r="M76" s="642"/>
      <c r="N76" s="642"/>
      <c r="O76" s="642"/>
      <c r="P76" s="642"/>
      <c r="Q76" s="642"/>
      <c r="R76" s="642"/>
      <c r="S76" s="696"/>
      <c r="T76" s="642"/>
      <c r="U76" s="642"/>
      <c r="V76" s="642"/>
      <c r="W76" s="642"/>
      <c r="X76" s="642"/>
      <c r="Y76" s="642"/>
      <c r="Z76" s="642"/>
      <c r="AA76" s="642"/>
      <c r="AB76" s="642"/>
      <c r="AC76" s="642"/>
      <c r="AD76" s="642"/>
    </row>
    <row r="77" s="637" customFormat="1" ht="36" customHeight="1"/>
    <row r="78" s="637" customFormat="1" ht="14.25"/>
    <row r="79" s="637" customFormat="1" ht="14.25"/>
    <row r="80" s="637" customFormat="1" ht="14.25"/>
    <row r="81" s="637" customFormat="1" ht="14.25"/>
    <row r="82" s="637" customFormat="1" ht="14.25"/>
    <row r="83" s="637" customFormat="1" ht="14.25"/>
    <row r="84" s="637" customFormat="1" ht="14.25"/>
    <row r="85" s="637" customFormat="1" ht="14.25"/>
    <row r="86" s="637" customFormat="1" ht="14.25"/>
    <row r="87" s="637" customFormat="1" ht="14.25"/>
    <row r="88" s="637" customFormat="1" ht="14.25"/>
    <row r="89" s="637" customFormat="1" ht="14.25"/>
    <row r="90" s="637" customFormat="1" ht="14.25"/>
    <row r="91" s="637" customFormat="1" ht="14.25"/>
    <row r="92" s="637" customFormat="1" ht="14.25"/>
    <row r="93" s="637" customFormat="1" ht="14.25"/>
    <row r="94" s="637" customFormat="1" ht="14.25"/>
    <row r="95" s="637" customFormat="1" ht="14.25"/>
    <row r="96" s="637" customFormat="1" ht="14.25"/>
    <row r="97" s="637" customFormat="1" ht="14.25"/>
    <row r="98" s="637" customFormat="1" ht="14.25"/>
    <row r="99" s="637" customFormat="1" ht="14.25"/>
    <row r="100" s="637" customFormat="1" ht="14.25"/>
    <row r="101" s="637" customFormat="1" ht="14.25"/>
    <row r="102" s="637" customFormat="1" ht="14.25"/>
    <row r="103" s="637" customFormat="1" ht="14.25"/>
    <row r="104" s="637" customFormat="1" ht="14.25"/>
    <row r="105" s="637" customFormat="1" ht="14.25"/>
    <row r="106" s="637" customFormat="1" ht="14.25"/>
    <row r="107" s="637" customFormat="1" ht="14.25"/>
    <row r="108" s="637" customFormat="1" ht="14.25"/>
    <row r="109" s="637" customFormat="1" ht="14.25"/>
    <row r="110" s="637" customFormat="1" ht="14.25"/>
    <row r="111" s="637" customFormat="1" ht="14.25"/>
    <row r="112" s="637" customFormat="1" ht="14.25"/>
    <row r="113" s="637" customFormat="1" ht="14.25"/>
    <row r="114" s="637" customFormat="1" ht="14.25"/>
    <row r="115" s="637" customFormat="1" ht="14.25"/>
    <row r="116" s="637" customFormat="1" ht="14.25"/>
    <row r="117" s="637" customFormat="1" ht="14.25"/>
    <row r="118" s="637" customFormat="1" ht="14.25"/>
    <row r="119" s="637" customFormat="1" ht="14.25"/>
    <row r="120" s="637" customFormat="1" ht="14.25"/>
    <row r="121" s="637" customFormat="1" ht="14.25"/>
    <row r="122" s="637" customFormat="1" ht="14.25"/>
    <row r="123" s="637" customFormat="1" ht="14.25"/>
    <row r="124" s="637" customFormat="1" ht="14.25"/>
    <row r="125" s="637" customFormat="1" ht="14.25"/>
    <row r="126" s="637" customFormat="1" ht="14.25"/>
    <row r="127" s="637" customFormat="1" ht="14.25"/>
    <row r="128" s="637" customFormat="1" ht="14.25"/>
    <row r="129" s="637" customFormat="1" ht="14.25"/>
    <row r="130" s="637" customFormat="1" ht="14.25"/>
    <row r="131" s="637" customFormat="1" ht="14.25"/>
    <row r="132" s="637" customFormat="1" ht="14.25"/>
    <row r="133" s="637" customFormat="1" ht="14.25"/>
    <row r="134" s="637" customFormat="1" ht="14.25"/>
    <row r="135" s="637" customFormat="1" ht="14.25"/>
    <row r="136" s="637" customFormat="1" ht="14.25"/>
    <row r="137" s="637" customFormat="1" ht="14.25"/>
    <row r="138" s="637" customFormat="1" ht="14.25"/>
    <row r="139" s="637" customFormat="1" ht="14.25"/>
    <row r="140" s="637" customFormat="1" ht="14.25"/>
    <row r="141" s="637" customFormat="1" ht="14.25"/>
    <row r="142" s="637" customFormat="1" ht="14.25"/>
    <row r="143" s="637" customFormat="1" ht="14.25"/>
    <row r="144" s="637" customFormat="1" ht="14.25"/>
    <row r="145" s="637" customFormat="1" ht="14.25"/>
    <row r="146" s="637" customFormat="1" ht="14.25"/>
    <row r="147" s="637" customFormat="1" ht="14.25"/>
    <row r="148" s="637" customFormat="1" ht="14.25"/>
    <row r="149" s="637" customFormat="1" ht="14.25"/>
    <row r="150" s="637" customFormat="1" ht="14.25"/>
    <row r="151" s="637" customFormat="1" ht="14.25"/>
    <row r="152" s="637" customFormat="1" ht="14.25"/>
    <row r="153" s="637" customFormat="1" ht="14.25"/>
    <row r="154" s="637" customFormat="1" ht="14.25"/>
    <row r="155" s="637" customFormat="1" ht="14.25"/>
    <row r="156" s="637" customFormat="1" ht="14.25"/>
    <row r="157" s="637" customFormat="1" ht="14.25"/>
    <row r="158" s="637" customFormat="1" ht="14.25"/>
    <row r="159" s="637" customFormat="1" ht="14.25"/>
    <row r="160" s="637" customFormat="1" ht="14.25"/>
    <row r="161" s="637" customFormat="1" ht="14.25"/>
    <row r="162" s="637" customFormat="1" ht="14.25"/>
    <row r="163" s="637" customFormat="1" ht="14.25"/>
    <row r="164" s="637" customFormat="1" ht="14.25"/>
  </sheetData>
  <mergeCells count="54">
    <mergeCell ref="A1:J1"/>
    <mergeCell ref="A2:J2"/>
    <mergeCell ref="A3:J3"/>
    <mergeCell ref="B4:C4"/>
    <mergeCell ref="D4:E4"/>
    <mergeCell ref="F4:G4"/>
    <mergeCell ref="H4:I4"/>
    <mergeCell ref="A7:J7"/>
    <mergeCell ref="B8:C8"/>
    <mergeCell ref="D8:E8"/>
    <mergeCell ref="F8:G8"/>
    <mergeCell ref="H8:I8"/>
    <mergeCell ref="A26:J26"/>
    <mergeCell ref="B27:C27"/>
    <mergeCell ref="D27:E27"/>
    <mergeCell ref="F27:G27"/>
    <mergeCell ref="H27:I27"/>
    <mergeCell ref="A35:J35"/>
    <mergeCell ref="B36:C36"/>
    <mergeCell ref="D36:E36"/>
    <mergeCell ref="F36:G36"/>
    <mergeCell ref="H36:I36"/>
    <mergeCell ref="A44:J44"/>
    <mergeCell ref="B45:C45"/>
    <mergeCell ref="D45:E45"/>
    <mergeCell ref="F45:G45"/>
    <mergeCell ref="H45:I45"/>
    <mergeCell ref="A52:J52"/>
    <mergeCell ref="B53:C53"/>
    <mergeCell ref="D53:E53"/>
    <mergeCell ref="F53:G53"/>
    <mergeCell ref="H53:I53"/>
    <mergeCell ref="A63:J63"/>
    <mergeCell ref="B64:J64"/>
    <mergeCell ref="B65:J65"/>
    <mergeCell ref="B66:J66"/>
    <mergeCell ref="B67:J67"/>
    <mergeCell ref="B68:J68"/>
    <mergeCell ref="B69:J69"/>
    <mergeCell ref="C70:J70"/>
    <mergeCell ref="B71:J71"/>
    <mergeCell ref="B72:J72"/>
    <mergeCell ref="B73:J73"/>
    <mergeCell ref="B74:J74"/>
    <mergeCell ref="B75:J75"/>
    <mergeCell ref="B76:J76"/>
    <mergeCell ref="A70:A71"/>
    <mergeCell ref="A72:A75"/>
    <mergeCell ref="J4:J5"/>
    <mergeCell ref="J8:J9"/>
    <mergeCell ref="J27:J28"/>
    <mergeCell ref="J36:J37"/>
    <mergeCell ref="J45:J46"/>
    <mergeCell ref="J53:J54"/>
  </mergeCells>
  <pageMargins left="0.75" right="0.75" top="1" bottom="1" header="0.5" footer="0.5"/>
  <headerFooter/>
  <ignoredErrors>
    <ignoredError sqref="D51:I51 A53 C53:G53 I53:K53 A68:AD76 A66:K67 C65:K65 A65 A54:K64 V52:AD67 B52:K52 A45 C45:G45 I45:K45 A46:K46 A47:J47 A48:K50 B44:K44 A36 C36:G36 I36:K36 A37:K43 B35:K35 A27 C27:G27 I27:K27 A28:K34 B26:K26 A18:K25 B17:K17 A8 C8:G8 I8:K8 A11:K16 A10:J10 A9:K9 B7:K7 A2:L3 A1:AD1 A4 C4:G4 I4:L4 C6:J6 V6:AD50 A6 T2:AD5 A5:L5" formula="1"/>
  </ignoredError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00B0F0"/>
  </sheetPr>
  <dimension ref="A1:K36"/>
  <sheetViews>
    <sheetView showGridLines="0" zoomScale="55" zoomScaleNormal="55" workbookViewId="0">
      <pane ySplit="5" topLeftCell="A6" activePane="bottomLeft" state="frozen"/>
      <selection/>
      <selection pane="bottomLeft" activeCell="D6" sqref="D6:D20"/>
    </sheetView>
  </sheetViews>
  <sheetFormatPr defaultColWidth="9" defaultRowHeight="13.5"/>
  <cols>
    <col min="1" max="11" width="20.7916666666667" style="627" customWidth="1"/>
    <col min="12" max="16" width="9" style="627"/>
    <col min="17" max="17" width="22.7083333333333" style="627" customWidth="1"/>
    <col min="18" max="18" width="9" style="627"/>
    <col min="19" max="19" width="12.625" style="627"/>
    <col min="20" max="16384" width="9" style="627"/>
  </cols>
  <sheetData>
    <row r="1" ht="100.05" customHeight="1" spans="1:11">
      <c r="A1" s="99" t="str">
        <f>_xlfn.DISPIMG("ID_D6697A225B864C34A678052B48D4E660",1)</f>
        <v>=DISPIMG("ID_D6697A225B864C34A678052B48D4E660",1)</v>
      </c>
      <c r="B1" s="100"/>
      <c r="C1" s="100"/>
      <c r="D1" s="100"/>
      <c r="E1" s="100"/>
      <c r="F1" s="100"/>
      <c r="G1" s="100"/>
      <c r="H1" s="100"/>
      <c r="I1" s="100"/>
      <c r="J1" s="100"/>
      <c r="K1" s="101"/>
    </row>
    <row r="2" ht="31.2" customHeight="1" spans="1:11">
      <c r="A2" s="438" t="s">
        <v>29</v>
      </c>
      <c r="B2" s="285" t="s">
        <v>240</v>
      </c>
      <c r="C2" s="285"/>
      <c r="D2" s="285"/>
      <c r="E2" s="285"/>
      <c r="F2" s="285"/>
      <c r="G2" s="285"/>
      <c r="H2" s="285"/>
      <c r="I2" s="285"/>
      <c r="J2" s="285"/>
      <c r="K2" s="285"/>
    </row>
    <row r="3" ht="24" customHeight="1" spans="1:11">
      <c r="A3" s="438" t="s">
        <v>353</v>
      </c>
      <c r="B3" s="443" t="s">
        <v>354</v>
      </c>
      <c r="C3" s="539"/>
      <c r="D3" s="539"/>
      <c r="E3" s="539"/>
      <c r="F3" s="539"/>
      <c r="G3" s="539"/>
      <c r="H3" s="539"/>
      <c r="I3" s="539"/>
      <c r="J3" s="539"/>
      <c r="K3" s="444"/>
    </row>
    <row r="4" ht="22.2" customHeight="1" spans="1:11">
      <c r="A4" s="364" t="s">
        <v>355</v>
      </c>
      <c r="B4" s="443" t="s">
        <v>222</v>
      </c>
      <c r="C4" s="444"/>
      <c r="D4" s="443" t="s">
        <v>273</v>
      </c>
      <c r="E4" s="444"/>
      <c r="F4" s="443" t="s">
        <v>274</v>
      </c>
      <c r="G4" s="444"/>
      <c r="H4" s="443" t="s">
        <v>275</v>
      </c>
      <c r="I4" s="444"/>
      <c r="J4" s="540" t="s">
        <v>356</v>
      </c>
      <c r="K4" s="541" t="s">
        <v>232</v>
      </c>
    </row>
    <row r="5" ht="28.95" customHeight="1" spans="1:11">
      <c r="A5" s="364" t="s">
        <v>277</v>
      </c>
      <c r="B5" s="446" t="s">
        <v>224</v>
      </c>
      <c r="C5" s="446" t="s">
        <v>357</v>
      </c>
      <c r="D5" s="446" t="s">
        <v>224</v>
      </c>
      <c r="E5" s="446" t="s">
        <v>357</v>
      </c>
      <c r="F5" s="446" t="s">
        <v>224</v>
      </c>
      <c r="G5" s="446" t="s">
        <v>357</v>
      </c>
      <c r="H5" s="446" t="s">
        <v>224</v>
      </c>
      <c r="I5" s="446" t="s">
        <v>357</v>
      </c>
      <c r="J5" s="540"/>
      <c r="K5" s="541"/>
    </row>
    <row r="6" ht="17.25" spans="1:11">
      <c r="A6" s="455" t="s">
        <v>282</v>
      </c>
      <c r="B6" s="628">
        <v>5.26</v>
      </c>
      <c r="C6" s="629">
        <f t="shared" ref="C6:G6" si="0">B6*150</f>
        <v>789</v>
      </c>
      <c r="D6" s="628">
        <f>B6</f>
        <v>5.26</v>
      </c>
      <c r="E6" s="629">
        <f t="shared" si="0"/>
        <v>789</v>
      </c>
      <c r="F6" s="628">
        <f>B6+0.2</f>
        <v>5.46</v>
      </c>
      <c r="G6" s="629">
        <f t="shared" si="0"/>
        <v>819</v>
      </c>
      <c r="H6" s="628">
        <f>B6+0.5</f>
        <v>5.76</v>
      </c>
      <c r="I6" s="629">
        <f>H6*150</f>
        <v>864</v>
      </c>
      <c r="J6" s="630" t="s">
        <v>358</v>
      </c>
      <c r="K6" s="630" t="s">
        <v>359</v>
      </c>
    </row>
    <row r="7" ht="17.25" spans="1:11">
      <c r="A7" s="476" t="s">
        <v>284</v>
      </c>
      <c r="B7" s="628">
        <v>5.26</v>
      </c>
      <c r="C7" s="629">
        <f t="shared" ref="C7:C22" si="1">B7*150</f>
        <v>789</v>
      </c>
      <c r="D7" s="628">
        <f t="shared" ref="D7:D20" si="2">B7</f>
        <v>5.26</v>
      </c>
      <c r="E7" s="629">
        <f t="shared" ref="E7:E22" si="3">D7*150</f>
        <v>789</v>
      </c>
      <c r="F7" s="628">
        <f t="shared" ref="F7:F22" si="4">B7+0.2</f>
        <v>5.46</v>
      </c>
      <c r="G7" s="629">
        <f t="shared" ref="G7:G22" si="5">F7*150</f>
        <v>819</v>
      </c>
      <c r="H7" s="628">
        <f t="shared" ref="H7:H22" si="6">B7+0.5</f>
        <v>5.76</v>
      </c>
      <c r="I7" s="629">
        <f t="shared" ref="I7:I22" si="7">H7*150</f>
        <v>864</v>
      </c>
      <c r="J7" s="631"/>
      <c r="K7" s="631"/>
    </row>
    <row r="8" ht="17.25" spans="1:11">
      <c r="A8" s="476" t="s">
        <v>301</v>
      </c>
      <c r="B8" s="628">
        <v>5.26</v>
      </c>
      <c r="C8" s="629">
        <f t="shared" si="1"/>
        <v>789</v>
      </c>
      <c r="D8" s="628">
        <f t="shared" si="2"/>
        <v>5.26</v>
      </c>
      <c r="E8" s="629">
        <f t="shared" si="3"/>
        <v>789</v>
      </c>
      <c r="F8" s="628">
        <f t="shared" si="4"/>
        <v>5.46</v>
      </c>
      <c r="G8" s="629">
        <f t="shared" si="5"/>
        <v>819</v>
      </c>
      <c r="H8" s="628">
        <f t="shared" si="6"/>
        <v>5.76</v>
      </c>
      <c r="I8" s="629">
        <f t="shared" si="7"/>
        <v>864</v>
      </c>
      <c r="J8" s="631"/>
      <c r="K8" s="631"/>
    </row>
    <row r="9" ht="17.25" spans="1:11">
      <c r="A9" s="476" t="s">
        <v>285</v>
      </c>
      <c r="B9" s="628">
        <v>5.26</v>
      </c>
      <c r="C9" s="629">
        <f t="shared" si="1"/>
        <v>789</v>
      </c>
      <c r="D9" s="628">
        <f t="shared" si="2"/>
        <v>5.26</v>
      </c>
      <c r="E9" s="629">
        <f t="shared" si="3"/>
        <v>789</v>
      </c>
      <c r="F9" s="628">
        <f t="shared" si="4"/>
        <v>5.46</v>
      </c>
      <c r="G9" s="629">
        <f t="shared" si="5"/>
        <v>819</v>
      </c>
      <c r="H9" s="628">
        <f t="shared" si="6"/>
        <v>5.76</v>
      </c>
      <c r="I9" s="629">
        <f t="shared" si="7"/>
        <v>864</v>
      </c>
      <c r="J9" s="631"/>
      <c r="K9" s="631"/>
    </row>
    <row r="10" ht="17.25" spans="1:11">
      <c r="A10" s="476" t="s">
        <v>293</v>
      </c>
      <c r="B10" s="476">
        <v>5.46</v>
      </c>
      <c r="C10" s="629">
        <f t="shared" si="1"/>
        <v>819</v>
      </c>
      <c r="D10" s="628">
        <f t="shared" si="2"/>
        <v>5.46</v>
      </c>
      <c r="E10" s="629">
        <f t="shared" si="3"/>
        <v>819</v>
      </c>
      <c r="F10" s="628">
        <f t="shared" si="4"/>
        <v>5.66</v>
      </c>
      <c r="G10" s="629">
        <f t="shared" si="5"/>
        <v>849</v>
      </c>
      <c r="H10" s="628">
        <f t="shared" si="6"/>
        <v>5.96</v>
      </c>
      <c r="I10" s="629">
        <f t="shared" si="7"/>
        <v>894</v>
      </c>
      <c r="J10" s="631"/>
      <c r="K10" s="631"/>
    </row>
    <row r="11" ht="17.25" spans="1:11">
      <c r="A11" s="476" t="s">
        <v>295</v>
      </c>
      <c r="B11" s="476">
        <v>5.46</v>
      </c>
      <c r="C11" s="629">
        <f t="shared" si="1"/>
        <v>819</v>
      </c>
      <c r="D11" s="628">
        <f t="shared" si="2"/>
        <v>5.46</v>
      </c>
      <c r="E11" s="629">
        <f t="shared" si="3"/>
        <v>819</v>
      </c>
      <c r="F11" s="628">
        <f t="shared" si="4"/>
        <v>5.66</v>
      </c>
      <c r="G11" s="629">
        <f t="shared" si="5"/>
        <v>849</v>
      </c>
      <c r="H11" s="628">
        <f t="shared" si="6"/>
        <v>5.96</v>
      </c>
      <c r="I11" s="629">
        <f t="shared" si="7"/>
        <v>894</v>
      </c>
      <c r="J11" s="631"/>
      <c r="K11" s="631"/>
    </row>
    <row r="12" ht="17.25" spans="1:11">
      <c r="A12" s="455" t="s">
        <v>308</v>
      </c>
      <c r="B12" s="476">
        <v>5.86</v>
      </c>
      <c r="C12" s="629">
        <f t="shared" si="1"/>
        <v>879</v>
      </c>
      <c r="D12" s="628">
        <f t="shared" si="2"/>
        <v>5.86</v>
      </c>
      <c r="E12" s="629">
        <f t="shared" si="3"/>
        <v>879</v>
      </c>
      <c r="F12" s="628">
        <f t="shared" si="4"/>
        <v>6.06</v>
      </c>
      <c r="G12" s="629">
        <f t="shared" si="5"/>
        <v>909</v>
      </c>
      <c r="H12" s="628">
        <f t="shared" si="6"/>
        <v>6.36</v>
      </c>
      <c r="I12" s="629">
        <f t="shared" si="7"/>
        <v>954</v>
      </c>
      <c r="J12" s="631"/>
      <c r="K12" s="631"/>
    </row>
    <row r="13" ht="17.25" spans="1:11">
      <c r="A13" s="476" t="s">
        <v>310</v>
      </c>
      <c r="B13" s="476">
        <v>5.86</v>
      </c>
      <c r="C13" s="629">
        <f t="shared" si="1"/>
        <v>879</v>
      </c>
      <c r="D13" s="628">
        <f t="shared" si="2"/>
        <v>5.86</v>
      </c>
      <c r="E13" s="629">
        <f t="shared" si="3"/>
        <v>879</v>
      </c>
      <c r="F13" s="628">
        <f t="shared" si="4"/>
        <v>6.06</v>
      </c>
      <c r="G13" s="629">
        <f t="shared" si="5"/>
        <v>909</v>
      </c>
      <c r="H13" s="628">
        <f t="shared" si="6"/>
        <v>6.36</v>
      </c>
      <c r="I13" s="629">
        <f t="shared" si="7"/>
        <v>954</v>
      </c>
      <c r="J13" s="631"/>
      <c r="K13" s="631"/>
    </row>
    <row r="14" ht="17.25" spans="1:11">
      <c r="A14" s="476" t="s">
        <v>302</v>
      </c>
      <c r="B14" s="476">
        <v>5.96</v>
      </c>
      <c r="C14" s="629">
        <f t="shared" si="1"/>
        <v>894</v>
      </c>
      <c r="D14" s="628">
        <f t="shared" si="2"/>
        <v>5.96</v>
      </c>
      <c r="E14" s="629">
        <f t="shared" si="3"/>
        <v>894</v>
      </c>
      <c r="F14" s="628">
        <f t="shared" si="4"/>
        <v>6.16</v>
      </c>
      <c r="G14" s="629">
        <f t="shared" si="5"/>
        <v>924</v>
      </c>
      <c r="H14" s="628">
        <f t="shared" si="6"/>
        <v>6.46</v>
      </c>
      <c r="I14" s="629">
        <f t="shared" si="7"/>
        <v>969</v>
      </c>
      <c r="J14" s="631"/>
      <c r="K14" s="631"/>
    </row>
    <row r="15" ht="17.25" spans="1:11">
      <c r="A15" s="476" t="s">
        <v>303</v>
      </c>
      <c r="B15" s="476">
        <v>5.96</v>
      </c>
      <c r="C15" s="629">
        <f t="shared" si="1"/>
        <v>894</v>
      </c>
      <c r="D15" s="628">
        <f t="shared" si="2"/>
        <v>5.96</v>
      </c>
      <c r="E15" s="629">
        <f t="shared" si="3"/>
        <v>894</v>
      </c>
      <c r="F15" s="628">
        <f t="shared" si="4"/>
        <v>6.16</v>
      </c>
      <c r="G15" s="629">
        <f t="shared" si="5"/>
        <v>924</v>
      </c>
      <c r="H15" s="628">
        <f t="shared" si="6"/>
        <v>6.46</v>
      </c>
      <c r="I15" s="629">
        <f t="shared" si="7"/>
        <v>969</v>
      </c>
      <c r="J15" s="631"/>
      <c r="K15" s="631"/>
    </row>
    <row r="16" ht="17.25" spans="1:11">
      <c r="A16" s="476" t="s">
        <v>289</v>
      </c>
      <c r="B16" s="476">
        <v>5.86</v>
      </c>
      <c r="C16" s="629">
        <f t="shared" si="1"/>
        <v>879</v>
      </c>
      <c r="D16" s="628">
        <f t="shared" si="2"/>
        <v>5.86</v>
      </c>
      <c r="E16" s="629">
        <f t="shared" si="3"/>
        <v>879</v>
      </c>
      <c r="F16" s="628">
        <f t="shared" si="4"/>
        <v>6.06</v>
      </c>
      <c r="G16" s="629">
        <f t="shared" si="5"/>
        <v>909</v>
      </c>
      <c r="H16" s="628">
        <f t="shared" si="6"/>
        <v>6.36</v>
      </c>
      <c r="I16" s="629">
        <f t="shared" si="7"/>
        <v>954</v>
      </c>
      <c r="J16" s="631"/>
      <c r="K16" s="631"/>
    </row>
    <row r="17" ht="17.25" spans="1:11">
      <c r="A17" s="476" t="s">
        <v>290</v>
      </c>
      <c r="B17" s="476">
        <v>5.86</v>
      </c>
      <c r="C17" s="629">
        <f t="shared" si="1"/>
        <v>879</v>
      </c>
      <c r="D17" s="628">
        <f t="shared" si="2"/>
        <v>5.86</v>
      </c>
      <c r="E17" s="629">
        <f t="shared" si="3"/>
        <v>879</v>
      </c>
      <c r="F17" s="628">
        <f t="shared" si="4"/>
        <v>6.06</v>
      </c>
      <c r="G17" s="629">
        <f t="shared" si="5"/>
        <v>909</v>
      </c>
      <c r="H17" s="628">
        <f t="shared" si="6"/>
        <v>6.36</v>
      </c>
      <c r="I17" s="629">
        <f t="shared" si="7"/>
        <v>954</v>
      </c>
      <c r="J17" s="631"/>
      <c r="K17" s="631"/>
    </row>
    <row r="18" ht="17.25" spans="1:11">
      <c r="A18" s="476" t="s">
        <v>360</v>
      </c>
      <c r="B18" s="476">
        <v>5.86</v>
      </c>
      <c r="C18" s="629">
        <f t="shared" si="1"/>
        <v>879</v>
      </c>
      <c r="D18" s="628">
        <f t="shared" si="2"/>
        <v>5.86</v>
      </c>
      <c r="E18" s="629">
        <f t="shared" si="3"/>
        <v>879</v>
      </c>
      <c r="F18" s="628">
        <f t="shared" si="4"/>
        <v>6.06</v>
      </c>
      <c r="G18" s="629">
        <f t="shared" si="5"/>
        <v>909</v>
      </c>
      <c r="H18" s="628">
        <f t="shared" si="6"/>
        <v>6.36</v>
      </c>
      <c r="I18" s="629">
        <f t="shared" si="7"/>
        <v>954</v>
      </c>
      <c r="J18" s="631"/>
      <c r="K18" s="631"/>
    </row>
    <row r="19" ht="17.25" spans="1:11">
      <c r="A19" s="476" t="s">
        <v>361</v>
      </c>
      <c r="B19" s="476">
        <v>5.86</v>
      </c>
      <c r="C19" s="629">
        <f t="shared" si="1"/>
        <v>879</v>
      </c>
      <c r="D19" s="628">
        <f t="shared" si="2"/>
        <v>5.86</v>
      </c>
      <c r="E19" s="629">
        <f t="shared" si="3"/>
        <v>879</v>
      </c>
      <c r="F19" s="628">
        <f t="shared" si="4"/>
        <v>6.06</v>
      </c>
      <c r="G19" s="629">
        <f t="shared" si="5"/>
        <v>909</v>
      </c>
      <c r="H19" s="628">
        <f t="shared" si="6"/>
        <v>6.36</v>
      </c>
      <c r="I19" s="629">
        <f t="shared" si="7"/>
        <v>954</v>
      </c>
      <c r="J19" s="631"/>
      <c r="K19" s="631"/>
    </row>
    <row r="20" ht="17.25" spans="1:11">
      <c r="A20" s="476" t="s">
        <v>291</v>
      </c>
      <c r="B20" s="476">
        <v>7</v>
      </c>
      <c r="C20" s="629">
        <f t="shared" si="1"/>
        <v>1050</v>
      </c>
      <c r="D20" s="628">
        <f t="shared" si="2"/>
        <v>7</v>
      </c>
      <c r="E20" s="629">
        <f t="shared" si="3"/>
        <v>1050</v>
      </c>
      <c r="F20" s="628">
        <f t="shared" si="4"/>
        <v>7.2</v>
      </c>
      <c r="G20" s="629">
        <f t="shared" si="5"/>
        <v>1080</v>
      </c>
      <c r="H20" s="628">
        <f t="shared" si="6"/>
        <v>7.5</v>
      </c>
      <c r="I20" s="629">
        <f t="shared" si="7"/>
        <v>1125</v>
      </c>
      <c r="J20" s="631"/>
      <c r="K20" s="631"/>
    </row>
    <row r="21" ht="17.25" spans="1:11">
      <c r="A21" s="476" t="s">
        <v>362</v>
      </c>
      <c r="B21" s="476" t="s">
        <v>122</v>
      </c>
      <c r="C21" s="476" t="s">
        <v>122</v>
      </c>
      <c r="D21" s="476" t="s">
        <v>122</v>
      </c>
      <c r="E21" s="476" t="s">
        <v>122</v>
      </c>
      <c r="F21" s="476" t="s">
        <v>122</v>
      </c>
      <c r="G21" s="476" t="s">
        <v>122</v>
      </c>
      <c r="H21" s="476" t="s">
        <v>122</v>
      </c>
      <c r="I21" s="476" t="s">
        <v>122</v>
      </c>
      <c r="J21" s="632"/>
      <c r="K21" s="632"/>
    </row>
    <row r="22" ht="20.25" spans="1:11">
      <c r="A22" s="496" t="s">
        <v>363</v>
      </c>
      <c r="B22" s="496"/>
      <c r="C22" s="496"/>
      <c r="D22" s="496"/>
      <c r="E22" s="496"/>
      <c r="F22" s="496"/>
      <c r="G22" s="496"/>
      <c r="H22" s="496"/>
      <c r="I22" s="496"/>
      <c r="J22" s="496"/>
      <c r="K22" s="496"/>
    </row>
    <row r="23" ht="49" customHeight="1" spans="1:11">
      <c r="A23" s="633" t="s">
        <v>364</v>
      </c>
      <c r="B23" s="633"/>
      <c r="C23" s="633"/>
      <c r="D23" s="633"/>
      <c r="E23" s="633"/>
      <c r="F23" s="633"/>
      <c r="G23" s="633"/>
      <c r="H23" s="633"/>
      <c r="I23" s="633"/>
      <c r="J23" s="633"/>
      <c r="K23" s="633"/>
    </row>
    <row r="24" ht="17.25" spans="1:11">
      <c r="A24" s="455" t="s">
        <v>330</v>
      </c>
      <c r="B24" s="455" t="s">
        <v>365</v>
      </c>
      <c r="C24" s="455"/>
      <c r="D24" s="455"/>
      <c r="E24" s="455"/>
      <c r="F24" s="455"/>
      <c r="G24" s="455"/>
      <c r="H24" s="455"/>
      <c r="I24" s="455"/>
      <c r="J24" s="455"/>
      <c r="K24" s="455"/>
    </row>
    <row r="25" ht="17.25" spans="1:11">
      <c r="A25" s="458" t="s">
        <v>332</v>
      </c>
      <c r="B25" s="634" t="s">
        <v>333</v>
      </c>
      <c r="C25" s="634"/>
      <c r="D25" s="634"/>
      <c r="E25" s="634"/>
      <c r="F25" s="634"/>
      <c r="G25" s="634"/>
      <c r="H25" s="634"/>
      <c r="I25" s="634"/>
      <c r="J25" s="634"/>
      <c r="K25" s="634"/>
    </row>
    <row r="26" ht="17.25" spans="1:11">
      <c r="A26" s="458" t="s">
        <v>334</v>
      </c>
      <c r="B26" s="458" t="s">
        <v>335</v>
      </c>
      <c r="C26" s="458"/>
      <c r="D26" s="458"/>
      <c r="E26" s="458"/>
      <c r="F26" s="458"/>
      <c r="G26" s="458"/>
      <c r="H26" s="458"/>
      <c r="I26" s="458"/>
      <c r="J26" s="458"/>
      <c r="K26" s="458"/>
    </row>
    <row r="27" ht="17.25" spans="1:11">
      <c r="A27" s="458" t="s">
        <v>336</v>
      </c>
      <c r="B27" s="458" t="s">
        <v>337</v>
      </c>
      <c r="C27" s="458"/>
      <c r="D27" s="458"/>
      <c r="E27" s="458"/>
      <c r="F27" s="458"/>
      <c r="G27" s="458"/>
      <c r="H27" s="458"/>
      <c r="I27" s="458"/>
      <c r="J27" s="458"/>
      <c r="K27" s="458"/>
    </row>
    <row r="28" ht="17.25" spans="1:11">
      <c r="A28" s="458" t="s">
        <v>338</v>
      </c>
      <c r="B28" s="458" t="s">
        <v>339</v>
      </c>
      <c r="C28" s="458"/>
      <c r="D28" s="458"/>
      <c r="E28" s="458"/>
      <c r="F28" s="458"/>
      <c r="G28" s="458"/>
      <c r="H28" s="458"/>
      <c r="I28" s="458"/>
      <c r="J28" s="458"/>
      <c r="K28" s="458"/>
    </row>
    <row r="29" ht="33" customHeight="1" spans="1:11">
      <c r="A29" s="634" t="s">
        <v>340</v>
      </c>
      <c r="B29" s="635" t="s">
        <v>366</v>
      </c>
      <c r="C29" s="635"/>
      <c r="D29" s="635"/>
      <c r="E29" s="635"/>
      <c r="F29" s="635"/>
      <c r="G29" s="635"/>
      <c r="H29" s="635"/>
      <c r="I29" s="635"/>
      <c r="J29" s="635"/>
      <c r="K29" s="635"/>
    </row>
    <row r="30" ht="17.25" spans="1:11">
      <c r="A30" s="459" t="s">
        <v>342</v>
      </c>
      <c r="B30" s="477" t="s">
        <v>367</v>
      </c>
      <c r="C30" s="477"/>
      <c r="D30" s="477"/>
      <c r="E30" s="477"/>
      <c r="F30" s="477"/>
      <c r="G30" s="477"/>
      <c r="H30" s="477"/>
      <c r="I30" s="477"/>
      <c r="J30" s="477"/>
      <c r="K30" s="477"/>
    </row>
    <row r="31" ht="17.25" spans="1:11">
      <c r="A31" s="459"/>
      <c r="B31" s="461" t="s">
        <v>345</v>
      </c>
      <c r="C31" s="461"/>
      <c r="D31" s="461"/>
      <c r="E31" s="461"/>
      <c r="F31" s="461"/>
      <c r="G31" s="461"/>
      <c r="H31" s="461"/>
      <c r="I31" s="461"/>
      <c r="J31" s="461"/>
      <c r="K31" s="461"/>
    </row>
    <row r="32" ht="17.25" spans="1:11">
      <c r="A32" s="459" t="s">
        <v>346</v>
      </c>
      <c r="B32" s="462" t="s">
        <v>347</v>
      </c>
      <c r="C32" s="462"/>
      <c r="D32" s="462"/>
      <c r="E32" s="462"/>
      <c r="F32" s="462"/>
      <c r="G32" s="462"/>
      <c r="H32" s="462"/>
      <c r="I32" s="462"/>
      <c r="J32" s="462"/>
      <c r="K32" s="462"/>
    </row>
    <row r="33" ht="17.25" spans="1:11">
      <c r="A33" s="459"/>
      <c r="B33" s="462" t="s">
        <v>368</v>
      </c>
      <c r="C33" s="462"/>
      <c r="D33" s="462"/>
      <c r="E33" s="462"/>
      <c r="F33" s="462"/>
      <c r="G33" s="462"/>
      <c r="H33" s="462"/>
      <c r="I33" s="462"/>
      <c r="J33" s="462"/>
      <c r="K33" s="462"/>
    </row>
    <row r="34" ht="17.25" spans="1:11">
      <c r="A34" s="459"/>
      <c r="B34" s="462" t="s">
        <v>349</v>
      </c>
      <c r="C34" s="462"/>
      <c r="D34" s="462"/>
      <c r="E34" s="462"/>
      <c r="F34" s="462"/>
      <c r="G34" s="462"/>
      <c r="H34" s="462"/>
      <c r="I34" s="462"/>
      <c r="J34" s="462"/>
      <c r="K34" s="462"/>
    </row>
    <row r="35" ht="17.25" spans="1:11">
      <c r="A35" s="459"/>
      <c r="B35" s="462" t="s">
        <v>350</v>
      </c>
      <c r="C35" s="462"/>
      <c r="D35" s="462"/>
      <c r="E35" s="462"/>
      <c r="F35" s="462"/>
      <c r="G35" s="462"/>
      <c r="H35" s="462"/>
      <c r="I35" s="462"/>
      <c r="J35" s="462"/>
      <c r="K35" s="462"/>
    </row>
    <row r="36" ht="51" customHeight="1" spans="1:11">
      <c r="A36" s="459" t="s">
        <v>351</v>
      </c>
      <c r="B36" s="636" t="s">
        <v>369</v>
      </c>
      <c r="C36" s="636"/>
      <c r="D36" s="636"/>
      <c r="E36" s="636"/>
      <c r="F36" s="636"/>
      <c r="G36" s="636"/>
      <c r="H36" s="636"/>
      <c r="I36" s="636"/>
      <c r="J36" s="636"/>
      <c r="K36" s="636"/>
    </row>
  </sheetData>
  <mergeCells count="28">
    <mergeCell ref="A1:K1"/>
    <mergeCell ref="B2:K2"/>
    <mergeCell ref="B3:K3"/>
    <mergeCell ref="B4:C4"/>
    <mergeCell ref="D4:E4"/>
    <mergeCell ref="F4:G4"/>
    <mergeCell ref="H4:I4"/>
    <mergeCell ref="A22:K22"/>
    <mergeCell ref="A23:K23"/>
    <mergeCell ref="B24:K24"/>
    <mergeCell ref="B25:K25"/>
    <mergeCell ref="B26:K26"/>
    <mergeCell ref="B27:K27"/>
    <mergeCell ref="B28:K28"/>
    <mergeCell ref="B29:K29"/>
    <mergeCell ref="B30:K30"/>
    <mergeCell ref="B31:K31"/>
    <mergeCell ref="B32:K32"/>
    <mergeCell ref="B33:K33"/>
    <mergeCell ref="B34:K34"/>
    <mergeCell ref="B35:K35"/>
    <mergeCell ref="B36:K36"/>
    <mergeCell ref="A30:A31"/>
    <mergeCell ref="A32:A35"/>
    <mergeCell ref="J4:J5"/>
    <mergeCell ref="J6:J21"/>
    <mergeCell ref="K4:K5"/>
    <mergeCell ref="K6:K21"/>
  </mergeCells>
  <pageMargins left="0.75" right="0.75" top="1" bottom="1" header="0.5" footer="0.5"/>
  <headerFooter/>
  <ignoredErrors>
    <ignoredError sqref="D6:D20 F6:I20" formula="1"/>
  </ignoredErrors>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00B0F0"/>
  </sheetPr>
  <dimension ref="A1:BF40"/>
  <sheetViews>
    <sheetView showGridLines="0" zoomScale="40" zoomScaleNormal="40" workbookViewId="0">
      <pane ySplit="5" topLeftCell="A6" activePane="bottomLeft" state="frozen"/>
      <selection/>
      <selection pane="bottomLeft" activeCell="AD11" sqref="AD11"/>
    </sheetView>
  </sheetViews>
  <sheetFormatPr defaultColWidth="9" defaultRowHeight="17.25"/>
  <cols>
    <col min="1" max="1" width="32.8833333333333" style="50" customWidth="1"/>
    <col min="2" max="2" width="17.9333333333333" style="50" customWidth="1"/>
    <col min="3" max="3" width="16.7666666666667" style="50" customWidth="1"/>
    <col min="4" max="4" width="16.5166666666667" style="50" customWidth="1"/>
    <col min="5" max="5" width="16.4" style="50" customWidth="1"/>
    <col min="6" max="10" width="17.9333333333333" style="50" customWidth="1"/>
    <col min="11" max="11" width="20.6666666666667" style="50" customWidth="1"/>
    <col min="12" max="12" width="17.1083333333333" style="50" customWidth="1"/>
    <col min="13" max="13" width="17.9333333333333" style="50" customWidth="1"/>
    <col min="14" max="18" width="16.7666666666667" style="50" customWidth="1"/>
    <col min="19" max="19" width="16.3916666666667" style="50" customWidth="1"/>
    <col min="20" max="24" width="12.9666666666667" style="50" customWidth="1"/>
    <col min="25" max="25" width="17.9333333333333" style="50" customWidth="1"/>
    <col min="26" max="41" width="9.625" style="50"/>
    <col min="42" max="16384" width="9" style="50"/>
  </cols>
  <sheetData>
    <row r="1" s="50" customFormat="1" ht="130.05" customHeight="1" spans="1:58">
      <c r="A1" s="174" t="str">
        <f>_xlfn.DISPIMG("ID_D6697A225B864C34A678052B48D4E660",1)</f>
        <v>=DISPIMG("ID_D6697A225B864C34A678052B48D4E660",1)</v>
      </c>
      <c r="B1" s="174"/>
      <c r="C1" s="174"/>
      <c r="D1" s="174"/>
      <c r="E1" s="174"/>
      <c r="F1" s="174"/>
      <c r="G1" s="174"/>
      <c r="H1" s="174"/>
      <c r="I1" s="174"/>
      <c r="J1" s="174"/>
      <c r="K1" s="174"/>
      <c r="L1" s="174"/>
      <c r="M1" s="174"/>
      <c r="N1" s="174"/>
      <c r="O1" s="174"/>
      <c r="P1" s="174"/>
      <c r="Q1" s="174"/>
      <c r="R1" s="174"/>
      <c r="S1" s="174"/>
      <c r="T1" s="174"/>
      <c r="U1" s="174"/>
      <c r="V1" s="174"/>
      <c r="W1" s="174"/>
      <c r="X1" s="174"/>
      <c r="Y1" s="174"/>
    </row>
    <row r="2" s="569" customFormat="1" ht="49.95" customHeight="1" spans="1:58">
      <c r="A2" s="570" t="s">
        <v>370</v>
      </c>
      <c r="B2" s="571" t="s">
        <v>264</v>
      </c>
      <c r="C2" s="572"/>
      <c r="D2" s="572"/>
      <c r="E2" s="572"/>
      <c r="F2" s="572"/>
      <c r="G2" s="572"/>
      <c r="H2" s="572"/>
      <c r="I2" s="573"/>
      <c r="J2" s="571" t="s">
        <v>265</v>
      </c>
      <c r="K2" s="572"/>
      <c r="L2" s="572"/>
      <c r="M2" s="572"/>
      <c r="N2" s="572"/>
      <c r="O2" s="572"/>
      <c r="P2" s="572"/>
      <c r="Q2" s="573"/>
      <c r="R2" s="571" t="s">
        <v>266</v>
      </c>
      <c r="S2" s="572"/>
      <c r="T2" s="572"/>
      <c r="U2" s="572"/>
      <c r="V2" s="572"/>
      <c r="W2" s="572"/>
      <c r="X2" s="572"/>
      <c r="Y2" s="573"/>
    </row>
    <row r="3" s="569" customFormat="1" ht="35" customHeight="1" spans="1:58">
      <c r="A3" s="574" t="s">
        <v>371</v>
      </c>
      <c r="B3" s="575" t="s">
        <v>372</v>
      </c>
      <c r="C3" s="576"/>
      <c r="D3" s="576"/>
      <c r="E3" s="576"/>
      <c r="F3" s="576"/>
      <c r="G3" s="576"/>
      <c r="H3" s="576"/>
      <c r="I3" s="577"/>
      <c r="J3" s="575" t="s">
        <v>372</v>
      </c>
      <c r="K3" s="576"/>
      <c r="L3" s="576"/>
      <c r="M3" s="576"/>
      <c r="N3" s="576"/>
      <c r="O3" s="576"/>
      <c r="P3" s="576"/>
      <c r="Q3" s="577"/>
      <c r="R3" s="575" t="s">
        <v>373</v>
      </c>
      <c r="S3" s="576"/>
      <c r="T3" s="576"/>
      <c r="U3" s="576"/>
      <c r="V3" s="576"/>
      <c r="W3" s="576"/>
      <c r="X3" s="576"/>
      <c r="Y3" s="577"/>
    </row>
    <row r="4" s="50" customFormat="1" ht="30" customHeight="1" spans="1:58">
      <c r="A4" s="578" t="s">
        <v>355</v>
      </c>
      <c r="B4" s="579" t="s">
        <v>222</v>
      </c>
      <c r="C4" s="580"/>
      <c r="D4" s="581" t="s">
        <v>273</v>
      </c>
      <c r="E4" s="580"/>
      <c r="F4" s="581" t="s">
        <v>274</v>
      </c>
      <c r="G4" s="580"/>
      <c r="H4" s="581" t="s">
        <v>275</v>
      </c>
      <c r="I4" s="582"/>
      <c r="J4" s="579" t="s">
        <v>222</v>
      </c>
      <c r="K4" s="580"/>
      <c r="L4" s="581" t="s">
        <v>273</v>
      </c>
      <c r="M4" s="580"/>
      <c r="N4" s="581" t="s">
        <v>274</v>
      </c>
      <c r="O4" s="580"/>
      <c r="P4" s="581" t="s">
        <v>275</v>
      </c>
      <c r="Q4" s="582"/>
      <c r="R4" s="579" t="s">
        <v>222</v>
      </c>
      <c r="S4" s="580"/>
      <c r="T4" s="581" t="s">
        <v>273</v>
      </c>
      <c r="U4" s="580"/>
      <c r="V4" s="581" t="s">
        <v>274</v>
      </c>
      <c r="W4" s="580"/>
      <c r="X4" s="581" t="s">
        <v>275</v>
      </c>
      <c r="Y4" s="582"/>
    </row>
    <row r="5" s="50" customFormat="1" ht="30" customHeight="1" spans="1:58">
      <c r="A5" s="578" t="s">
        <v>374</v>
      </c>
      <c r="B5" s="583" t="s">
        <v>375</v>
      </c>
      <c r="C5" s="584" t="s">
        <v>376</v>
      </c>
      <c r="D5" s="584" t="s">
        <v>375</v>
      </c>
      <c r="E5" s="584" t="s">
        <v>376</v>
      </c>
      <c r="F5" s="584" t="s">
        <v>375</v>
      </c>
      <c r="G5" s="584" t="s">
        <v>376</v>
      </c>
      <c r="H5" s="584" t="s">
        <v>375</v>
      </c>
      <c r="I5" s="585" t="s">
        <v>376</v>
      </c>
      <c r="J5" s="583" t="s">
        <v>375</v>
      </c>
      <c r="K5" s="584" t="s">
        <v>376</v>
      </c>
      <c r="L5" s="584" t="s">
        <v>375</v>
      </c>
      <c r="M5" s="584" t="s">
        <v>376</v>
      </c>
      <c r="N5" s="584" t="s">
        <v>375</v>
      </c>
      <c r="O5" s="584" t="s">
        <v>376</v>
      </c>
      <c r="P5" s="584" t="s">
        <v>375</v>
      </c>
      <c r="Q5" s="585" t="s">
        <v>376</v>
      </c>
      <c r="R5" s="583" t="s">
        <v>375</v>
      </c>
      <c r="S5" s="584" t="s">
        <v>376</v>
      </c>
      <c r="T5" s="584" t="s">
        <v>375</v>
      </c>
      <c r="U5" s="584" t="s">
        <v>376</v>
      </c>
      <c r="V5" s="584" t="s">
        <v>375</v>
      </c>
      <c r="W5" s="584" t="s">
        <v>376</v>
      </c>
      <c r="X5" s="584" t="s">
        <v>375</v>
      </c>
      <c r="Y5" s="585" t="s">
        <v>376</v>
      </c>
    </row>
    <row r="6" s="50" customFormat="1" ht="30" customHeight="1" spans="1:58">
      <c r="A6" s="586" t="s">
        <v>377</v>
      </c>
      <c r="B6" s="587">
        <v>21.1</v>
      </c>
      <c r="C6" s="588">
        <v>18.1</v>
      </c>
      <c r="D6" s="588">
        <v>20.6</v>
      </c>
      <c r="E6" s="588">
        <v>17.6</v>
      </c>
      <c r="F6" s="589">
        <v>21.3</v>
      </c>
      <c r="G6" s="589">
        <v>18.3</v>
      </c>
      <c r="H6" s="589">
        <v>21.6</v>
      </c>
      <c r="I6" s="590">
        <v>18.6</v>
      </c>
      <c r="J6" s="591">
        <v>18.1</v>
      </c>
      <c r="K6" s="588">
        <v>15.1</v>
      </c>
      <c r="L6" s="588">
        <v>17.6</v>
      </c>
      <c r="M6" s="588">
        <v>14.6</v>
      </c>
      <c r="N6" s="589">
        <v>18.3</v>
      </c>
      <c r="O6" s="589">
        <v>15.3</v>
      </c>
      <c r="P6" s="589">
        <v>18.6</v>
      </c>
      <c r="Q6" s="590">
        <v>15.6</v>
      </c>
      <c r="R6" s="591">
        <v>14.5</v>
      </c>
      <c r="S6" s="588">
        <v>11.5</v>
      </c>
      <c r="T6" s="588">
        <v>14.5</v>
      </c>
      <c r="U6" s="588">
        <v>11.5</v>
      </c>
      <c r="V6" s="589">
        <v>14.7</v>
      </c>
      <c r="W6" s="589">
        <v>11.7</v>
      </c>
      <c r="X6" s="589">
        <v>15</v>
      </c>
      <c r="Y6" s="590">
        <v>12</v>
      </c>
      <c r="Z6" s="592"/>
      <c r="AA6" s="592"/>
      <c r="AB6" s="592"/>
      <c r="AC6" s="592"/>
      <c r="AD6" s="592"/>
      <c r="AE6" s="592"/>
      <c r="AF6" s="592"/>
      <c r="AG6" s="592"/>
      <c r="AH6" s="592"/>
      <c r="AI6" s="592"/>
      <c r="AJ6" s="592"/>
      <c r="AK6" s="592"/>
      <c r="AL6" s="592"/>
      <c r="AM6" s="592"/>
      <c r="AN6" s="592"/>
      <c r="AO6" s="592"/>
      <c r="AP6" s="592"/>
      <c r="AQ6" s="592"/>
      <c r="AR6" s="592"/>
      <c r="AS6" s="592"/>
      <c r="AT6" s="592"/>
      <c r="AU6" s="592"/>
      <c r="AV6" s="592"/>
      <c r="AW6" s="592"/>
      <c r="AX6" s="592"/>
      <c r="AY6" s="592"/>
      <c r="AZ6" s="592"/>
      <c r="BA6" s="592"/>
      <c r="BB6" s="592"/>
      <c r="BC6" s="592"/>
      <c r="BD6" s="592"/>
      <c r="BE6" s="592"/>
      <c r="BF6" s="592"/>
    </row>
    <row r="7" s="50" customFormat="1" ht="30" customHeight="1" spans="1:58">
      <c r="A7" s="586" t="s">
        <v>378</v>
      </c>
      <c r="B7" s="587">
        <v>22.6</v>
      </c>
      <c r="C7" s="588">
        <v>19.6</v>
      </c>
      <c r="D7" s="588">
        <v>22.1</v>
      </c>
      <c r="E7" s="588">
        <v>19.1</v>
      </c>
      <c r="F7" s="589">
        <v>22.8</v>
      </c>
      <c r="G7" s="589">
        <v>19.8</v>
      </c>
      <c r="H7" s="589">
        <v>23.1</v>
      </c>
      <c r="I7" s="590">
        <v>20.1</v>
      </c>
      <c r="J7" s="591">
        <v>19.6</v>
      </c>
      <c r="K7" s="588">
        <v>16.6</v>
      </c>
      <c r="L7" s="588">
        <v>19.1</v>
      </c>
      <c r="M7" s="588">
        <v>16.1</v>
      </c>
      <c r="N7" s="589">
        <v>19.8</v>
      </c>
      <c r="O7" s="589">
        <v>16.8</v>
      </c>
      <c r="P7" s="589">
        <v>20.1</v>
      </c>
      <c r="Q7" s="590">
        <v>17.1</v>
      </c>
      <c r="R7" s="591">
        <v>16</v>
      </c>
      <c r="S7" s="588">
        <v>13</v>
      </c>
      <c r="T7" s="588">
        <v>16</v>
      </c>
      <c r="U7" s="588">
        <v>13</v>
      </c>
      <c r="V7" s="589">
        <v>16.2</v>
      </c>
      <c r="W7" s="589">
        <v>13.2</v>
      </c>
      <c r="X7" s="589">
        <v>16.5</v>
      </c>
      <c r="Y7" s="590">
        <v>13.5</v>
      </c>
      <c r="Z7" s="592"/>
      <c r="AA7" s="592"/>
      <c r="AB7" s="592"/>
      <c r="AC7" s="592"/>
      <c r="AD7" s="592"/>
      <c r="AE7" s="592"/>
      <c r="AF7" s="592"/>
      <c r="AG7" s="592"/>
      <c r="AH7" s="592"/>
      <c r="AI7" s="592"/>
      <c r="AJ7" s="592"/>
      <c r="AK7" s="592"/>
      <c r="AL7" s="592"/>
      <c r="AM7" s="592"/>
      <c r="AN7" s="592"/>
      <c r="AO7" s="592"/>
      <c r="AP7" s="593"/>
    </row>
    <row r="8" s="50" customFormat="1" ht="30" customHeight="1" spans="1:58">
      <c r="A8" s="594" t="s">
        <v>379</v>
      </c>
      <c r="B8" s="595">
        <v>23.6</v>
      </c>
      <c r="C8" s="596">
        <v>20.6</v>
      </c>
      <c r="D8" s="596">
        <v>23.1</v>
      </c>
      <c r="E8" s="596">
        <v>20.1</v>
      </c>
      <c r="F8" s="597">
        <v>23.8</v>
      </c>
      <c r="G8" s="597">
        <v>20.8</v>
      </c>
      <c r="H8" s="597">
        <v>24.1</v>
      </c>
      <c r="I8" s="598">
        <v>21.1</v>
      </c>
      <c r="J8" s="599">
        <v>20.6</v>
      </c>
      <c r="K8" s="596">
        <v>17.6</v>
      </c>
      <c r="L8" s="596">
        <v>20.1</v>
      </c>
      <c r="M8" s="596">
        <v>17.1</v>
      </c>
      <c r="N8" s="597">
        <v>20.8</v>
      </c>
      <c r="O8" s="597">
        <v>17.8</v>
      </c>
      <c r="P8" s="597">
        <v>21.1</v>
      </c>
      <c r="Q8" s="598">
        <v>18.1</v>
      </c>
      <c r="R8" s="599">
        <v>17.5</v>
      </c>
      <c r="S8" s="596">
        <v>14</v>
      </c>
      <c r="T8" s="596">
        <v>17.5</v>
      </c>
      <c r="U8" s="596">
        <v>14</v>
      </c>
      <c r="V8" s="597">
        <v>17.7</v>
      </c>
      <c r="W8" s="597">
        <v>14.2</v>
      </c>
      <c r="X8" s="597">
        <v>18</v>
      </c>
      <c r="Y8" s="598">
        <v>14.5</v>
      </c>
      <c r="Z8" s="592"/>
      <c r="AA8" s="592"/>
      <c r="AB8" s="592"/>
      <c r="AC8" s="592"/>
      <c r="AD8" s="592"/>
      <c r="AE8" s="592"/>
      <c r="AF8" s="592"/>
      <c r="AG8" s="592"/>
      <c r="AH8" s="592"/>
      <c r="AI8" s="592"/>
      <c r="AJ8" s="592"/>
      <c r="AK8" s="592"/>
      <c r="AL8" s="592"/>
      <c r="AM8" s="592"/>
      <c r="AN8" s="592"/>
      <c r="AO8" s="592"/>
      <c r="AP8" s="593"/>
    </row>
    <row r="9" s="50" customFormat="1" ht="45" customHeight="1" spans="1:58">
      <c r="A9" s="600" t="s">
        <v>380</v>
      </c>
      <c r="B9" s="601" t="s">
        <v>381</v>
      </c>
      <c r="C9" s="601"/>
      <c r="D9" s="601"/>
      <c r="E9" s="601"/>
      <c r="F9" s="601"/>
      <c r="G9" s="601"/>
      <c r="H9" s="601"/>
      <c r="I9" s="601"/>
      <c r="J9" s="601" t="s">
        <v>382</v>
      </c>
      <c r="K9" s="601"/>
      <c r="L9" s="601"/>
      <c r="M9" s="601"/>
      <c r="N9" s="601"/>
      <c r="O9" s="601"/>
      <c r="P9" s="601"/>
      <c r="Q9" s="601"/>
      <c r="R9" s="601" t="s">
        <v>383</v>
      </c>
      <c r="S9" s="601"/>
      <c r="T9" s="601"/>
      <c r="U9" s="601"/>
      <c r="V9" s="601"/>
      <c r="W9" s="601"/>
      <c r="X9" s="601"/>
      <c r="Y9" s="601"/>
      <c r="Z9" s="593"/>
      <c r="AA9" s="593"/>
      <c r="AB9" s="593"/>
      <c r="AC9" s="593"/>
      <c r="AD9" s="593"/>
      <c r="AE9" s="593"/>
      <c r="AF9" s="593"/>
      <c r="AG9" s="593"/>
      <c r="AH9" s="593"/>
      <c r="AI9" s="593"/>
      <c r="AJ9" s="593"/>
      <c r="AK9" s="593"/>
      <c r="AL9" s="593"/>
      <c r="AM9" s="593"/>
      <c r="AN9" s="593"/>
      <c r="AO9" s="593"/>
      <c r="AP9" s="593"/>
    </row>
    <row r="10" s="569" customFormat="1" ht="49.95" customHeight="1" spans="1:58">
      <c r="A10" s="570" t="s">
        <v>370</v>
      </c>
      <c r="B10" s="571" t="s">
        <v>267</v>
      </c>
      <c r="C10" s="572"/>
      <c r="D10" s="572"/>
      <c r="E10" s="572"/>
      <c r="F10" s="572"/>
      <c r="G10" s="572"/>
      <c r="H10" s="572"/>
      <c r="I10" s="573"/>
      <c r="J10" s="571" t="s">
        <v>268</v>
      </c>
      <c r="K10" s="572"/>
      <c r="L10" s="572"/>
      <c r="M10" s="572"/>
      <c r="N10" s="572"/>
      <c r="O10" s="572"/>
      <c r="P10" s="572"/>
      <c r="Q10" s="573"/>
      <c r="R10" s="571" t="s">
        <v>269</v>
      </c>
      <c r="S10" s="572"/>
      <c r="T10" s="572"/>
      <c r="U10" s="572"/>
      <c r="V10" s="572"/>
      <c r="W10" s="572"/>
      <c r="X10" s="572"/>
      <c r="Y10" s="573"/>
      <c r="Z10" s="602"/>
      <c r="AA10" s="602"/>
      <c r="AB10" s="602"/>
      <c r="AC10" s="602"/>
      <c r="AD10" s="602"/>
      <c r="AE10" s="602"/>
      <c r="AF10" s="602"/>
      <c r="AG10" s="602"/>
      <c r="AH10" s="602"/>
      <c r="AI10" s="602"/>
      <c r="AJ10" s="602"/>
      <c r="AK10" s="602"/>
      <c r="AL10" s="602"/>
      <c r="AM10" s="602"/>
      <c r="AN10" s="602"/>
      <c r="AO10" s="602"/>
      <c r="AP10" s="602"/>
    </row>
    <row r="11" s="569" customFormat="1" ht="33" customHeight="1" spans="1:58">
      <c r="A11" s="574" t="s">
        <v>371</v>
      </c>
      <c r="B11" s="575" t="s">
        <v>384</v>
      </c>
      <c r="C11" s="576"/>
      <c r="D11" s="576"/>
      <c r="E11" s="576"/>
      <c r="F11" s="576"/>
      <c r="G11" s="576"/>
      <c r="H11" s="576"/>
      <c r="I11" s="577"/>
      <c r="J11" s="575" t="s">
        <v>385</v>
      </c>
      <c r="K11" s="576"/>
      <c r="L11" s="576"/>
      <c r="M11" s="576"/>
      <c r="N11" s="576"/>
      <c r="O11" s="576"/>
      <c r="P11" s="576"/>
      <c r="Q11" s="577"/>
      <c r="R11" s="575" t="s">
        <v>386</v>
      </c>
      <c r="S11" s="576"/>
      <c r="T11" s="576"/>
      <c r="U11" s="576"/>
      <c r="V11" s="576"/>
      <c r="W11" s="576"/>
      <c r="X11" s="576"/>
      <c r="Y11" s="577"/>
      <c r="Z11" s="592"/>
      <c r="AA11" s="592"/>
      <c r="AB11" s="592"/>
      <c r="AC11" s="592"/>
      <c r="AD11" s="592"/>
      <c r="AE11" s="592"/>
      <c r="AF11" s="592"/>
      <c r="AG11" s="592"/>
      <c r="AH11" s="603"/>
      <c r="AI11" s="603"/>
      <c r="AJ11" s="603"/>
      <c r="AK11" s="603"/>
      <c r="AL11" s="603"/>
      <c r="AM11" s="603"/>
      <c r="AN11" s="603"/>
      <c r="AO11" s="603"/>
      <c r="AP11" s="602"/>
    </row>
    <row r="12" s="50" customFormat="1" ht="30" customHeight="1" spans="1:58">
      <c r="A12" s="578" t="s">
        <v>355</v>
      </c>
      <c r="B12" s="579" t="s">
        <v>222</v>
      </c>
      <c r="C12" s="580"/>
      <c r="D12" s="581" t="s">
        <v>273</v>
      </c>
      <c r="E12" s="580"/>
      <c r="F12" s="581" t="s">
        <v>274</v>
      </c>
      <c r="G12" s="580"/>
      <c r="H12" s="581" t="s">
        <v>275</v>
      </c>
      <c r="I12" s="582"/>
      <c r="J12" s="579" t="s">
        <v>222</v>
      </c>
      <c r="K12" s="580"/>
      <c r="L12" s="581" t="s">
        <v>273</v>
      </c>
      <c r="M12" s="580"/>
      <c r="N12" s="581" t="s">
        <v>274</v>
      </c>
      <c r="O12" s="580"/>
      <c r="P12" s="581" t="s">
        <v>275</v>
      </c>
      <c r="Q12" s="582"/>
      <c r="R12" s="579" t="s">
        <v>222</v>
      </c>
      <c r="S12" s="580"/>
      <c r="T12" s="581" t="s">
        <v>273</v>
      </c>
      <c r="U12" s="580"/>
      <c r="V12" s="581" t="s">
        <v>274</v>
      </c>
      <c r="W12" s="580"/>
      <c r="X12" s="581" t="s">
        <v>275</v>
      </c>
      <c r="Y12" s="582"/>
      <c r="Z12" s="592"/>
      <c r="AA12" s="592"/>
      <c r="AB12" s="592"/>
      <c r="AC12" s="592"/>
      <c r="AD12" s="592"/>
      <c r="AE12" s="592"/>
      <c r="AF12" s="592"/>
      <c r="AG12" s="592"/>
      <c r="AH12" s="603"/>
      <c r="AI12" s="603"/>
      <c r="AJ12" s="603"/>
      <c r="AK12" s="603"/>
      <c r="AL12" s="603"/>
      <c r="AM12" s="603"/>
      <c r="AN12" s="603"/>
      <c r="AO12" s="603"/>
      <c r="AP12" s="593"/>
    </row>
    <row r="13" s="50" customFormat="1" ht="30" customHeight="1" spans="1:58">
      <c r="A13" s="578" t="s">
        <v>374</v>
      </c>
      <c r="B13" s="583" t="s">
        <v>375</v>
      </c>
      <c r="C13" s="584" t="s">
        <v>376</v>
      </c>
      <c r="D13" s="584" t="s">
        <v>375</v>
      </c>
      <c r="E13" s="584" t="s">
        <v>376</v>
      </c>
      <c r="F13" s="584" t="s">
        <v>375</v>
      </c>
      <c r="G13" s="584" t="s">
        <v>376</v>
      </c>
      <c r="H13" s="584" t="s">
        <v>375</v>
      </c>
      <c r="I13" s="585" t="s">
        <v>376</v>
      </c>
      <c r="J13" s="583" t="s">
        <v>375</v>
      </c>
      <c r="K13" s="584" t="s">
        <v>376</v>
      </c>
      <c r="L13" s="584" t="s">
        <v>375</v>
      </c>
      <c r="M13" s="584" t="s">
        <v>376</v>
      </c>
      <c r="N13" s="584" t="s">
        <v>375</v>
      </c>
      <c r="O13" s="584" t="s">
        <v>376</v>
      </c>
      <c r="P13" s="584" t="s">
        <v>375</v>
      </c>
      <c r="Q13" s="585" t="s">
        <v>376</v>
      </c>
      <c r="R13" s="583" t="s">
        <v>375</v>
      </c>
      <c r="S13" s="584" t="s">
        <v>376</v>
      </c>
      <c r="T13" s="584" t="s">
        <v>375</v>
      </c>
      <c r="U13" s="584" t="s">
        <v>376</v>
      </c>
      <c r="V13" s="584" t="s">
        <v>375</v>
      </c>
      <c r="W13" s="584" t="s">
        <v>376</v>
      </c>
      <c r="X13" s="584" t="s">
        <v>375</v>
      </c>
      <c r="Y13" s="585" t="s">
        <v>376</v>
      </c>
      <c r="Z13" s="592"/>
      <c r="AA13" s="592"/>
      <c r="AB13" s="592"/>
      <c r="AC13" s="592"/>
      <c r="AD13" s="592"/>
      <c r="AE13" s="592"/>
      <c r="AF13" s="592"/>
      <c r="AG13" s="592"/>
      <c r="AH13" s="603"/>
      <c r="AI13" s="603"/>
      <c r="AJ13" s="603"/>
      <c r="AK13" s="603"/>
      <c r="AL13" s="603"/>
      <c r="AM13" s="603"/>
      <c r="AN13" s="603"/>
      <c r="AO13" s="603"/>
      <c r="AP13" s="593"/>
    </row>
    <row r="14" s="50" customFormat="1" ht="30" customHeight="1" spans="1:58">
      <c r="A14" s="586" t="s">
        <v>377</v>
      </c>
      <c r="B14" s="591">
        <v>14</v>
      </c>
      <c r="C14" s="589">
        <v>11</v>
      </c>
      <c r="D14" s="589">
        <v>14</v>
      </c>
      <c r="E14" s="589">
        <v>11</v>
      </c>
      <c r="F14" s="589">
        <v>14.2</v>
      </c>
      <c r="G14" s="589">
        <v>11.2</v>
      </c>
      <c r="H14" s="589">
        <v>14.5</v>
      </c>
      <c r="I14" s="590">
        <v>11.5</v>
      </c>
      <c r="J14" s="587">
        <v>13</v>
      </c>
      <c r="K14" s="588">
        <v>10</v>
      </c>
      <c r="L14" s="588">
        <v>13</v>
      </c>
      <c r="M14" s="588">
        <v>10</v>
      </c>
      <c r="N14" s="589">
        <v>13.2</v>
      </c>
      <c r="O14" s="589">
        <v>10.2</v>
      </c>
      <c r="P14" s="589">
        <v>13.5</v>
      </c>
      <c r="Q14" s="590">
        <v>10.5</v>
      </c>
      <c r="R14" s="587">
        <v>12.6</v>
      </c>
      <c r="S14" s="588">
        <v>9.6</v>
      </c>
      <c r="T14" s="588">
        <v>12.8</v>
      </c>
      <c r="U14" s="588">
        <v>9.8</v>
      </c>
      <c r="V14" s="589">
        <v>13</v>
      </c>
      <c r="W14" s="589">
        <v>10</v>
      </c>
      <c r="X14" s="589">
        <v>13.3</v>
      </c>
      <c r="Y14" s="590">
        <v>10.3</v>
      </c>
      <c r="Z14" s="592"/>
      <c r="AA14" s="592"/>
      <c r="AB14" s="592"/>
      <c r="AC14" s="592"/>
      <c r="AD14" s="592"/>
      <c r="AE14" s="592"/>
      <c r="AF14" s="592"/>
      <c r="AG14" s="592"/>
      <c r="AH14" s="592"/>
      <c r="AI14" s="592"/>
      <c r="AJ14" s="592"/>
      <c r="AK14" s="592"/>
      <c r="AL14" s="592"/>
      <c r="AM14" s="592"/>
      <c r="AN14" s="592"/>
      <c r="AO14" s="592"/>
      <c r="AP14" s="592"/>
      <c r="AQ14" s="592"/>
      <c r="AR14" s="592"/>
      <c r="AS14" s="592"/>
      <c r="AT14" s="592"/>
      <c r="AU14" s="592"/>
      <c r="AV14" s="592"/>
      <c r="AW14" s="592"/>
      <c r="AX14" s="592"/>
      <c r="AY14" s="592"/>
      <c r="AZ14" s="592"/>
      <c r="BA14" s="592"/>
      <c r="BB14" s="592"/>
      <c r="BC14" s="592"/>
      <c r="BD14" s="592"/>
      <c r="BE14" s="592"/>
      <c r="BF14" s="592"/>
    </row>
    <row r="15" s="50" customFormat="1" ht="30" customHeight="1" spans="1:58">
      <c r="A15" s="586" t="s">
        <v>378</v>
      </c>
      <c r="B15" s="591">
        <v>15.5</v>
      </c>
      <c r="C15" s="589">
        <v>12.5</v>
      </c>
      <c r="D15" s="589">
        <v>15.5</v>
      </c>
      <c r="E15" s="589">
        <v>12.5</v>
      </c>
      <c r="F15" s="589">
        <v>15.7</v>
      </c>
      <c r="G15" s="589">
        <v>12.7</v>
      </c>
      <c r="H15" s="589">
        <v>16</v>
      </c>
      <c r="I15" s="590">
        <v>13</v>
      </c>
      <c r="J15" s="587">
        <v>14.5</v>
      </c>
      <c r="K15" s="588">
        <v>11.5</v>
      </c>
      <c r="L15" s="588">
        <v>14.5</v>
      </c>
      <c r="M15" s="588">
        <v>11.5</v>
      </c>
      <c r="N15" s="589">
        <v>14.7</v>
      </c>
      <c r="O15" s="589">
        <v>11.7</v>
      </c>
      <c r="P15" s="589">
        <v>15</v>
      </c>
      <c r="Q15" s="590">
        <v>12</v>
      </c>
      <c r="R15" s="587">
        <v>14.1</v>
      </c>
      <c r="S15" s="588">
        <v>11.1</v>
      </c>
      <c r="T15" s="588">
        <v>14.3</v>
      </c>
      <c r="U15" s="588">
        <v>11.3</v>
      </c>
      <c r="V15" s="589">
        <v>14.5</v>
      </c>
      <c r="W15" s="589">
        <v>11.5</v>
      </c>
      <c r="X15" s="589">
        <v>14.8</v>
      </c>
      <c r="Y15" s="590">
        <v>11.8</v>
      </c>
      <c r="Z15" s="604"/>
      <c r="AA15" s="604"/>
      <c r="AB15" s="604"/>
      <c r="AC15" s="604"/>
      <c r="AD15" s="604"/>
      <c r="AE15" s="604"/>
      <c r="AF15" s="604"/>
      <c r="AG15" s="604"/>
      <c r="AH15" s="604"/>
      <c r="AI15" s="604"/>
      <c r="AJ15" s="604"/>
      <c r="AK15" s="604"/>
      <c r="AL15" s="604"/>
      <c r="AM15" s="604"/>
      <c r="AN15" s="604"/>
      <c r="AO15" s="604"/>
      <c r="AP15" s="593"/>
    </row>
    <row r="16" s="50" customFormat="1" ht="30" customHeight="1" spans="1:58">
      <c r="A16" s="594" t="s">
        <v>379</v>
      </c>
      <c r="B16" s="599">
        <v>16.5</v>
      </c>
      <c r="C16" s="597">
        <v>13.5</v>
      </c>
      <c r="D16" s="597">
        <v>16.5</v>
      </c>
      <c r="E16" s="597">
        <v>13.5</v>
      </c>
      <c r="F16" s="597">
        <v>16.7</v>
      </c>
      <c r="G16" s="597">
        <v>13.7</v>
      </c>
      <c r="H16" s="597">
        <v>17</v>
      </c>
      <c r="I16" s="598">
        <v>14</v>
      </c>
      <c r="J16" s="595">
        <v>15.5</v>
      </c>
      <c r="K16" s="596">
        <v>12.5</v>
      </c>
      <c r="L16" s="596">
        <v>15.5</v>
      </c>
      <c r="M16" s="596">
        <v>12.5</v>
      </c>
      <c r="N16" s="597">
        <v>15.7</v>
      </c>
      <c r="O16" s="597">
        <v>12.7</v>
      </c>
      <c r="P16" s="597">
        <v>16</v>
      </c>
      <c r="Q16" s="598">
        <v>13</v>
      </c>
      <c r="R16" s="595">
        <v>15.1</v>
      </c>
      <c r="S16" s="596">
        <v>12.1</v>
      </c>
      <c r="T16" s="596">
        <v>15.3</v>
      </c>
      <c r="U16" s="596">
        <v>12.3</v>
      </c>
      <c r="V16" s="597">
        <v>15.5</v>
      </c>
      <c r="W16" s="597">
        <v>12.5</v>
      </c>
      <c r="X16" s="597">
        <v>15.8</v>
      </c>
      <c r="Y16" s="598">
        <v>12.8</v>
      </c>
      <c r="Z16" s="604"/>
      <c r="AA16" s="604"/>
      <c r="AB16" s="604"/>
      <c r="AC16" s="604"/>
      <c r="AD16" s="604"/>
      <c r="AE16" s="604"/>
      <c r="AF16" s="604"/>
      <c r="AG16" s="604"/>
      <c r="AH16" s="604"/>
      <c r="AI16" s="604"/>
      <c r="AJ16" s="604"/>
      <c r="AK16" s="604"/>
      <c r="AL16" s="604"/>
      <c r="AM16" s="604"/>
      <c r="AN16" s="604"/>
      <c r="AO16" s="604"/>
      <c r="AP16" s="593"/>
    </row>
    <row r="17" s="50" customFormat="1" ht="37" customHeight="1" spans="1:42">
      <c r="A17" s="605" t="s">
        <v>380</v>
      </c>
      <c r="B17" s="606" t="s">
        <v>387</v>
      </c>
      <c r="C17" s="606"/>
      <c r="D17" s="606"/>
      <c r="E17" s="606"/>
      <c r="F17" s="606"/>
      <c r="G17" s="606"/>
      <c r="H17" s="606"/>
      <c r="I17" s="606"/>
      <c r="J17" s="606" t="s">
        <v>388</v>
      </c>
      <c r="K17" s="606"/>
      <c r="L17" s="606"/>
      <c r="M17" s="606"/>
      <c r="N17" s="606"/>
      <c r="O17" s="606"/>
      <c r="P17" s="606"/>
      <c r="Q17" s="606"/>
      <c r="R17" s="606" t="s">
        <v>389</v>
      </c>
      <c r="S17" s="606"/>
      <c r="T17" s="606"/>
      <c r="U17" s="606"/>
      <c r="V17" s="606"/>
      <c r="W17" s="606"/>
      <c r="X17" s="606"/>
      <c r="Y17" s="606"/>
      <c r="Z17" s="604"/>
      <c r="AA17" s="604"/>
      <c r="AB17" s="604"/>
      <c r="AC17" s="604"/>
      <c r="AD17" s="604"/>
      <c r="AE17" s="604"/>
      <c r="AF17" s="604"/>
      <c r="AG17" s="604"/>
      <c r="AH17" s="604"/>
      <c r="AI17" s="604"/>
      <c r="AJ17" s="604"/>
      <c r="AK17" s="604"/>
      <c r="AL17" s="604"/>
      <c r="AM17" s="604"/>
      <c r="AN17" s="604"/>
      <c r="AO17" s="604"/>
      <c r="AP17" s="593"/>
    </row>
    <row r="18" s="50" customFormat="1" ht="35.1" customHeight="1" spans="1:42">
      <c r="A18" s="607" t="s">
        <v>390</v>
      </c>
      <c r="B18" s="607"/>
      <c r="C18" s="607"/>
      <c r="D18" s="607"/>
      <c r="E18" s="607"/>
      <c r="F18" s="607"/>
      <c r="G18" s="607"/>
      <c r="H18" s="607"/>
      <c r="I18" s="607"/>
      <c r="J18" s="607"/>
      <c r="K18" s="607"/>
      <c r="L18" s="607"/>
      <c r="M18" s="607"/>
      <c r="N18" s="607"/>
      <c r="O18" s="607"/>
      <c r="P18" s="607"/>
      <c r="Q18" s="607"/>
      <c r="R18" s="607"/>
      <c r="S18" s="607"/>
      <c r="T18" s="607"/>
      <c r="U18" s="607"/>
      <c r="V18" s="607"/>
      <c r="W18" s="607"/>
      <c r="X18" s="607"/>
      <c r="Y18" s="607"/>
      <c r="Z18" s="593"/>
      <c r="AA18" s="593"/>
      <c r="AB18" s="593"/>
      <c r="AC18" s="593"/>
      <c r="AD18" s="593"/>
      <c r="AE18" s="593"/>
      <c r="AF18" s="593"/>
      <c r="AG18" s="593"/>
      <c r="AH18" s="593"/>
      <c r="AI18" s="593"/>
      <c r="AJ18" s="593"/>
      <c r="AK18" s="593"/>
      <c r="AL18" s="593"/>
      <c r="AM18" s="593"/>
      <c r="AN18" s="593"/>
      <c r="AO18" s="593"/>
      <c r="AP18" s="593"/>
    </row>
    <row r="19" s="50" customFormat="1" ht="57" customHeight="1" spans="1:42">
      <c r="A19" s="608" t="s">
        <v>391</v>
      </c>
      <c r="B19" s="609"/>
      <c r="C19" s="609"/>
      <c r="D19" s="609"/>
      <c r="E19" s="609"/>
      <c r="F19" s="609"/>
      <c r="G19" s="609"/>
      <c r="H19" s="609"/>
      <c r="I19" s="609"/>
      <c r="J19" s="609"/>
      <c r="K19" s="609"/>
      <c r="L19" s="609"/>
      <c r="M19" s="609"/>
      <c r="N19" s="609"/>
      <c r="O19" s="609"/>
      <c r="P19" s="609"/>
      <c r="Q19" s="609"/>
      <c r="R19" s="609"/>
      <c r="S19" s="609"/>
      <c r="T19" s="609"/>
      <c r="U19" s="609"/>
      <c r="V19" s="609"/>
      <c r="W19" s="609"/>
      <c r="X19" s="609"/>
      <c r="Y19" s="609"/>
    </row>
    <row r="20" s="50" customFormat="1" ht="34.05" customHeight="1" spans="1:42">
      <c r="A20" s="610" t="s">
        <v>392</v>
      </c>
      <c r="B20" s="610"/>
      <c r="C20" s="610"/>
      <c r="D20" s="610"/>
      <c r="E20" s="610"/>
      <c r="F20" s="610"/>
      <c r="G20" s="610"/>
      <c r="H20" s="610"/>
      <c r="I20" s="610"/>
      <c r="J20" s="610"/>
      <c r="K20" s="610"/>
      <c r="L20" s="610"/>
      <c r="M20" s="610"/>
      <c r="N20" s="610"/>
      <c r="O20" s="610"/>
      <c r="P20" s="610"/>
      <c r="Q20" s="610"/>
      <c r="R20" s="610"/>
      <c r="S20" s="610"/>
      <c r="T20" s="610"/>
      <c r="U20" s="610"/>
      <c r="V20" s="610"/>
      <c r="W20" s="610"/>
      <c r="X20" s="610"/>
      <c r="Y20" s="610"/>
    </row>
    <row r="21" s="298" customFormat="1" ht="27" customHeight="1" spans="1:42">
      <c r="A21" s="611" t="s">
        <v>393</v>
      </c>
      <c r="B21" s="611"/>
      <c r="C21" s="611"/>
      <c r="D21" s="611"/>
      <c r="E21" s="611"/>
      <c r="F21" s="611"/>
      <c r="G21" s="611"/>
      <c r="H21" s="611"/>
      <c r="I21" s="611"/>
      <c r="J21" s="611"/>
      <c r="K21" s="611"/>
      <c r="L21" s="611"/>
      <c r="M21" s="611"/>
      <c r="N21" s="611"/>
      <c r="O21" s="611"/>
      <c r="P21" s="611"/>
      <c r="Q21" s="611"/>
      <c r="R21" s="611"/>
      <c r="S21" s="611"/>
      <c r="T21" s="611"/>
      <c r="U21" s="611"/>
      <c r="V21" s="611"/>
      <c r="W21" s="611"/>
      <c r="X21" s="611"/>
      <c r="Y21" s="611"/>
    </row>
    <row r="22" s="298" customFormat="1" ht="22.5" spans="1:42">
      <c r="A22" s="611" t="s">
        <v>394</v>
      </c>
      <c r="B22" s="611"/>
      <c r="C22" s="611"/>
      <c r="D22" s="611"/>
      <c r="E22" s="611"/>
      <c r="F22" s="611"/>
      <c r="G22" s="611"/>
      <c r="H22" s="611"/>
      <c r="I22" s="611"/>
      <c r="J22" s="611"/>
      <c r="K22" s="611"/>
      <c r="L22" s="611"/>
      <c r="M22" s="611"/>
      <c r="N22" s="611" t="s">
        <v>395</v>
      </c>
      <c r="O22" s="611"/>
      <c r="P22" s="611"/>
      <c r="Q22" s="611"/>
      <c r="R22" s="611"/>
      <c r="S22" s="611"/>
      <c r="T22" s="611"/>
      <c r="U22" s="611"/>
      <c r="V22" s="611"/>
      <c r="W22" s="611"/>
      <c r="X22" s="611"/>
      <c r="Y22" s="611"/>
    </row>
    <row r="23" s="298" customFormat="1" ht="22.5" spans="1:42">
      <c r="A23" s="611" t="s">
        <v>396</v>
      </c>
      <c r="B23" s="611"/>
      <c r="C23" s="611"/>
      <c r="D23" s="611"/>
      <c r="E23" s="611"/>
      <c r="F23" s="611"/>
      <c r="G23" s="611"/>
      <c r="H23" s="611"/>
      <c r="I23" s="611"/>
      <c r="J23" s="611"/>
      <c r="K23" s="611"/>
      <c r="L23" s="611"/>
      <c r="M23" s="611"/>
      <c r="N23" s="611" t="s">
        <v>397</v>
      </c>
      <c r="O23" s="611"/>
      <c r="P23" s="611"/>
      <c r="Q23" s="611"/>
      <c r="R23" s="611"/>
      <c r="S23" s="611"/>
      <c r="T23" s="611"/>
      <c r="U23" s="611"/>
      <c r="V23" s="611"/>
      <c r="W23" s="611"/>
      <c r="X23" s="611"/>
      <c r="Y23" s="611"/>
    </row>
    <row r="24" s="298" customFormat="1" ht="22.5" spans="1:42">
      <c r="A24" s="611" t="s">
        <v>398</v>
      </c>
      <c r="B24" s="611"/>
      <c r="C24" s="611"/>
      <c r="D24" s="611"/>
      <c r="E24" s="611"/>
      <c r="F24" s="611"/>
      <c r="G24" s="611"/>
      <c r="H24" s="611"/>
      <c r="I24" s="611"/>
      <c r="J24" s="611"/>
      <c r="K24" s="611"/>
      <c r="L24" s="611"/>
      <c r="M24" s="611"/>
      <c r="N24" s="611" t="s">
        <v>399</v>
      </c>
      <c r="O24" s="611"/>
      <c r="P24" s="611"/>
      <c r="Q24" s="611"/>
      <c r="R24" s="611"/>
      <c r="S24" s="611"/>
      <c r="T24" s="611"/>
      <c r="U24" s="611"/>
      <c r="V24" s="611"/>
      <c r="W24" s="611"/>
      <c r="X24" s="611"/>
      <c r="Y24" s="611"/>
    </row>
    <row r="25" s="298" customFormat="1" ht="22.5" spans="1:42">
      <c r="A25" s="611" t="s">
        <v>400</v>
      </c>
      <c r="B25" s="611"/>
      <c r="C25" s="611"/>
      <c r="D25" s="611"/>
      <c r="E25" s="611"/>
      <c r="F25" s="611"/>
      <c r="G25" s="611"/>
      <c r="H25" s="611"/>
      <c r="I25" s="611"/>
      <c r="J25" s="611"/>
      <c r="K25" s="611"/>
      <c r="L25" s="611"/>
      <c r="M25" s="611"/>
      <c r="N25" s="611" t="s">
        <v>401</v>
      </c>
      <c r="O25" s="611"/>
      <c r="P25" s="611"/>
      <c r="Q25" s="611"/>
      <c r="R25" s="611"/>
      <c r="S25" s="611"/>
      <c r="T25" s="611"/>
      <c r="U25" s="611"/>
      <c r="V25" s="611"/>
      <c r="W25" s="611"/>
      <c r="X25" s="611"/>
      <c r="Y25" s="611"/>
    </row>
    <row r="26" s="298" customFormat="1" ht="22.5" spans="1:42">
      <c r="A26" s="611" t="s">
        <v>402</v>
      </c>
      <c r="B26" s="611"/>
      <c r="C26" s="611"/>
      <c r="D26" s="611"/>
      <c r="E26" s="611"/>
      <c r="F26" s="611"/>
      <c r="G26" s="611"/>
      <c r="H26" s="611"/>
      <c r="I26" s="611"/>
      <c r="J26" s="611"/>
      <c r="K26" s="611"/>
      <c r="L26" s="611"/>
      <c r="M26" s="611"/>
      <c r="N26" s="611" t="s">
        <v>403</v>
      </c>
      <c r="O26" s="611"/>
      <c r="P26" s="611"/>
      <c r="Q26" s="611"/>
      <c r="R26" s="611"/>
      <c r="S26" s="611"/>
      <c r="T26" s="611"/>
      <c r="U26" s="611"/>
      <c r="V26" s="611"/>
      <c r="W26" s="611"/>
      <c r="X26" s="611"/>
      <c r="Y26" s="611"/>
    </row>
    <row r="27" s="298" customFormat="1" ht="22.5" spans="1:42">
      <c r="A27" s="611" t="s">
        <v>404</v>
      </c>
      <c r="B27" s="611"/>
      <c r="C27" s="611"/>
      <c r="D27" s="611"/>
      <c r="E27" s="611"/>
      <c r="F27" s="611"/>
      <c r="G27" s="611"/>
      <c r="H27" s="611"/>
      <c r="I27" s="611"/>
      <c r="J27" s="611"/>
      <c r="K27" s="611"/>
      <c r="L27" s="611"/>
      <c r="M27" s="611"/>
      <c r="N27" s="611" t="s">
        <v>405</v>
      </c>
      <c r="O27" s="611"/>
      <c r="P27" s="611"/>
      <c r="Q27" s="611"/>
      <c r="R27" s="611"/>
      <c r="S27" s="611"/>
      <c r="T27" s="611"/>
      <c r="U27" s="611"/>
      <c r="V27" s="611"/>
      <c r="W27" s="611"/>
      <c r="X27" s="611"/>
      <c r="Y27" s="611"/>
    </row>
    <row r="28" s="298" customFormat="1" ht="51" customHeight="1" spans="1:42">
      <c r="A28" s="611" t="s">
        <v>406</v>
      </c>
      <c r="B28" s="611"/>
      <c r="C28" s="611"/>
      <c r="D28" s="611"/>
      <c r="E28" s="611"/>
      <c r="F28" s="611"/>
      <c r="G28" s="611"/>
      <c r="H28" s="611"/>
      <c r="I28" s="611"/>
      <c r="J28" s="611"/>
      <c r="K28" s="611"/>
      <c r="L28" s="611"/>
      <c r="M28" s="611"/>
      <c r="N28" s="611" t="s">
        <v>407</v>
      </c>
      <c r="O28" s="611"/>
      <c r="P28" s="611"/>
      <c r="Q28" s="611"/>
      <c r="R28" s="611"/>
      <c r="S28" s="611"/>
      <c r="T28" s="611"/>
      <c r="U28" s="611"/>
      <c r="V28" s="611"/>
      <c r="W28" s="611"/>
      <c r="X28" s="611"/>
      <c r="Y28" s="611"/>
    </row>
    <row r="29" s="298" customFormat="1" ht="22.5" spans="1:42">
      <c r="A29" s="611" t="s">
        <v>408</v>
      </c>
      <c r="B29" s="611"/>
      <c r="C29" s="611"/>
      <c r="D29" s="611"/>
      <c r="E29" s="611"/>
      <c r="F29" s="611"/>
      <c r="G29" s="611"/>
      <c r="H29" s="611"/>
      <c r="I29" s="611"/>
      <c r="J29" s="611"/>
      <c r="K29" s="611"/>
      <c r="L29" s="611"/>
      <c r="M29" s="611"/>
      <c r="N29" s="611" t="s">
        <v>409</v>
      </c>
      <c r="O29" s="611"/>
      <c r="P29" s="611"/>
      <c r="Q29" s="611"/>
      <c r="R29" s="611"/>
      <c r="S29" s="611"/>
      <c r="T29" s="611"/>
      <c r="U29" s="611"/>
      <c r="V29" s="611"/>
      <c r="W29" s="611"/>
      <c r="X29" s="611"/>
      <c r="Y29" s="611"/>
    </row>
    <row r="30" s="298" customFormat="1" ht="22.5" spans="1:42">
      <c r="A30" s="611" t="s">
        <v>410</v>
      </c>
      <c r="B30" s="611"/>
      <c r="C30" s="611"/>
      <c r="D30" s="611"/>
      <c r="E30" s="611"/>
      <c r="F30" s="611"/>
      <c r="G30" s="611"/>
      <c r="H30" s="611"/>
      <c r="I30" s="611"/>
      <c r="J30" s="611"/>
      <c r="K30" s="611"/>
      <c r="L30" s="611"/>
      <c r="M30" s="611"/>
      <c r="N30" s="611" t="s">
        <v>411</v>
      </c>
      <c r="O30" s="611"/>
      <c r="P30" s="611"/>
      <c r="Q30" s="611"/>
      <c r="R30" s="611"/>
      <c r="S30" s="611"/>
      <c r="T30" s="611"/>
      <c r="U30" s="611"/>
      <c r="V30" s="611"/>
      <c r="W30" s="611"/>
      <c r="X30" s="611"/>
      <c r="Y30" s="611"/>
    </row>
    <row r="31" s="298" customFormat="1" ht="33" customHeight="1" spans="1:42">
      <c r="A31" s="611" t="s">
        <v>412</v>
      </c>
      <c r="B31" s="611"/>
      <c r="C31" s="611"/>
      <c r="D31" s="611"/>
      <c r="E31" s="611"/>
      <c r="F31" s="611"/>
      <c r="G31" s="611"/>
      <c r="H31" s="611"/>
      <c r="I31" s="611"/>
      <c r="J31" s="611"/>
      <c r="K31" s="611"/>
      <c r="L31" s="611"/>
      <c r="M31" s="611"/>
      <c r="N31" s="611" t="s">
        <v>413</v>
      </c>
      <c r="O31" s="611"/>
      <c r="P31" s="611"/>
      <c r="Q31" s="611"/>
      <c r="R31" s="611"/>
      <c r="S31" s="611"/>
      <c r="T31" s="611"/>
      <c r="U31" s="611"/>
      <c r="V31" s="611"/>
      <c r="W31" s="611"/>
      <c r="X31" s="611"/>
      <c r="Y31" s="611"/>
    </row>
    <row r="32" s="298" customFormat="1" ht="53.1" customHeight="1" spans="1:42">
      <c r="A32" s="611" t="s">
        <v>414</v>
      </c>
      <c r="B32" s="611"/>
      <c r="C32" s="611"/>
      <c r="D32" s="611"/>
      <c r="E32" s="611"/>
      <c r="F32" s="611"/>
      <c r="G32" s="611"/>
      <c r="H32" s="611"/>
      <c r="I32" s="611"/>
      <c r="J32" s="611"/>
      <c r="K32" s="611"/>
      <c r="L32" s="611"/>
      <c r="M32" s="611"/>
      <c r="N32" s="611" t="s">
        <v>415</v>
      </c>
      <c r="O32" s="611"/>
      <c r="P32" s="611"/>
      <c r="Q32" s="611"/>
      <c r="R32" s="611"/>
      <c r="S32" s="611"/>
      <c r="T32" s="611"/>
      <c r="U32" s="611"/>
      <c r="V32" s="611"/>
      <c r="W32" s="611"/>
      <c r="X32" s="611"/>
      <c r="Y32" s="611"/>
    </row>
    <row r="33" s="298" customFormat="1" ht="22.5" spans="1:25">
      <c r="A33" s="611" t="s">
        <v>334</v>
      </c>
      <c r="B33" s="611"/>
      <c r="C33" s="611"/>
      <c r="D33" s="611"/>
      <c r="E33" s="611"/>
      <c r="F33" s="611"/>
      <c r="G33" s="611"/>
      <c r="H33" s="611"/>
      <c r="I33" s="611"/>
      <c r="J33" s="611"/>
      <c r="K33" s="611"/>
      <c r="L33" s="611"/>
      <c r="M33" s="611"/>
      <c r="N33" s="611" t="s">
        <v>335</v>
      </c>
      <c r="O33" s="611"/>
      <c r="P33" s="611"/>
      <c r="Q33" s="611"/>
      <c r="R33" s="611"/>
      <c r="S33" s="611"/>
      <c r="T33" s="611"/>
      <c r="U33" s="611"/>
      <c r="V33" s="611"/>
      <c r="W33" s="611"/>
      <c r="X33" s="611"/>
      <c r="Y33" s="611"/>
    </row>
    <row r="34" s="50" customFormat="1" ht="31.95" customHeight="1" spans="1:25">
      <c r="A34" s="612" t="s">
        <v>342</v>
      </c>
      <c r="B34" s="613"/>
      <c r="C34" s="613"/>
      <c r="D34" s="614"/>
      <c r="E34" s="615" t="s">
        <v>367</v>
      </c>
      <c r="F34" s="616"/>
      <c r="G34" s="616"/>
      <c r="H34" s="616"/>
      <c r="I34" s="616"/>
      <c r="J34" s="616"/>
      <c r="K34" s="616"/>
      <c r="L34" s="616"/>
      <c r="M34" s="616"/>
      <c r="N34" s="616"/>
      <c r="O34" s="616"/>
      <c r="P34" s="616"/>
      <c r="Q34" s="616"/>
      <c r="R34" s="616"/>
      <c r="S34" s="616"/>
      <c r="T34" s="616"/>
      <c r="U34" s="616"/>
      <c r="V34" s="616"/>
      <c r="W34" s="616"/>
      <c r="X34" s="616"/>
      <c r="Y34" s="617"/>
    </row>
    <row r="35" s="50" customFormat="1" ht="30" customHeight="1" spans="1:25">
      <c r="A35" s="618"/>
      <c r="B35" s="619"/>
      <c r="C35" s="619"/>
      <c r="D35" s="620"/>
      <c r="E35" s="615" t="s">
        <v>345</v>
      </c>
      <c r="F35" s="616"/>
      <c r="G35" s="616"/>
      <c r="H35" s="616"/>
      <c r="I35" s="616"/>
      <c r="J35" s="616"/>
      <c r="K35" s="616"/>
      <c r="L35" s="616"/>
      <c r="M35" s="616"/>
      <c r="N35" s="616"/>
      <c r="O35" s="616"/>
      <c r="P35" s="616"/>
      <c r="Q35" s="616"/>
      <c r="R35" s="616"/>
      <c r="S35" s="616"/>
      <c r="T35" s="616"/>
      <c r="U35" s="616"/>
      <c r="V35" s="616"/>
      <c r="W35" s="616"/>
      <c r="X35" s="616"/>
      <c r="Y35" s="617"/>
    </row>
    <row r="36" s="50" customFormat="1" ht="30" customHeight="1" spans="1:25">
      <c r="A36" s="612" t="s">
        <v>346</v>
      </c>
      <c r="B36" s="613"/>
      <c r="C36" s="613"/>
      <c r="D36" s="614"/>
      <c r="E36" s="615" t="s">
        <v>347</v>
      </c>
      <c r="F36" s="616"/>
      <c r="G36" s="616"/>
      <c r="H36" s="616"/>
      <c r="I36" s="616"/>
      <c r="J36" s="616"/>
      <c r="K36" s="616"/>
      <c r="L36" s="616"/>
      <c r="M36" s="616"/>
      <c r="N36" s="616"/>
      <c r="O36" s="616"/>
      <c r="P36" s="616"/>
      <c r="Q36" s="616"/>
      <c r="R36" s="616"/>
      <c r="S36" s="616"/>
      <c r="T36" s="616"/>
      <c r="U36" s="616"/>
      <c r="V36" s="616"/>
      <c r="W36" s="616"/>
      <c r="X36" s="616"/>
      <c r="Y36" s="617"/>
    </row>
    <row r="37" s="50" customFormat="1" ht="38.1" customHeight="1" spans="1:25">
      <c r="A37" s="621"/>
      <c r="B37" s="622"/>
      <c r="C37" s="622"/>
      <c r="D37" s="623"/>
      <c r="E37" s="615" t="s">
        <v>416</v>
      </c>
      <c r="F37" s="616"/>
      <c r="G37" s="616"/>
      <c r="H37" s="616"/>
      <c r="I37" s="616"/>
      <c r="J37" s="616"/>
      <c r="K37" s="616"/>
      <c r="L37" s="616"/>
      <c r="M37" s="616"/>
      <c r="N37" s="616"/>
      <c r="O37" s="616"/>
      <c r="P37" s="616"/>
      <c r="Q37" s="616"/>
      <c r="R37" s="616"/>
      <c r="S37" s="616"/>
      <c r="T37" s="616"/>
      <c r="U37" s="616"/>
      <c r="V37" s="616"/>
      <c r="W37" s="616"/>
      <c r="X37" s="616"/>
      <c r="Y37" s="617"/>
    </row>
    <row r="38" s="50" customFormat="1" ht="27.9" customHeight="1" spans="1:25">
      <c r="A38" s="621"/>
      <c r="B38" s="622"/>
      <c r="C38" s="622"/>
      <c r="D38" s="623"/>
      <c r="E38" s="615" t="s">
        <v>349</v>
      </c>
      <c r="F38" s="616"/>
      <c r="G38" s="616"/>
      <c r="H38" s="616"/>
      <c r="I38" s="616"/>
      <c r="J38" s="616"/>
      <c r="K38" s="616"/>
      <c r="L38" s="616"/>
      <c r="M38" s="616"/>
      <c r="N38" s="616"/>
      <c r="O38" s="616"/>
      <c r="P38" s="616"/>
      <c r="Q38" s="616"/>
      <c r="R38" s="616"/>
      <c r="S38" s="616"/>
      <c r="T38" s="616"/>
      <c r="U38" s="616"/>
      <c r="V38" s="616"/>
      <c r="W38" s="616"/>
      <c r="X38" s="616"/>
      <c r="Y38" s="617"/>
    </row>
    <row r="39" s="50" customFormat="1" ht="27" customHeight="1" spans="1:25">
      <c r="A39" s="618"/>
      <c r="B39" s="619"/>
      <c r="C39" s="619"/>
      <c r="D39" s="620"/>
      <c r="E39" s="615" t="s">
        <v>350</v>
      </c>
      <c r="F39" s="616"/>
      <c r="G39" s="616"/>
      <c r="H39" s="616"/>
      <c r="I39" s="616"/>
      <c r="J39" s="616"/>
      <c r="K39" s="616"/>
      <c r="L39" s="616"/>
      <c r="M39" s="616"/>
      <c r="N39" s="616"/>
      <c r="O39" s="616"/>
      <c r="P39" s="616"/>
      <c r="Q39" s="616"/>
      <c r="R39" s="616"/>
      <c r="S39" s="616"/>
      <c r="T39" s="616"/>
      <c r="U39" s="616"/>
      <c r="V39" s="616"/>
      <c r="W39" s="616"/>
      <c r="X39" s="616"/>
      <c r="Y39" s="617"/>
    </row>
    <row r="40" s="50" customFormat="1" ht="63.9" customHeight="1" spans="1:25">
      <c r="A40" s="624" t="s">
        <v>351</v>
      </c>
      <c r="B40" s="625"/>
      <c r="C40" s="625"/>
      <c r="D40" s="626"/>
      <c r="E40" s="615" t="s">
        <v>352</v>
      </c>
      <c r="F40" s="616"/>
      <c r="G40" s="616"/>
      <c r="H40" s="616"/>
      <c r="I40" s="616"/>
      <c r="J40" s="616"/>
      <c r="K40" s="616"/>
      <c r="L40" s="616"/>
      <c r="M40" s="616"/>
      <c r="N40" s="616"/>
      <c r="O40" s="616"/>
      <c r="P40" s="616"/>
      <c r="Q40" s="616"/>
      <c r="R40" s="616"/>
      <c r="S40" s="616"/>
      <c r="T40" s="616"/>
      <c r="U40" s="616"/>
      <c r="V40" s="616"/>
      <c r="W40" s="616"/>
      <c r="X40" s="616"/>
      <c r="Y40" s="617"/>
    </row>
  </sheetData>
  <mergeCells count="81">
    <mergeCell ref="A1:Y1"/>
    <mergeCell ref="B2:I2"/>
    <mergeCell ref="J2:Q2"/>
    <mergeCell ref="R2:Y2"/>
    <mergeCell ref="B3:I3"/>
    <mergeCell ref="J3:Q3"/>
    <mergeCell ref="R3:Y3"/>
    <mergeCell ref="B4:C4"/>
    <mergeCell ref="D4:E4"/>
    <mergeCell ref="F4:G4"/>
    <mergeCell ref="H4:I4"/>
    <mergeCell ref="J4:K4"/>
    <mergeCell ref="L4:M4"/>
    <mergeCell ref="N4:O4"/>
    <mergeCell ref="P4:Q4"/>
    <mergeCell ref="R4:S4"/>
    <mergeCell ref="T4:U4"/>
    <mergeCell ref="V4:W4"/>
    <mergeCell ref="X4:Y4"/>
    <mergeCell ref="B9:I9"/>
    <mergeCell ref="J9:Q9"/>
    <mergeCell ref="R9:Y9"/>
    <mergeCell ref="B10:I10"/>
    <mergeCell ref="J10:Q10"/>
    <mergeCell ref="R10:Y10"/>
    <mergeCell ref="B11:I11"/>
    <mergeCell ref="J11:Q11"/>
    <mergeCell ref="R11:Y11"/>
    <mergeCell ref="B12:C12"/>
    <mergeCell ref="D12:E12"/>
    <mergeCell ref="F12:G12"/>
    <mergeCell ref="H12:I12"/>
    <mergeCell ref="J12:K12"/>
    <mergeCell ref="L12:M12"/>
    <mergeCell ref="N12:O12"/>
    <mergeCell ref="P12:Q12"/>
    <mergeCell ref="R12:S12"/>
    <mergeCell ref="T12:U12"/>
    <mergeCell ref="V12:W12"/>
    <mergeCell ref="X12:Y12"/>
    <mergeCell ref="B17:I17"/>
    <mergeCell ref="J17:Q17"/>
    <mergeCell ref="R17:Y17"/>
    <mergeCell ref="A18:Y18"/>
    <mergeCell ref="A19:Y19"/>
    <mergeCell ref="A20:Y20"/>
    <mergeCell ref="A21:Y21"/>
    <mergeCell ref="A22:M22"/>
    <mergeCell ref="N22:Y22"/>
    <mergeCell ref="A23:M23"/>
    <mergeCell ref="N23:Y23"/>
    <mergeCell ref="A24:M24"/>
    <mergeCell ref="N24:Y24"/>
    <mergeCell ref="A25:M25"/>
    <mergeCell ref="N25:Y25"/>
    <mergeCell ref="A26:M26"/>
    <mergeCell ref="N26:Y26"/>
    <mergeCell ref="A27:M27"/>
    <mergeCell ref="N27:Y27"/>
    <mergeCell ref="A28:M28"/>
    <mergeCell ref="N28:Y28"/>
    <mergeCell ref="A29:M29"/>
    <mergeCell ref="N29:Y29"/>
    <mergeCell ref="A30:M30"/>
    <mergeCell ref="N30:Y30"/>
    <mergeCell ref="A31:M31"/>
    <mergeCell ref="N31:Y31"/>
    <mergeCell ref="A32:M32"/>
    <mergeCell ref="N32:Y32"/>
    <mergeCell ref="A33:M33"/>
    <mergeCell ref="N33:Y33"/>
    <mergeCell ref="E34:Y34"/>
    <mergeCell ref="E35:Y35"/>
    <mergeCell ref="E36:Y36"/>
    <mergeCell ref="E37:Y37"/>
    <mergeCell ref="E38:Y38"/>
    <mergeCell ref="E39:Y39"/>
    <mergeCell ref="A40:D40"/>
    <mergeCell ref="E40:Y40"/>
    <mergeCell ref="A34:D35"/>
    <mergeCell ref="A36:D39"/>
  </mergeCell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00B0F0"/>
  </sheetPr>
  <dimension ref="A1:R92"/>
  <sheetViews>
    <sheetView showGridLines="0" zoomScale="60" zoomScaleNormal="60" workbookViewId="0">
      <pane ySplit="5" topLeftCell="A57" activePane="bottomLeft" state="frozen"/>
      <selection/>
      <selection pane="bottomLeft" activeCell="R75" sqref="R75"/>
    </sheetView>
  </sheetViews>
  <sheetFormatPr defaultColWidth="9" defaultRowHeight="16.5"/>
  <cols>
    <col min="1" max="7" width="20.7916666666667" style="436" customWidth="1"/>
    <col min="8" max="8" width="18.2083333333333" style="436" customWidth="1"/>
    <col min="9" max="9" width="20.7916666666667" style="436" customWidth="1"/>
    <col min="10" max="10" width="17.4416666666667" style="436" customWidth="1"/>
    <col min="11" max="15" width="17" style="436" customWidth="1"/>
    <col min="16" max="16" width="20.7916666666667" style="436" customWidth="1"/>
    <col min="17" max="17" width="21.875" style="436" customWidth="1"/>
    <col min="18" max="16384" width="9" style="436"/>
  </cols>
  <sheetData>
    <row r="1" s="436" customFormat="1" ht="100.05" customHeight="1" spans="1:18">
      <c r="A1" s="437" t="str">
        <f>_xlfn.DISPIMG("ID_D6697A225B864C34A678052B48D4E660",1)</f>
        <v>=DISPIMG("ID_D6697A225B864C34A678052B48D4E660",1)</v>
      </c>
      <c r="B1" s="437"/>
      <c r="C1" s="437"/>
      <c r="D1" s="437"/>
      <c r="E1" s="437"/>
      <c r="F1" s="437"/>
      <c r="G1" s="437"/>
      <c r="H1" s="437"/>
      <c r="I1" s="437"/>
      <c r="J1" s="437"/>
      <c r="K1" s="437"/>
      <c r="L1" s="437"/>
      <c r="M1" s="437"/>
      <c r="N1" s="437"/>
      <c r="O1" s="437"/>
      <c r="P1" s="437"/>
      <c r="Q1" s="437"/>
    </row>
    <row r="2" s="436" customFormat="1" ht="55.2" customHeight="1" spans="1:18">
      <c r="A2" s="364" t="s">
        <v>29</v>
      </c>
      <c r="B2" s="314" t="s">
        <v>249</v>
      </c>
      <c r="C2" s="538"/>
      <c r="D2" s="538"/>
      <c r="E2" s="538"/>
      <c r="F2" s="538"/>
      <c r="G2" s="538"/>
      <c r="H2" s="314" t="s">
        <v>248</v>
      </c>
      <c r="I2" s="538"/>
      <c r="J2" s="538"/>
      <c r="K2" s="538"/>
      <c r="L2" s="538"/>
      <c r="M2" s="538"/>
      <c r="N2" s="538"/>
      <c r="O2" s="538"/>
      <c r="P2" s="538"/>
      <c r="Q2" s="315"/>
    </row>
    <row r="3" s="436" customFormat="1" ht="27" customHeight="1" spans="1:18">
      <c r="A3" s="438" t="s">
        <v>371</v>
      </c>
      <c r="B3" s="443" t="s">
        <v>372</v>
      </c>
      <c r="C3" s="539"/>
      <c r="D3" s="539"/>
      <c r="E3" s="539"/>
      <c r="F3" s="539"/>
      <c r="G3" s="539"/>
      <c r="H3" s="443" t="s">
        <v>372</v>
      </c>
      <c r="I3" s="539"/>
      <c r="J3" s="539"/>
      <c r="K3" s="539"/>
      <c r="L3" s="539"/>
      <c r="M3" s="539"/>
      <c r="N3" s="539"/>
      <c r="O3" s="539"/>
      <c r="P3" s="539"/>
      <c r="Q3" s="444"/>
    </row>
    <row r="4" s="436" customFormat="1" ht="24" customHeight="1" spans="1:18">
      <c r="A4" s="446" t="s">
        <v>355</v>
      </c>
      <c r="B4" s="446" t="s">
        <v>222</v>
      </c>
      <c r="C4" s="446" t="s">
        <v>273</v>
      </c>
      <c r="D4" s="446" t="s">
        <v>274</v>
      </c>
      <c r="E4" s="446" t="s">
        <v>275</v>
      </c>
      <c r="F4" s="540" t="s">
        <v>356</v>
      </c>
      <c r="G4" s="540" t="s">
        <v>417</v>
      </c>
      <c r="H4" s="443" t="s">
        <v>222</v>
      </c>
      <c r="I4" s="444"/>
      <c r="J4" s="443" t="s">
        <v>273</v>
      </c>
      <c r="K4" s="444"/>
      <c r="L4" s="443" t="s">
        <v>274</v>
      </c>
      <c r="M4" s="444"/>
      <c r="N4" s="443" t="s">
        <v>275</v>
      </c>
      <c r="O4" s="444"/>
      <c r="P4" s="540" t="s">
        <v>356</v>
      </c>
      <c r="Q4" s="541" t="s">
        <v>418</v>
      </c>
    </row>
    <row r="5" s="436" customFormat="1" ht="37.2" customHeight="1" spans="1:18">
      <c r="A5" s="446" t="s">
        <v>277</v>
      </c>
      <c r="B5" s="446" t="s">
        <v>224</v>
      </c>
      <c r="C5" s="446" t="s">
        <v>224</v>
      </c>
      <c r="D5" s="446" t="s">
        <v>224</v>
      </c>
      <c r="E5" s="446" t="s">
        <v>224</v>
      </c>
      <c r="F5" s="540"/>
      <c r="G5" s="542"/>
      <c r="H5" s="446" t="s">
        <v>224</v>
      </c>
      <c r="I5" s="446" t="s">
        <v>357</v>
      </c>
      <c r="J5" s="446" t="s">
        <v>224</v>
      </c>
      <c r="K5" s="446" t="s">
        <v>357</v>
      </c>
      <c r="L5" s="446" t="s">
        <v>224</v>
      </c>
      <c r="M5" s="446" t="s">
        <v>357</v>
      </c>
      <c r="N5" s="446" t="s">
        <v>224</v>
      </c>
      <c r="O5" s="446" t="s">
        <v>357</v>
      </c>
      <c r="P5" s="540"/>
      <c r="Q5" s="446"/>
    </row>
    <row r="6" s="436" customFormat="1" ht="33" spans="1:18">
      <c r="A6" s="487" t="s">
        <v>419</v>
      </c>
      <c r="B6" s="29">
        <v>13.9</v>
      </c>
      <c r="C6" s="29">
        <f>B6-0.5</f>
        <v>13.4</v>
      </c>
      <c r="D6" s="29">
        <f>B6+0.2</f>
        <v>14.1</v>
      </c>
      <c r="E6" s="29">
        <f>B6+0.5</f>
        <v>14.4</v>
      </c>
      <c r="F6" s="449" t="s">
        <v>420</v>
      </c>
      <c r="G6" s="543" t="s">
        <v>421</v>
      </c>
      <c r="H6" s="29">
        <v>10.9</v>
      </c>
      <c r="I6" s="29">
        <f t="shared" ref="I6:M6" si="0">H6*165</f>
        <v>1798.5</v>
      </c>
      <c r="J6" s="544">
        <f t="shared" ref="J6:J25" si="1">H6-0.5</f>
        <v>10.4</v>
      </c>
      <c r="K6" s="29">
        <f t="shared" si="0"/>
        <v>1716</v>
      </c>
      <c r="L6" s="29">
        <f t="shared" ref="L6:L25" si="2">H6+0.2</f>
        <v>11.1</v>
      </c>
      <c r="M6" s="29">
        <f t="shared" si="0"/>
        <v>1831.5</v>
      </c>
      <c r="N6" s="29">
        <f t="shared" ref="N6:N25" si="3">H6+0.5</f>
        <v>11.4</v>
      </c>
      <c r="O6" s="29">
        <f t="shared" ref="O6:O25" si="4">N6*165</f>
        <v>1881</v>
      </c>
      <c r="P6" s="485" t="s">
        <v>422</v>
      </c>
      <c r="Q6" s="545" t="s">
        <v>423</v>
      </c>
      <c r="R6" s="298"/>
    </row>
    <row r="7" s="436" customFormat="1" ht="17.25" spans="1:18">
      <c r="A7" s="447" t="s">
        <v>282</v>
      </c>
      <c r="B7" s="29">
        <v>13.9</v>
      </c>
      <c r="C7" s="29">
        <f t="shared" ref="C6:C10" si="5">B7-0.5</f>
        <v>13.4</v>
      </c>
      <c r="D7" s="29">
        <f t="shared" ref="D6:D10" si="6">B7+0.2</f>
        <v>14.1</v>
      </c>
      <c r="E7" s="29">
        <f t="shared" ref="E6:E10" si="7">B7+0.5</f>
        <v>14.4</v>
      </c>
      <c r="F7" s="449" t="s">
        <v>420</v>
      </c>
      <c r="G7" s="543" t="s">
        <v>421</v>
      </c>
      <c r="H7" s="29">
        <v>10.9</v>
      </c>
      <c r="I7" s="29">
        <f t="shared" ref="I7:M7" si="8">H7*165</f>
        <v>1798.5</v>
      </c>
      <c r="J7" s="544">
        <f t="shared" si="1"/>
        <v>10.4</v>
      </c>
      <c r="K7" s="29">
        <f t="shared" si="8"/>
        <v>1716</v>
      </c>
      <c r="L7" s="29">
        <f t="shared" si="2"/>
        <v>11.1</v>
      </c>
      <c r="M7" s="29">
        <f t="shared" si="8"/>
        <v>1831.5</v>
      </c>
      <c r="N7" s="29">
        <f t="shared" si="3"/>
        <v>11.4</v>
      </c>
      <c r="O7" s="29">
        <f t="shared" si="4"/>
        <v>1881</v>
      </c>
      <c r="P7" s="485" t="s">
        <v>422</v>
      </c>
      <c r="Q7" s="545" t="s">
        <v>423</v>
      </c>
      <c r="R7" s="298"/>
    </row>
    <row r="8" s="436" customFormat="1" ht="17.25" spans="1:18">
      <c r="A8" s="489" t="s">
        <v>284</v>
      </c>
      <c r="B8" s="29">
        <v>13.9</v>
      </c>
      <c r="C8" s="29">
        <f t="shared" si="5"/>
        <v>13.4</v>
      </c>
      <c r="D8" s="29">
        <f t="shared" si="6"/>
        <v>14.1</v>
      </c>
      <c r="E8" s="29">
        <f t="shared" si="7"/>
        <v>14.4</v>
      </c>
      <c r="F8" s="449" t="s">
        <v>420</v>
      </c>
      <c r="G8" s="543" t="s">
        <v>421</v>
      </c>
      <c r="H8" s="29">
        <v>10.9</v>
      </c>
      <c r="I8" s="29">
        <f t="shared" ref="I8:M8" si="9">H8*165</f>
        <v>1798.5</v>
      </c>
      <c r="J8" s="544">
        <f t="shared" si="1"/>
        <v>10.4</v>
      </c>
      <c r="K8" s="29">
        <f t="shared" si="9"/>
        <v>1716</v>
      </c>
      <c r="L8" s="29">
        <f t="shared" si="2"/>
        <v>11.1</v>
      </c>
      <c r="M8" s="29">
        <f t="shared" si="9"/>
        <v>1831.5</v>
      </c>
      <c r="N8" s="29">
        <f t="shared" si="3"/>
        <v>11.4</v>
      </c>
      <c r="O8" s="29">
        <f t="shared" si="4"/>
        <v>1881</v>
      </c>
      <c r="P8" s="485" t="s">
        <v>422</v>
      </c>
      <c r="Q8" s="545" t="s">
        <v>423</v>
      </c>
      <c r="R8" s="298"/>
    </row>
    <row r="9" s="436" customFormat="1" ht="17.25" spans="1:18">
      <c r="A9" s="489" t="s">
        <v>301</v>
      </c>
      <c r="B9" s="29">
        <v>13.9</v>
      </c>
      <c r="C9" s="29">
        <f t="shared" si="5"/>
        <v>13.4</v>
      </c>
      <c r="D9" s="29">
        <f t="shared" si="6"/>
        <v>14.1</v>
      </c>
      <c r="E9" s="29">
        <f t="shared" si="7"/>
        <v>14.4</v>
      </c>
      <c r="F9" s="449" t="s">
        <v>420</v>
      </c>
      <c r="G9" s="543" t="s">
        <v>421</v>
      </c>
      <c r="H9" s="29">
        <v>10.9</v>
      </c>
      <c r="I9" s="29">
        <f t="shared" ref="I9:M9" si="10">H9*165</f>
        <v>1798.5</v>
      </c>
      <c r="J9" s="544">
        <f t="shared" si="1"/>
        <v>10.4</v>
      </c>
      <c r="K9" s="29">
        <f t="shared" si="10"/>
        <v>1716</v>
      </c>
      <c r="L9" s="29">
        <f t="shared" si="2"/>
        <v>11.1</v>
      </c>
      <c r="M9" s="29">
        <f t="shared" si="10"/>
        <v>1831.5</v>
      </c>
      <c r="N9" s="29">
        <f t="shared" si="3"/>
        <v>11.4</v>
      </c>
      <c r="O9" s="29">
        <f t="shared" si="4"/>
        <v>1881</v>
      </c>
      <c r="P9" s="485" t="s">
        <v>422</v>
      </c>
      <c r="Q9" s="545" t="s">
        <v>423</v>
      </c>
      <c r="R9" s="298"/>
    </row>
    <row r="10" s="436" customFormat="1" ht="17.25" spans="1:18">
      <c r="A10" s="489" t="s">
        <v>285</v>
      </c>
      <c r="B10" s="29">
        <v>13.9</v>
      </c>
      <c r="C10" s="29">
        <f t="shared" si="5"/>
        <v>13.4</v>
      </c>
      <c r="D10" s="29">
        <f t="shared" si="6"/>
        <v>14.1</v>
      </c>
      <c r="E10" s="29">
        <f t="shared" si="7"/>
        <v>14.4</v>
      </c>
      <c r="F10" s="449" t="s">
        <v>420</v>
      </c>
      <c r="G10" s="543" t="s">
        <v>421</v>
      </c>
      <c r="H10" s="29">
        <v>10.9</v>
      </c>
      <c r="I10" s="29">
        <f t="shared" ref="I10:M10" si="11">H10*165</f>
        <v>1798.5</v>
      </c>
      <c r="J10" s="544">
        <f t="shared" si="1"/>
        <v>10.4</v>
      </c>
      <c r="K10" s="29">
        <f t="shared" si="11"/>
        <v>1716</v>
      </c>
      <c r="L10" s="29">
        <f t="shared" si="2"/>
        <v>11.1</v>
      </c>
      <c r="M10" s="29">
        <f t="shared" si="11"/>
        <v>1831.5</v>
      </c>
      <c r="N10" s="29">
        <f t="shared" si="3"/>
        <v>11.4</v>
      </c>
      <c r="O10" s="29">
        <f t="shared" si="4"/>
        <v>1881</v>
      </c>
      <c r="P10" s="485" t="s">
        <v>422</v>
      </c>
      <c r="Q10" s="545" t="s">
        <v>423</v>
      </c>
      <c r="R10" s="298"/>
    </row>
    <row r="11" s="436" customFormat="1" ht="17.25" spans="1:18">
      <c r="A11" s="493" t="s">
        <v>304</v>
      </c>
      <c r="B11" s="545" t="s">
        <v>204</v>
      </c>
      <c r="C11" s="545" t="s">
        <v>204</v>
      </c>
      <c r="D11" s="545" t="s">
        <v>204</v>
      </c>
      <c r="E11" s="545" t="s">
        <v>204</v>
      </c>
      <c r="F11" s="545" t="s">
        <v>204</v>
      </c>
      <c r="G11" s="545" t="s">
        <v>204</v>
      </c>
      <c r="H11" s="29">
        <v>11.2</v>
      </c>
      <c r="I11" s="29">
        <f t="shared" ref="I11:M11" si="12">H11*165</f>
        <v>1848</v>
      </c>
      <c r="J11" s="544">
        <f t="shared" si="1"/>
        <v>10.7</v>
      </c>
      <c r="K11" s="29">
        <f t="shared" si="12"/>
        <v>1765.5</v>
      </c>
      <c r="L11" s="29">
        <f t="shared" si="2"/>
        <v>11.4</v>
      </c>
      <c r="M11" s="29">
        <f t="shared" si="12"/>
        <v>1881</v>
      </c>
      <c r="N11" s="29">
        <f t="shared" si="3"/>
        <v>11.7</v>
      </c>
      <c r="O11" s="29">
        <f t="shared" si="4"/>
        <v>1930.5</v>
      </c>
      <c r="P11" s="485" t="s">
        <v>424</v>
      </c>
      <c r="Q11" s="545" t="s">
        <v>204</v>
      </c>
      <c r="R11" s="298"/>
    </row>
    <row r="12" s="436" customFormat="1" ht="17.25" spans="1:18">
      <c r="A12" s="492" t="s">
        <v>293</v>
      </c>
      <c r="B12" s="545" t="s">
        <v>204</v>
      </c>
      <c r="C12" s="545" t="s">
        <v>204</v>
      </c>
      <c r="D12" s="545" t="s">
        <v>204</v>
      </c>
      <c r="E12" s="545" t="s">
        <v>204</v>
      </c>
      <c r="F12" s="545" t="s">
        <v>204</v>
      </c>
      <c r="G12" s="545" t="s">
        <v>204</v>
      </c>
      <c r="H12" s="29">
        <v>11.2</v>
      </c>
      <c r="I12" s="29">
        <f t="shared" ref="I12:M12" si="13">H12*165</f>
        <v>1848</v>
      </c>
      <c r="J12" s="544">
        <f t="shared" si="1"/>
        <v>10.7</v>
      </c>
      <c r="K12" s="29">
        <f t="shared" si="13"/>
        <v>1765.5</v>
      </c>
      <c r="L12" s="29">
        <f t="shared" si="2"/>
        <v>11.4</v>
      </c>
      <c r="M12" s="29">
        <f t="shared" si="13"/>
        <v>1881</v>
      </c>
      <c r="N12" s="29">
        <f t="shared" si="3"/>
        <v>11.7</v>
      </c>
      <c r="O12" s="29">
        <f t="shared" si="4"/>
        <v>1930.5</v>
      </c>
      <c r="P12" s="485" t="s">
        <v>424</v>
      </c>
      <c r="Q12" s="545" t="s">
        <v>204</v>
      </c>
      <c r="R12" s="298"/>
    </row>
    <row r="13" s="436" customFormat="1" ht="17.25" spans="1:18">
      <c r="A13" s="491" t="s">
        <v>294</v>
      </c>
      <c r="B13" s="545" t="s">
        <v>204</v>
      </c>
      <c r="C13" s="545" t="s">
        <v>204</v>
      </c>
      <c r="D13" s="545" t="s">
        <v>204</v>
      </c>
      <c r="E13" s="545" t="s">
        <v>204</v>
      </c>
      <c r="F13" s="545" t="s">
        <v>204</v>
      </c>
      <c r="G13" s="545" t="s">
        <v>204</v>
      </c>
      <c r="H13" s="29">
        <v>11.2</v>
      </c>
      <c r="I13" s="29">
        <f t="shared" ref="I13:M13" si="14">H13*165</f>
        <v>1848</v>
      </c>
      <c r="J13" s="544">
        <f t="shared" si="1"/>
        <v>10.7</v>
      </c>
      <c r="K13" s="29">
        <f t="shared" si="14"/>
        <v>1765.5</v>
      </c>
      <c r="L13" s="29">
        <f t="shared" si="2"/>
        <v>11.4</v>
      </c>
      <c r="M13" s="29">
        <f t="shared" si="14"/>
        <v>1881</v>
      </c>
      <c r="N13" s="29">
        <f t="shared" si="3"/>
        <v>11.7</v>
      </c>
      <c r="O13" s="29">
        <f t="shared" si="4"/>
        <v>1930.5</v>
      </c>
      <c r="P13" s="485" t="s">
        <v>424</v>
      </c>
      <c r="Q13" s="545" t="s">
        <v>204</v>
      </c>
      <c r="R13" s="298"/>
    </row>
    <row r="14" s="436" customFormat="1" ht="17.25" spans="1:18">
      <c r="A14" s="491" t="s">
        <v>295</v>
      </c>
      <c r="B14" s="545" t="s">
        <v>204</v>
      </c>
      <c r="C14" s="545" t="s">
        <v>204</v>
      </c>
      <c r="D14" s="545" t="s">
        <v>204</v>
      </c>
      <c r="E14" s="545" t="s">
        <v>204</v>
      </c>
      <c r="F14" s="545" t="s">
        <v>204</v>
      </c>
      <c r="G14" s="545" t="s">
        <v>204</v>
      </c>
      <c r="H14" s="29">
        <v>11.2</v>
      </c>
      <c r="I14" s="29">
        <f t="shared" ref="I14:M14" si="15">H14*165</f>
        <v>1848</v>
      </c>
      <c r="J14" s="544">
        <f t="shared" si="1"/>
        <v>10.7</v>
      </c>
      <c r="K14" s="29">
        <f t="shared" si="15"/>
        <v>1765.5</v>
      </c>
      <c r="L14" s="29">
        <f t="shared" si="2"/>
        <v>11.4</v>
      </c>
      <c r="M14" s="29">
        <f t="shared" si="15"/>
        <v>1881</v>
      </c>
      <c r="N14" s="29">
        <f t="shared" si="3"/>
        <v>11.7</v>
      </c>
      <c r="O14" s="29">
        <f t="shared" si="4"/>
        <v>1930.5</v>
      </c>
      <c r="P14" s="485" t="s">
        <v>424</v>
      </c>
      <c r="Q14" s="545" t="s">
        <v>204</v>
      </c>
      <c r="R14" s="298"/>
    </row>
    <row r="15" s="436" customFormat="1" ht="17.25" spans="1:18">
      <c r="A15" s="491" t="s">
        <v>425</v>
      </c>
      <c r="B15" s="545" t="s">
        <v>204</v>
      </c>
      <c r="C15" s="545" t="s">
        <v>204</v>
      </c>
      <c r="D15" s="545" t="s">
        <v>204</v>
      </c>
      <c r="E15" s="545" t="s">
        <v>204</v>
      </c>
      <c r="F15" s="545" t="s">
        <v>204</v>
      </c>
      <c r="G15" s="545" t="s">
        <v>204</v>
      </c>
      <c r="H15" s="29">
        <v>11.2</v>
      </c>
      <c r="I15" s="29">
        <f t="shared" ref="I15:M15" si="16">H15*165</f>
        <v>1848</v>
      </c>
      <c r="J15" s="544">
        <f t="shared" si="1"/>
        <v>10.7</v>
      </c>
      <c r="K15" s="29">
        <f t="shared" si="16"/>
        <v>1765.5</v>
      </c>
      <c r="L15" s="29">
        <f t="shared" si="2"/>
        <v>11.4</v>
      </c>
      <c r="M15" s="29">
        <f t="shared" si="16"/>
        <v>1881</v>
      </c>
      <c r="N15" s="29">
        <f t="shared" si="3"/>
        <v>11.7</v>
      </c>
      <c r="O15" s="29">
        <f t="shared" si="4"/>
        <v>1930.5</v>
      </c>
      <c r="P15" s="485" t="s">
        <v>424</v>
      </c>
      <c r="Q15" s="545" t="s">
        <v>204</v>
      </c>
      <c r="R15" s="298"/>
    </row>
    <row r="16" s="436" customFormat="1" ht="17.25" spans="1:18">
      <c r="A16" s="491" t="s">
        <v>426</v>
      </c>
      <c r="B16" s="545" t="s">
        <v>204</v>
      </c>
      <c r="C16" s="545" t="s">
        <v>204</v>
      </c>
      <c r="D16" s="545" t="s">
        <v>204</v>
      </c>
      <c r="E16" s="545" t="s">
        <v>204</v>
      </c>
      <c r="F16" s="545" t="s">
        <v>204</v>
      </c>
      <c r="G16" s="545" t="s">
        <v>204</v>
      </c>
      <c r="H16" s="29">
        <v>11.2</v>
      </c>
      <c r="I16" s="29">
        <f t="shared" ref="I16:M16" si="17">H16*165</f>
        <v>1848</v>
      </c>
      <c r="J16" s="544">
        <f t="shared" si="1"/>
        <v>10.7</v>
      </c>
      <c r="K16" s="29">
        <f t="shared" si="17"/>
        <v>1765.5</v>
      </c>
      <c r="L16" s="29">
        <f t="shared" si="2"/>
        <v>11.4</v>
      </c>
      <c r="M16" s="29">
        <f t="shared" si="17"/>
        <v>1881</v>
      </c>
      <c r="N16" s="29">
        <f t="shared" si="3"/>
        <v>11.7</v>
      </c>
      <c r="O16" s="29">
        <f t="shared" si="4"/>
        <v>1930.5</v>
      </c>
      <c r="P16" s="485" t="s">
        <v>424</v>
      </c>
      <c r="Q16" s="545" t="s">
        <v>204</v>
      </c>
      <c r="R16" s="298"/>
    </row>
    <row r="17" s="436" customFormat="1" ht="17.25" spans="1:18">
      <c r="A17" s="491" t="s">
        <v>427</v>
      </c>
      <c r="B17" s="545" t="s">
        <v>204</v>
      </c>
      <c r="C17" s="545" t="s">
        <v>204</v>
      </c>
      <c r="D17" s="545" t="s">
        <v>204</v>
      </c>
      <c r="E17" s="545" t="s">
        <v>204</v>
      </c>
      <c r="F17" s="545" t="s">
        <v>204</v>
      </c>
      <c r="G17" s="545" t="s">
        <v>204</v>
      </c>
      <c r="H17" s="29">
        <v>11.2</v>
      </c>
      <c r="I17" s="29">
        <f t="shared" ref="I17:M17" si="18">H17*165</f>
        <v>1848</v>
      </c>
      <c r="J17" s="544">
        <f t="shared" si="1"/>
        <v>10.7</v>
      </c>
      <c r="K17" s="29">
        <f t="shared" si="18"/>
        <v>1765.5</v>
      </c>
      <c r="L17" s="29">
        <f t="shared" si="2"/>
        <v>11.4</v>
      </c>
      <c r="M17" s="29">
        <f t="shared" si="18"/>
        <v>1881</v>
      </c>
      <c r="N17" s="29">
        <f t="shared" si="3"/>
        <v>11.7</v>
      </c>
      <c r="O17" s="29">
        <f t="shared" si="4"/>
        <v>1930.5</v>
      </c>
      <c r="P17" s="485" t="s">
        <v>424</v>
      </c>
      <c r="Q17" s="545" t="s">
        <v>204</v>
      </c>
      <c r="R17" s="298"/>
    </row>
    <row r="18" s="436" customFormat="1" ht="17.25" spans="1:18">
      <c r="A18" s="491" t="s">
        <v>428</v>
      </c>
      <c r="B18" s="545" t="s">
        <v>204</v>
      </c>
      <c r="C18" s="545" t="s">
        <v>204</v>
      </c>
      <c r="D18" s="545" t="s">
        <v>204</v>
      </c>
      <c r="E18" s="545" t="s">
        <v>204</v>
      </c>
      <c r="F18" s="545" t="s">
        <v>204</v>
      </c>
      <c r="G18" s="545" t="s">
        <v>204</v>
      </c>
      <c r="H18" s="29">
        <v>11.2</v>
      </c>
      <c r="I18" s="29">
        <f t="shared" ref="I18:M18" si="19">H18*165</f>
        <v>1848</v>
      </c>
      <c r="J18" s="544">
        <f t="shared" si="1"/>
        <v>10.7</v>
      </c>
      <c r="K18" s="29">
        <f t="shared" si="19"/>
        <v>1765.5</v>
      </c>
      <c r="L18" s="29">
        <f t="shared" si="2"/>
        <v>11.4</v>
      </c>
      <c r="M18" s="29">
        <f t="shared" si="19"/>
        <v>1881</v>
      </c>
      <c r="N18" s="29">
        <f t="shared" si="3"/>
        <v>11.7</v>
      </c>
      <c r="O18" s="29">
        <f t="shared" si="4"/>
        <v>1930.5</v>
      </c>
      <c r="P18" s="485" t="s">
        <v>424</v>
      </c>
      <c r="Q18" s="545" t="s">
        <v>204</v>
      </c>
      <c r="R18" s="298"/>
    </row>
    <row r="19" s="436" customFormat="1" ht="17.25" spans="1:18">
      <c r="A19" s="491" t="s">
        <v>429</v>
      </c>
      <c r="B19" s="545" t="s">
        <v>204</v>
      </c>
      <c r="C19" s="545" t="s">
        <v>204</v>
      </c>
      <c r="D19" s="545" t="s">
        <v>204</v>
      </c>
      <c r="E19" s="545" t="s">
        <v>204</v>
      </c>
      <c r="F19" s="545" t="s">
        <v>204</v>
      </c>
      <c r="G19" s="545" t="s">
        <v>204</v>
      </c>
      <c r="H19" s="29">
        <v>11.2</v>
      </c>
      <c r="I19" s="29">
        <f t="shared" ref="I19:M19" si="20">H19*165</f>
        <v>1848</v>
      </c>
      <c r="J19" s="544">
        <f t="shared" si="1"/>
        <v>10.7</v>
      </c>
      <c r="K19" s="29">
        <f t="shared" si="20"/>
        <v>1765.5</v>
      </c>
      <c r="L19" s="29">
        <f t="shared" si="2"/>
        <v>11.4</v>
      </c>
      <c r="M19" s="29">
        <f t="shared" si="20"/>
        <v>1881</v>
      </c>
      <c r="N19" s="29">
        <f t="shared" si="3"/>
        <v>11.7</v>
      </c>
      <c r="O19" s="29">
        <f t="shared" si="4"/>
        <v>1930.5</v>
      </c>
      <c r="P19" s="485" t="s">
        <v>424</v>
      </c>
      <c r="Q19" s="545" t="s">
        <v>204</v>
      </c>
      <c r="R19" s="298"/>
    </row>
    <row r="20" s="436" customFormat="1" ht="17.25" spans="1:18">
      <c r="A20" s="493" t="s">
        <v>430</v>
      </c>
      <c r="B20" s="545" t="s">
        <v>204</v>
      </c>
      <c r="C20" s="545" t="s">
        <v>204</v>
      </c>
      <c r="D20" s="545" t="s">
        <v>204</v>
      </c>
      <c r="E20" s="545" t="s">
        <v>204</v>
      </c>
      <c r="F20" s="545" t="s">
        <v>204</v>
      </c>
      <c r="G20" s="545" t="s">
        <v>204</v>
      </c>
      <c r="H20" s="29">
        <v>11.6</v>
      </c>
      <c r="I20" s="29">
        <f t="shared" ref="I20:M20" si="21">H20*165</f>
        <v>1914</v>
      </c>
      <c r="J20" s="544">
        <f t="shared" si="1"/>
        <v>11.1</v>
      </c>
      <c r="K20" s="29">
        <f t="shared" si="21"/>
        <v>1831.5</v>
      </c>
      <c r="L20" s="29">
        <f t="shared" si="2"/>
        <v>11.8</v>
      </c>
      <c r="M20" s="29">
        <f t="shared" si="21"/>
        <v>1947</v>
      </c>
      <c r="N20" s="29">
        <f t="shared" si="3"/>
        <v>12.1</v>
      </c>
      <c r="O20" s="29">
        <f t="shared" si="4"/>
        <v>1996.5</v>
      </c>
      <c r="P20" s="485" t="s">
        <v>431</v>
      </c>
      <c r="Q20" s="545" t="s">
        <v>204</v>
      </c>
      <c r="R20" s="298"/>
    </row>
    <row r="21" s="436" customFormat="1" ht="17.25" spans="1:18">
      <c r="A21" s="491" t="s">
        <v>432</v>
      </c>
      <c r="B21" s="545" t="s">
        <v>204</v>
      </c>
      <c r="C21" s="545" t="s">
        <v>204</v>
      </c>
      <c r="D21" s="545" t="s">
        <v>204</v>
      </c>
      <c r="E21" s="545" t="s">
        <v>204</v>
      </c>
      <c r="F21" s="545" t="s">
        <v>204</v>
      </c>
      <c r="G21" s="545" t="s">
        <v>204</v>
      </c>
      <c r="H21" s="29">
        <v>11.6</v>
      </c>
      <c r="I21" s="29">
        <f t="shared" ref="I21:M21" si="22">H21*165</f>
        <v>1914</v>
      </c>
      <c r="J21" s="544">
        <f t="shared" si="1"/>
        <v>11.1</v>
      </c>
      <c r="K21" s="29">
        <f t="shared" si="22"/>
        <v>1831.5</v>
      </c>
      <c r="L21" s="29">
        <f t="shared" si="2"/>
        <v>11.8</v>
      </c>
      <c r="M21" s="29">
        <f t="shared" si="22"/>
        <v>1947</v>
      </c>
      <c r="N21" s="29">
        <f t="shared" si="3"/>
        <v>12.1</v>
      </c>
      <c r="O21" s="29">
        <f t="shared" si="4"/>
        <v>1996.5</v>
      </c>
      <c r="P21" s="485" t="s">
        <v>431</v>
      </c>
      <c r="Q21" s="545" t="s">
        <v>204</v>
      </c>
      <c r="R21" s="298"/>
    </row>
    <row r="22" s="436" customFormat="1" ht="17.25" spans="1:18">
      <c r="A22" s="491" t="s">
        <v>308</v>
      </c>
      <c r="B22" s="545" t="s">
        <v>204</v>
      </c>
      <c r="C22" s="545" t="s">
        <v>204</v>
      </c>
      <c r="D22" s="545" t="s">
        <v>204</v>
      </c>
      <c r="E22" s="545" t="s">
        <v>204</v>
      </c>
      <c r="F22" s="545" t="s">
        <v>204</v>
      </c>
      <c r="G22" s="545" t="s">
        <v>204</v>
      </c>
      <c r="H22" s="29">
        <v>11.6</v>
      </c>
      <c r="I22" s="29">
        <f t="shared" ref="I22:M22" si="23">H22*165</f>
        <v>1914</v>
      </c>
      <c r="J22" s="544">
        <f t="shared" si="1"/>
        <v>11.1</v>
      </c>
      <c r="K22" s="29">
        <f t="shared" si="23"/>
        <v>1831.5</v>
      </c>
      <c r="L22" s="29">
        <f t="shared" si="2"/>
        <v>11.8</v>
      </c>
      <c r="M22" s="29">
        <f t="shared" si="23"/>
        <v>1947</v>
      </c>
      <c r="N22" s="29">
        <f t="shared" si="3"/>
        <v>12.1</v>
      </c>
      <c r="O22" s="29">
        <f t="shared" si="4"/>
        <v>1996.5</v>
      </c>
      <c r="P22" s="485" t="s">
        <v>431</v>
      </c>
      <c r="Q22" s="545" t="s">
        <v>204</v>
      </c>
      <c r="R22" s="298"/>
    </row>
    <row r="23" s="436" customFormat="1" ht="17.25" spans="1:18">
      <c r="A23" s="491" t="s">
        <v>310</v>
      </c>
      <c r="B23" s="545" t="s">
        <v>204</v>
      </c>
      <c r="C23" s="545" t="s">
        <v>204</v>
      </c>
      <c r="D23" s="545" t="s">
        <v>204</v>
      </c>
      <c r="E23" s="545" t="s">
        <v>204</v>
      </c>
      <c r="F23" s="545" t="s">
        <v>204</v>
      </c>
      <c r="G23" s="545" t="s">
        <v>204</v>
      </c>
      <c r="H23" s="29">
        <v>11.6</v>
      </c>
      <c r="I23" s="29">
        <f t="shared" ref="I23:M23" si="24">H23*165</f>
        <v>1914</v>
      </c>
      <c r="J23" s="544">
        <f t="shared" si="1"/>
        <v>11.1</v>
      </c>
      <c r="K23" s="29">
        <f t="shared" si="24"/>
        <v>1831.5</v>
      </c>
      <c r="L23" s="29">
        <f t="shared" si="2"/>
        <v>11.8</v>
      </c>
      <c r="M23" s="29">
        <f t="shared" si="24"/>
        <v>1947</v>
      </c>
      <c r="N23" s="29">
        <f t="shared" si="3"/>
        <v>12.1</v>
      </c>
      <c r="O23" s="29">
        <f t="shared" si="4"/>
        <v>1996.5</v>
      </c>
      <c r="P23" s="485" t="s">
        <v>431</v>
      </c>
      <c r="Q23" s="545" t="s">
        <v>204</v>
      </c>
      <c r="R23" s="298"/>
    </row>
    <row r="24" s="436" customFormat="1" ht="17.25" spans="1:18">
      <c r="A24" s="491" t="s">
        <v>286</v>
      </c>
      <c r="B24" s="545"/>
      <c r="C24" s="545"/>
      <c r="D24" s="545"/>
      <c r="E24" s="545"/>
      <c r="F24" s="545"/>
      <c r="G24" s="545"/>
      <c r="H24" s="29">
        <v>11.6</v>
      </c>
      <c r="I24" s="29">
        <f t="shared" ref="I24:M24" si="25">H24*165</f>
        <v>1914</v>
      </c>
      <c r="J24" s="544">
        <f t="shared" si="1"/>
        <v>11.1</v>
      </c>
      <c r="K24" s="29">
        <f t="shared" si="25"/>
        <v>1831.5</v>
      </c>
      <c r="L24" s="29">
        <f t="shared" si="2"/>
        <v>11.8</v>
      </c>
      <c r="M24" s="29">
        <f t="shared" si="25"/>
        <v>1947</v>
      </c>
      <c r="N24" s="29">
        <f t="shared" si="3"/>
        <v>12.1</v>
      </c>
      <c r="O24" s="29">
        <f t="shared" si="4"/>
        <v>1996.5</v>
      </c>
      <c r="P24" s="485" t="s">
        <v>431</v>
      </c>
      <c r="Q24" s="545" t="s">
        <v>433</v>
      </c>
      <c r="R24" s="298"/>
    </row>
    <row r="25" s="436" customFormat="1" ht="17.25" spans="1:18">
      <c r="A25" s="491" t="s">
        <v>287</v>
      </c>
      <c r="B25" s="545" t="s">
        <v>204</v>
      </c>
      <c r="C25" s="545" t="s">
        <v>204</v>
      </c>
      <c r="D25" s="545" t="s">
        <v>204</v>
      </c>
      <c r="E25" s="545" t="s">
        <v>204</v>
      </c>
      <c r="F25" s="545" t="s">
        <v>204</v>
      </c>
      <c r="G25" s="545" t="s">
        <v>204</v>
      </c>
      <c r="H25" s="29">
        <v>11.6</v>
      </c>
      <c r="I25" s="29">
        <f t="shared" ref="I25:M25" si="26">H25*165</f>
        <v>1914</v>
      </c>
      <c r="J25" s="544">
        <f t="shared" si="1"/>
        <v>11.1</v>
      </c>
      <c r="K25" s="29">
        <f t="shared" si="26"/>
        <v>1831.5</v>
      </c>
      <c r="L25" s="29">
        <f t="shared" si="2"/>
        <v>11.8</v>
      </c>
      <c r="M25" s="29">
        <f t="shared" si="26"/>
        <v>1947</v>
      </c>
      <c r="N25" s="29">
        <f t="shared" si="3"/>
        <v>12.1</v>
      </c>
      <c r="O25" s="29">
        <f t="shared" si="4"/>
        <v>1996.5</v>
      </c>
      <c r="P25" s="485" t="s">
        <v>431</v>
      </c>
      <c r="Q25" s="545" t="s">
        <v>433</v>
      </c>
      <c r="R25" s="298"/>
    </row>
    <row r="26" s="436" customFormat="1" ht="17.25" spans="1:18">
      <c r="A26" s="491" t="s">
        <v>289</v>
      </c>
      <c r="B26" s="545" t="s">
        <v>204</v>
      </c>
      <c r="C26" s="545" t="s">
        <v>204</v>
      </c>
      <c r="D26" s="545" t="s">
        <v>204</v>
      </c>
      <c r="E26" s="545" t="s">
        <v>204</v>
      </c>
      <c r="F26" s="545" t="s">
        <v>204</v>
      </c>
      <c r="G26" s="545" t="s">
        <v>204</v>
      </c>
      <c r="H26" s="29">
        <v>11.6</v>
      </c>
      <c r="I26" s="29">
        <f t="shared" ref="I26:M26" si="27">H26*165</f>
        <v>1914</v>
      </c>
      <c r="J26" s="544">
        <f t="shared" ref="J26:J31" si="28">H26-0.5</f>
        <v>11.1</v>
      </c>
      <c r="K26" s="29">
        <f t="shared" si="27"/>
        <v>1831.5</v>
      </c>
      <c r="L26" s="29">
        <f t="shared" ref="L26:L31" si="29">H26+0.2</f>
        <v>11.8</v>
      </c>
      <c r="M26" s="29">
        <f t="shared" si="27"/>
        <v>1947</v>
      </c>
      <c r="N26" s="29">
        <f t="shared" ref="N26:N31" si="30">H26+0.5</f>
        <v>12.1</v>
      </c>
      <c r="O26" s="29">
        <f t="shared" ref="O26:O31" si="31">N26*165</f>
        <v>1996.5</v>
      </c>
      <c r="P26" s="485" t="s">
        <v>431</v>
      </c>
      <c r="Q26" s="545" t="s">
        <v>433</v>
      </c>
      <c r="R26" s="298"/>
    </row>
    <row r="27" s="436" customFormat="1" ht="17.25" spans="1:18">
      <c r="A27" s="491" t="s">
        <v>290</v>
      </c>
      <c r="B27" s="545" t="s">
        <v>204</v>
      </c>
      <c r="C27" s="545" t="s">
        <v>204</v>
      </c>
      <c r="D27" s="545" t="s">
        <v>204</v>
      </c>
      <c r="E27" s="545" t="s">
        <v>204</v>
      </c>
      <c r="F27" s="545" t="s">
        <v>204</v>
      </c>
      <c r="G27" s="545" t="s">
        <v>204</v>
      </c>
      <c r="H27" s="29">
        <v>11.6</v>
      </c>
      <c r="I27" s="29">
        <f t="shared" ref="I27:M27" si="32">H27*165</f>
        <v>1914</v>
      </c>
      <c r="J27" s="544">
        <f t="shared" si="28"/>
        <v>11.1</v>
      </c>
      <c r="K27" s="29">
        <f t="shared" si="32"/>
        <v>1831.5</v>
      </c>
      <c r="L27" s="29">
        <f t="shared" si="29"/>
        <v>11.8</v>
      </c>
      <c r="M27" s="29">
        <f t="shared" si="32"/>
        <v>1947</v>
      </c>
      <c r="N27" s="29">
        <f t="shared" si="30"/>
        <v>12.1</v>
      </c>
      <c r="O27" s="29">
        <f t="shared" si="31"/>
        <v>1996.5</v>
      </c>
      <c r="P27" s="485" t="s">
        <v>431</v>
      </c>
      <c r="Q27" s="545" t="s">
        <v>433</v>
      </c>
      <c r="R27" s="298"/>
    </row>
    <row r="28" s="436" customFormat="1" ht="17.25" spans="1:18">
      <c r="A28" s="491" t="s">
        <v>302</v>
      </c>
      <c r="B28" s="545" t="s">
        <v>204</v>
      </c>
      <c r="C28" s="545" t="s">
        <v>204</v>
      </c>
      <c r="D28" s="545" t="s">
        <v>204</v>
      </c>
      <c r="E28" s="545" t="s">
        <v>204</v>
      </c>
      <c r="F28" s="545" t="s">
        <v>204</v>
      </c>
      <c r="G28" s="545" t="s">
        <v>204</v>
      </c>
      <c r="H28" s="29">
        <v>11.6</v>
      </c>
      <c r="I28" s="29">
        <f t="shared" ref="I28:M28" si="33">H28*165</f>
        <v>1914</v>
      </c>
      <c r="J28" s="544">
        <f t="shared" si="28"/>
        <v>11.1</v>
      </c>
      <c r="K28" s="29">
        <f t="shared" si="33"/>
        <v>1831.5</v>
      </c>
      <c r="L28" s="29">
        <f t="shared" si="29"/>
        <v>11.8</v>
      </c>
      <c r="M28" s="29">
        <f t="shared" si="33"/>
        <v>1947</v>
      </c>
      <c r="N28" s="29">
        <f t="shared" si="30"/>
        <v>12.1</v>
      </c>
      <c r="O28" s="29">
        <f t="shared" si="31"/>
        <v>1996.5</v>
      </c>
      <c r="P28" s="485" t="s">
        <v>431</v>
      </c>
      <c r="Q28" s="545" t="s">
        <v>433</v>
      </c>
      <c r="R28" s="298"/>
    </row>
    <row r="29" s="436" customFormat="1" ht="17.25" spans="1:18">
      <c r="A29" s="492" t="s">
        <v>303</v>
      </c>
      <c r="B29" s="545" t="s">
        <v>204</v>
      </c>
      <c r="C29" s="545" t="s">
        <v>204</v>
      </c>
      <c r="D29" s="545" t="s">
        <v>204</v>
      </c>
      <c r="E29" s="545" t="s">
        <v>204</v>
      </c>
      <c r="F29" s="545" t="s">
        <v>204</v>
      </c>
      <c r="G29" s="545" t="s">
        <v>204</v>
      </c>
      <c r="H29" s="29">
        <v>11.6</v>
      </c>
      <c r="I29" s="29">
        <f t="shared" ref="I29:M29" si="34">H29*165</f>
        <v>1914</v>
      </c>
      <c r="J29" s="544">
        <f t="shared" si="28"/>
        <v>11.1</v>
      </c>
      <c r="K29" s="29">
        <f t="shared" si="34"/>
        <v>1831.5</v>
      </c>
      <c r="L29" s="29">
        <f t="shared" si="29"/>
        <v>11.8</v>
      </c>
      <c r="M29" s="29">
        <f t="shared" si="34"/>
        <v>1947</v>
      </c>
      <c r="N29" s="29">
        <f t="shared" si="30"/>
        <v>12.1</v>
      </c>
      <c r="O29" s="29">
        <f t="shared" si="31"/>
        <v>1996.5</v>
      </c>
      <c r="P29" s="485" t="s">
        <v>431</v>
      </c>
      <c r="Q29" s="545" t="s">
        <v>433</v>
      </c>
      <c r="R29" s="298"/>
    </row>
    <row r="30" s="436" customFormat="1" ht="17.25" spans="1:18">
      <c r="A30" s="491" t="s">
        <v>296</v>
      </c>
      <c r="B30" s="545" t="s">
        <v>204</v>
      </c>
      <c r="C30" s="545" t="s">
        <v>204</v>
      </c>
      <c r="D30" s="545" t="s">
        <v>204</v>
      </c>
      <c r="E30" s="545" t="s">
        <v>204</v>
      </c>
      <c r="F30" s="545" t="s">
        <v>204</v>
      </c>
      <c r="G30" s="545" t="s">
        <v>204</v>
      </c>
      <c r="H30" s="29">
        <v>11.6</v>
      </c>
      <c r="I30" s="29">
        <f t="shared" ref="I30:M30" si="35">H30*165</f>
        <v>1914</v>
      </c>
      <c r="J30" s="544">
        <f t="shared" si="28"/>
        <v>11.1</v>
      </c>
      <c r="K30" s="29">
        <f t="shared" si="35"/>
        <v>1831.5</v>
      </c>
      <c r="L30" s="29">
        <f t="shared" si="29"/>
        <v>11.8</v>
      </c>
      <c r="M30" s="29">
        <f t="shared" si="35"/>
        <v>1947</v>
      </c>
      <c r="N30" s="29">
        <f t="shared" si="30"/>
        <v>12.1</v>
      </c>
      <c r="O30" s="29">
        <f t="shared" si="31"/>
        <v>1996.5</v>
      </c>
      <c r="P30" s="485" t="s">
        <v>434</v>
      </c>
      <c r="Q30" s="545" t="s">
        <v>204</v>
      </c>
      <c r="R30" s="298"/>
    </row>
    <row r="31" s="436" customFormat="1" ht="17.25" spans="1:18">
      <c r="A31" s="510" t="s">
        <v>435</v>
      </c>
      <c r="B31" s="545" t="s">
        <v>204</v>
      </c>
      <c r="C31" s="545" t="s">
        <v>204</v>
      </c>
      <c r="D31" s="545" t="s">
        <v>204</v>
      </c>
      <c r="E31" s="545" t="s">
        <v>204</v>
      </c>
      <c r="F31" s="545" t="s">
        <v>204</v>
      </c>
      <c r="G31" s="545" t="s">
        <v>204</v>
      </c>
      <c r="H31" s="29">
        <v>11.6</v>
      </c>
      <c r="I31" s="29">
        <f t="shared" ref="I31:M31" si="36">H31*165</f>
        <v>1914</v>
      </c>
      <c r="J31" s="544">
        <f t="shared" si="28"/>
        <v>11.1</v>
      </c>
      <c r="K31" s="29">
        <f t="shared" si="36"/>
        <v>1831.5</v>
      </c>
      <c r="L31" s="29">
        <f t="shared" si="29"/>
        <v>11.8</v>
      </c>
      <c r="M31" s="29">
        <f t="shared" si="36"/>
        <v>1947</v>
      </c>
      <c r="N31" s="29">
        <f t="shared" si="30"/>
        <v>12.1</v>
      </c>
      <c r="O31" s="29">
        <f t="shared" si="31"/>
        <v>1996.5</v>
      </c>
      <c r="P31" s="485" t="s">
        <v>434</v>
      </c>
      <c r="Q31" s="545" t="s">
        <v>204</v>
      </c>
      <c r="R31" s="298"/>
    </row>
    <row r="32" s="436" customFormat="1" ht="17.25" spans="1:18">
      <c r="A32" s="491" t="s">
        <v>297</v>
      </c>
      <c r="B32" s="545" t="s">
        <v>204</v>
      </c>
      <c r="C32" s="545" t="s">
        <v>204</v>
      </c>
      <c r="D32" s="545" t="s">
        <v>204</v>
      </c>
      <c r="E32" s="545" t="s">
        <v>204</v>
      </c>
      <c r="F32" s="545" t="s">
        <v>204</v>
      </c>
      <c r="G32" s="545" t="s">
        <v>204</v>
      </c>
      <c r="H32" s="29">
        <v>11.9</v>
      </c>
      <c r="I32" s="29">
        <f t="shared" ref="I32:M32" si="37">H32*165</f>
        <v>1963.5</v>
      </c>
      <c r="J32" s="544">
        <f t="shared" ref="J32:J72" si="38">H32-0.5</f>
        <v>11.4</v>
      </c>
      <c r="K32" s="29">
        <f t="shared" si="37"/>
        <v>1881</v>
      </c>
      <c r="L32" s="29">
        <f t="shared" ref="L32:L72" si="39">H32+0.2</f>
        <v>12.1</v>
      </c>
      <c r="M32" s="29">
        <f t="shared" si="37"/>
        <v>1996.5</v>
      </c>
      <c r="N32" s="29">
        <f t="shared" ref="N32:N72" si="40">H32+0.5</f>
        <v>12.4</v>
      </c>
      <c r="O32" s="29">
        <f t="shared" ref="O32:O72" si="41">N32*165</f>
        <v>2046</v>
      </c>
      <c r="P32" s="485" t="s">
        <v>434</v>
      </c>
      <c r="Q32" s="545" t="s">
        <v>204</v>
      </c>
      <c r="R32" s="298"/>
    </row>
    <row r="33" s="436" customFormat="1" ht="17.25" spans="1:18">
      <c r="A33" s="491" t="s">
        <v>298</v>
      </c>
      <c r="B33" s="545" t="s">
        <v>204</v>
      </c>
      <c r="C33" s="545" t="s">
        <v>204</v>
      </c>
      <c r="D33" s="545" t="s">
        <v>204</v>
      </c>
      <c r="E33" s="545" t="s">
        <v>204</v>
      </c>
      <c r="F33" s="545" t="s">
        <v>204</v>
      </c>
      <c r="G33" s="545" t="s">
        <v>204</v>
      </c>
      <c r="H33" s="29">
        <v>11.9</v>
      </c>
      <c r="I33" s="29">
        <f t="shared" ref="I33:M33" si="42">H33*165</f>
        <v>1963.5</v>
      </c>
      <c r="J33" s="544">
        <f t="shared" si="38"/>
        <v>11.4</v>
      </c>
      <c r="K33" s="29">
        <f t="shared" si="42"/>
        <v>1881</v>
      </c>
      <c r="L33" s="29">
        <f t="shared" si="39"/>
        <v>12.1</v>
      </c>
      <c r="M33" s="29">
        <f t="shared" si="42"/>
        <v>1996.5</v>
      </c>
      <c r="N33" s="29">
        <f t="shared" si="40"/>
        <v>12.4</v>
      </c>
      <c r="O33" s="29">
        <f t="shared" si="41"/>
        <v>2046</v>
      </c>
      <c r="P33" s="485" t="s">
        <v>431</v>
      </c>
      <c r="Q33" s="545" t="s">
        <v>204</v>
      </c>
      <c r="R33" s="298"/>
    </row>
    <row r="34" s="436" customFormat="1" ht="17.25" spans="1:18">
      <c r="A34" s="491" t="s">
        <v>436</v>
      </c>
      <c r="B34" s="545" t="s">
        <v>204</v>
      </c>
      <c r="C34" s="545" t="s">
        <v>204</v>
      </c>
      <c r="D34" s="545" t="s">
        <v>204</v>
      </c>
      <c r="E34" s="545" t="s">
        <v>204</v>
      </c>
      <c r="F34" s="545" t="s">
        <v>204</v>
      </c>
      <c r="G34" s="545" t="s">
        <v>204</v>
      </c>
      <c r="H34" s="29">
        <v>11.9</v>
      </c>
      <c r="I34" s="29">
        <f t="shared" ref="I34:M34" si="43">H34*165</f>
        <v>1963.5</v>
      </c>
      <c r="J34" s="544">
        <f t="shared" si="38"/>
        <v>11.4</v>
      </c>
      <c r="K34" s="29">
        <f t="shared" si="43"/>
        <v>1881</v>
      </c>
      <c r="L34" s="29">
        <f t="shared" si="39"/>
        <v>12.1</v>
      </c>
      <c r="M34" s="29">
        <f t="shared" si="43"/>
        <v>1996.5</v>
      </c>
      <c r="N34" s="29">
        <f t="shared" si="40"/>
        <v>12.4</v>
      </c>
      <c r="O34" s="29">
        <f t="shared" si="41"/>
        <v>2046</v>
      </c>
      <c r="P34" s="485" t="s">
        <v>434</v>
      </c>
      <c r="Q34" s="545" t="s">
        <v>204</v>
      </c>
      <c r="R34" s="298"/>
    </row>
    <row r="35" s="436" customFormat="1" ht="17.25" spans="1:18">
      <c r="A35" s="492" t="s">
        <v>437</v>
      </c>
      <c r="B35" s="545" t="s">
        <v>204</v>
      </c>
      <c r="C35" s="545" t="s">
        <v>204</v>
      </c>
      <c r="D35" s="545" t="s">
        <v>204</v>
      </c>
      <c r="E35" s="545" t="s">
        <v>204</v>
      </c>
      <c r="F35" s="545" t="s">
        <v>204</v>
      </c>
      <c r="G35" s="545" t="s">
        <v>204</v>
      </c>
      <c r="H35" s="29">
        <v>11.9</v>
      </c>
      <c r="I35" s="29">
        <f t="shared" ref="I35:M35" si="44">H35*165</f>
        <v>1963.5</v>
      </c>
      <c r="J35" s="544">
        <f t="shared" si="38"/>
        <v>11.4</v>
      </c>
      <c r="K35" s="29">
        <f t="shared" si="44"/>
        <v>1881</v>
      </c>
      <c r="L35" s="29">
        <f t="shared" si="39"/>
        <v>12.1</v>
      </c>
      <c r="M35" s="29">
        <f t="shared" si="44"/>
        <v>1996.5</v>
      </c>
      <c r="N35" s="29">
        <f t="shared" si="40"/>
        <v>12.4</v>
      </c>
      <c r="O35" s="29">
        <f t="shared" si="41"/>
        <v>2046</v>
      </c>
      <c r="P35" s="485" t="s">
        <v>434</v>
      </c>
      <c r="Q35" s="545" t="s">
        <v>204</v>
      </c>
      <c r="R35" s="298"/>
    </row>
    <row r="36" s="436" customFormat="1" ht="17.25" spans="1:18">
      <c r="A36" s="491" t="s">
        <v>438</v>
      </c>
      <c r="B36" s="545" t="s">
        <v>204</v>
      </c>
      <c r="C36" s="545" t="s">
        <v>204</v>
      </c>
      <c r="D36" s="545" t="s">
        <v>204</v>
      </c>
      <c r="E36" s="545" t="s">
        <v>204</v>
      </c>
      <c r="F36" s="545" t="s">
        <v>204</v>
      </c>
      <c r="G36" s="545" t="s">
        <v>204</v>
      </c>
      <c r="H36" s="29">
        <v>11.9</v>
      </c>
      <c r="I36" s="29">
        <f t="shared" ref="I36:M36" si="45">H36*165</f>
        <v>1963.5</v>
      </c>
      <c r="J36" s="544">
        <f t="shared" si="38"/>
        <v>11.4</v>
      </c>
      <c r="K36" s="29">
        <f t="shared" si="45"/>
        <v>1881</v>
      </c>
      <c r="L36" s="29">
        <f t="shared" si="39"/>
        <v>12.1</v>
      </c>
      <c r="M36" s="29">
        <f t="shared" si="45"/>
        <v>1996.5</v>
      </c>
      <c r="N36" s="29">
        <f t="shared" si="40"/>
        <v>12.4</v>
      </c>
      <c r="O36" s="29">
        <f t="shared" si="41"/>
        <v>2046</v>
      </c>
      <c r="P36" s="485" t="s">
        <v>434</v>
      </c>
      <c r="Q36" s="545" t="s">
        <v>204</v>
      </c>
      <c r="R36" s="298"/>
    </row>
    <row r="37" s="436" customFormat="1" ht="17.25" spans="1:18">
      <c r="A37" s="491" t="s">
        <v>288</v>
      </c>
      <c r="B37" s="545" t="s">
        <v>204</v>
      </c>
      <c r="C37" s="545" t="s">
        <v>204</v>
      </c>
      <c r="D37" s="545" t="s">
        <v>204</v>
      </c>
      <c r="E37" s="545" t="s">
        <v>204</v>
      </c>
      <c r="F37" s="545" t="s">
        <v>204</v>
      </c>
      <c r="G37" s="545" t="s">
        <v>204</v>
      </c>
      <c r="H37" s="29">
        <v>11.9</v>
      </c>
      <c r="I37" s="29">
        <f t="shared" ref="I37:M37" si="46">H37*165</f>
        <v>1963.5</v>
      </c>
      <c r="J37" s="544">
        <f t="shared" si="38"/>
        <v>11.4</v>
      </c>
      <c r="K37" s="29">
        <f t="shared" si="46"/>
        <v>1881</v>
      </c>
      <c r="L37" s="29">
        <f t="shared" si="39"/>
        <v>12.1</v>
      </c>
      <c r="M37" s="29">
        <f t="shared" si="46"/>
        <v>1996.5</v>
      </c>
      <c r="N37" s="29">
        <f t="shared" si="40"/>
        <v>12.4</v>
      </c>
      <c r="O37" s="29">
        <f t="shared" si="41"/>
        <v>2046</v>
      </c>
      <c r="P37" s="485" t="s">
        <v>434</v>
      </c>
      <c r="Q37" s="545" t="s">
        <v>204</v>
      </c>
      <c r="R37" s="298"/>
    </row>
    <row r="38" s="436" customFormat="1" ht="17.25" spans="1:18">
      <c r="A38" s="490" t="s">
        <v>439</v>
      </c>
      <c r="B38" s="545" t="s">
        <v>204</v>
      </c>
      <c r="C38" s="545" t="s">
        <v>204</v>
      </c>
      <c r="D38" s="545" t="s">
        <v>204</v>
      </c>
      <c r="E38" s="545" t="s">
        <v>204</v>
      </c>
      <c r="F38" s="545" t="s">
        <v>204</v>
      </c>
      <c r="G38" s="545" t="s">
        <v>204</v>
      </c>
      <c r="H38" s="29">
        <v>11.9</v>
      </c>
      <c r="I38" s="29">
        <f t="shared" ref="I38:M38" si="47">H38*165</f>
        <v>1963.5</v>
      </c>
      <c r="J38" s="544">
        <f t="shared" si="38"/>
        <v>11.4</v>
      </c>
      <c r="K38" s="29">
        <f t="shared" si="47"/>
        <v>1881</v>
      </c>
      <c r="L38" s="29">
        <f t="shared" si="39"/>
        <v>12.1</v>
      </c>
      <c r="M38" s="29">
        <f t="shared" si="47"/>
        <v>1996.5</v>
      </c>
      <c r="N38" s="29">
        <f t="shared" si="40"/>
        <v>12.4</v>
      </c>
      <c r="O38" s="29">
        <f t="shared" si="41"/>
        <v>2046</v>
      </c>
      <c r="P38" s="485" t="s">
        <v>434</v>
      </c>
      <c r="Q38" s="545" t="s">
        <v>204</v>
      </c>
      <c r="R38" s="298"/>
    </row>
    <row r="39" s="436" customFormat="1" ht="17.25" spans="1:18">
      <c r="A39" s="490" t="s">
        <v>440</v>
      </c>
      <c r="B39" s="545" t="s">
        <v>204</v>
      </c>
      <c r="C39" s="545" t="s">
        <v>204</v>
      </c>
      <c r="D39" s="545" t="s">
        <v>204</v>
      </c>
      <c r="E39" s="545" t="s">
        <v>204</v>
      </c>
      <c r="F39" s="545" t="s">
        <v>204</v>
      </c>
      <c r="G39" s="545" t="s">
        <v>204</v>
      </c>
      <c r="H39" s="29">
        <v>11.9</v>
      </c>
      <c r="I39" s="29">
        <f t="shared" ref="I39:M39" si="48">H39*165</f>
        <v>1963.5</v>
      </c>
      <c r="J39" s="544">
        <f t="shared" si="38"/>
        <v>11.4</v>
      </c>
      <c r="K39" s="29">
        <f t="shared" si="48"/>
        <v>1881</v>
      </c>
      <c r="L39" s="29">
        <f t="shared" si="39"/>
        <v>12.1</v>
      </c>
      <c r="M39" s="29">
        <f t="shared" si="48"/>
        <v>1996.5</v>
      </c>
      <c r="N39" s="29">
        <f t="shared" si="40"/>
        <v>12.4</v>
      </c>
      <c r="O39" s="29">
        <f t="shared" si="41"/>
        <v>2046</v>
      </c>
      <c r="P39" s="485" t="s">
        <v>434</v>
      </c>
      <c r="Q39" s="545" t="s">
        <v>204</v>
      </c>
      <c r="R39" s="298"/>
    </row>
    <row r="40" s="436" customFormat="1" ht="17.25" spans="1:18">
      <c r="A40" s="489" t="s">
        <v>441</v>
      </c>
      <c r="B40" s="545" t="s">
        <v>204</v>
      </c>
      <c r="C40" s="545" t="s">
        <v>204</v>
      </c>
      <c r="D40" s="545" t="s">
        <v>204</v>
      </c>
      <c r="E40" s="545" t="s">
        <v>204</v>
      </c>
      <c r="F40" s="545" t="s">
        <v>204</v>
      </c>
      <c r="G40" s="545" t="s">
        <v>204</v>
      </c>
      <c r="H40" s="29">
        <v>11.9</v>
      </c>
      <c r="I40" s="29">
        <f t="shared" ref="I40:M40" si="49">H40*165</f>
        <v>1963.5</v>
      </c>
      <c r="J40" s="544">
        <f t="shared" si="38"/>
        <v>11.4</v>
      </c>
      <c r="K40" s="29">
        <f t="shared" si="49"/>
        <v>1881</v>
      </c>
      <c r="L40" s="29">
        <f t="shared" si="39"/>
        <v>12.1</v>
      </c>
      <c r="M40" s="29">
        <f t="shared" si="49"/>
        <v>1996.5</v>
      </c>
      <c r="N40" s="29">
        <f t="shared" si="40"/>
        <v>12.4</v>
      </c>
      <c r="O40" s="29">
        <f t="shared" si="41"/>
        <v>2046</v>
      </c>
      <c r="P40" s="485" t="s">
        <v>434</v>
      </c>
      <c r="Q40" s="545" t="s">
        <v>204</v>
      </c>
      <c r="R40" s="298"/>
    </row>
    <row r="41" s="436" customFormat="1" ht="17.25" spans="1:18">
      <c r="A41" s="546" t="s">
        <v>442</v>
      </c>
      <c r="B41" s="545" t="s">
        <v>204</v>
      </c>
      <c r="C41" s="545" t="s">
        <v>204</v>
      </c>
      <c r="D41" s="545" t="s">
        <v>204</v>
      </c>
      <c r="E41" s="545" t="s">
        <v>204</v>
      </c>
      <c r="F41" s="545" t="s">
        <v>204</v>
      </c>
      <c r="G41" s="545" t="s">
        <v>204</v>
      </c>
      <c r="H41" s="29">
        <v>12.2</v>
      </c>
      <c r="I41" s="29">
        <f t="shared" ref="I41:M41" si="50">H41*165</f>
        <v>2013</v>
      </c>
      <c r="J41" s="544">
        <f t="shared" si="38"/>
        <v>11.7</v>
      </c>
      <c r="K41" s="29">
        <f t="shared" si="50"/>
        <v>1930.5</v>
      </c>
      <c r="L41" s="29">
        <f t="shared" si="39"/>
        <v>12.4</v>
      </c>
      <c r="M41" s="29">
        <f t="shared" si="50"/>
        <v>2046</v>
      </c>
      <c r="N41" s="29">
        <f t="shared" si="40"/>
        <v>12.7</v>
      </c>
      <c r="O41" s="29">
        <f t="shared" si="41"/>
        <v>2095.5</v>
      </c>
      <c r="P41" s="485" t="s">
        <v>434</v>
      </c>
      <c r="Q41" s="545" t="s">
        <v>204</v>
      </c>
      <c r="R41" s="298"/>
    </row>
    <row r="42" s="436" customFormat="1" ht="17.25" spans="1:18">
      <c r="A42" s="489" t="s">
        <v>443</v>
      </c>
      <c r="B42" s="545" t="s">
        <v>204</v>
      </c>
      <c r="C42" s="545" t="s">
        <v>204</v>
      </c>
      <c r="D42" s="545" t="s">
        <v>204</v>
      </c>
      <c r="E42" s="545" t="s">
        <v>204</v>
      </c>
      <c r="F42" s="545" t="s">
        <v>204</v>
      </c>
      <c r="G42" s="545" t="s">
        <v>204</v>
      </c>
      <c r="H42" s="29">
        <v>12.2</v>
      </c>
      <c r="I42" s="29">
        <f t="shared" ref="I42:M42" si="51">H42*165</f>
        <v>2013</v>
      </c>
      <c r="J42" s="544">
        <f t="shared" si="38"/>
        <v>11.7</v>
      </c>
      <c r="K42" s="29">
        <f t="shared" si="51"/>
        <v>1930.5</v>
      </c>
      <c r="L42" s="29">
        <f t="shared" si="39"/>
        <v>12.4</v>
      </c>
      <c r="M42" s="29">
        <f t="shared" si="51"/>
        <v>2046</v>
      </c>
      <c r="N42" s="29">
        <f t="shared" si="40"/>
        <v>12.7</v>
      </c>
      <c r="O42" s="29">
        <f t="shared" si="41"/>
        <v>2095.5</v>
      </c>
      <c r="P42" s="485" t="s">
        <v>434</v>
      </c>
      <c r="Q42" s="545" t="s">
        <v>204</v>
      </c>
      <c r="R42" s="298"/>
    </row>
    <row r="43" s="436" customFormat="1" ht="17.25" spans="1:18">
      <c r="A43" s="489" t="s">
        <v>444</v>
      </c>
      <c r="B43" s="545" t="s">
        <v>204</v>
      </c>
      <c r="C43" s="545" t="s">
        <v>204</v>
      </c>
      <c r="D43" s="545" t="s">
        <v>204</v>
      </c>
      <c r="E43" s="545" t="s">
        <v>204</v>
      </c>
      <c r="F43" s="545" t="s">
        <v>204</v>
      </c>
      <c r="G43" s="545" t="s">
        <v>204</v>
      </c>
      <c r="H43" s="29">
        <v>12.2</v>
      </c>
      <c r="I43" s="29">
        <f t="shared" ref="I43:M43" si="52">H43*165</f>
        <v>2013</v>
      </c>
      <c r="J43" s="544">
        <f t="shared" si="38"/>
        <v>11.7</v>
      </c>
      <c r="K43" s="29">
        <f t="shared" si="52"/>
        <v>1930.5</v>
      </c>
      <c r="L43" s="29">
        <f t="shared" si="39"/>
        <v>12.4</v>
      </c>
      <c r="M43" s="29">
        <f t="shared" si="52"/>
        <v>2046</v>
      </c>
      <c r="N43" s="29">
        <f t="shared" si="40"/>
        <v>12.7</v>
      </c>
      <c r="O43" s="29">
        <f t="shared" si="41"/>
        <v>2095.5</v>
      </c>
      <c r="P43" s="485" t="s">
        <v>434</v>
      </c>
      <c r="Q43" s="545" t="s">
        <v>204</v>
      </c>
      <c r="R43" s="298"/>
    </row>
    <row r="44" s="436" customFormat="1" ht="17.25" spans="1:18">
      <c r="A44" s="490" t="s">
        <v>445</v>
      </c>
      <c r="B44" s="545" t="s">
        <v>204</v>
      </c>
      <c r="C44" s="545" t="s">
        <v>204</v>
      </c>
      <c r="D44" s="545" t="s">
        <v>204</v>
      </c>
      <c r="E44" s="545" t="s">
        <v>204</v>
      </c>
      <c r="F44" s="545" t="s">
        <v>204</v>
      </c>
      <c r="G44" s="545" t="s">
        <v>204</v>
      </c>
      <c r="H44" s="29">
        <v>12.2</v>
      </c>
      <c r="I44" s="29">
        <f t="shared" ref="I44:M44" si="53">H44*165</f>
        <v>2013</v>
      </c>
      <c r="J44" s="544">
        <f t="shared" si="38"/>
        <v>11.7</v>
      </c>
      <c r="K44" s="29">
        <f t="shared" si="53"/>
        <v>1930.5</v>
      </c>
      <c r="L44" s="29">
        <f t="shared" si="39"/>
        <v>12.4</v>
      </c>
      <c r="M44" s="29">
        <f t="shared" si="53"/>
        <v>2046</v>
      </c>
      <c r="N44" s="29">
        <f t="shared" si="40"/>
        <v>12.7</v>
      </c>
      <c r="O44" s="29">
        <f t="shared" si="41"/>
        <v>2095.5</v>
      </c>
      <c r="P44" s="485" t="s">
        <v>434</v>
      </c>
      <c r="Q44" s="545" t="s">
        <v>204</v>
      </c>
      <c r="R44" s="298"/>
    </row>
    <row r="45" s="436" customFormat="1" ht="17.25" spans="1:18">
      <c r="A45" s="491" t="s">
        <v>446</v>
      </c>
      <c r="B45" s="545" t="s">
        <v>204</v>
      </c>
      <c r="C45" s="545" t="s">
        <v>204</v>
      </c>
      <c r="D45" s="545" t="s">
        <v>204</v>
      </c>
      <c r="E45" s="545" t="s">
        <v>204</v>
      </c>
      <c r="F45" s="545" t="s">
        <v>204</v>
      </c>
      <c r="G45" s="545" t="s">
        <v>204</v>
      </c>
      <c r="H45" s="29">
        <v>12.2</v>
      </c>
      <c r="I45" s="29">
        <f t="shared" ref="I45:M45" si="54">H45*165</f>
        <v>2013</v>
      </c>
      <c r="J45" s="544">
        <f t="shared" si="38"/>
        <v>11.7</v>
      </c>
      <c r="K45" s="29">
        <f t="shared" si="54"/>
        <v>1930.5</v>
      </c>
      <c r="L45" s="29">
        <f t="shared" si="39"/>
        <v>12.4</v>
      </c>
      <c r="M45" s="29">
        <f t="shared" si="54"/>
        <v>2046</v>
      </c>
      <c r="N45" s="29">
        <f t="shared" si="40"/>
        <v>12.7</v>
      </c>
      <c r="O45" s="29">
        <f t="shared" si="41"/>
        <v>2095.5</v>
      </c>
      <c r="P45" s="485" t="s">
        <v>434</v>
      </c>
      <c r="Q45" s="545" t="s">
        <v>204</v>
      </c>
      <c r="R45" s="298"/>
    </row>
    <row r="46" s="436" customFormat="1" ht="17.25" spans="1:18">
      <c r="A46" s="491" t="s">
        <v>447</v>
      </c>
      <c r="B46" s="545" t="s">
        <v>204</v>
      </c>
      <c r="C46" s="545" t="s">
        <v>204</v>
      </c>
      <c r="D46" s="545" t="s">
        <v>204</v>
      </c>
      <c r="E46" s="545" t="s">
        <v>204</v>
      </c>
      <c r="F46" s="545" t="s">
        <v>204</v>
      </c>
      <c r="G46" s="545" t="s">
        <v>204</v>
      </c>
      <c r="H46" s="29">
        <v>12.4</v>
      </c>
      <c r="I46" s="29">
        <f t="shared" ref="I46:M46" si="55">H46*165</f>
        <v>2046</v>
      </c>
      <c r="J46" s="544">
        <f t="shared" si="38"/>
        <v>11.9</v>
      </c>
      <c r="K46" s="29">
        <f t="shared" si="55"/>
        <v>1963.5</v>
      </c>
      <c r="L46" s="29">
        <f t="shared" si="39"/>
        <v>12.6</v>
      </c>
      <c r="M46" s="29">
        <f t="shared" si="55"/>
        <v>2079</v>
      </c>
      <c r="N46" s="29">
        <f t="shared" si="40"/>
        <v>12.9</v>
      </c>
      <c r="O46" s="29">
        <f t="shared" si="41"/>
        <v>2128.5</v>
      </c>
      <c r="P46" s="485" t="s">
        <v>434</v>
      </c>
      <c r="Q46" s="545" t="s">
        <v>204</v>
      </c>
      <c r="R46" s="298"/>
    </row>
    <row r="47" s="436" customFormat="1" ht="17.25" spans="1:18">
      <c r="A47" s="489" t="s">
        <v>291</v>
      </c>
      <c r="B47" s="545" t="s">
        <v>204</v>
      </c>
      <c r="C47" s="545" t="s">
        <v>204</v>
      </c>
      <c r="D47" s="545" t="s">
        <v>204</v>
      </c>
      <c r="E47" s="545" t="s">
        <v>204</v>
      </c>
      <c r="F47" s="545" t="s">
        <v>204</v>
      </c>
      <c r="G47" s="545" t="s">
        <v>204</v>
      </c>
      <c r="H47" s="29">
        <v>12.4</v>
      </c>
      <c r="I47" s="29">
        <f t="shared" ref="I47:M47" si="56">H47*165</f>
        <v>2046</v>
      </c>
      <c r="J47" s="544">
        <f t="shared" si="38"/>
        <v>11.9</v>
      </c>
      <c r="K47" s="29">
        <f t="shared" si="56"/>
        <v>1963.5</v>
      </c>
      <c r="L47" s="29">
        <f t="shared" si="39"/>
        <v>12.6</v>
      </c>
      <c r="M47" s="29">
        <f t="shared" si="56"/>
        <v>2079</v>
      </c>
      <c r="N47" s="29">
        <f t="shared" si="40"/>
        <v>12.9</v>
      </c>
      <c r="O47" s="29">
        <f t="shared" si="41"/>
        <v>2128.5</v>
      </c>
      <c r="P47" s="485" t="s">
        <v>434</v>
      </c>
      <c r="Q47" s="545" t="s">
        <v>204</v>
      </c>
      <c r="R47" s="298"/>
    </row>
    <row r="48" s="436" customFormat="1" ht="17.25" spans="1:18">
      <c r="A48" s="447" t="s">
        <v>305</v>
      </c>
      <c r="B48" s="545" t="s">
        <v>204</v>
      </c>
      <c r="C48" s="545" t="s">
        <v>204</v>
      </c>
      <c r="D48" s="545" t="s">
        <v>204</v>
      </c>
      <c r="E48" s="545" t="s">
        <v>204</v>
      </c>
      <c r="F48" s="545" t="s">
        <v>204</v>
      </c>
      <c r="G48" s="545" t="s">
        <v>204</v>
      </c>
      <c r="H48" s="29">
        <v>13</v>
      </c>
      <c r="I48" s="29">
        <f t="shared" ref="I48:M48" si="57">H48*165</f>
        <v>2145</v>
      </c>
      <c r="J48" s="544">
        <f t="shared" si="38"/>
        <v>12.5</v>
      </c>
      <c r="K48" s="29">
        <f t="shared" si="57"/>
        <v>2062.5</v>
      </c>
      <c r="L48" s="29">
        <f t="shared" si="39"/>
        <v>13.2</v>
      </c>
      <c r="M48" s="29">
        <f t="shared" si="57"/>
        <v>2178</v>
      </c>
      <c r="N48" s="29">
        <f t="shared" si="40"/>
        <v>13.5</v>
      </c>
      <c r="O48" s="29">
        <f t="shared" si="41"/>
        <v>2227.5</v>
      </c>
      <c r="P48" s="485" t="s">
        <v>448</v>
      </c>
      <c r="Q48" s="545" t="s">
        <v>204</v>
      </c>
      <c r="R48" s="298"/>
    </row>
    <row r="49" s="436" customFormat="1" ht="17.25" spans="1:18">
      <c r="A49" s="447" t="s">
        <v>306</v>
      </c>
      <c r="B49" s="545" t="s">
        <v>204</v>
      </c>
      <c r="C49" s="545" t="s">
        <v>204</v>
      </c>
      <c r="D49" s="545" t="s">
        <v>204</v>
      </c>
      <c r="E49" s="545" t="s">
        <v>204</v>
      </c>
      <c r="F49" s="545" t="s">
        <v>204</v>
      </c>
      <c r="G49" s="545" t="s">
        <v>204</v>
      </c>
      <c r="H49" s="29">
        <v>13</v>
      </c>
      <c r="I49" s="29">
        <f t="shared" ref="I49:M49" si="58">H49*165</f>
        <v>2145</v>
      </c>
      <c r="J49" s="544">
        <f t="shared" si="38"/>
        <v>12.5</v>
      </c>
      <c r="K49" s="29">
        <f t="shared" si="58"/>
        <v>2062.5</v>
      </c>
      <c r="L49" s="29">
        <f t="shared" si="39"/>
        <v>13.2</v>
      </c>
      <c r="M49" s="29">
        <f t="shared" si="58"/>
        <v>2178</v>
      </c>
      <c r="N49" s="29">
        <f t="shared" si="40"/>
        <v>13.5</v>
      </c>
      <c r="O49" s="29">
        <f t="shared" si="41"/>
        <v>2227.5</v>
      </c>
      <c r="P49" s="485" t="s">
        <v>448</v>
      </c>
      <c r="Q49" s="545" t="s">
        <v>204</v>
      </c>
      <c r="R49" s="298"/>
    </row>
    <row r="50" s="436" customFormat="1" ht="17.25" spans="1:18">
      <c r="A50" s="447" t="s">
        <v>449</v>
      </c>
      <c r="B50" s="545" t="s">
        <v>204</v>
      </c>
      <c r="C50" s="545" t="s">
        <v>204</v>
      </c>
      <c r="D50" s="545" t="s">
        <v>204</v>
      </c>
      <c r="E50" s="545" t="s">
        <v>204</v>
      </c>
      <c r="F50" s="545" t="s">
        <v>204</v>
      </c>
      <c r="G50" s="545" t="s">
        <v>204</v>
      </c>
      <c r="H50" s="29">
        <v>13</v>
      </c>
      <c r="I50" s="29">
        <f t="shared" ref="I50:M50" si="59">H50*165</f>
        <v>2145</v>
      </c>
      <c r="J50" s="544">
        <f t="shared" si="38"/>
        <v>12.5</v>
      </c>
      <c r="K50" s="29">
        <f t="shared" si="59"/>
        <v>2062.5</v>
      </c>
      <c r="L50" s="29">
        <f t="shared" si="39"/>
        <v>13.2</v>
      </c>
      <c r="M50" s="29">
        <f t="shared" si="59"/>
        <v>2178</v>
      </c>
      <c r="N50" s="29">
        <f t="shared" si="40"/>
        <v>13.5</v>
      </c>
      <c r="O50" s="29">
        <f t="shared" si="41"/>
        <v>2227.5</v>
      </c>
      <c r="P50" s="485" t="s">
        <v>448</v>
      </c>
      <c r="Q50" s="545" t="s">
        <v>204</v>
      </c>
      <c r="R50" s="298"/>
    </row>
    <row r="51" s="436" customFormat="1" ht="17.25" spans="1:18">
      <c r="A51" s="447" t="s">
        <v>450</v>
      </c>
      <c r="B51" s="545" t="s">
        <v>204</v>
      </c>
      <c r="C51" s="545" t="s">
        <v>204</v>
      </c>
      <c r="D51" s="545" t="s">
        <v>204</v>
      </c>
      <c r="E51" s="545" t="s">
        <v>204</v>
      </c>
      <c r="F51" s="545" t="s">
        <v>204</v>
      </c>
      <c r="G51" s="545" t="s">
        <v>204</v>
      </c>
      <c r="H51" s="29">
        <v>13</v>
      </c>
      <c r="I51" s="29">
        <f t="shared" ref="I51:M51" si="60">H51*165</f>
        <v>2145</v>
      </c>
      <c r="J51" s="544">
        <f t="shared" si="38"/>
        <v>12.5</v>
      </c>
      <c r="K51" s="29">
        <f t="shared" si="60"/>
        <v>2062.5</v>
      </c>
      <c r="L51" s="29">
        <f t="shared" si="39"/>
        <v>13.2</v>
      </c>
      <c r="M51" s="29">
        <f t="shared" si="60"/>
        <v>2178</v>
      </c>
      <c r="N51" s="29">
        <f t="shared" si="40"/>
        <v>13.5</v>
      </c>
      <c r="O51" s="29">
        <f t="shared" si="41"/>
        <v>2227.5</v>
      </c>
      <c r="P51" s="485" t="s">
        <v>448</v>
      </c>
      <c r="Q51" s="545" t="s">
        <v>204</v>
      </c>
      <c r="R51" s="298"/>
    </row>
    <row r="52" s="436" customFormat="1" ht="17.25" spans="1:18">
      <c r="A52" s="491" t="s">
        <v>451</v>
      </c>
      <c r="B52" s="545" t="s">
        <v>204</v>
      </c>
      <c r="C52" s="545" t="s">
        <v>204</v>
      </c>
      <c r="D52" s="545" t="s">
        <v>204</v>
      </c>
      <c r="E52" s="545" t="s">
        <v>204</v>
      </c>
      <c r="F52" s="545" t="s">
        <v>204</v>
      </c>
      <c r="G52" s="545" t="s">
        <v>204</v>
      </c>
      <c r="H52" s="29">
        <v>13.2</v>
      </c>
      <c r="I52" s="29">
        <f t="shared" ref="I52:M52" si="61">H52*165</f>
        <v>2178</v>
      </c>
      <c r="J52" s="544">
        <f t="shared" si="38"/>
        <v>12.7</v>
      </c>
      <c r="K52" s="29">
        <f t="shared" si="61"/>
        <v>2095.5</v>
      </c>
      <c r="L52" s="29">
        <f t="shared" si="39"/>
        <v>13.4</v>
      </c>
      <c r="M52" s="29">
        <f t="shared" si="61"/>
        <v>2211</v>
      </c>
      <c r="N52" s="29">
        <f t="shared" si="40"/>
        <v>13.7</v>
      </c>
      <c r="O52" s="29">
        <f t="shared" si="41"/>
        <v>2260.5</v>
      </c>
      <c r="P52" s="485" t="s">
        <v>448</v>
      </c>
      <c r="Q52" s="545" t="s">
        <v>204</v>
      </c>
      <c r="R52" s="298"/>
    </row>
    <row r="53" s="436" customFormat="1" ht="17.25" spans="1:18">
      <c r="A53" s="447" t="s">
        <v>452</v>
      </c>
      <c r="B53" s="545" t="s">
        <v>204</v>
      </c>
      <c r="C53" s="545" t="s">
        <v>204</v>
      </c>
      <c r="D53" s="545" t="s">
        <v>204</v>
      </c>
      <c r="E53" s="545" t="s">
        <v>204</v>
      </c>
      <c r="F53" s="545" t="s">
        <v>204</v>
      </c>
      <c r="G53" s="545" t="s">
        <v>204</v>
      </c>
      <c r="H53" s="29">
        <v>13.4</v>
      </c>
      <c r="I53" s="29">
        <f t="shared" ref="I53:M53" si="62">H53*165</f>
        <v>2211</v>
      </c>
      <c r="J53" s="544">
        <f t="shared" si="38"/>
        <v>12.9</v>
      </c>
      <c r="K53" s="29">
        <f t="shared" si="62"/>
        <v>2128.5</v>
      </c>
      <c r="L53" s="29">
        <f t="shared" si="39"/>
        <v>13.6</v>
      </c>
      <c r="M53" s="29">
        <f t="shared" si="62"/>
        <v>2244</v>
      </c>
      <c r="N53" s="29">
        <f t="shared" si="40"/>
        <v>13.9</v>
      </c>
      <c r="O53" s="29">
        <f t="shared" si="41"/>
        <v>2293.5</v>
      </c>
      <c r="P53" s="485" t="s">
        <v>448</v>
      </c>
      <c r="Q53" s="545" t="s">
        <v>204</v>
      </c>
      <c r="R53" s="298"/>
    </row>
    <row r="54" s="436" customFormat="1" ht="17.25" spans="1:18">
      <c r="A54" s="447" t="s">
        <v>453</v>
      </c>
      <c r="B54" s="545" t="s">
        <v>204</v>
      </c>
      <c r="C54" s="545" t="s">
        <v>204</v>
      </c>
      <c r="D54" s="545" t="s">
        <v>204</v>
      </c>
      <c r="E54" s="545" t="s">
        <v>204</v>
      </c>
      <c r="F54" s="545" t="s">
        <v>204</v>
      </c>
      <c r="G54" s="545" t="s">
        <v>204</v>
      </c>
      <c r="H54" s="29">
        <v>13.2</v>
      </c>
      <c r="I54" s="29">
        <f t="shared" ref="I54:M54" si="63">H54*165</f>
        <v>2178</v>
      </c>
      <c r="J54" s="544">
        <f t="shared" si="38"/>
        <v>12.7</v>
      </c>
      <c r="K54" s="29">
        <f t="shared" si="63"/>
        <v>2095.5</v>
      </c>
      <c r="L54" s="29">
        <f t="shared" si="39"/>
        <v>13.4</v>
      </c>
      <c r="M54" s="29">
        <f t="shared" si="63"/>
        <v>2211</v>
      </c>
      <c r="N54" s="29">
        <f t="shared" si="40"/>
        <v>13.7</v>
      </c>
      <c r="O54" s="29">
        <f t="shared" si="41"/>
        <v>2260.5</v>
      </c>
      <c r="P54" s="485" t="s">
        <v>448</v>
      </c>
      <c r="Q54" s="545" t="s">
        <v>204</v>
      </c>
      <c r="R54" s="298"/>
    </row>
    <row r="55" s="436" customFormat="1" ht="17.25" spans="1:18">
      <c r="A55" s="447" t="s">
        <v>454</v>
      </c>
      <c r="B55" s="545" t="s">
        <v>204</v>
      </c>
      <c r="C55" s="545" t="s">
        <v>204</v>
      </c>
      <c r="D55" s="545" t="s">
        <v>204</v>
      </c>
      <c r="E55" s="545" t="s">
        <v>204</v>
      </c>
      <c r="F55" s="545" t="s">
        <v>204</v>
      </c>
      <c r="G55" s="545" t="s">
        <v>204</v>
      </c>
      <c r="H55" s="29">
        <v>13.4</v>
      </c>
      <c r="I55" s="29">
        <f t="shared" ref="I55:M55" si="64">H55*165</f>
        <v>2211</v>
      </c>
      <c r="J55" s="544">
        <f t="shared" si="38"/>
        <v>12.9</v>
      </c>
      <c r="K55" s="29">
        <f t="shared" si="64"/>
        <v>2128.5</v>
      </c>
      <c r="L55" s="29">
        <f t="shared" si="39"/>
        <v>13.6</v>
      </c>
      <c r="M55" s="29">
        <f t="shared" si="64"/>
        <v>2244</v>
      </c>
      <c r="N55" s="29">
        <f t="shared" si="40"/>
        <v>13.9</v>
      </c>
      <c r="O55" s="29">
        <f t="shared" si="41"/>
        <v>2293.5</v>
      </c>
      <c r="P55" s="485" t="s">
        <v>455</v>
      </c>
      <c r="Q55" s="545" t="s">
        <v>204</v>
      </c>
      <c r="R55" s="298"/>
    </row>
    <row r="56" s="436" customFormat="1" ht="17.25" spans="1:18">
      <c r="A56" s="447" t="s">
        <v>456</v>
      </c>
      <c r="B56" s="545" t="s">
        <v>204</v>
      </c>
      <c r="C56" s="545" t="s">
        <v>204</v>
      </c>
      <c r="D56" s="545" t="s">
        <v>204</v>
      </c>
      <c r="E56" s="545" t="s">
        <v>204</v>
      </c>
      <c r="F56" s="545" t="s">
        <v>204</v>
      </c>
      <c r="G56" s="545" t="s">
        <v>204</v>
      </c>
      <c r="H56" s="29">
        <v>13.4</v>
      </c>
      <c r="I56" s="29">
        <f t="shared" ref="I56:M56" si="65">H56*165</f>
        <v>2211</v>
      </c>
      <c r="J56" s="544">
        <f t="shared" si="38"/>
        <v>12.9</v>
      </c>
      <c r="K56" s="29">
        <f t="shared" si="65"/>
        <v>2128.5</v>
      </c>
      <c r="L56" s="29">
        <f t="shared" si="39"/>
        <v>13.6</v>
      </c>
      <c r="M56" s="29">
        <f t="shared" si="65"/>
        <v>2244</v>
      </c>
      <c r="N56" s="29">
        <f t="shared" si="40"/>
        <v>13.9</v>
      </c>
      <c r="O56" s="29">
        <f t="shared" si="41"/>
        <v>2293.5</v>
      </c>
      <c r="P56" s="485" t="s">
        <v>455</v>
      </c>
      <c r="Q56" s="545" t="s">
        <v>204</v>
      </c>
      <c r="R56" s="298"/>
    </row>
    <row r="57" s="436" customFormat="1" ht="17.25" spans="1:18">
      <c r="A57" s="447" t="s">
        <v>292</v>
      </c>
      <c r="B57" s="545" t="s">
        <v>204</v>
      </c>
      <c r="C57" s="545" t="s">
        <v>204</v>
      </c>
      <c r="D57" s="545" t="s">
        <v>204</v>
      </c>
      <c r="E57" s="545" t="s">
        <v>204</v>
      </c>
      <c r="F57" s="545" t="s">
        <v>204</v>
      </c>
      <c r="G57" s="545" t="s">
        <v>204</v>
      </c>
      <c r="H57" s="29">
        <v>13.2</v>
      </c>
      <c r="I57" s="29">
        <f t="shared" ref="I57:M57" si="66">H57*165</f>
        <v>2178</v>
      </c>
      <c r="J57" s="544">
        <f t="shared" si="38"/>
        <v>12.7</v>
      </c>
      <c r="K57" s="29">
        <f t="shared" si="66"/>
        <v>2095.5</v>
      </c>
      <c r="L57" s="29">
        <f t="shared" si="39"/>
        <v>13.4</v>
      </c>
      <c r="M57" s="29">
        <f t="shared" si="66"/>
        <v>2211</v>
      </c>
      <c r="N57" s="29">
        <f t="shared" si="40"/>
        <v>13.7</v>
      </c>
      <c r="O57" s="29">
        <f t="shared" si="41"/>
        <v>2260.5</v>
      </c>
      <c r="P57" s="485" t="s">
        <v>455</v>
      </c>
      <c r="Q57" s="545" t="s">
        <v>204</v>
      </c>
      <c r="R57" s="298"/>
    </row>
    <row r="58" s="436" customFormat="1" ht="17.25" spans="1:18">
      <c r="A58" s="484" t="s">
        <v>457</v>
      </c>
      <c r="B58" s="545" t="s">
        <v>204</v>
      </c>
      <c r="C58" s="545" t="s">
        <v>204</v>
      </c>
      <c r="D58" s="545" t="s">
        <v>204</v>
      </c>
      <c r="E58" s="545" t="s">
        <v>204</v>
      </c>
      <c r="F58" s="545" t="s">
        <v>204</v>
      </c>
      <c r="G58" s="545" t="s">
        <v>204</v>
      </c>
      <c r="H58" s="29">
        <v>13.2</v>
      </c>
      <c r="I58" s="29">
        <f t="shared" ref="I58:M58" si="67">H58*165</f>
        <v>2178</v>
      </c>
      <c r="J58" s="544">
        <f t="shared" si="38"/>
        <v>12.7</v>
      </c>
      <c r="K58" s="29">
        <f t="shared" si="67"/>
        <v>2095.5</v>
      </c>
      <c r="L58" s="29">
        <f t="shared" si="39"/>
        <v>13.4</v>
      </c>
      <c r="M58" s="29">
        <f t="shared" si="67"/>
        <v>2211</v>
      </c>
      <c r="N58" s="29">
        <f t="shared" si="40"/>
        <v>13.7</v>
      </c>
      <c r="O58" s="29">
        <f t="shared" si="41"/>
        <v>2260.5</v>
      </c>
      <c r="P58" s="485" t="s">
        <v>455</v>
      </c>
      <c r="Q58" s="545" t="s">
        <v>204</v>
      </c>
      <c r="R58" s="298"/>
    </row>
    <row r="59" s="436" customFormat="1" ht="17.25" spans="1:18">
      <c r="A59" s="484" t="s">
        <v>458</v>
      </c>
      <c r="B59" s="545" t="s">
        <v>204</v>
      </c>
      <c r="C59" s="545" t="s">
        <v>204</v>
      </c>
      <c r="D59" s="545" t="s">
        <v>204</v>
      </c>
      <c r="E59" s="545" t="s">
        <v>204</v>
      </c>
      <c r="F59" s="545" t="s">
        <v>204</v>
      </c>
      <c r="G59" s="545" t="s">
        <v>204</v>
      </c>
      <c r="H59" s="29">
        <v>13.2</v>
      </c>
      <c r="I59" s="29">
        <f t="shared" ref="I59:M59" si="68">H59*165</f>
        <v>2178</v>
      </c>
      <c r="J59" s="544">
        <f t="shared" si="38"/>
        <v>12.7</v>
      </c>
      <c r="K59" s="29">
        <f t="shared" si="68"/>
        <v>2095.5</v>
      </c>
      <c r="L59" s="29">
        <f t="shared" si="39"/>
        <v>13.4</v>
      </c>
      <c r="M59" s="29">
        <f t="shared" si="68"/>
        <v>2211</v>
      </c>
      <c r="N59" s="29">
        <f t="shared" si="40"/>
        <v>13.7</v>
      </c>
      <c r="O59" s="29">
        <f t="shared" si="41"/>
        <v>2260.5</v>
      </c>
      <c r="P59" s="485" t="s">
        <v>455</v>
      </c>
      <c r="Q59" s="545" t="s">
        <v>204</v>
      </c>
      <c r="R59" s="298"/>
    </row>
    <row r="60" s="436" customFormat="1" ht="17.25" spans="1:18">
      <c r="A60" s="490" t="s">
        <v>459</v>
      </c>
      <c r="B60" s="545" t="s">
        <v>204</v>
      </c>
      <c r="C60" s="545" t="s">
        <v>204</v>
      </c>
      <c r="D60" s="545" t="s">
        <v>204</v>
      </c>
      <c r="E60" s="545" t="s">
        <v>204</v>
      </c>
      <c r="F60" s="545" t="s">
        <v>204</v>
      </c>
      <c r="G60" s="545" t="s">
        <v>204</v>
      </c>
      <c r="H60" s="29">
        <v>13.2</v>
      </c>
      <c r="I60" s="29">
        <f t="shared" ref="I60:M60" si="69">H60*165</f>
        <v>2178</v>
      </c>
      <c r="J60" s="544">
        <f t="shared" si="38"/>
        <v>12.7</v>
      </c>
      <c r="K60" s="29">
        <f t="shared" si="69"/>
        <v>2095.5</v>
      </c>
      <c r="L60" s="29">
        <f t="shared" si="39"/>
        <v>13.4</v>
      </c>
      <c r="M60" s="29">
        <f t="shared" si="69"/>
        <v>2211</v>
      </c>
      <c r="N60" s="29">
        <f t="shared" si="40"/>
        <v>13.7</v>
      </c>
      <c r="O60" s="29">
        <f t="shared" si="41"/>
        <v>2260.5</v>
      </c>
      <c r="P60" s="485" t="s">
        <v>455</v>
      </c>
      <c r="Q60" s="545" t="s">
        <v>204</v>
      </c>
      <c r="R60" s="298"/>
    </row>
    <row r="61" s="436" customFormat="1" ht="17.25" spans="1:18">
      <c r="A61" s="489" t="s">
        <v>316</v>
      </c>
      <c r="B61" s="545" t="s">
        <v>204</v>
      </c>
      <c r="C61" s="545" t="s">
        <v>204</v>
      </c>
      <c r="D61" s="545" t="s">
        <v>204</v>
      </c>
      <c r="E61" s="545" t="s">
        <v>204</v>
      </c>
      <c r="F61" s="545" t="s">
        <v>204</v>
      </c>
      <c r="G61" s="545" t="s">
        <v>204</v>
      </c>
      <c r="H61" s="29">
        <v>13.5</v>
      </c>
      <c r="I61" s="29">
        <f t="shared" ref="I61:M61" si="70">H61*165</f>
        <v>2227.5</v>
      </c>
      <c r="J61" s="544">
        <f t="shared" si="38"/>
        <v>13</v>
      </c>
      <c r="K61" s="29">
        <f t="shared" si="70"/>
        <v>2145</v>
      </c>
      <c r="L61" s="29">
        <f t="shared" si="39"/>
        <v>13.7</v>
      </c>
      <c r="M61" s="29">
        <f t="shared" si="70"/>
        <v>2260.5</v>
      </c>
      <c r="N61" s="29">
        <f t="shared" si="40"/>
        <v>14</v>
      </c>
      <c r="O61" s="29">
        <f t="shared" si="41"/>
        <v>2310</v>
      </c>
      <c r="P61" s="485" t="s">
        <v>455</v>
      </c>
      <c r="Q61" s="545" t="s">
        <v>204</v>
      </c>
      <c r="R61" s="298"/>
    </row>
    <row r="62" s="436" customFormat="1" ht="17.25" spans="1:18">
      <c r="A62" s="447" t="s">
        <v>312</v>
      </c>
      <c r="B62" s="545" t="s">
        <v>204</v>
      </c>
      <c r="C62" s="545" t="s">
        <v>204</v>
      </c>
      <c r="D62" s="545" t="s">
        <v>204</v>
      </c>
      <c r="E62" s="545" t="s">
        <v>204</v>
      </c>
      <c r="F62" s="545" t="s">
        <v>204</v>
      </c>
      <c r="G62" s="545" t="s">
        <v>204</v>
      </c>
      <c r="H62" s="29">
        <v>13.5</v>
      </c>
      <c r="I62" s="29">
        <f t="shared" ref="I62:M62" si="71">H62*165</f>
        <v>2227.5</v>
      </c>
      <c r="J62" s="544">
        <f t="shared" si="38"/>
        <v>13</v>
      </c>
      <c r="K62" s="29">
        <f t="shared" si="71"/>
        <v>2145</v>
      </c>
      <c r="L62" s="29">
        <f t="shared" si="39"/>
        <v>13.7</v>
      </c>
      <c r="M62" s="29">
        <f t="shared" si="71"/>
        <v>2260.5</v>
      </c>
      <c r="N62" s="29">
        <f t="shared" si="40"/>
        <v>14</v>
      </c>
      <c r="O62" s="29">
        <f t="shared" si="41"/>
        <v>2310</v>
      </c>
      <c r="P62" s="485" t="s">
        <v>455</v>
      </c>
      <c r="Q62" s="545" t="s">
        <v>204</v>
      </c>
      <c r="R62" s="298"/>
    </row>
    <row r="63" s="436" customFormat="1" ht="17.25" spans="1:18">
      <c r="A63" s="489" t="s">
        <v>311</v>
      </c>
      <c r="B63" s="545" t="s">
        <v>204</v>
      </c>
      <c r="C63" s="545" t="s">
        <v>204</v>
      </c>
      <c r="D63" s="545" t="s">
        <v>204</v>
      </c>
      <c r="E63" s="545" t="s">
        <v>204</v>
      </c>
      <c r="F63" s="545" t="s">
        <v>204</v>
      </c>
      <c r="G63" s="545" t="s">
        <v>204</v>
      </c>
      <c r="H63" s="29">
        <v>13.5</v>
      </c>
      <c r="I63" s="29">
        <f t="shared" ref="I63:M63" si="72">H63*165</f>
        <v>2227.5</v>
      </c>
      <c r="J63" s="544">
        <f t="shared" si="38"/>
        <v>13</v>
      </c>
      <c r="K63" s="29">
        <f t="shared" si="72"/>
        <v>2145</v>
      </c>
      <c r="L63" s="29">
        <f t="shared" si="39"/>
        <v>13.7</v>
      </c>
      <c r="M63" s="29">
        <f t="shared" si="72"/>
        <v>2260.5</v>
      </c>
      <c r="N63" s="29">
        <f t="shared" si="40"/>
        <v>14</v>
      </c>
      <c r="O63" s="29">
        <f t="shared" si="41"/>
        <v>2310</v>
      </c>
      <c r="P63" s="485" t="s">
        <v>460</v>
      </c>
      <c r="Q63" s="545" t="s">
        <v>204</v>
      </c>
      <c r="R63" s="298"/>
    </row>
    <row r="64" s="436" customFormat="1" ht="17.25" spans="1:18">
      <c r="A64" s="489" t="s">
        <v>317</v>
      </c>
      <c r="B64" s="545" t="s">
        <v>204</v>
      </c>
      <c r="C64" s="545" t="s">
        <v>204</v>
      </c>
      <c r="D64" s="545" t="s">
        <v>204</v>
      </c>
      <c r="E64" s="545" t="s">
        <v>204</v>
      </c>
      <c r="F64" s="545" t="s">
        <v>204</v>
      </c>
      <c r="G64" s="545" t="s">
        <v>204</v>
      </c>
      <c r="H64" s="29">
        <v>13.5</v>
      </c>
      <c r="I64" s="29">
        <f t="shared" ref="I64:M64" si="73">H64*165</f>
        <v>2227.5</v>
      </c>
      <c r="J64" s="544">
        <f t="shared" si="38"/>
        <v>13</v>
      </c>
      <c r="K64" s="29">
        <f t="shared" si="73"/>
        <v>2145</v>
      </c>
      <c r="L64" s="29">
        <f t="shared" si="39"/>
        <v>13.7</v>
      </c>
      <c r="M64" s="29">
        <f t="shared" si="73"/>
        <v>2260.5</v>
      </c>
      <c r="N64" s="29">
        <f t="shared" si="40"/>
        <v>14</v>
      </c>
      <c r="O64" s="29">
        <f t="shared" si="41"/>
        <v>2310</v>
      </c>
      <c r="P64" s="485" t="s">
        <v>460</v>
      </c>
      <c r="Q64" s="545" t="s">
        <v>204</v>
      </c>
      <c r="R64" s="298"/>
    </row>
    <row r="65" s="436" customFormat="1" ht="17.25" spans="1:18">
      <c r="A65" s="489" t="s">
        <v>326</v>
      </c>
      <c r="B65" s="545" t="s">
        <v>204</v>
      </c>
      <c r="C65" s="545" t="s">
        <v>204</v>
      </c>
      <c r="D65" s="545" t="s">
        <v>204</v>
      </c>
      <c r="E65" s="545" t="s">
        <v>204</v>
      </c>
      <c r="F65" s="545" t="s">
        <v>204</v>
      </c>
      <c r="G65" s="545" t="s">
        <v>204</v>
      </c>
      <c r="H65" s="29">
        <v>13.5</v>
      </c>
      <c r="I65" s="29">
        <f t="shared" ref="I65:M65" si="74">H65*165</f>
        <v>2227.5</v>
      </c>
      <c r="J65" s="544">
        <f t="shared" si="38"/>
        <v>13</v>
      </c>
      <c r="K65" s="29">
        <f t="shared" si="74"/>
        <v>2145</v>
      </c>
      <c r="L65" s="29">
        <f t="shared" si="39"/>
        <v>13.7</v>
      </c>
      <c r="M65" s="29">
        <f t="shared" si="74"/>
        <v>2260.5</v>
      </c>
      <c r="N65" s="29">
        <f t="shared" si="40"/>
        <v>14</v>
      </c>
      <c r="O65" s="29">
        <f t="shared" si="41"/>
        <v>2310</v>
      </c>
      <c r="P65" s="485" t="s">
        <v>460</v>
      </c>
      <c r="Q65" s="545" t="s">
        <v>204</v>
      </c>
      <c r="R65" s="298"/>
    </row>
    <row r="66" s="436" customFormat="1" ht="17.25" spans="1:18">
      <c r="A66" s="490" t="s">
        <v>461</v>
      </c>
      <c r="B66" s="545" t="s">
        <v>204</v>
      </c>
      <c r="C66" s="545" t="s">
        <v>204</v>
      </c>
      <c r="D66" s="545" t="s">
        <v>204</v>
      </c>
      <c r="E66" s="545" t="s">
        <v>204</v>
      </c>
      <c r="F66" s="545" t="s">
        <v>204</v>
      </c>
      <c r="G66" s="545" t="s">
        <v>204</v>
      </c>
      <c r="H66" s="29">
        <v>13.5</v>
      </c>
      <c r="I66" s="29">
        <f t="shared" ref="I66:M66" si="75">H66*165</f>
        <v>2227.5</v>
      </c>
      <c r="J66" s="544">
        <f t="shared" si="38"/>
        <v>13</v>
      </c>
      <c r="K66" s="29">
        <f t="shared" si="75"/>
        <v>2145</v>
      </c>
      <c r="L66" s="29">
        <f t="shared" si="39"/>
        <v>13.7</v>
      </c>
      <c r="M66" s="29">
        <f t="shared" si="75"/>
        <v>2260.5</v>
      </c>
      <c r="N66" s="29">
        <f t="shared" si="40"/>
        <v>14</v>
      </c>
      <c r="O66" s="29">
        <f t="shared" si="41"/>
        <v>2310</v>
      </c>
      <c r="P66" s="485" t="s">
        <v>460</v>
      </c>
      <c r="Q66" s="545" t="s">
        <v>204</v>
      </c>
      <c r="R66" s="298"/>
    </row>
    <row r="67" s="436" customFormat="1" ht="17.25" spans="1:18">
      <c r="A67" s="447" t="s">
        <v>314</v>
      </c>
      <c r="B67" s="545" t="s">
        <v>204</v>
      </c>
      <c r="C67" s="545" t="s">
        <v>204</v>
      </c>
      <c r="D67" s="545" t="s">
        <v>204</v>
      </c>
      <c r="E67" s="545" t="s">
        <v>204</v>
      </c>
      <c r="F67" s="545" t="s">
        <v>204</v>
      </c>
      <c r="G67" s="545" t="s">
        <v>204</v>
      </c>
      <c r="H67" s="29">
        <v>13.5</v>
      </c>
      <c r="I67" s="29">
        <f t="shared" ref="I67:M67" si="76">H67*165</f>
        <v>2227.5</v>
      </c>
      <c r="J67" s="544">
        <f t="shared" si="38"/>
        <v>13</v>
      </c>
      <c r="K67" s="29">
        <f t="shared" si="76"/>
        <v>2145</v>
      </c>
      <c r="L67" s="29">
        <f t="shared" si="39"/>
        <v>13.7</v>
      </c>
      <c r="M67" s="29">
        <f t="shared" si="76"/>
        <v>2260.5</v>
      </c>
      <c r="N67" s="29">
        <f t="shared" si="40"/>
        <v>14</v>
      </c>
      <c r="O67" s="29">
        <f t="shared" si="41"/>
        <v>2310</v>
      </c>
      <c r="P67" s="485" t="s">
        <v>460</v>
      </c>
      <c r="Q67" s="545" t="s">
        <v>204</v>
      </c>
    </row>
    <row r="68" s="436" customFormat="1" ht="17.25" spans="1:18">
      <c r="A68" s="490" t="s">
        <v>318</v>
      </c>
      <c r="B68" s="545" t="s">
        <v>204</v>
      </c>
      <c r="C68" s="545" t="s">
        <v>204</v>
      </c>
      <c r="D68" s="545" t="s">
        <v>204</v>
      </c>
      <c r="E68" s="545" t="s">
        <v>204</v>
      </c>
      <c r="F68" s="545" t="s">
        <v>204</v>
      </c>
      <c r="G68" s="545" t="s">
        <v>204</v>
      </c>
      <c r="H68" s="29">
        <v>14.2</v>
      </c>
      <c r="I68" s="29">
        <f t="shared" ref="I68:M68" si="77">H68*165</f>
        <v>2343</v>
      </c>
      <c r="J68" s="544">
        <f t="shared" si="38"/>
        <v>13.7</v>
      </c>
      <c r="K68" s="29">
        <f t="shared" si="77"/>
        <v>2260.5</v>
      </c>
      <c r="L68" s="29">
        <f t="shared" si="39"/>
        <v>14.4</v>
      </c>
      <c r="M68" s="29">
        <f t="shared" si="77"/>
        <v>2376</v>
      </c>
      <c r="N68" s="29">
        <f t="shared" si="40"/>
        <v>14.7</v>
      </c>
      <c r="O68" s="29">
        <f t="shared" si="41"/>
        <v>2425.5</v>
      </c>
      <c r="P68" s="485" t="s">
        <v>460</v>
      </c>
      <c r="Q68" s="545" t="s">
        <v>204</v>
      </c>
    </row>
    <row r="69" s="436" customFormat="1" ht="17.25" spans="1:18">
      <c r="A69" s="489" t="s">
        <v>223</v>
      </c>
      <c r="B69" s="545" t="s">
        <v>204</v>
      </c>
      <c r="C69" s="545" t="s">
        <v>204</v>
      </c>
      <c r="D69" s="545" t="s">
        <v>204</v>
      </c>
      <c r="E69" s="545" t="s">
        <v>204</v>
      </c>
      <c r="F69" s="545" t="s">
        <v>204</v>
      </c>
      <c r="G69" s="545" t="s">
        <v>204</v>
      </c>
      <c r="H69" s="29">
        <v>14.2</v>
      </c>
      <c r="I69" s="29">
        <f t="shared" ref="I69:M69" si="78">H69*165</f>
        <v>2343</v>
      </c>
      <c r="J69" s="544">
        <f t="shared" si="38"/>
        <v>13.7</v>
      </c>
      <c r="K69" s="29">
        <f t="shared" si="78"/>
        <v>2260.5</v>
      </c>
      <c r="L69" s="29">
        <f t="shared" si="39"/>
        <v>14.4</v>
      </c>
      <c r="M69" s="29">
        <f t="shared" si="78"/>
        <v>2376</v>
      </c>
      <c r="N69" s="29">
        <f t="shared" si="40"/>
        <v>14.7</v>
      </c>
      <c r="O69" s="29">
        <f t="shared" si="41"/>
        <v>2425.5</v>
      </c>
      <c r="P69" s="485" t="s">
        <v>460</v>
      </c>
      <c r="Q69" s="545" t="s">
        <v>204</v>
      </c>
    </row>
    <row r="70" s="436" customFormat="1" ht="17.25" spans="1:18">
      <c r="A70" s="512" t="s">
        <v>328</v>
      </c>
      <c r="B70" s="545" t="s">
        <v>204</v>
      </c>
      <c r="C70" s="545" t="s">
        <v>204</v>
      </c>
      <c r="D70" s="545" t="s">
        <v>204</v>
      </c>
      <c r="E70" s="545" t="s">
        <v>204</v>
      </c>
      <c r="F70" s="545" t="s">
        <v>204</v>
      </c>
      <c r="G70" s="545" t="s">
        <v>204</v>
      </c>
      <c r="H70" s="29">
        <v>14.2</v>
      </c>
      <c r="I70" s="29">
        <f t="shared" ref="I70:M70" si="79">H70*165</f>
        <v>2343</v>
      </c>
      <c r="J70" s="544">
        <f t="shared" si="38"/>
        <v>13.7</v>
      </c>
      <c r="K70" s="29">
        <f t="shared" si="79"/>
        <v>2260.5</v>
      </c>
      <c r="L70" s="29">
        <f t="shared" si="39"/>
        <v>14.4</v>
      </c>
      <c r="M70" s="29">
        <f t="shared" si="79"/>
        <v>2376</v>
      </c>
      <c r="N70" s="29">
        <f t="shared" si="40"/>
        <v>14.7</v>
      </c>
      <c r="O70" s="29">
        <f t="shared" si="41"/>
        <v>2425.5</v>
      </c>
      <c r="P70" s="485" t="s">
        <v>460</v>
      </c>
      <c r="Q70" s="545" t="s">
        <v>204</v>
      </c>
    </row>
    <row r="71" s="436" customFormat="1" ht="17.25" spans="1:18">
      <c r="A71" s="447" t="s">
        <v>321</v>
      </c>
      <c r="B71" s="545" t="s">
        <v>204</v>
      </c>
      <c r="C71" s="545" t="s">
        <v>204</v>
      </c>
      <c r="D71" s="545" t="s">
        <v>204</v>
      </c>
      <c r="E71" s="545" t="s">
        <v>204</v>
      </c>
      <c r="F71" s="545" t="s">
        <v>204</v>
      </c>
      <c r="G71" s="545" t="s">
        <v>204</v>
      </c>
      <c r="H71" s="29">
        <v>14.7</v>
      </c>
      <c r="I71" s="29">
        <f t="shared" ref="I71:M71" si="80">H71*165</f>
        <v>2425.5</v>
      </c>
      <c r="J71" s="544">
        <f t="shared" si="38"/>
        <v>14.2</v>
      </c>
      <c r="K71" s="29">
        <f t="shared" si="80"/>
        <v>2343</v>
      </c>
      <c r="L71" s="29">
        <f t="shared" si="39"/>
        <v>14.9</v>
      </c>
      <c r="M71" s="29">
        <f t="shared" si="80"/>
        <v>2458.5</v>
      </c>
      <c r="N71" s="29">
        <f t="shared" si="40"/>
        <v>15.2</v>
      </c>
      <c r="O71" s="29">
        <f t="shared" si="41"/>
        <v>2508</v>
      </c>
      <c r="P71" s="485" t="s">
        <v>460</v>
      </c>
      <c r="Q71" s="545" t="s">
        <v>204</v>
      </c>
    </row>
    <row r="72" s="436" customFormat="1" ht="17.25" spans="1:18">
      <c r="A72" s="489" t="s">
        <v>325</v>
      </c>
      <c r="B72" s="545" t="s">
        <v>204</v>
      </c>
      <c r="C72" s="545" t="s">
        <v>204</v>
      </c>
      <c r="D72" s="545" t="s">
        <v>204</v>
      </c>
      <c r="E72" s="545" t="s">
        <v>204</v>
      </c>
      <c r="F72" s="545" t="s">
        <v>204</v>
      </c>
      <c r="G72" s="545" t="s">
        <v>204</v>
      </c>
      <c r="H72" s="29">
        <v>14.7</v>
      </c>
      <c r="I72" s="29">
        <f t="shared" ref="I72:M72" si="81">H72*165</f>
        <v>2425.5</v>
      </c>
      <c r="J72" s="544">
        <f t="shared" si="38"/>
        <v>14.2</v>
      </c>
      <c r="K72" s="29">
        <f t="shared" si="81"/>
        <v>2343</v>
      </c>
      <c r="L72" s="29">
        <f t="shared" si="39"/>
        <v>14.9</v>
      </c>
      <c r="M72" s="29">
        <f t="shared" si="81"/>
        <v>2458.5</v>
      </c>
      <c r="N72" s="29">
        <f t="shared" si="40"/>
        <v>15.2</v>
      </c>
      <c r="O72" s="29">
        <f t="shared" si="41"/>
        <v>2508</v>
      </c>
      <c r="P72" s="485" t="s">
        <v>460</v>
      </c>
      <c r="Q72" s="545" t="s">
        <v>204</v>
      </c>
    </row>
    <row r="73" s="436" customFormat="1" ht="17.25" spans="1:18">
      <c r="A73" s="490" t="s">
        <v>323</v>
      </c>
      <c r="B73" s="545" t="s">
        <v>204</v>
      </c>
      <c r="C73" s="545" t="s">
        <v>204</v>
      </c>
      <c r="D73" s="545" t="s">
        <v>204</v>
      </c>
      <c r="E73" s="545" t="s">
        <v>204</v>
      </c>
      <c r="F73" s="545" t="s">
        <v>204</v>
      </c>
      <c r="G73" s="545" t="s">
        <v>204</v>
      </c>
      <c r="H73" s="29">
        <v>14.7</v>
      </c>
      <c r="I73" s="29">
        <f t="shared" ref="I73:M73" si="82">H73*165</f>
        <v>2425.5</v>
      </c>
      <c r="J73" s="544">
        <f t="shared" ref="J73:J76" si="83">H73-0.5</f>
        <v>14.2</v>
      </c>
      <c r="K73" s="29">
        <f t="shared" si="82"/>
        <v>2343</v>
      </c>
      <c r="L73" s="29">
        <f t="shared" ref="L73:L76" si="84">H73+0.2</f>
        <v>14.9</v>
      </c>
      <c r="M73" s="29">
        <f t="shared" si="82"/>
        <v>2458.5</v>
      </c>
      <c r="N73" s="29">
        <f t="shared" ref="N73:N76" si="85">H73+0.5</f>
        <v>15.2</v>
      </c>
      <c r="O73" s="29">
        <f t="shared" ref="O73:O76" si="86">N73*165</f>
        <v>2508</v>
      </c>
      <c r="P73" s="485" t="s">
        <v>460</v>
      </c>
      <c r="Q73" s="545" t="s">
        <v>204</v>
      </c>
    </row>
    <row r="74" s="436" customFormat="1" ht="17.25" spans="1:18">
      <c r="A74" s="489" t="s">
        <v>313</v>
      </c>
      <c r="B74" s="545" t="s">
        <v>204</v>
      </c>
      <c r="C74" s="545" t="s">
        <v>204</v>
      </c>
      <c r="D74" s="545" t="s">
        <v>204</v>
      </c>
      <c r="E74" s="545" t="s">
        <v>204</v>
      </c>
      <c r="F74" s="545" t="s">
        <v>204</v>
      </c>
      <c r="G74" s="545" t="s">
        <v>204</v>
      </c>
      <c r="H74" s="29">
        <v>14.7</v>
      </c>
      <c r="I74" s="29">
        <f t="shared" ref="I74:M74" si="87">H74*165</f>
        <v>2425.5</v>
      </c>
      <c r="J74" s="544">
        <f t="shared" si="83"/>
        <v>14.2</v>
      </c>
      <c r="K74" s="29">
        <f t="shared" si="87"/>
        <v>2343</v>
      </c>
      <c r="L74" s="29">
        <f t="shared" si="84"/>
        <v>14.9</v>
      </c>
      <c r="M74" s="29">
        <f t="shared" si="87"/>
        <v>2458.5</v>
      </c>
      <c r="N74" s="29">
        <f t="shared" si="85"/>
        <v>15.2</v>
      </c>
      <c r="O74" s="29">
        <f t="shared" si="86"/>
        <v>2508</v>
      </c>
      <c r="P74" s="485" t="s">
        <v>460</v>
      </c>
      <c r="Q74" s="545" t="s">
        <v>204</v>
      </c>
    </row>
    <row r="75" s="436" customFormat="1" ht="17.25" spans="1:18">
      <c r="A75" s="490" t="s">
        <v>322</v>
      </c>
      <c r="B75" s="545" t="s">
        <v>204</v>
      </c>
      <c r="C75" s="545" t="s">
        <v>204</v>
      </c>
      <c r="D75" s="545" t="s">
        <v>204</v>
      </c>
      <c r="E75" s="545" t="s">
        <v>204</v>
      </c>
      <c r="F75" s="545" t="s">
        <v>204</v>
      </c>
      <c r="G75" s="545" t="s">
        <v>204</v>
      </c>
      <c r="H75" s="29">
        <v>14.7</v>
      </c>
      <c r="I75" s="29">
        <f t="shared" ref="I75:M75" si="88">H75*165</f>
        <v>2425.5</v>
      </c>
      <c r="J75" s="544">
        <f t="shared" si="83"/>
        <v>14.2</v>
      </c>
      <c r="K75" s="29">
        <f t="shared" si="88"/>
        <v>2343</v>
      </c>
      <c r="L75" s="29">
        <f t="shared" si="84"/>
        <v>14.9</v>
      </c>
      <c r="M75" s="29">
        <f t="shared" si="88"/>
        <v>2458.5</v>
      </c>
      <c r="N75" s="29">
        <f t="shared" si="85"/>
        <v>15.2</v>
      </c>
      <c r="O75" s="29">
        <f t="shared" si="86"/>
        <v>2508</v>
      </c>
      <c r="P75" s="485" t="s">
        <v>460</v>
      </c>
      <c r="Q75" s="545" t="s">
        <v>204</v>
      </c>
    </row>
    <row r="76" s="436" customFormat="1" ht="17.25" spans="1:18">
      <c r="A76" s="489" t="s">
        <v>324</v>
      </c>
      <c r="B76" s="545" t="s">
        <v>204</v>
      </c>
      <c r="C76" s="545" t="s">
        <v>204</v>
      </c>
      <c r="D76" s="545" t="s">
        <v>204</v>
      </c>
      <c r="E76" s="545" t="s">
        <v>204</v>
      </c>
      <c r="F76" s="545" t="s">
        <v>204</v>
      </c>
      <c r="G76" s="545" t="s">
        <v>204</v>
      </c>
      <c r="H76" s="29">
        <v>14.7</v>
      </c>
      <c r="I76" s="29">
        <f t="shared" ref="I76:M76" si="89">H76*165</f>
        <v>2425.5</v>
      </c>
      <c r="J76" s="544">
        <f t="shared" si="83"/>
        <v>14.2</v>
      </c>
      <c r="K76" s="29">
        <f t="shared" si="89"/>
        <v>2343</v>
      </c>
      <c r="L76" s="29">
        <f t="shared" si="84"/>
        <v>14.9</v>
      </c>
      <c r="M76" s="29">
        <f t="shared" si="89"/>
        <v>2458.5</v>
      </c>
      <c r="N76" s="29">
        <f t="shared" si="85"/>
        <v>15.2</v>
      </c>
      <c r="O76" s="29">
        <f t="shared" si="86"/>
        <v>2508</v>
      </c>
      <c r="P76" s="485" t="s">
        <v>460</v>
      </c>
      <c r="Q76" s="545" t="s">
        <v>204</v>
      </c>
    </row>
    <row r="77" s="436" customFormat="1" ht="20.25" spans="1:18">
      <c r="A77" s="547" t="s">
        <v>462</v>
      </c>
      <c r="B77" s="548"/>
      <c r="C77" s="548"/>
      <c r="D77" s="548"/>
      <c r="E77" s="548"/>
      <c r="F77" s="548"/>
      <c r="G77" s="548"/>
      <c r="H77" s="548"/>
      <c r="I77" s="548"/>
      <c r="J77" s="548"/>
      <c r="K77" s="548"/>
      <c r="L77" s="548"/>
      <c r="M77" s="548"/>
      <c r="N77" s="548"/>
      <c r="O77" s="548"/>
      <c r="P77" s="548"/>
      <c r="Q77" s="549"/>
    </row>
    <row r="78" s="436" customFormat="1" ht="50" customHeight="1" spans="1:18">
      <c r="A78" s="550" t="s">
        <v>463</v>
      </c>
      <c r="B78" s="551"/>
      <c r="C78" s="551"/>
      <c r="D78" s="551"/>
      <c r="E78" s="551"/>
      <c r="F78" s="551"/>
      <c r="G78" s="551"/>
      <c r="H78" s="551"/>
      <c r="I78" s="551"/>
      <c r="J78" s="551"/>
      <c r="K78" s="551"/>
      <c r="L78" s="551"/>
      <c r="M78" s="551"/>
      <c r="N78" s="551"/>
      <c r="O78" s="551"/>
      <c r="P78" s="551"/>
      <c r="Q78" s="552"/>
    </row>
    <row r="79" s="436" customFormat="1" ht="37.2" customHeight="1" spans="1:18">
      <c r="A79" s="455" t="s">
        <v>330</v>
      </c>
      <c r="B79" s="455"/>
      <c r="C79" s="553" t="s">
        <v>464</v>
      </c>
      <c r="D79" s="551"/>
      <c r="E79" s="551"/>
      <c r="F79" s="551"/>
      <c r="G79" s="551"/>
      <c r="H79" s="551"/>
      <c r="I79" s="551"/>
      <c r="J79" s="551"/>
      <c r="K79" s="551"/>
      <c r="L79" s="551"/>
      <c r="M79" s="551"/>
      <c r="N79" s="551"/>
      <c r="O79" s="551"/>
      <c r="P79" s="551"/>
      <c r="Q79" s="552"/>
    </row>
    <row r="80" s="436" customFormat="1" ht="17.25" spans="1:18">
      <c r="A80" s="456" t="s">
        <v>332</v>
      </c>
      <c r="B80" s="456"/>
      <c r="C80" s="554" t="s">
        <v>333</v>
      </c>
      <c r="D80" s="555"/>
      <c r="E80" s="555"/>
      <c r="F80" s="555"/>
      <c r="G80" s="555"/>
      <c r="H80" s="555"/>
      <c r="I80" s="555"/>
      <c r="J80" s="555"/>
      <c r="K80" s="555"/>
      <c r="L80" s="555"/>
      <c r="M80" s="555"/>
      <c r="N80" s="555"/>
      <c r="O80" s="555"/>
      <c r="P80" s="555"/>
      <c r="Q80" s="556"/>
    </row>
    <row r="81" s="436" customFormat="1" ht="64.95" customHeight="1" spans="1:17">
      <c r="A81" s="458" t="s">
        <v>465</v>
      </c>
      <c r="B81" s="458"/>
      <c r="C81" s="553" t="s">
        <v>466</v>
      </c>
      <c r="D81" s="551"/>
      <c r="E81" s="551"/>
      <c r="F81" s="551"/>
      <c r="G81" s="551"/>
      <c r="H81" s="551"/>
      <c r="I81" s="551"/>
      <c r="J81" s="551"/>
      <c r="K81" s="551"/>
      <c r="L81" s="551"/>
      <c r="M81" s="551"/>
      <c r="N81" s="551"/>
      <c r="O81" s="551"/>
      <c r="P81" s="551"/>
      <c r="Q81" s="552"/>
    </row>
    <row r="82" s="436" customFormat="1" ht="17.25" spans="1:17">
      <c r="A82" s="456" t="s">
        <v>334</v>
      </c>
      <c r="B82" s="456"/>
      <c r="C82" s="557" t="s">
        <v>467</v>
      </c>
      <c r="D82" s="558"/>
      <c r="E82" s="558"/>
      <c r="F82" s="558"/>
      <c r="G82" s="558"/>
      <c r="H82" s="558"/>
      <c r="I82" s="558"/>
      <c r="J82" s="558"/>
      <c r="K82" s="558"/>
      <c r="L82" s="558"/>
      <c r="M82" s="558"/>
      <c r="N82" s="558"/>
      <c r="O82" s="558"/>
      <c r="P82" s="558"/>
      <c r="Q82" s="559"/>
    </row>
    <row r="83" s="436" customFormat="1" ht="17.25" spans="1:17">
      <c r="A83" s="456" t="s">
        <v>336</v>
      </c>
      <c r="B83" s="456"/>
      <c r="C83" s="557" t="s">
        <v>337</v>
      </c>
      <c r="D83" s="558"/>
      <c r="E83" s="558"/>
      <c r="F83" s="558"/>
      <c r="G83" s="558"/>
      <c r="H83" s="558"/>
      <c r="I83" s="558"/>
      <c r="J83" s="558"/>
      <c r="K83" s="558"/>
      <c r="L83" s="558"/>
      <c r="M83" s="558"/>
      <c r="N83" s="558"/>
      <c r="O83" s="558"/>
      <c r="P83" s="558"/>
      <c r="Q83" s="559"/>
    </row>
    <row r="84" s="436" customFormat="1" ht="17.25" spans="1:17">
      <c r="A84" s="456" t="s">
        <v>338</v>
      </c>
      <c r="B84" s="456"/>
      <c r="C84" s="557" t="s">
        <v>339</v>
      </c>
      <c r="D84" s="558"/>
      <c r="E84" s="558"/>
      <c r="F84" s="558"/>
      <c r="G84" s="558"/>
      <c r="H84" s="558"/>
      <c r="I84" s="558"/>
      <c r="J84" s="558"/>
      <c r="K84" s="558"/>
      <c r="L84" s="558"/>
      <c r="M84" s="558"/>
      <c r="N84" s="558"/>
      <c r="O84" s="558"/>
      <c r="P84" s="558"/>
      <c r="Q84" s="559"/>
    </row>
    <row r="85" s="436" customFormat="1" ht="17.25" spans="1:17">
      <c r="A85" s="457" t="s">
        <v>340</v>
      </c>
      <c r="B85" s="457"/>
      <c r="C85" s="554" t="s">
        <v>468</v>
      </c>
      <c r="D85" s="555"/>
      <c r="E85" s="555"/>
      <c r="F85" s="555"/>
      <c r="G85" s="555"/>
      <c r="H85" s="555"/>
      <c r="I85" s="555"/>
      <c r="J85" s="555"/>
      <c r="K85" s="555"/>
      <c r="L85" s="555"/>
      <c r="M85" s="555"/>
      <c r="N85" s="555"/>
      <c r="O85" s="555"/>
      <c r="P85" s="555"/>
      <c r="Q85" s="556"/>
    </row>
    <row r="86" s="436" customFormat="1" spans="1:17">
      <c r="A86" s="459" t="s">
        <v>342</v>
      </c>
      <c r="B86" s="459"/>
      <c r="C86" s="560" t="s">
        <v>367</v>
      </c>
      <c r="D86" s="561"/>
      <c r="E86" s="561"/>
      <c r="F86" s="561"/>
      <c r="G86" s="561"/>
      <c r="H86" s="561"/>
      <c r="I86" s="561"/>
      <c r="J86" s="561"/>
      <c r="K86" s="561"/>
      <c r="L86" s="561"/>
      <c r="M86" s="561"/>
      <c r="N86" s="561"/>
      <c r="O86" s="561"/>
      <c r="P86" s="561"/>
      <c r="Q86" s="562"/>
    </row>
    <row r="87" s="436" customFormat="1" ht="17.25" spans="1:17">
      <c r="A87" s="459"/>
      <c r="B87" s="459"/>
      <c r="C87" s="563" t="s">
        <v>345</v>
      </c>
      <c r="D87" s="564"/>
      <c r="E87" s="564"/>
      <c r="F87" s="564"/>
      <c r="G87" s="564"/>
      <c r="H87" s="564"/>
      <c r="I87" s="564"/>
      <c r="J87" s="564"/>
      <c r="K87" s="564"/>
      <c r="L87" s="564"/>
      <c r="M87" s="564"/>
      <c r="N87" s="564"/>
      <c r="O87" s="564"/>
      <c r="P87" s="564"/>
      <c r="Q87" s="565"/>
    </row>
    <row r="88" s="436" customFormat="1" ht="17.25" spans="1:17">
      <c r="A88" s="459" t="s">
        <v>346</v>
      </c>
      <c r="B88" s="459"/>
      <c r="C88" s="566" t="s">
        <v>347</v>
      </c>
      <c r="D88" s="567"/>
      <c r="E88" s="567"/>
      <c r="F88" s="567"/>
      <c r="G88" s="567"/>
      <c r="H88" s="567"/>
      <c r="I88" s="567"/>
      <c r="J88" s="567"/>
      <c r="K88" s="567"/>
      <c r="L88" s="567"/>
      <c r="M88" s="567"/>
      <c r="N88" s="567"/>
      <c r="O88" s="567"/>
      <c r="P88" s="567"/>
      <c r="Q88" s="568"/>
    </row>
    <row r="89" s="436" customFormat="1" ht="17.25" spans="1:17">
      <c r="A89" s="459"/>
      <c r="B89" s="459"/>
      <c r="C89" s="566" t="s">
        <v>368</v>
      </c>
      <c r="D89" s="567"/>
      <c r="E89" s="567"/>
      <c r="F89" s="567"/>
      <c r="G89" s="567"/>
      <c r="H89" s="567"/>
      <c r="I89" s="567"/>
      <c r="J89" s="567"/>
      <c r="K89" s="567"/>
      <c r="L89" s="567"/>
      <c r="M89" s="567"/>
      <c r="N89" s="567"/>
      <c r="O89" s="567"/>
      <c r="P89" s="567"/>
      <c r="Q89" s="568"/>
    </row>
    <row r="90" s="436" customFormat="1" ht="17.25" spans="1:17">
      <c r="A90" s="459"/>
      <c r="B90" s="459"/>
      <c r="C90" s="566" t="s">
        <v>349</v>
      </c>
      <c r="D90" s="567"/>
      <c r="E90" s="567"/>
      <c r="F90" s="567"/>
      <c r="G90" s="567"/>
      <c r="H90" s="567"/>
      <c r="I90" s="567"/>
      <c r="J90" s="567"/>
      <c r="K90" s="567"/>
      <c r="L90" s="567"/>
      <c r="M90" s="567"/>
      <c r="N90" s="567"/>
      <c r="O90" s="567"/>
      <c r="P90" s="567"/>
      <c r="Q90" s="568"/>
    </row>
    <row r="91" s="436" customFormat="1" ht="17.25" spans="1:17">
      <c r="A91" s="459"/>
      <c r="B91" s="459"/>
      <c r="C91" s="566" t="s">
        <v>350</v>
      </c>
      <c r="D91" s="567"/>
      <c r="E91" s="567"/>
      <c r="F91" s="567"/>
      <c r="G91" s="567"/>
      <c r="H91" s="567"/>
      <c r="I91" s="567"/>
      <c r="J91" s="567"/>
      <c r="K91" s="567"/>
      <c r="L91" s="567"/>
      <c r="M91" s="567"/>
      <c r="N91" s="567"/>
      <c r="O91" s="567"/>
      <c r="P91" s="567"/>
      <c r="Q91" s="568"/>
    </row>
    <row r="92" s="436" customFormat="1" ht="49.95" customHeight="1" spans="1:17">
      <c r="A92" s="459" t="s">
        <v>351</v>
      </c>
      <c r="B92" s="459"/>
      <c r="C92" s="566" t="s">
        <v>352</v>
      </c>
      <c r="D92" s="567"/>
      <c r="E92" s="567"/>
      <c r="F92" s="567"/>
      <c r="G92" s="567"/>
      <c r="H92" s="567"/>
      <c r="I92" s="567"/>
      <c r="J92" s="567"/>
      <c r="K92" s="567"/>
      <c r="L92" s="567"/>
      <c r="M92" s="567"/>
      <c r="N92" s="567"/>
      <c r="O92" s="567"/>
      <c r="P92" s="567"/>
      <c r="Q92" s="568"/>
    </row>
  </sheetData>
  <autoFilter xmlns:etc="http://www.wps.cn/officeDocument/2017/etCustomData" ref="A5:R92" etc:filterBottomFollowUsedRange="0">
    <extLst/>
  </autoFilter>
  <mergeCells count="39">
    <mergeCell ref="A1:Q1"/>
    <mergeCell ref="B2:G2"/>
    <mergeCell ref="H2:Q2"/>
    <mergeCell ref="B3:G3"/>
    <mergeCell ref="H3:Q3"/>
    <mergeCell ref="H4:I4"/>
    <mergeCell ref="J4:K4"/>
    <mergeCell ref="L4:M4"/>
    <mergeCell ref="N4:O4"/>
    <mergeCell ref="A77:Q77"/>
    <mergeCell ref="A78:Q78"/>
    <mergeCell ref="A79:B79"/>
    <mergeCell ref="C79:Q79"/>
    <mergeCell ref="A80:B80"/>
    <mergeCell ref="C80:Q80"/>
    <mergeCell ref="A81:B81"/>
    <mergeCell ref="C81:Q81"/>
    <mergeCell ref="A82:B82"/>
    <mergeCell ref="C82:Q82"/>
    <mergeCell ref="A83:B83"/>
    <mergeCell ref="C83:Q83"/>
    <mergeCell ref="A84:B84"/>
    <mergeCell ref="C84:Q84"/>
    <mergeCell ref="A85:B85"/>
    <mergeCell ref="C85:Q85"/>
    <mergeCell ref="C86:Q86"/>
    <mergeCell ref="C87:Q87"/>
    <mergeCell ref="C88:Q88"/>
    <mergeCell ref="C89:Q89"/>
    <mergeCell ref="C90:Q90"/>
    <mergeCell ref="C91:Q91"/>
    <mergeCell ref="A92:B92"/>
    <mergeCell ref="C92:Q92"/>
    <mergeCell ref="F4:F5"/>
    <mergeCell ref="G4:G5"/>
    <mergeCell ref="P4:P5"/>
    <mergeCell ref="Q4:Q5"/>
    <mergeCell ref="A86:B87"/>
    <mergeCell ref="A88:B91"/>
  </mergeCells>
  <pageMargins left="0.75" right="0.75" top="1" bottom="1" header="0.5" footer="0.5"/>
  <headerFooter/>
  <ignoredErrors>
    <ignoredError sqref="J57:N76 J6:N30 J32:N55 J31:P31" formula="1"/>
  </ignoredErrors>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00B0F0"/>
  </sheetPr>
  <dimension ref="A1:AB91"/>
  <sheetViews>
    <sheetView showGridLines="0" zoomScale="50" zoomScaleNormal="50" workbookViewId="0">
      <pane ySplit="5" topLeftCell="A36" activePane="bottomLeft" state="frozen"/>
      <selection/>
      <selection pane="bottomLeft" activeCell="Z64" sqref="Z64"/>
    </sheetView>
  </sheetViews>
  <sheetFormatPr defaultColWidth="9" defaultRowHeight="16.5"/>
  <cols>
    <col min="1" max="1" width="15.7916666666667" style="436" customWidth="1"/>
    <col min="2" max="2" width="18.125" style="436" customWidth="1"/>
    <col min="3" max="3" width="17.3333333333333" style="436" customWidth="1"/>
    <col min="4" max="4" width="18.125" style="436" customWidth="1"/>
    <col min="5" max="5" width="21.6666666666667" style="436" customWidth="1"/>
    <col min="6" max="7" width="19.5166666666667" style="436" customWidth="1"/>
    <col min="8" max="8" width="20.8333333333333" style="436" customWidth="1"/>
    <col min="9" max="9" width="19.5166666666667" style="436" customWidth="1"/>
    <col min="10" max="11" width="15.7916666666667" style="436" customWidth="1"/>
    <col min="12" max="12" width="22.7083333333333" style="436" customWidth="1"/>
    <col min="13" max="13" width="18.4333333333333" style="436" customWidth="1"/>
    <col min="14" max="14" width="19.375" style="436" customWidth="1"/>
    <col min="15" max="19" width="18.5833333333333" style="436" customWidth="1"/>
    <col min="20" max="21" width="15.7916666666667" style="436" customWidth="1"/>
    <col min="22" max="16384" width="9" style="436"/>
  </cols>
  <sheetData>
    <row r="1" s="436" customFormat="1" ht="100.05" customHeight="1" spans="1:27">
      <c r="A1" s="437" t="str">
        <f>_xlfn.DISPIMG("ID_D6697A225B864C34A678052B48D4E660",1)</f>
        <v>=DISPIMG("ID_D6697A225B864C34A678052B48D4E660",1)</v>
      </c>
      <c r="B1" s="437"/>
      <c r="C1" s="437"/>
      <c r="D1" s="437"/>
      <c r="E1" s="437"/>
      <c r="F1" s="437"/>
      <c r="G1" s="437"/>
      <c r="H1" s="437"/>
      <c r="I1" s="437"/>
      <c r="J1" s="437"/>
      <c r="K1" s="437"/>
      <c r="L1" s="437"/>
      <c r="M1" s="437"/>
      <c r="N1" s="437"/>
      <c r="O1" s="437"/>
      <c r="P1" s="437"/>
      <c r="Q1" s="437"/>
      <c r="R1" s="437"/>
      <c r="S1" s="437"/>
      <c r="T1" s="437"/>
      <c r="U1" s="437"/>
    </row>
    <row r="2" s="436" customFormat="1" ht="39" customHeight="1" spans="1:27">
      <c r="A2" s="438" t="s">
        <v>29</v>
      </c>
      <c r="B2" s="528" t="s">
        <v>246</v>
      </c>
      <c r="C2" s="529"/>
      <c r="D2" s="529"/>
      <c r="E2" s="529"/>
      <c r="F2" s="529"/>
      <c r="G2" s="529"/>
      <c r="H2" s="529"/>
      <c r="I2" s="529"/>
      <c r="J2" s="529"/>
      <c r="K2" s="530"/>
      <c r="L2" s="529" t="s">
        <v>245</v>
      </c>
      <c r="M2" s="529"/>
      <c r="N2" s="529"/>
      <c r="O2" s="529"/>
      <c r="P2" s="529"/>
      <c r="Q2" s="529"/>
      <c r="R2" s="529"/>
      <c r="S2" s="529"/>
      <c r="T2" s="529"/>
      <c r="U2" s="530"/>
    </row>
    <row r="3" s="436" customFormat="1" ht="27" customHeight="1" spans="1:27">
      <c r="A3" s="438" t="s">
        <v>371</v>
      </c>
      <c r="B3" s="531" t="s">
        <v>469</v>
      </c>
      <c r="C3" s="532"/>
      <c r="D3" s="532"/>
      <c r="E3" s="532"/>
      <c r="F3" s="532"/>
      <c r="G3" s="532"/>
      <c r="H3" s="532"/>
      <c r="I3" s="532"/>
      <c r="J3" s="532"/>
      <c r="K3" s="533"/>
      <c r="L3" s="532" t="s">
        <v>470</v>
      </c>
      <c r="M3" s="532"/>
      <c r="N3" s="532"/>
      <c r="O3" s="532"/>
      <c r="P3" s="532"/>
      <c r="Q3" s="532"/>
      <c r="R3" s="532"/>
      <c r="S3" s="532"/>
      <c r="T3" s="532"/>
      <c r="U3" s="533"/>
    </row>
    <row r="4" s="436" customFormat="1" ht="24" customHeight="1" spans="1:27">
      <c r="A4" s="438" t="s">
        <v>355</v>
      </c>
      <c r="B4" s="443" t="s">
        <v>222</v>
      </c>
      <c r="C4" s="444"/>
      <c r="D4" s="443" t="s">
        <v>273</v>
      </c>
      <c r="E4" s="444"/>
      <c r="F4" s="443" t="s">
        <v>274</v>
      </c>
      <c r="G4" s="444"/>
      <c r="H4" s="443" t="s">
        <v>275</v>
      </c>
      <c r="I4" s="444"/>
      <c r="J4" s="534" t="s">
        <v>356</v>
      </c>
      <c r="K4" s="535" t="s">
        <v>418</v>
      </c>
      <c r="L4" s="443" t="s">
        <v>222</v>
      </c>
      <c r="M4" s="444"/>
      <c r="N4" s="443" t="s">
        <v>273</v>
      </c>
      <c r="O4" s="444"/>
      <c r="P4" s="443" t="s">
        <v>274</v>
      </c>
      <c r="Q4" s="444"/>
      <c r="R4" s="443" t="s">
        <v>275</v>
      </c>
      <c r="S4" s="444"/>
      <c r="T4" s="534" t="s">
        <v>356</v>
      </c>
      <c r="U4" s="535" t="s">
        <v>418</v>
      </c>
    </row>
    <row r="5" s="436" customFormat="1" ht="30" customHeight="1" spans="1:27">
      <c r="A5" s="438" t="s">
        <v>277</v>
      </c>
      <c r="B5" s="446" t="s">
        <v>224</v>
      </c>
      <c r="C5" s="446" t="s">
        <v>357</v>
      </c>
      <c r="D5" s="446" t="s">
        <v>224</v>
      </c>
      <c r="E5" s="446" t="s">
        <v>357</v>
      </c>
      <c r="F5" s="446" t="s">
        <v>224</v>
      </c>
      <c r="G5" s="446" t="s">
        <v>357</v>
      </c>
      <c r="H5" s="446" t="s">
        <v>224</v>
      </c>
      <c r="I5" s="446" t="s">
        <v>357</v>
      </c>
      <c r="J5" s="536"/>
      <c r="K5" s="537"/>
      <c r="L5" s="446" t="s">
        <v>224</v>
      </c>
      <c r="M5" s="446" t="s">
        <v>357</v>
      </c>
      <c r="N5" s="446" t="s">
        <v>224</v>
      </c>
      <c r="O5" s="446" t="s">
        <v>357</v>
      </c>
      <c r="P5" s="446" t="s">
        <v>224</v>
      </c>
      <c r="Q5" s="446" t="s">
        <v>357</v>
      </c>
      <c r="R5" s="446" t="s">
        <v>224</v>
      </c>
      <c r="S5" s="446" t="s">
        <v>357</v>
      </c>
      <c r="T5" s="536"/>
      <c r="U5" s="537"/>
    </row>
    <row r="6" s="436" customFormat="1" ht="33" spans="1:27">
      <c r="A6" s="509" t="s">
        <v>419</v>
      </c>
      <c r="B6" s="448">
        <v>7.1</v>
      </c>
      <c r="C6" s="29">
        <f t="shared" ref="C6:G6" si="0">B6*165</f>
        <v>1171.5</v>
      </c>
      <c r="D6" s="450">
        <f t="shared" ref="D6:D30" si="1">B6</f>
        <v>7.1</v>
      </c>
      <c r="E6" s="450">
        <f t="shared" si="0"/>
        <v>1171.5</v>
      </c>
      <c r="F6" s="478">
        <f t="shared" ref="F6:F30" si="2">B6+0.2</f>
        <v>7.3</v>
      </c>
      <c r="G6" s="29">
        <f t="shared" si="0"/>
        <v>1204.5</v>
      </c>
      <c r="H6" s="478">
        <f t="shared" ref="H6:H30" si="3">B6+0.5</f>
        <v>7.6</v>
      </c>
      <c r="I6" s="29">
        <f t="shared" ref="I6:I30" si="4">H6*165</f>
        <v>1254</v>
      </c>
      <c r="J6" s="485" t="s">
        <v>434</v>
      </c>
      <c r="K6" s="488" t="s">
        <v>471</v>
      </c>
      <c r="L6" s="29">
        <v>6.5</v>
      </c>
      <c r="M6" s="29">
        <f t="shared" ref="M6:Q6" si="5">L6*165</f>
        <v>1072.5</v>
      </c>
      <c r="N6" s="450">
        <f t="shared" ref="N6:N30" si="6">L6</f>
        <v>6.5</v>
      </c>
      <c r="O6" s="449">
        <f t="shared" si="5"/>
        <v>1072.5</v>
      </c>
      <c r="P6" s="478">
        <f t="shared" ref="P6:P30" si="7">L6+0.2</f>
        <v>6.7</v>
      </c>
      <c r="Q6" s="29">
        <f t="shared" si="5"/>
        <v>1105.5</v>
      </c>
      <c r="R6" s="478">
        <f t="shared" ref="R6:R30" si="8">L6+0.5</f>
        <v>7</v>
      </c>
      <c r="S6" s="29">
        <f t="shared" ref="S6:S30" si="9">R6*165</f>
        <v>1155</v>
      </c>
      <c r="T6" s="485" t="s">
        <v>472</v>
      </c>
      <c r="U6" s="488" t="s">
        <v>473</v>
      </c>
      <c r="V6"/>
    </row>
    <row r="7" s="436" customFormat="1" ht="17.25" spans="1:27">
      <c r="A7" s="492" t="s">
        <v>282</v>
      </c>
      <c r="B7" s="448">
        <v>7.1</v>
      </c>
      <c r="C7" s="29">
        <f t="shared" ref="C7:G7" si="10">B7*165</f>
        <v>1171.5</v>
      </c>
      <c r="D7" s="450">
        <f t="shared" si="1"/>
        <v>7.1</v>
      </c>
      <c r="E7" s="450">
        <f t="shared" si="10"/>
        <v>1171.5</v>
      </c>
      <c r="F7" s="478">
        <f t="shared" si="2"/>
        <v>7.3</v>
      </c>
      <c r="G7" s="29">
        <f t="shared" si="10"/>
        <v>1204.5</v>
      </c>
      <c r="H7" s="478">
        <f t="shared" si="3"/>
        <v>7.6</v>
      </c>
      <c r="I7" s="29">
        <f t="shared" si="4"/>
        <v>1254</v>
      </c>
      <c r="J7" s="485" t="s">
        <v>434</v>
      </c>
      <c r="K7" s="488" t="s">
        <v>471</v>
      </c>
      <c r="L7" s="29">
        <v>6.5</v>
      </c>
      <c r="M7" s="29">
        <f t="shared" ref="M7:Q7" si="11">L7*165</f>
        <v>1072.5</v>
      </c>
      <c r="N7" s="450">
        <f t="shared" si="6"/>
        <v>6.5</v>
      </c>
      <c r="O7" s="449">
        <f t="shared" si="11"/>
        <v>1072.5</v>
      </c>
      <c r="P7" s="478">
        <f t="shared" si="7"/>
        <v>6.7</v>
      </c>
      <c r="Q7" s="29">
        <f t="shared" si="11"/>
        <v>1105.5</v>
      </c>
      <c r="R7" s="478">
        <f t="shared" si="8"/>
        <v>7</v>
      </c>
      <c r="S7" s="29">
        <f t="shared" si="9"/>
        <v>1155</v>
      </c>
      <c r="T7" s="485" t="s">
        <v>472</v>
      </c>
      <c r="U7" s="488" t="s">
        <v>473</v>
      </c>
    </row>
    <row r="8" s="436" customFormat="1" ht="22.5" spans="1:27">
      <c r="A8" s="491" t="s">
        <v>284</v>
      </c>
      <c r="B8" s="448">
        <v>7.1</v>
      </c>
      <c r="C8" s="29">
        <f t="shared" ref="C8:G8" si="12">B8*165</f>
        <v>1171.5</v>
      </c>
      <c r="D8" s="450">
        <f t="shared" si="1"/>
        <v>7.1</v>
      </c>
      <c r="E8" s="450">
        <f t="shared" si="12"/>
        <v>1171.5</v>
      </c>
      <c r="F8" s="478">
        <f t="shared" si="2"/>
        <v>7.3</v>
      </c>
      <c r="G8" s="29">
        <f t="shared" si="12"/>
        <v>1204.5</v>
      </c>
      <c r="H8" s="478">
        <f t="shared" si="3"/>
        <v>7.6</v>
      </c>
      <c r="I8" s="29">
        <f t="shared" si="4"/>
        <v>1254</v>
      </c>
      <c r="J8" s="485" t="s">
        <v>434</v>
      </c>
      <c r="K8" s="488" t="s">
        <v>471</v>
      </c>
      <c r="L8" s="29">
        <v>6.5</v>
      </c>
      <c r="M8" s="29">
        <f t="shared" ref="M8:Q8" si="13">L8*165</f>
        <v>1072.5</v>
      </c>
      <c r="N8" s="450">
        <f t="shared" si="6"/>
        <v>6.5</v>
      </c>
      <c r="O8" s="449">
        <f t="shared" si="13"/>
        <v>1072.5</v>
      </c>
      <c r="P8" s="478">
        <f t="shared" si="7"/>
        <v>6.7</v>
      </c>
      <c r="Q8" s="29">
        <f t="shared" si="13"/>
        <v>1105.5</v>
      </c>
      <c r="R8" s="478">
        <f t="shared" si="8"/>
        <v>7</v>
      </c>
      <c r="S8" s="29">
        <f t="shared" si="9"/>
        <v>1155</v>
      </c>
      <c r="T8" s="485" t="s">
        <v>472</v>
      </c>
      <c r="U8" s="488" t="s">
        <v>473</v>
      </c>
      <c r="W8" s="451"/>
      <c r="Y8" s="451"/>
      <c r="Z8" s="451"/>
      <c r="AA8" s="451"/>
    </row>
    <row r="9" s="436" customFormat="1" ht="17.25" spans="1:27">
      <c r="A9" s="491" t="s">
        <v>301</v>
      </c>
      <c r="B9" s="448">
        <v>7.1</v>
      </c>
      <c r="C9" s="29">
        <f t="shared" ref="C9:G9" si="14">B9*165</f>
        <v>1171.5</v>
      </c>
      <c r="D9" s="450">
        <f t="shared" si="1"/>
        <v>7.1</v>
      </c>
      <c r="E9" s="450">
        <f t="shared" si="14"/>
        <v>1171.5</v>
      </c>
      <c r="F9" s="478">
        <f t="shared" si="2"/>
        <v>7.3</v>
      </c>
      <c r="G9" s="29">
        <f t="shared" si="14"/>
        <v>1204.5</v>
      </c>
      <c r="H9" s="478">
        <f t="shared" si="3"/>
        <v>7.6</v>
      </c>
      <c r="I9" s="29">
        <f t="shared" si="4"/>
        <v>1254</v>
      </c>
      <c r="J9" s="485" t="s">
        <v>434</v>
      </c>
      <c r="K9" s="488" t="s">
        <v>471</v>
      </c>
      <c r="L9" s="29">
        <v>6.5</v>
      </c>
      <c r="M9" s="29">
        <f t="shared" ref="M9:Q9" si="15">L9*165</f>
        <v>1072.5</v>
      </c>
      <c r="N9" s="450">
        <f t="shared" si="6"/>
        <v>6.5</v>
      </c>
      <c r="O9" s="449">
        <f t="shared" si="15"/>
        <v>1072.5</v>
      </c>
      <c r="P9" s="478">
        <f t="shared" si="7"/>
        <v>6.7</v>
      </c>
      <c r="Q9" s="29">
        <f t="shared" si="15"/>
        <v>1105.5</v>
      </c>
      <c r="R9" s="478">
        <f t="shared" si="8"/>
        <v>7</v>
      </c>
      <c r="S9" s="29">
        <f t="shared" si="9"/>
        <v>1155</v>
      </c>
      <c r="T9" s="485" t="s">
        <v>472</v>
      </c>
      <c r="U9" s="488" t="s">
        <v>473</v>
      </c>
    </row>
    <row r="10" s="436" customFormat="1" ht="17.25" spans="1:27">
      <c r="A10" s="491" t="s">
        <v>285</v>
      </c>
      <c r="B10" s="448">
        <v>7.1</v>
      </c>
      <c r="C10" s="29">
        <f t="shared" ref="C10:G10" si="16">B10*165</f>
        <v>1171.5</v>
      </c>
      <c r="D10" s="450">
        <f t="shared" si="1"/>
        <v>7.1</v>
      </c>
      <c r="E10" s="450">
        <f t="shared" si="16"/>
        <v>1171.5</v>
      </c>
      <c r="F10" s="478">
        <f t="shared" si="2"/>
        <v>7.3</v>
      </c>
      <c r="G10" s="29">
        <f t="shared" si="16"/>
        <v>1204.5</v>
      </c>
      <c r="H10" s="478">
        <f t="shared" si="3"/>
        <v>7.6</v>
      </c>
      <c r="I10" s="29">
        <f t="shared" si="4"/>
        <v>1254</v>
      </c>
      <c r="J10" s="485" t="s">
        <v>434</v>
      </c>
      <c r="K10" s="488" t="s">
        <v>471</v>
      </c>
      <c r="L10" s="29">
        <v>6.5</v>
      </c>
      <c r="M10" s="29">
        <f t="shared" ref="M10:Q10" si="17">L10*165</f>
        <v>1072.5</v>
      </c>
      <c r="N10" s="450">
        <f t="shared" si="6"/>
        <v>6.5</v>
      </c>
      <c r="O10" s="449">
        <f t="shared" si="17"/>
        <v>1072.5</v>
      </c>
      <c r="P10" s="478">
        <f t="shared" si="7"/>
        <v>6.7</v>
      </c>
      <c r="Q10" s="29">
        <f t="shared" si="17"/>
        <v>1105.5</v>
      </c>
      <c r="R10" s="478">
        <f t="shared" si="8"/>
        <v>7</v>
      </c>
      <c r="S10" s="29">
        <f t="shared" si="9"/>
        <v>1155</v>
      </c>
      <c r="T10" s="485" t="s">
        <v>472</v>
      </c>
      <c r="U10" s="488" t="s">
        <v>473</v>
      </c>
    </row>
    <row r="11" s="436" customFormat="1" ht="17.25" spans="1:27">
      <c r="A11" s="491" t="s">
        <v>304</v>
      </c>
      <c r="B11" s="448">
        <v>7.1</v>
      </c>
      <c r="C11" s="29">
        <f t="shared" ref="C11:G11" si="18">B11*165</f>
        <v>1171.5</v>
      </c>
      <c r="D11" s="450">
        <f t="shared" si="1"/>
        <v>7.1</v>
      </c>
      <c r="E11" s="450">
        <f t="shared" si="18"/>
        <v>1171.5</v>
      </c>
      <c r="F11" s="478">
        <f t="shared" si="2"/>
        <v>7.3</v>
      </c>
      <c r="G11" s="29">
        <f t="shared" si="18"/>
        <v>1204.5</v>
      </c>
      <c r="H11" s="478">
        <f t="shared" si="3"/>
        <v>7.6</v>
      </c>
      <c r="I11" s="29">
        <f t="shared" si="4"/>
        <v>1254</v>
      </c>
      <c r="J11" s="485" t="s">
        <v>434</v>
      </c>
      <c r="K11" s="488" t="s">
        <v>204</v>
      </c>
      <c r="L11" s="29">
        <v>6.5</v>
      </c>
      <c r="M11" s="29">
        <f t="shared" ref="M11:Q11" si="19">L11*165</f>
        <v>1072.5</v>
      </c>
      <c r="N11" s="450">
        <f t="shared" si="6"/>
        <v>6.5</v>
      </c>
      <c r="O11" s="449">
        <f t="shared" si="19"/>
        <v>1072.5</v>
      </c>
      <c r="P11" s="478">
        <f t="shared" si="7"/>
        <v>6.7</v>
      </c>
      <c r="Q11" s="29">
        <f t="shared" si="19"/>
        <v>1105.5</v>
      </c>
      <c r="R11" s="478">
        <f t="shared" si="8"/>
        <v>7</v>
      </c>
      <c r="S11" s="29">
        <f t="shared" si="9"/>
        <v>1155</v>
      </c>
      <c r="T11" s="485" t="s">
        <v>472</v>
      </c>
      <c r="U11" s="488" t="s">
        <v>204</v>
      </c>
    </row>
    <row r="12" s="436" customFormat="1" ht="17.25" spans="1:27">
      <c r="A12" s="492" t="s">
        <v>293</v>
      </c>
      <c r="B12" s="448">
        <v>7.1</v>
      </c>
      <c r="C12" s="29">
        <f t="shared" ref="C12:G12" si="20">B12*165</f>
        <v>1171.5</v>
      </c>
      <c r="D12" s="450">
        <f t="shared" si="1"/>
        <v>7.1</v>
      </c>
      <c r="E12" s="450">
        <f t="shared" si="20"/>
        <v>1171.5</v>
      </c>
      <c r="F12" s="478">
        <f t="shared" si="2"/>
        <v>7.3</v>
      </c>
      <c r="G12" s="29">
        <f t="shared" si="20"/>
        <v>1204.5</v>
      </c>
      <c r="H12" s="478">
        <f t="shared" si="3"/>
        <v>7.6</v>
      </c>
      <c r="I12" s="29">
        <f t="shared" si="4"/>
        <v>1254</v>
      </c>
      <c r="J12" s="485" t="s">
        <v>434</v>
      </c>
      <c r="K12" s="488" t="s">
        <v>204</v>
      </c>
      <c r="L12" s="29">
        <v>6.5</v>
      </c>
      <c r="M12" s="29">
        <f t="shared" ref="M12:Q12" si="21">L12*165</f>
        <v>1072.5</v>
      </c>
      <c r="N12" s="450">
        <f t="shared" si="6"/>
        <v>6.5</v>
      </c>
      <c r="O12" s="449">
        <f t="shared" si="21"/>
        <v>1072.5</v>
      </c>
      <c r="P12" s="478">
        <f t="shared" si="7"/>
        <v>6.7</v>
      </c>
      <c r="Q12" s="29">
        <f t="shared" si="21"/>
        <v>1105.5</v>
      </c>
      <c r="R12" s="478">
        <f t="shared" si="8"/>
        <v>7</v>
      </c>
      <c r="S12" s="29">
        <f t="shared" si="9"/>
        <v>1155</v>
      </c>
      <c r="T12" s="485" t="s">
        <v>472</v>
      </c>
      <c r="U12" s="488" t="s">
        <v>204</v>
      </c>
    </row>
    <row r="13" s="436" customFormat="1" ht="17.25" spans="1:27">
      <c r="A13" s="491" t="s">
        <v>294</v>
      </c>
      <c r="B13" s="448">
        <v>7.1</v>
      </c>
      <c r="C13" s="29">
        <f t="shared" ref="C13:G13" si="22">B13*165</f>
        <v>1171.5</v>
      </c>
      <c r="D13" s="450">
        <f t="shared" si="1"/>
        <v>7.1</v>
      </c>
      <c r="E13" s="450">
        <f t="shared" si="22"/>
        <v>1171.5</v>
      </c>
      <c r="F13" s="478">
        <f t="shared" si="2"/>
        <v>7.3</v>
      </c>
      <c r="G13" s="29">
        <f t="shared" si="22"/>
        <v>1204.5</v>
      </c>
      <c r="H13" s="478">
        <f t="shared" si="3"/>
        <v>7.6</v>
      </c>
      <c r="I13" s="29">
        <f t="shared" si="4"/>
        <v>1254</v>
      </c>
      <c r="J13" s="485" t="s">
        <v>434</v>
      </c>
      <c r="K13" s="488" t="s">
        <v>204</v>
      </c>
      <c r="L13" s="29">
        <v>6.5</v>
      </c>
      <c r="M13" s="29">
        <f t="shared" ref="M13:Q13" si="23">L13*165</f>
        <v>1072.5</v>
      </c>
      <c r="N13" s="450">
        <f t="shared" si="6"/>
        <v>6.5</v>
      </c>
      <c r="O13" s="449">
        <f t="shared" si="23"/>
        <v>1072.5</v>
      </c>
      <c r="P13" s="478">
        <f t="shared" si="7"/>
        <v>6.7</v>
      </c>
      <c r="Q13" s="29">
        <f t="shared" si="23"/>
        <v>1105.5</v>
      </c>
      <c r="R13" s="478">
        <f t="shared" si="8"/>
        <v>7</v>
      </c>
      <c r="S13" s="29">
        <f t="shared" si="9"/>
        <v>1155</v>
      </c>
      <c r="T13" s="485" t="s">
        <v>472</v>
      </c>
      <c r="U13" s="488" t="s">
        <v>204</v>
      </c>
    </row>
    <row r="14" s="436" customFormat="1" ht="17.25" spans="1:27">
      <c r="A14" s="491" t="s">
        <v>295</v>
      </c>
      <c r="B14" s="448">
        <v>7.1</v>
      </c>
      <c r="C14" s="29">
        <f t="shared" ref="C14:G14" si="24">B14*165</f>
        <v>1171.5</v>
      </c>
      <c r="D14" s="450">
        <f t="shared" si="1"/>
        <v>7.1</v>
      </c>
      <c r="E14" s="450">
        <f t="shared" si="24"/>
        <v>1171.5</v>
      </c>
      <c r="F14" s="478">
        <f t="shared" si="2"/>
        <v>7.3</v>
      </c>
      <c r="G14" s="29">
        <f t="shared" si="24"/>
        <v>1204.5</v>
      </c>
      <c r="H14" s="478">
        <f t="shared" si="3"/>
        <v>7.6</v>
      </c>
      <c r="I14" s="29">
        <f t="shared" si="4"/>
        <v>1254</v>
      </c>
      <c r="J14" s="485" t="s">
        <v>434</v>
      </c>
      <c r="K14" s="488" t="s">
        <v>204</v>
      </c>
      <c r="L14" s="29">
        <v>6.5</v>
      </c>
      <c r="M14" s="29">
        <f t="shared" ref="M14:Q14" si="25">L14*165</f>
        <v>1072.5</v>
      </c>
      <c r="N14" s="450">
        <f t="shared" si="6"/>
        <v>6.5</v>
      </c>
      <c r="O14" s="449">
        <f t="shared" si="25"/>
        <v>1072.5</v>
      </c>
      <c r="P14" s="478">
        <f t="shared" si="7"/>
        <v>6.7</v>
      </c>
      <c r="Q14" s="29">
        <f t="shared" si="25"/>
        <v>1105.5</v>
      </c>
      <c r="R14" s="478">
        <f t="shared" si="8"/>
        <v>7</v>
      </c>
      <c r="S14" s="29">
        <f t="shared" si="9"/>
        <v>1155</v>
      </c>
      <c r="T14" s="485" t="s">
        <v>472</v>
      </c>
      <c r="U14" s="488" t="s">
        <v>204</v>
      </c>
    </row>
    <row r="15" s="436" customFormat="1" ht="17.25" spans="1:27">
      <c r="A15" s="491" t="s">
        <v>425</v>
      </c>
      <c r="B15" s="448">
        <v>7.1</v>
      </c>
      <c r="C15" s="29">
        <f t="shared" ref="C15:G15" si="26">B15*165</f>
        <v>1171.5</v>
      </c>
      <c r="D15" s="450">
        <f t="shared" si="1"/>
        <v>7.1</v>
      </c>
      <c r="E15" s="450">
        <f t="shared" si="26"/>
        <v>1171.5</v>
      </c>
      <c r="F15" s="478">
        <f t="shared" si="2"/>
        <v>7.3</v>
      </c>
      <c r="G15" s="29">
        <f t="shared" si="26"/>
        <v>1204.5</v>
      </c>
      <c r="H15" s="478">
        <f t="shared" si="3"/>
        <v>7.6</v>
      </c>
      <c r="I15" s="29">
        <f t="shared" si="4"/>
        <v>1254</v>
      </c>
      <c r="J15" s="485" t="s">
        <v>434</v>
      </c>
      <c r="K15" s="488" t="s">
        <v>204</v>
      </c>
      <c r="L15" s="29">
        <v>6.5</v>
      </c>
      <c r="M15" s="29">
        <f t="shared" ref="M15:Q15" si="27">L15*165</f>
        <v>1072.5</v>
      </c>
      <c r="N15" s="450">
        <f t="shared" si="6"/>
        <v>6.5</v>
      </c>
      <c r="O15" s="449">
        <f t="shared" si="27"/>
        <v>1072.5</v>
      </c>
      <c r="P15" s="478">
        <f t="shared" si="7"/>
        <v>6.7</v>
      </c>
      <c r="Q15" s="29">
        <f t="shared" si="27"/>
        <v>1105.5</v>
      </c>
      <c r="R15" s="478">
        <f t="shared" si="8"/>
        <v>7</v>
      </c>
      <c r="S15" s="29">
        <f t="shared" si="9"/>
        <v>1155</v>
      </c>
      <c r="T15" s="485" t="s">
        <v>472</v>
      </c>
      <c r="U15" s="488" t="s">
        <v>204</v>
      </c>
    </row>
    <row r="16" s="436" customFormat="1" ht="17.25" spans="1:27">
      <c r="A16" s="491" t="s">
        <v>426</v>
      </c>
      <c r="B16" s="448">
        <v>7.3</v>
      </c>
      <c r="C16" s="29">
        <f t="shared" ref="C16:G16" si="28">B16*165</f>
        <v>1204.5</v>
      </c>
      <c r="D16" s="450">
        <f t="shared" si="1"/>
        <v>7.3</v>
      </c>
      <c r="E16" s="450">
        <f t="shared" si="28"/>
        <v>1204.5</v>
      </c>
      <c r="F16" s="478">
        <f t="shared" si="2"/>
        <v>7.5</v>
      </c>
      <c r="G16" s="29">
        <f t="shared" si="28"/>
        <v>1237.5</v>
      </c>
      <c r="H16" s="478">
        <f t="shared" si="3"/>
        <v>7.8</v>
      </c>
      <c r="I16" s="29">
        <f t="shared" si="4"/>
        <v>1287</v>
      </c>
      <c r="J16" s="485" t="s">
        <v>434</v>
      </c>
      <c r="K16" s="488" t="s">
        <v>204</v>
      </c>
      <c r="L16" s="29">
        <v>6.7</v>
      </c>
      <c r="M16" s="29">
        <f t="shared" ref="M16:Q16" si="29">L16*165</f>
        <v>1105.5</v>
      </c>
      <c r="N16" s="450">
        <f t="shared" si="6"/>
        <v>6.7</v>
      </c>
      <c r="O16" s="449">
        <f t="shared" si="29"/>
        <v>1105.5</v>
      </c>
      <c r="P16" s="478">
        <f t="shared" si="7"/>
        <v>6.9</v>
      </c>
      <c r="Q16" s="29">
        <f t="shared" si="29"/>
        <v>1138.5</v>
      </c>
      <c r="R16" s="478">
        <f t="shared" si="8"/>
        <v>7.2</v>
      </c>
      <c r="S16" s="29">
        <f t="shared" si="9"/>
        <v>1188</v>
      </c>
      <c r="T16" s="485" t="s">
        <v>472</v>
      </c>
      <c r="U16" s="488" t="s">
        <v>204</v>
      </c>
    </row>
    <row r="17" s="436" customFormat="1" ht="17.25" spans="1:21">
      <c r="A17" s="491" t="s">
        <v>427</v>
      </c>
      <c r="B17" s="448">
        <v>7.3</v>
      </c>
      <c r="C17" s="29">
        <f t="shared" ref="C17:G17" si="30">B17*165</f>
        <v>1204.5</v>
      </c>
      <c r="D17" s="450">
        <f t="shared" si="1"/>
        <v>7.3</v>
      </c>
      <c r="E17" s="450">
        <f t="shared" si="30"/>
        <v>1204.5</v>
      </c>
      <c r="F17" s="478">
        <f t="shared" si="2"/>
        <v>7.5</v>
      </c>
      <c r="G17" s="29">
        <f t="shared" si="30"/>
        <v>1237.5</v>
      </c>
      <c r="H17" s="478">
        <f t="shared" si="3"/>
        <v>7.8</v>
      </c>
      <c r="I17" s="29">
        <f t="shared" si="4"/>
        <v>1287</v>
      </c>
      <c r="J17" s="485" t="s">
        <v>434</v>
      </c>
      <c r="K17" s="488" t="s">
        <v>204</v>
      </c>
      <c r="L17" s="29">
        <v>6.7</v>
      </c>
      <c r="M17" s="29">
        <f t="shared" ref="M17:Q17" si="31">L17*165</f>
        <v>1105.5</v>
      </c>
      <c r="N17" s="450">
        <f t="shared" si="6"/>
        <v>6.7</v>
      </c>
      <c r="O17" s="449">
        <f t="shared" si="31"/>
        <v>1105.5</v>
      </c>
      <c r="P17" s="478">
        <f t="shared" si="7"/>
        <v>6.9</v>
      </c>
      <c r="Q17" s="29">
        <f t="shared" si="31"/>
        <v>1138.5</v>
      </c>
      <c r="R17" s="478">
        <f t="shared" si="8"/>
        <v>7.2</v>
      </c>
      <c r="S17" s="29">
        <f t="shared" si="9"/>
        <v>1188</v>
      </c>
      <c r="T17" s="485" t="s">
        <v>472</v>
      </c>
      <c r="U17" s="488" t="s">
        <v>204</v>
      </c>
    </row>
    <row r="18" s="436" customFormat="1" ht="17.25" spans="1:21">
      <c r="A18" s="491" t="s">
        <v>428</v>
      </c>
      <c r="B18" s="448">
        <v>7.3</v>
      </c>
      <c r="C18" s="29">
        <f t="shared" ref="C18:G18" si="32">B18*165</f>
        <v>1204.5</v>
      </c>
      <c r="D18" s="450">
        <f t="shared" si="1"/>
        <v>7.3</v>
      </c>
      <c r="E18" s="450">
        <f t="shared" si="32"/>
        <v>1204.5</v>
      </c>
      <c r="F18" s="478">
        <f t="shared" si="2"/>
        <v>7.5</v>
      </c>
      <c r="G18" s="29">
        <f t="shared" si="32"/>
        <v>1237.5</v>
      </c>
      <c r="H18" s="478">
        <f t="shared" si="3"/>
        <v>7.8</v>
      </c>
      <c r="I18" s="29">
        <f t="shared" si="4"/>
        <v>1287</v>
      </c>
      <c r="J18" s="485" t="s">
        <v>434</v>
      </c>
      <c r="K18" s="488" t="s">
        <v>204</v>
      </c>
      <c r="L18" s="29">
        <v>6.7</v>
      </c>
      <c r="M18" s="29">
        <f t="shared" ref="M18:Q18" si="33">L18*165</f>
        <v>1105.5</v>
      </c>
      <c r="N18" s="450">
        <f t="shared" si="6"/>
        <v>6.7</v>
      </c>
      <c r="O18" s="449">
        <f t="shared" si="33"/>
        <v>1105.5</v>
      </c>
      <c r="P18" s="478">
        <f t="shared" si="7"/>
        <v>6.9</v>
      </c>
      <c r="Q18" s="29">
        <f t="shared" si="33"/>
        <v>1138.5</v>
      </c>
      <c r="R18" s="478">
        <f t="shared" si="8"/>
        <v>7.2</v>
      </c>
      <c r="S18" s="29">
        <f t="shared" si="9"/>
        <v>1188</v>
      </c>
      <c r="T18" s="485" t="s">
        <v>472</v>
      </c>
      <c r="U18" s="488" t="s">
        <v>204</v>
      </c>
    </row>
    <row r="19" s="436" customFormat="1" ht="17.25" spans="1:21">
      <c r="A19" s="491" t="s">
        <v>429</v>
      </c>
      <c r="B19" s="448">
        <v>7.3</v>
      </c>
      <c r="C19" s="29">
        <f t="shared" ref="C19:G19" si="34">B19*165</f>
        <v>1204.5</v>
      </c>
      <c r="D19" s="450">
        <f t="shared" si="1"/>
        <v>7.3</v>
      </c>
      <c r="E19" s="450">
        <f t="shared" si="34"/>
        <v>1204.5</v>
      </c>
      <c r="F19" s="478">
        <f t="shared" si="2"/>
        <v>7.5</v>
      </c>
      <c r="G19" s="29">
        <f t="shared" si="34"/>
        <v>1237.5</v>
      </c>
      <c r="H19" s="478">
        <f t="shared" si="3"/>
        <v>7.8</v>
      </c>
      <c r="I19" s="29">
        <f t="shared" si="4"/>
        <v>1287</v>
      </c>
      <c r="J19" s="485" t="s">
        <v>434</v>
      </c>
      <c r="K19" s="488" t="s">
        <v>204</v>
      </c>
      <c r="L19" s="29">
        <v>6.7</v>
      </c>
      <c r="M19" s="29">
        <f t="shared" ref="M19:Q19" si="35">L19*165</f>
        <v>1105.5</v>
      </c>
      <c r="N19" s="450">
        <f t="shared" si="6"/>
        <v>6.7</v>
      </c>
      <c r="O19" s="449">
        <f t="shared" si="35"/>
        <v>1105.5</v>
      </c>
      <c r="P19" s="478">
        <f t="shared" si="7"/>
        <v>6.9</v>
      </c>
      <c r="Q19" s="29">
        <f t="shared" si="35"/>
        <v>1138.5</v>
      </c>
      <c r="R19" s="478">
        <f t="shared" si="8"/>
        <v>7.2</v>
      </c>
      <c r="S19" s="29">
        <f t="shared" si="9"/>
        <v>1188</v>
      </c>
      <c r="T19" s="485" t="s">
        <v>472</v>
      </c>
      <c r="U19" s="488" t="s">
        <v>204</v>
      </c>
    </row>
    <row r="20" s="436" customFormat="1" ht="17.25" spans="1:21">
      <c r="A20" s="491" t="s">
        <v>430</v>
      </c>
      <c r="B20" s="448">
        <v>7.3</v>
      </c>
      <c r="C20" s="29">
        <f t="shared" ref="C20:G20" si="36">B20*165</f>
        <v>1204.5</v>
      </c>
      <c r="D20" s="450">
        <f t="shared" si="1"/>
        <v>7.3</v>
      </c>
      <c r="E20" s="450">
        <f t="shared" si="36"/>
        <v>1204.5</v>
      </c>
      <c r="F20" s="478">
        <f t="shared" si="2"/>
        <v>7.5</v>
      </c>
      <c r="G20" s="29">
        <f t="shared" si="36"/>
        <v>1237.5</v>
      </c>
      <c r="H20" s="478">
        <f t="shared" si="3"/>
        <v>7.8</v>
      </c>
      <c r="I20" s="29">
        <f t="shared" si="4"/>
        <v>1287</v>
      </c>
      <c r="J20" s="485" t="s">
        <v>472</v>
      </c>
      <c r="K20" s="488" t="s">
        <v>204</v>
      </c>
      <c r="L20" s="29">
        <v>6.7</v>
      </c>
      <c r="M20" s="29">
        <f t="shared" ref="M20:Q20" si="37">L20*165</f>
        <v>1105.5</v>
      </c>
      <c r="N20" s="450">
        <f t="shared" si="6"/>
        <v>6.7</v>
      </c>
      <c r="O20" s="449">
        <f t="shared" si="37"/>
        <v>1105.5</v>
      </c>
      <c r="P20" s="478">
        <f t="shared" si="7"/>
        <v>6.9</v>
      </c>
      <c r="Q20" s="29">
        <f t="shared" si="37"/>
        <v>1138.5</v>
      </c>
      <c r="R20" s="478">
        <f t="shared" si="8"/>
        <v>7.2</v>
      </c>
      <c r="S20" s="29">
        <f t="shared" si="9"/>
        <v>1188</v>
      </c>
      <c r="T20" s="485" t="s">
        <v>474</v>
      </c>
      <c r="U20" s="488" t="s">
        <v>204</v>
      </c>
    </row>
    <row r="21" s="436" customFormat="1" ht="17.25" spans="1:21">
      <c r="A21" s="491" t="s">
        <v>432</v>
      </c>
      <c r="B21" s="448">
        <v>7.4</v>
      </c>
      <c r="C21" s="29">
        <f t="shared" ref="C21:G21" si="38">B21*165</f>
        <v>1221</v>
      </c>
      <c r="D21" s="450">
        <f t="shared" si="1"/>
        <v>7.4</v>
      </c>
      <c r="E21" s="450">
        <f t="shared" si="38"/>
        <v>1221</v>
      </c>
      <c r="F21" s="478">
        <f t="shared" si="2"/>
        <v>7.6</v>
      </c>
      <c r="G21" s="29">
        <f t="shared" si="38"/>
        <v>1254</v>
      </c>
      <c r="H21" s="478">
        <f t="shared" si="3"/>
        <v>7.9</v>
      </c>
      <c r="I21" s="29">
        <f t="shared" si="4"/>
        <v>1303.5</v>
      </c>
      <c r="J21" s="485" t="s">
        <v>472</v>
      </c>
      <c r="K21" s="488" t="s">
        <v>204</v>
      </c>
      <c r="L21" s="29">
        <v>6.8</v>
      </c>
      <c r="M21" s="29">
        <f t="shared" ref="M21:Q21" si="39">L21*165</f>
        <v>1122</v>
      </c>
      <c r="N21" s="450">
        <f t="shared" si="6"/>
        <v>6.8</v>
      </c>
      <c r="O21" s="449">
        <f t="shared" si="39"/>
        <v>1122</v>
      </c>
      <c r="P21" s="478">
        <f t="shared" si="7"/>
        <v>7</v>
      </c>
      <c r="Q21" s="29">
        <f t="shared" si="39"/>
        <v>1155</v>
      </c>
      <c r="R21" s="478">
        <f t="shared" si="8"/>
        <v>7.3</v>
      </c>
      <c r="S21" s="29">
        <f t="shared" si="9"/>
        <v>1204.5</v>
      </c>
      <c r="T21" s="485" t="s">
        <v>474</v>
      </c>
      <c r="U21" s="488" t="s">
        <v>204</v>
      </c>
    </row>
    <row r="22" s="436" customFormat="1" ht="17.25" spans="1:21">
      <c r="A22" s="491" t="s">
        <v>308</v>
      </c>
      <c r="B22" s="448">
        <v>7.6</v>
      </c>
      <c r="C22" s="29">
        <f t="shared" ref="C22:G22" si="40">B22*165</f>
        <v>1254</v>
      </c>
      <c r="D22" s="450">
        <f t="shared" si="1"/>
        <v>7.6</v>
      </c>
      <c r="E22" s="450">
        <f t="shared" si="40"/>
        <v>1254</v>
      </c>
      <c r="F22" s="478">
        <f t="shared" si="2"/>
        <v>7.8</v>
      </c>
      <c r="G22" s="29">
        <f t="shared" si="40"/>
        <v>1287</v>
      </c>
      <c r="H22" s="478">
        <f t="shared" si="3"/>
        <v>8.1</v>
      </c>
      <c r="I22" s="29">
        <f t="shared" si="4"/>
        <v>1336.5</v>
      </c>
      <c r="J22" s="485" t="s">
        <v>472</v>
      </c>
      <c r="K22" s="488" t="s">
        <v>475</v>
      </c>
      <c r="L22" s="29">
        <v>7</v>
      </c>
      <c r="M22" s="29">
        <f t="shared" ref="M22:Q22" si="41">L22*165</f>
        <v>1155</v>
      </c>
      <c r="N22" s="450">
        <f t="shared" si="6"/>
        <v>7</v>
      </c>
      <c r="O22" s="449">
        <f t="shared" si="41"/>
        <v>1155</v>
      </c>
      <c r="P22" s="478">
        <f t="shared" si="7"/>
        <v>7.2</v>
      </c>
      <c r="Q22" s="29">
        <f t="shared" si="41"/>
        <v>1188</v>
      </c>
      <c r="R22" s="478">
        <f t="shared" si="8"/>
        <v>7.5</v>
      </c>
      <c r="S22" s="29">
        <f t="shared" si="9"/>
        <v>1237.5</v>
      </c>
      <c r="T22" s="485" t="s">
        <v>474</v>
      </c>
      <c r="U22" s="488" t="s">
        <v>476</v>
      </c>
    </row>
    <row r="23" s="436" customFormat="1" ht="17.25" spans="1:21">
      <c r="A23" s="491" t="s">
        <v>310</v>
      </c>
      <c r="B23" s="448">
        <v>7.6</v>
      </c>
      <c r="C23" s="29">
        <f t="shared" ref="C23:G23" si="42">B23*165</f>
        <v>1254</v>
      </c>
      <c r="D23" s="450">
        <f t="shared" si="1"/>
        <v>7.6</v>
      </c>
      <c r="E23" s="450">
        <f t="shared" si="42"/>
        <v>1254</v>
      </c>
      <c r="F23" s="478">
        <f t="shared" si="2"/>
        <v>7.8</v>
      </c>
      <c r="G23" s="29">
        <f t="shared" si="42"/>
        <v>1287</v>
      </c>
      <c r="H23" s="478">
        <f t="shared" si="3"/>
        <v>8.1</v>
      </c>
      <c r="I23" s="29">
        <f t="shared" si="4"/>
        <v>1336.5</v>
      </c>
      <c r="J23" s="485" t="s">
        <v>472</v>
      </c>
      <c r="K23" s="488" t="s">
        <v>475</v>
      </c>
      <c r="L23" s="29">
        <v>7</v>
      </c>
      <c r="M23" s="29">
        <f t="shared" ref="M23:Q23" si="43">L23*165</f>
        <v>1155</v>
      </c>
      <c r="N23" s="450">
        <f t="shared" si="6"/>
        <v>7</v>
      </c>
      <c r="O23" s="449">
        <f t="shared" si="43"/>
        <v>1155</v>
      </c>
      <c r="P23" s="478">
        <f t="shared" si="7"/>
        <v>7.2</v>
      </c>
      <c r="Q23" s="29">
        <f t="shared" si="43"/>
        <v>1188</v>
      </c>
      <c r="R23" s="478">
        <f t="shared" si="8"/>
        <v>7.5</v>
      </c>
      <c r="S23" s="29">
        <f t="shared" si="9"/>
        <v>1237.5</v>
      </c>
      <c r="T23" s="485" t="s">
        <v>474</v>
      </c>
      <c r="U23" s="488" t="s">
        <v>476</v>
      </c>
    </row>
    <row r="24" s="436" customFormat="1" ht="17.25" spans="1:21">
      <c r="A24" s="491" t="s">
        <v>286</v>
      </c>
      <c r="B24" s="448">
        <v>7.6</v>
      </c>
      <c r="C24" s="29">
        <f t="shared" ref="C24:G24" si="44">B24*165</f>
        <v>1254</v>
      </c>
      <c r="D24" s="450">
        <f t="shared" si="1"/>
        <v>7.6</v>
      </c>
      <c r="E24" s="450">
        <f t="shared" si="44"/>
        <v>1254</v>
      </c>
      <c r="F24" s="478">
        <f t="shared" si="2"/>
        <v>7.8</v>
      </c>
      <c r="G24" s="29">
        <f t="shared" si="44"/>
        <v>1287</v>
      </c>
      <c r="H24" s="478">
        <f t="shared" si="3"/>
        <v>8.1</v>
      </c>
      <c r="I24" s="29">
        <f t="shared" si="4"/>
        <v>1336.5</v>
      </c>
      <c r="J24" s="485" t="s">
        <v>472</v>
      </c>
      <c r="K24" s="488" t="s">
        <v>475</v>
      </c>
      <c r="L24" s="29">
        <v>7</v>
      </c>
      <c r="M24" s="29">
        <f t="shared" ref="M24:Q24" si="45">L24*165</f>
        <v>1155</v>
      </c>
      <c r="N24" s="450">
        <f t="shared" si="6"/>
        <v>7</v>
      </c>
      <c r="O24" s="449">
        <f t="shared" si="45"/>
        <v>1155</v>
      </c>
      <c r="P24" s="478">
        <f t="shared" si="7"/>
        <v>7.2</v>
      </c>
      <c r="Q24" s="29">
        <f t="shared" si="45"/>
        <v>1188</v>
      </c>
      <c r="R24" s="478">
        <f t="shared" si="8"/>
        <v>7.5</v>
      </c>
      <c r="S24" s="29">
        <f t="shared" si="9"/>
        <v>1237.5</v>
      </c>
      <c r="T24" s="485" t="s">
        <v>474</v>
      </c>
      <c r="U24" s="488" t="s">
        <v>476</v>
      </c>
    </row>
    <row r="25" s="436" customFormat="1" ht="17.25" spans="1:21">
      <c r="A25" s="491" t="s">
        <v>287</v>
      </c>
      <c r="B25" s="448">
        <v>7.6</v>
      </c>
      <c r="C25" s="29">
        <f t="shared" ref="C25:G25" si="46">B25*165</f>
        <v>1254</v>
      </c>
      <c r="D25" s="450">
        <f t="shared" si="1"/>
        <v>7.6</v>
      </c>
      <c r="E25" s="450">
        <f t="shared" si="46"/>
        <v>1254</v>
      </c>
      <c r="F25" s="478">
        <f t="shared" si="2"/>
        <v>7.8</v>
      </c>
      <c r="G25" s="29">
        <f t="shared" si="46"/>
        <v>1287</v>
      </c>
      <c r="H25" s="478">
        <f t="shared" si="3"/>
        <v>8.1</v>
      </c>
      <c r="I25" s="29">
        <f t="shared" si="4"/>
        <v>1336.5</v>
      </c>
      <c r="J25" s="485" t="s">
        <v>472</v>
      </c>
      <c r="K25" s="488" t="s">
        <v>475</v>
      </c>
      <c r="L25" s="29">
        <v>7</v>
      </c>
      <c r="M25" s="29">
        <f t="shared" ref="M25:Q25" si="47">L25*165</f>
        <v>1155</v>
      </c>
      <c r="N25" s="450">
        <f t="shared" si="6"/>
        <v>7</v>
      </c>
      <c r="O25" s="449">
        <f t="shared" si="47"/>
        <v>1155</v>
      </c>
      <c r="P25" s="478">
        <f t="shared" si="7"/>
        <v>7.2</v>
      </c>
      <c r="Q25" s="29">
        <f t="shared" si="47"/>
        <v>1188</v>
      </c>
      <c r="R25" s="478">
        <f t="shared" si="8"/>
        <v>7.5</v>
      </c>
      <c r="S25" s="29">
        <f t="shared" si="9"/>
        <v>1237.5</v>
      </c>
      <c r="T25" s="485" t="s">
        <v>474</v>
      </c>
      <c r="U25" s="488" t="s">
        <v>476</v>
      </c>
    </row>
    <row r="26" s="436" customFormat="1" ht="17.25" spans="1:21">
      <c r="A26" s="491" t="s">
        <v>289</v>
      </c>
      <c r="B26" s="448">
        <v>7.6</v>
      </c>
      <c r="C26" s="29">
        <f t="shared" ref="C26:G26" si="48">B26*165</f>
        <v>1254</v>
      </c>
      <c r="D26" s="450">
        <f t="shared" si="1"/>
        <v>7.6</v>
      </c>
      <c r="E26" s="450">
        <f t="shared" si="48"/>
        <v>1254</v>
      </c>
      <c r="F26" s="478">
        <f t="shared" si="2"/>
        <v>7.8</v>
      </c>
      <c r="G26" s="29">
        <f t="shared" si="48"/>
        <v>1287</v>
      </c>
      <c r="H26" s="478">
        <f t="shared" si="3"/>
        <v>8.1</v>
      </c>
      <c r="I26" s="29">
        <f t="shared" si="4"/>
        <v>1336.5</v>
      </c>
      <c r="J26" s="485" t="s">
        <v>472</v>
      </c>
      <c r="K26" s="488" t="s">
        <v>475</v>
      </c>
      <c r="L26" s="29">
        <v>7</v>
      </c>
      <c r="M26" s="29">
        <f t="shared" ref="M26:Q26" si="49">L26*165</f>
        <v>1155</v>
      </c>
      <c r="N26" s="450">
        <f t="shared" si="6"/>
        <v>7</v>
      </c>
      <c r="O26" s="449">
        <f t="shared" si="49"/>
        <v>1155</v>
      </c>
      <c r="P26" s="478">
        <f t="shared" si="7"/>
        <v>7.2</v>
      </c>
      <c r="Q26" s="29">
        <f t="shared" si="49"/>
        <v>1188</v>
      </c>
      <c r="R26" s="478">
        <f t="shared" si="8"/>
        <v>7.5</v>
      </c>
      <c r="S26" s="29">
        <f t="shared" si="9"/>
        <v>1237.5</v>
      </c>
      <c r="T26" s="485" t="s">
        <v>474</v>
      </c>
      <c r="U26" s="488" t="s">
        <v>476</v>
      </c>
    </row>
    <row r="27" s="436" customFormat="1" ht="17.25" spans="1:21">
      <c r="A27" s="491" t="s">
        <v>290</v>
      </c>
      <c r="B27" s="448">
        <v>7.6</v>
      </c>
      <c r="C27" s="29">
        <f t="shared" ref="C27:G27" si="50">B27*165</f>
        <v>1254</v>
      </c>
      <c r="D27" s="450">
        <f t="shared" si="1"/>
        <v>7.6</v>
      </c>
      <c r="E27" s="450">
        <f t="shared" si="50"/>
        <v>1254</v>
      </c>
      <c r="F27" s="478">
        <f t="shared" si="2"/>
        <v>7.8</v>
      </c>
      <c r="G27" s="29">
        <f t="shared" si="50"/>
        <v>1287</v>
      </c>
      <c r="H27" s="478">
        <f t="shared" si="3"/>
        <v>8.1</v>
      </c>
      <c r="I27" s="29">
        <f t="shared" si="4"/>
        <v>1336.5</v>
      </c>
      <c r="J27" s="485" t="s">
        <v>472</v>
      </c>
      <c r="K27" s="488" t="s">
        <v>475</v>
      </c>
      <c r="L27" s="29">
        <v>7</v>
      </c>
      <c r="M27" s="29">
        <f t="shared" ref="M27:Q27" si="51">L27*165</f>
        <v>1155</v>
      </c>
      <c r="N27" s="450">
        <f t="shared" si="6"/>
        <v>7</v>
      </c>
      <c r="O27" s="449">
        <f t="shared" si="51"/>
        <v>1155</v>
      </c>
      <c r="P27" s="478">
        <f t="shared" si="7"/>
        <v>7.2</v>
      </c>
      <c r="Q27" s="29">
        <f t="shared" si="51"/>
        <v>1188</v>
      </c>
      <c r="R27" s="478">
        <f t="shared" si="8"/>
        <v>7.5</v>
      </c>
      <c r="S27" s="29">
        <f t="shared" si="9"/>
        <v>1237.5</v>
      </c>
      <c r="T27" s="485" t="s">
        <v>474</v>
      </c>
      <c r="U27" s="488" t="s">
        <v>476</v>
      </c>
    </row>
    <row r="28" s="436" customFormat="1" ht="17.25" spans="1:21">
      <c r="A28" s="491" t="s">
        <v>302</v>
      </c>
      <c r="B28" s="448">
        <v>7.6</v>
      </c>
      <c r="C28" s="29">
        <f t="shared" ref="C28:G28" si="52">B28*165</f>
        <v>1254</v>
      </c>
      <c r="D28" s="450">
        <f t="shared" si="1"/>
        <v>7.6</v>
      </c>
      <c r="E28" s="450">
        <f t="shared" si="52"/>
        <v>1254</v>
      </c>
      <c r="F28" s="478">
        <f t="shared" si="2"/>
        <v>7.8</v>
      </c>
      <c r="G28" s="29">
        <f t="shared" si="52"/>
        <v>1287</v>
      </c>
      <c r="H28" s="478">
        <f t="shared" si="3"/>
        <v>8.1</v>
      </c>
      <c r="I28" s="29">
        <f t="shared" si="4"/>
        <v>1336.5</v>
      </c>
      <c r="J28" s="485" t="s">
        <v>472</v>
      </c>
      <c r="K28" s="488" t="s">
        <v>475</v>
      </c>
      <c r="L28" s="29">
        <v>7</v>
      </c>
      <c r="M28" s="29">
        <f t="shared" ref="M28:Q28" si="53">L28*165</f>
        <v>1155</v>
      </c>
      <c r="N28" s="450">
        <f t="shared" si="6"/>
        <v>7</v>
      </c>
      <c r="O28" s="449">
        <f t="shared" si="53"/>
        <v>1155</v>
      </c>
      <c r="P28" s="478">
        <f t="shared" si="7"/>
        <v>7.2</v>
      </c>
      <c r="Q28" s="29">
        <f t="shared" si="53"/>
        <v>1188</v>
      </c>
      <c r="R28" s="478">
        <f t="shared" si="8"/>
        <v>7.5</v>
      </c>
      <c r="S28" s="29">
        <f t="shared" si="9"/>
        <v>1237.5</v>
      </c>
      <c r="T28" s="485" t="s">
        <v>474</v>
      </c>
      <c r="U28" s="488" t="s">
        <v>476</v>
      </c>
    </row>
    <row r="29" s="436" customFormat="1" ht="17.25" spans="1:21">
      <c r="A29" s="492" t="s">
        <v>303</v>
      </c>
      <c r="B29" s="448">
        <v>7.6</v>
      </c>
      <c r="C29" s="29">
        <f t="shared" ref="C29:G29" si="54">B29*165</f>
        <v>1254</v>
      </c>
      <c r="D29" s="450">
        <f t="shared" si="1"/>
        <v>7.6</v>
      </c>
      <c r="E29" s="450">
        <f t="shared" si="54"/>
        <v>1254</v>
      </c>
      <c r="F29" s="478">
        <f t="shared" si="2"/>
        <v>7.8</v>
      </c>
      <c r="G29" s="29">
        <f t="shared" si="54"/>
        <v>1287</v>
      </c>
      <c r="H29" s="478">
        <f t="shared" si="3"/>
        <v>8.1</v>
      </c>
      <c r="I29" s="29">
        <f t="shared" si="4"/>
        <v>1336.5</v>
      </c>
      <c r="J29" s="485" t="s">
        <v>472</v>
      </c>
      <c r="K29" s="488" t="s">
        <v>475</v>
      </c>
      <c r="L29" s="29">
        <v>7</v>
      </c>
      <c r="M29" s="29">
        <f t="shared" ref="M29:Q29" si="55">L29*165</f>
        <v>1155</v>
      </c>
      <c r="N29" s="450">
        <f t="shared" si="6"/>
        <v>7</v>
      </c>
      <c r="O29" s="449">
        <f t="shared" si="55"/>
        <v>1155</v>
      </c>
      <c r="P29" s="478">
        <f t="shared" si="7"/>
        <v>7.2</v>
      </c>
      <c r="Q29" s="29">
        <f t="shared" si="55"/>
        <v>1188</v>
      </c>
      <c r="R29" s="478">
        <f t="shared" si="8"/>
        <v>7.5</v>
      </c>
      <c r="S29" s="29">
        <f t="shared" si="9"/>
        <v>1237.5</v>
      </c>
      <c r="T29" s="485" t="s">
        <v>474</v>
      </c>
      <c r="U29" s="488" t="s">
        <v>476</v>
      </c>
    </row>
    <row r="30" s="436" customFormat="1" ht="17.25" spans="1:21">
      <c r="A30" s="491" t="s">
        <v>296</v>
      </c>
      <c r="B30" s="448">
        <v>7.6</v>
      </c>
      <c r="C30" s="29">
        <f t="shared" ref="C30:G30" si="56">B30*165</f>
        <v>1254</v>
      </c>
      <c r="D30" s="450">
        <f t="shared" si="1"/>
        <v>7.6</v>
      </c>
      <c r="E30" s="450">
        <f t="shared" si="56"/>
        <v>1254</v>
      </c>
      <c r="F30" s="478">
        <f t="shared" si="2"/>
        <v>7.8</v>
      </c>
      <c r="G30" s="29">
        <f t="shared" si="56"/>
        <v>1287</v>
      </c>
      <c r="H30" s="478">
        <f t="shared" si="3"/>
        <v>8.1</v>
      </c>
      <c r="I30" s="29">
        <f t="shared" si="4"/>
        <v>1336.5</v>
      </c>
      <c r="J30" s="485" t="s">
        <v>472</v>
      </c>
      <c r="K30" s="488" t="s">
        <v>475</v>
      </c>
      <c r="L30" s="29">
        <v>7</v>
      </c>
      <c r="M30" s="29">
        <f t="shared" ref="M30:Q30" si="57">L30*165</f>
        <v>1155</v>
      </c>
      <c r="N30" s="450">
        <f t="shared" si="6"/>
        <v>7</v>
      </c>
      <c r="O30" s="449">
        <f t="shared" si="57"/>
        <v>1155</v>
      </c>
      <c r="P30" s="478">
        <f t="shared" si="7"/>
        <v>7.2</v>
      </c>
      <c r="Q30" s="29">
        <f t="shared" si="57"/>
        <v>1188</v>
      </c>
      <c r="R30" s="478">
        <f t="shared" si="8"/>
        <v>7.5</v>
      </c>
      <c r="S30" s="29">
        <f t="shared" si="9"/>
        <v>1237.5</v>
      </c>
      <c r="T30" s="485" t="s">
        <v>474</v>
      </c>
      <c r="U30" s="488" t="s">
        <v>476</v>
      </c>
    </row>
    <row r="31" s="436" customFormat="1" ht="17.25" spans="1:21">
      <c r="A31" s="491" t="s">
        <v>297</v>
      </c>
      <c r="B31" s="448">
        <v>7.6</v>
      </c>
      <c r="C31" s="29">
        <f t="shared" ref="C31:G31" si="58">B31*165</f>
        <v>1254</v>
      </c>
      <c r="D31" s="450">
        <f t="shared" ref="D31:D36" si="59">B31</f>
        <v>7.6</v>
      </c>
      <c r="E31" s="450">
        <f t="shared" si="58"/>
        <v>1254</v>
      </c>
      <c r="F31" s="478">
        <f t="shared" ref="F31:F36" si="60">B31+0.2</f>
        <v>7.8</v>
      </c>
      <c r="G31" s="29">
        <f t="shared" si="58"/>
        <v>1287</v>
      </c>
      <c r="H31" s="478">
        <f t="shared" ref="H31:H36" si="61">B31+0.5</f>
        <v>8.1</v>
      </c>
      <c r="I31" s="29">
        <f t="shared" ref="I31:I36" si="62">H31*165</f>
        <v>1336.5</v>
      </c>
      <c r="J31" s="485" t="s">
        <v>472</v>
      </c>
      <c r="K31" s="488" t="s">
        <v>204</v>
      </c>
      <c r="L31" s="29">
        <v>7</v>
      </c>
      <c r="M31" s="29">
        <f t="shared" ref="M31:Q31" si="63">L31*165</f>
        <v>1155</v>
      </c>
      <c r="N31" s="450">
        <f t="shared" ref="N31:N36" si="64">L31</f>
        <v>7</v>
      </c>
      <c r="O31" s="449">
        <f t="shared" si="63"/>
        <v>1155</v>
      </c>
      <c r="P31" s="478">
        <f t="shared" ref="P31:P36" si="65">L31+0.2</f>
        <v>7.2</v>
      </c>
      <c r="Q31" s="29">
        <f t="shared" si="63"/>
        <v>1188</v>
      </c>
      <c r="R31" s="478">
        <f t="shared" ref="R31:R36" si="66">L31+0.5</f>
        <v>7.5</v>
      </c>
      <c r="S31" s="29">
        <f t="shared" ref="S31:S36" si="67">R31*165</f>
        <v>1237.5</v>
      </c>
      <c r="T31" s="485" t="s">
        <v>474</v>
      </c>
      <c r="U31" s="488" t="s">
        <v>204</v>
      </c>
    </row>
    <row r="32" s="436" customFormat="1" ht="17.25" spans="1:21">
      <c r="A32" s="491" t="s">
        <v>298</v>
      </c>
      <c r="B32" s="448">
        <v>7.6</v>
      </c>
      <c r="C32" s="29">
        <f t="shared" ref="C32:G32" si="68">B32*165</f>
        <v>1254</v>
      </c>
      <c r="D32" s="450">
        <f t="shared" si="59"/>
        <v>7.6</v>
      </c>
      <c r="E32" s="450">
        <f t="shared" si="68"/>
        <v>1254</v>
      </c>
      <c r="F32" s="478">
        <f t="shared" si="60"/>
        <v>7.8</v>
      </c>
      <c r="G32" s="29">
        <f t="shared" si="68"/>
        <v>1287</v>
      </c>
      <c r="H32" s="478">
        <f t="shared" si="61"/>
        <v>8.1</v>
      </c>
      <c r="I32" s="29">
        <f t="shared" si="62"/>
        <v>1336.5</v>
      </c>
      <c r="J32" s="485" t="s">
        <v>472</v>
      </c>
      <c r="K32" s="488" t="s">
        <v>204</v>
      </c>
      <c r="L32" s="29">
        <v>7</v>
      </c>
      <c r="M32" s="29">
        <f t="shared" ref="M32:Q32" si="69">L32*165</f>
        <v>1155</v>
      </c>
      <c r="N32" s="450">
        <f t="shared" si="64"/>
        <v>7</v>
      </c>
      <c r="O32" s="449">
        <f t="shared" si="69"/>
        <v>1155</v>
      </c>
      <c r="P32" s="478">
        <f t="shared" si="65"/>
        <v>7.2</v>
      </c>
      <c r="Q32" s="29">
        <f t="shared" si="69"/>
        <v>1188</v>
      </c>
      <c r="R32" s="478">
        <f t="shared" si="66"/>
        <v>7.5</v>
      </c>
      <c r="S32" s="29">
        <f t="shared" si="67"/>
        <v>1237.5</v>
      </c>
      <c r="T32" s="485" t="s">
        <v>474</v>
      </c>
      <c r="U32" s="488" t="s">
        <v>204</v>
      </c>
    </row>
    <row r="33" s="436" customFormat="1" ht="17.25" spans="1:28">
      <c r="A33" s="491" t="s">
        <v>436</v>
      </c>
      <c r="B33" s="448">
        <v>7.6</v>
      </c>
      <c r="C33" s="29">
        <f t="shared" ref="C33:G33" si="70">B33*165</f>
        <v>1254</v>
      </c>
      <c r="D33" s="450">
        <f t="shared" si="59"/>
        <v>7.6</v>
      </c>
      <c r="E33" s="450">
        <f t="shared" si="70"/>
        <v>1254</v>
      </c>
      <c r="F33" s="478">
        <f t="shared" si="60"/>
        <v>7.8</v>
      </c>
      <c r="G33" s="29">
        <f t="shared" si="70"/>
        <v>1287</v>
      </c>
      <c r="H33" s="478">
        <f t="shared" si="61"/>
        <v>8.1</v>
      </c>
      <c r="I33" s="29">
        <f t="shared" si="62"/>
        <v>1336.5</v>
      </c>
      <c r="J33" s="485" t="s">
        <v>472</v>
      </c>
      <c r="K33" s="488" t="s">
        <v>204</v>
      </c>
      <c r="L33" s="29">
        <v>7</v>
      </c>
      <c r="M33" s="29">
        <f t="shared" ref="M33:Q33" si="71">L33*165</f>
        <v>1155</v>
      </c>
      <c r="N33" s="450">
        <f t="shared" si="64"/>
        <v>7</v>
      </c>
      <c r="O33" s="449">
        <f t="shared" si="71"/>
        <v>1155</v>
      </c>
      <c r="P33" s="478">
        <f t="shared" si="65"/>
        <v>7.2</v>
      </c>
      <c r="Q33" s="29">
        <f t="shared" si="71"/>
        <v>1188</v>
      </c>
      <c r="R33" s="478">
        <f t="shared" si="66"/>
        <v>7.5</v>
      </c>
      <c r="S33" s="29">
        <f t="shared" si="67"/>
        <v>1237.5</v>
      </c>
      <c r="T33" s="485" t="s">
        <v>474</v>
      </c>
      <c r="U33" s="488" t="s">
        <v>204</v>
      </c>
    </row>
    <row r="34" s="436" customFormat="1" ht="17.25" spans="1:28">
      <c r="A34" s="492" t="s">
        <v>437</v>
      </c>
      <c r="B34" s="448">
        <v>7.6</v>
      </c>
      <c r="C34" s="29">
        <f t="shared" ref="C34:G34" si="72">B34*165</f>
        <v>1254</v>
      </c>
      <c r="D34" s="450">
        <f t="shared" si="59"/>
        <v>7.6</v>
      </c>
      <c r="E34" s="450">
        <f t="shared" si="72"/>
        <v>1254</v>
      </c>
      <c r="F34" s="478">
        <f t="shared" si="60"/>
        <v>7.8</v>
      </c>
      <c r="G34" s="29">
        <f t="shared" si="72"/>
        <v>1287</v>
      </c>
      <c r="H34" s="478">
        <f t="shared" si="61"/>
        <v>8.1</v>
      </c>
      <c r="I34" s="29">
        <f t="shared" si="62"/>
        <v>1336.5</v>
      </c>
      <c r="J34" s="485" t="s">
        <v>472</v>
      </c>
      <c r="K34" s="488" t="s">
        <v>204</v>
      </c>
      <c r="L34" s="29">
        <v>7</v>
      </c>
      <c r="M34" s="29">
        <f t="shared" ref="M34:Q34" si="73">L34*165</f>
        <v>1155</v>
      </c>
      <c r="N34" s="450">
        <f t="shared" si="64"/>
        <v>7</v>
      </c>
      <c r="O34" s="449">
        <f t="shared" si="73"/>
        <v>1155</v>
      </c>
      <c r="P34" s="478">
        <f t="shared" si="65"/>
        <v>7.2</v>
      </c>
      <c r="Q34" s="29">
        <f t="shared" si="73"/>
        <v>1188</v>
      </c>
      <c r="R34" s="478">
        <f t="shared" si="66"/>
        <v>7.5</v>
      </c>
      <c r="S34" s="29">
        <f t="shared" si="67"/>
        <v>1237.5</v>
      </c>
      <c r="T34" s="485" t="s">
        <v>474</v>
      </c>
      <c r="U34" s="488" t="s">
        <v>204</v>
      </c>
    </row>
    <row r="35" s="436" customFormat="1" ht="17.25" spans="1:28">
      <c r="A35" s="491" t="s">
        <v>438</v>
      </c>
      <c r="B35" s="448">
        <v>7.6</v>
      </c>
      <c r="C35" s="29">
        <f t="shared" ref="C35:G35" si="74">B35*165</f>
        <v>1254</v>
      </c>
      <c r="D35" s="450">
        <f t="shared" si="59"/>
        <v>7.6</v>
      </c>
      <c r="E35" s="450">
        <f t="shared" si="74"/>
        <v>1254</v>
      </c>
      <c r="F35" s="478">
        <f t="shared" si="60"/>
        <v>7.8</v>
      </c>
      <c r="G35" s="29">
        <f t="shared" si="74"/>
        <v>1287</v>
      </c>
      <c r="H35" s="478">
        <f t="shared" si="61"/>
        <v>8.1</v>
      </c>
      <c r="I35" s="29">
        <f t="shared" si="62"/>
        <v>1336.5</v>
      </c>
      <c r="J35" s="485" t="s">
        <v>472</v>
      </c>
      <c r="K35" s="488" t="s">
        <v>204</v>
      </c>
      <c r="L35" s="29">
        <v>7</v>
      </c>
      <c r="M35" s="29">
        <f t="shared" ref="M35:Q35" si="75">L35*165</f>
        <v>1155</v>
      </c>
      <c r="N35" s="450">
        <f t="shared" si="64"/>
        <v>7</v>
      </c>
      <c r="O35" s="449">
        <f t="shared" si="75"/>
        <v>1155</v>
      </c>
      <c r="P35" s="478">
        <f t="shared" si="65"/>
        <v>7.2</v>
      </c>
      <c r="Q35" s="29">
        <f t="shared" si="75"/>
        <v>1188</v>
      </c>
      <c r="R35" s="478">
        <f t="shared" si="66"/>
        <v>7.5</v>
      </c>
      <c r="S35" s="29">
        <f t="shared" si="67"/>
        <v>1237.5</v>
      </c>
      <c r="T35" s="485" t="s">
        <v>474</v>
      </c>
      <c r="U35" s="488" t="s">
        <v>204</v>
      </c>
    </row>
    <row r="36" s="436" customFormat="1" ht="17.25" spans="1:28">
      <c r="A36" s="510" t="s">
        <v>435</v>
      </c>
      <c r="B36" s="448">
        <v>7.6</v>
      </c>
      <c r="C36" s="29">
        <f t="shared" ref="C36:G36" si="76">B36*165</f>
        <v>1254</v>
      </c>
      <c r="D36" s="450">
        <f t="shared" si="59"/>
        <v>7.6</v>
      </c>
      <c r="E36" s="450">
        <f t="shared" si="76"/>
        <v>1254</v>
      </c>
      <c r="F36" s="478">
        <f t="shared" si="60"/>
        <v>7.8</v>
      </c>
      <c r="G36" s="29">
        <f t="shared" si="76"/>
        <v>1287</v>
      </c>
      <c r="H36" s="478">
        <f t="shared" si="61"/>
        <v>8.1</v>
      </c>
      <c r="I36" s="29">
        <f t="shared" si="62"/>
        <v>1336.5</v>
      </c>
      <c r="J36" s="485" t="s">
        <v>472</v>
      </c>
      <c r="K36" s="488" t="s">
        <v>204</v>
      </c>
      <c r="L36" s="29">
        <v>7</v>
      </c>
      <c r="M36" s="29">
        <f t="shared" ref="M36:Q36" si="77">L36*165</f>
        <v>1155</v>
      </c>
      <c r="N36" s="450">
        <f t="shared" si="64"/>
        <v>7</v>
      </c>
      <c r="O36" s="449">
        <f t="shared" si="77"/>
        <v>1155</v>
      </c>
      <c r="P36" s="478">
        <f t="shared" si="65"/>
        <v>7.2</v>
      </c>
      <c r="Q36" s="29">
        <f t="shared" si="77"/>
        <v>1188</v>
      </c>
      <c r="R36" s="478">
        <f t="shared" si="66"/>
        <v>7.5</v>
      </c>
      <c r="S36" s="29">
        <f t="shared" si="67"/>
        <v>1237.5</v>
      </c>
      <c r="T36" s="485" t="s">
        <v>474</v>
      </c>
      <c r="U36" s="488" t="s">
        <v>204</v>
      </c>
    </row>
    <row r="37" s="436" customFormat="1" ht="17.25" spans="1:28">
      <c r="A37" s="491" t="s">
        <v>288</v>
      </c>
      <c r="B37" s="448">
        <v>7.9</v>
      </c>
      <c r="C37" s="29">
        <f t="shared" ref="C37:G37" si="78">B37*165</f>
        <v>1303.5</v>
      </c>
      <c r="D37" s="450">
        <f t="shared" ref="D37:D71" si="79">B37</f>
        <v>7.9</v>
      </c>
      <c r="E37" s="450">
        <f t="shared" si="78"/>
        <v>1303.5</v>
      </c>
      <c r="F37" s="478">
        <f t="shared" ref="F37:F71" si="80">B37+0.2</f>
        <v>8.1</v>
      </c>
      <c r="G37" s="29">
        <f t="shared" si="78"/>
        <v>1336.5</v>
      </c>
      <c r="H37" s="478">
        <f t="shared" ref="H37:H71" si="81">B37+0.5</f>
        <v>8.4</v>
      </c>
      <c r="I37" s="29">
        <f t="shared" ref="I37:I71" si="82">H37*165</f>
        <v>1386</v>
      </c>
      <c r="J37" s="485" t="s">
        <v>472</v>
      </c>
      <c r="K37" s="488" t="s">
        <v>204</v>
      </c>
      <c r="L37" s="29">
        <v>7.3</v>
      </c>
      <c r="M37" s="29">
        <f t="shared" ref="M37:Q37" si="83">L37*165</f>
        <v>1204.5</v>
      </c>
      <c r="N37" s="450">
        <f t="shared" ref="N37:N71" si="84">L37</f>
        <v>7.3</v>
      </c>
      <c r="O37" s="449">
        <f t="shared" si="83"/>
        <v>1204.5</v>
      </c>
      <c r="P37" s="478">
        <f t="shared" ref="P37:P71" si="85">L37+0.2</f>
        <v>7.5</v>
      </c>
      <c r="Q37" s="29">
        <f t="shared" si="83"/>
        <v>1237.5</v>
      </c>
      <c r="R37" s="478">
        <f t="shared" ref="R37:R71" si="86">L37+0.5</f>
        <v>7.8</v>
      </c>
      <c r="S37" s="29">
        <f t="shared" ref="S37:S71" si="87">R37*165</f>
        <v>1287</v>
      </c>
      <c r="T37" s="485" t="s">
        <v>474</v>
      </c>
      <c r="U37" s="488" t="s">
        <v>204</v>
      </c>
    </row>
    <row r="38" s="436" customFormat="1" ht="17.25" spans="1:28">
      <c r="A38" s="491" t="s">
        <v>439</v>
      </c>
      <c r="B38" s="448">
        <v>7.9</v>
      </c>
      <c r="C38" s="29">
        <f t="shared" ref="C38:G38" si="88">B38*165</f>
        <v>1303.5</v>
      </c>
      <c r="D38" s="450">
        <f t="shared" si="79"/>
        <v>7.9</v>
      </c>
      <c r="E38" s="450">
        <f t="shared" si="88"/>
        <v>1303.5</v>
      </c>
      <c r="F38" s="478">
        <f t="shared" si="80"/>
        <v>8.1</v>
      </c>
      <c r="G38" s="29">
        <f t="shared" si="88"/>
        <v>1336.5</v>
      </c>
      <c r="H38" s="478">
        <f t="shared" si="81"/>
        <v>8.4</v>
      </c>
      <c r="I38" s="29">
        <f t="shared" si="82"/>
        <v>1386</v>
      </c>
      <c r="J38" s="485" t="s">
        <v>472</v>
      </c>
      <c r="K38" s="488" t="s">
        <v>204</v>
      </c>
      <c r="L38" s="29">
        <v>7.3</v>
      </c>
      <c r="M38" s="29">
        <f t="shared" ref="M38:Q38" si="89">L38*165</f>
        <v>1204.5</v>
      </c>
      <c r="N38" s="450">
        <f t="shared" si="84"/>
        <v>7.3</v>
      </c>
      <c r="O38" s="449">
        <f t="shared" si="89"/>
        <v>1204.5</v>
      </c>
      <c r="P38" s="478">
        <f t="shared" si="85"/>
        <v>7.5</v>
      </c>
      <c r="Q38" s="29">
        <f t="shared" si="89"/>
        <v>1237.5</v>
      </c>
      <c r="R38" s="478">
        <f t="shared" si="86"/>
        <v>7.8</v>
      </c>
      <c r="S38" s="29">
        <f t="shared" si="87"/>
        <v>1287</v>
      </c>
      <c r="T38" s="485" t="s">
        <v>474</v>
      </c>
      <c r="U38" s="488" t="s">
        <v>204</v>
      </c>
    </row>
    <row r="39" s="436" customFormat="1" ht="17.25" spans="1:28">
      <c r="A39" s="491" t="s">
        <v>440</v>
      </c>
      <c r="B39" s="448">
        <v>7.9</v>
      </c>
      <c r="C39" s="29">
        <f t="shared" ref="C39:G39" si="90">B39*165</f>
        <v>1303.5</v>
      </c>
      <c r="D39" s="450">
        <f t="shared" si="79"/>
        <v>7.9</v>
      </c>
      <c r="E39" s="450">
        <f t="shared" si="90"/>
        <v>1303.5</v>
      </c>
      <c r="F39" s="478">
        <f t="shared" si="80"/>
        <v>8.1</v>
      </c>
      <c r="G39" s="29">
        <f t="shared" si="90"/>
        <v>1336.5</v>
      </c>
      <c r="H39" s="478">
        <f t="shared" si="81"/>
        <v>8.4</v>
      </c>
      <c r="I39" s="29">
        <f t="shared" si="82"/>
        <v>1386</v>
      </c>
      <c r="J39" s="485" t="s">
        <v>472</v>
      </c>
      <c r="K39" s="488" t="s">
        <v>204</v>
      </c>
      <c r="L39" s="29">
        <v>7.3</v>
      </c>
      <c r="M39" s="29">
        <f t="shared" ref="M39:Q39" si="91">L39*165</f>
        <v>1204.5</v>
      </c>
      <c r="N39" s="450">
        <f t="shared" si="84"/>
        <v>7.3</v>
      </c>
      <c r="O39" s="449">
        <f t="shared" si="91"/>
        <v>1204.5</v>
      </c>
      <c r="P39" s="478">
        <f t="shared" si="85"/>
        <v>7.5</v>
      </c>
      <c r="Q39" s="29">
        <f t="shared" si="91"/>
        <v>1237.5</v>
      </c>
      <c r="R39" s="478">
        <f t="shared" si="86"/>
        <v>7.8</v>
      </c>
      <c r="S39" s="29">
        <f t="shared" si="87"/>
        <v>1287</v>
      </c>
      <c r="T39" s="485" t="s">
        <v>474</v>
      </c>
      <c r="U39" s="488" t="s">
        <v>204</v>
      </c>
    </row>
    <row r="40" s="436" customFormat="1" ht="17.25" spans="1:28">
      <c r="A40" s="491" t="s">
        <v>441</v>
      </c>
      <c r="B40" s="448">
        <v>7.9</v>
      </c>
      <c r="C40" s="29">
        <f t="shared" ref="C40:G40" si="92">B40*165</f>
        <v>1303.5</v>
      </c>
      <c r="D40" s="450">
        <f t="shared" si="79"/>
        <v>7.9</v>
      </c>
      <c r="E40" s="450">
        <f t="shared" si="92"/>
        <v>1303.5</v>
      </c>
      <c r="F40" s="478">
        <f t="shared" si="80"/>
        <v>8.1</v>
      </c>
      <c r="G40" s="29">
        <f t="shared" si="92"/>
        <v>1336.5</v>
      </c>
      <c r="H40" s="478">
        <f t="shared" si="81"/>
        <v>8.4</v>
      </c>
      <c r="I40" s="29">
        <f t="shared" si="82"/>
        <v>1386</v>
      </c>
      <c r="J40" s="485" t="s">
        <v>472</v>
      </c>
      <c r="K40" s="488" t="s">
        <v>204</v>
      </c>
      <c r="L40" s="29">
        <v>7.3</v>
      </c>
      <c r="M40" s="29">
        <f t="shared" ref="M40:Q40" si="93">L40*165</f>
        <v>1204.5</v>
      </c>
      <c r="N40" s="450">
        <f t="shared" si="84"/>
        <v>7.3</v>
      </c>
      <c r="O40" s="449">
        <f t="shared" si="93"/>
        <v>1204.5</v>
      </c>
      <c r="P40" s="478">
        <f t="shared" si="85"/>
        <v>7.5</v>
      </c>
      <c r="Q40" s="29">
        <f t="shared" si="93"/>
        <v>1237.5</v>
      </c>
      <c r="R40" s="478">
        <f t="shared" si="86"/>
        <v>7.8</v>
      </c>
      <c r="S40" s="29">
        <f t="shared" si="87"/>
        <v>1287</v>
      </c>
      <c r="T40" s="485" t="s">
        <v>474</v>
      </c>
      <c r="U40" s="488" t="s">
        <v>204</v>
      </c>
    </row>
    <row r="41" s="436" customFormat="1" ht="17.25" spans="1:28">
      <c r="A41" s="469" t="s">
        <v>442</v>
      </c>
      <c r="B41" s="448">
        <v>7.9</v>
      </c>
      <c r="C41" s="29">
        <f t="shared" ref="C41:G41" si="94">B41*165</f>
        <v>1303.5</v>
      </c>
      <c r="D41" s="450">
        <f t="shared" si="79"/>
        <v>7.9</v>
      </c>
      <c r="E41" s="450">
        <f t="shared" si="94"/>
        <v>1303.5</v>
      </c>
      <c r="F41" s="478">
        <f t="shared" si="80"/>
        <v>8.1</v>
      </c>
      <c r="G41" s="29">
        <f t="shared" si="94"/>
        <v>1336.5</v>
      </c>
      <c r="H41" s="478">
        <f t="shared" si="81"/>
        <v>8.4</v>
      </c>
      <c r="I41" s="29">
        <f t="shared" si="82"/>
        <v>1386</v>
      </c>
      <c r="J41" s="485" t="s">
        <v>472</v>
      </c>
      <c r="K41" s="488" t="s">
        <v>204</v>
      </c>
      <c r="L41" s="29">
        <v>7.3</v>
      </c>
      <c r="M41" s="29">
        <f t="shared" ref="M41:Q41" si="95">L41*165</f>
        <v>1204.5</v>
      </c>
      <c r="N41" s="450">
        <f t="shared" si="84"/>
        <v>7.3</v>
      </c>
      <c r="O41" s="449">
        <f t="shared" si="95"/>
        <v>1204.5</v>
      </c>
      <c r="P41" s="478">
        <f t="shared" si="85"/>
        <v>7.5</v>
      </c>
      <c r="Q41" s="29">
        <f t="shared" si="95"/>
        <v>1237.5</v>
      </c>
      <c r="R41" s="478">
        <f t="shared" si="86"/>
        <v>7.8</v>
      </c>
      <c r="S41" s="29">
        <f t="shared" si="87"/>
        <v>1287</v>
      </c>
      <c r="T41" s="485" t="s">
        <v>474</v>
      </c>
      <c r="U41" s="488" t="s">
        <v>204</v>
      </c>
    </row>
    <row r="42" s="436" customFormat="1" ht="17.25" spans="1:28">
      <c r="A42" s="491" t="s">
        <v>443</v>
      </c>
      <c r="B42" s="448">
        <v>7.9</v>
      </c>
      <c r="C42" s="29">
        <f t="shared" ref="C42:G42" si="96">B42*165</f>
        <v>1303.5</v>
      </c>
      <c r="D42" s="450">
        <f t="shared" si="79"/>
        <v>7.9</v>
      </c>
      <c r="E42" s="450">
        <f t="shared" si="96"/>
        <v>1303.5</v>
      </c>
      <c r="F42" s="478">
        <f t="shared" si="80"/>
        <v>8.1</v>
      </c>
      <c r="G42" s="29">
        <f t="shared" si="96"/>
        <v>1336.5</v>
      </c>
      <c r="H42" s="478">
        <f t="shared" si="81"/>
        <v>8.4</v>
      </c>
      <c r="I42" s="29">
        <f t="shared" si="82"/>
        <v>1386</v>
      </c>
      <c r="J42" s="485" t="s">
        <v>472</v>
      </c>
      <c r="K42" s="488" t="s">
        <v>204</v>
      </c>
      <c r="L42" s="29">
        <v>7.3</v>
      </c>
      <c r="M42" s="29">
        <f t="shared" ref="M42:Q42" si="97">L42*165</f>
        <v>1204.5</v>
      </c>
      <c r="N42" s="450">
        <f t="shared" si="84"/>
        <v>7.3</v>
      </c>
      <c r="O42" s="449">
        <f t="shared" si="97"/>
        <v>1204.5</v>
      </c>
      <c r="P42" s="478">
        <f t="shared" si="85"/>
        <v>7.5</v>
      </c>
      <c r="Q42" s="29">
        <f t="shared" si="97"/>
        <v>1237.5</v>
      </c>
      <c r="R42" s="478">
        <f t="shared" si="86"/>
        <v>7.8</v>
      </c>
      <c r="S42" s="29">
        <f t="shared" si="87"/>
        <v>1287</v>
      </c>
      <c r="T42" s="485" t="s">
        <v>474</v>
      </c>
      <c r="U42" s="488" t="s">
        <v>204</v>
      </c>
    </row>
    <row r="43" s="436" customFormat="1" ht="17.25" spans="1:28">
      <c r="A43" s="491" t="s">
        <v>444</v>
      </c>
      <c r="B43" s="448">
        <v>7.9</v>
      </c>
      <c r="C43" s="29">
        <f t="shared" ref="C43:G43" si="98">B43*165</f>
        <v>1303.5</v>
      </c>
      <c r="D43" s="450">
        <f t="shared" si="79"/>
        <v>7.9</v>
      </c>
      <c r="E43" s="450">
        <f t="shared" si="98"/>
        <v>1303.5</v>
      </c>
      <c r="F43" s="478">
        <f t="shared" si="80"/>
        <v>8.1</v>
      </c>
      <c r="G43" s="29">
        <f t="shared" si="98"/>
        <v>1336.5</v>
      </c>
      <c r="H43" s="478">
        <f t="shared" si="81"/>
        <v>8.4</v>
      </c>
      <c r="I43" s="29">
        <f t="shared" si="82"/>
        <v>1386</v>
      </c>
      <c r="J43" s="485" t="s">
        <v>472</v>
      </c>
      <c r="K43" s="488" t="s">
        <v>204</v>
      </c>
      <c r="L43" s="29">
        <v>7.3</v>
      </c>
      <c r="M43" s="29">
        <f t="shared" ref="M43:Q43" si="99">L43*165</f>
        <v>1204.5</v>
      </c>
      <c r="N43" s="450">
        <f t="shared" si="84"/>
        <v>7.3</v>
      </c>
      <c r="O43" s="449">
        <f t="shared" si="99"/>
        <v>1204.5</v>
      </c>
      <c r="P43" s="478">
        <f t="shared" si="85"/>
        <v>7.5</v>
      </c>
      <c r="Q43" s="29">
        <f t="shared" si="99"/>
        <v>1237.5</v>
      </c>
      <c r="R43" s="478">
        <f t="shared" si="86"/>
        <v>7.8</v>
      </c>
      <c r="S43" s="29">
        <f t="shared" si="87"/>
        <v>1287</v>
      </c>
      <c r="T43" s="485" t="s">
        <v>474</v>
      </c>
      <c r="U43" s="488" t="s">
        <v>204</v>
      </c>
    </row>
    <row r="44" s="436" customFormat="1" ht="17.25" spans="1:28">
      <c r="A44" s="491" t="s">
        <v>445</v>
      </c>
      <c r="B44" s="448">
        <v>7.9</v>
      </c>
      <c r="C44" s="29">
        <f t="shared" ref="C44:G44" si="100">B44*165</f>
        <v>1303.5</v>
      </c>
      <c r="D44" s="450">
        <f t="shared" si="79"/>
        <v>7.9</v>
      </c>
      <c r="E44" s="450">
        <f t="shared" si="100"/>
        <v>1303.5</v>
      </c>
      <c r="F44" s="478">
        <f t="shared" si="80"/>
        <v>8.1</v>
      </c>
      <c r="G44" s="29">
        <f t="shared" si="100"/>
        <v>1336.5</v>
      </c>
      <c r="H44" s="478">
        <f t="shared" si="81"/>
        <v>8.4</v>
      </c>
      <c r="I44" s="29">
        <f t="shared" si="82"/>
        <v>1386</v>
      </c>
      <c r="J44" s="485" t="s">
        <v>472</v>
      </c>
      <c r="K44" s="488" t="s">
        <v>204</v>
      </c>
      <c r="L44" s="29">
        <v>7.3</v>
      </c>
      <c r="M44" s="29">
        <f t="shared" ref="M44:Q44" si="101">L44*165</f>
        <v>1204.5</v>
      </c>
      <c r="N44" s="450">
        <f t="shared" si="84"/>
        <v>7.3</v>
      </c>
      <c r="O44" s="449">
        <f t="shared" si="101"/>
        <v>1204.5</v>
      </c>
      <c r="P44" s="478">
        <f t="shared" si="85"/>
        <v>7.5</v>
      </c>
      <c r="Q44" s="29">
        <f t="shared" si="101"/>
        <v>1237.5</v>
      </c>
      <c r="R44" s="478">
        <f t="shared" si="86"/>
        <v>7.8</v>
      </c>
      <c r="S44" s="29">
        <f t="shared" si="87"/>
        <v>1287</v>
      </c>
      <c r="T44" s="485" t="s">
        <v>474</v>
      </c>
      <c r="U44" s="488" t="s">
        <v>204</v>
      </c>
    </row>
    <row r="45" s="436" customFormat="1" ht="17.25" spans="1:28">
      <c r="A45" s="491" t="s">
        <v>446</v>
      </c>
      <c r="B45" s="448">
        <v>7.9</v>
      </c>
      <c r="C45" s="29">
        <f t="shared" ref="C45:G45" si="102">B45*165</f>
        <v>1303.5</v>
      </c>
      <c r="D45" s="450">
        <f t="shared" si="79"/>
        <v>7.9</v>
      </c>
      <c r="E45" s="450">
        <f t="shared" si="102"/>
        <v>1303.5</v>
      </c>
      <c r="F45" s="478">
        <f t="shared" si="80"/>
        <v>8.1</v>
      </c>
      <c r="G45" s="29">
        <f t="shared" si="102"/>
        <v>1336.5</v>
      </c>
      <c r="H45" s="478">
        <f t="shared" si="81"/>
        <v>8.4</v>
      </c>
      <c r="I45" s="29">
        <f t="shared" si="82"/>
        <v>1386</v>
      </c>
      <c r="J45" s="485" t="s">
        <v>472</v>
      </c>
      <c r="K45" s="488" t="s">
        <v>204</v>
      </c>
      <c r="L45" s="29">
        <v>7.3</v>
      </c>
      <c r="M45" s="29">
        <f t="shared" ref="M45:Q45" si="103">L45*165</f>
        <v>1204.5</v>
      </c>
      <c r="N45" s="450">
        <f t="shared" si="84"/>
        <v>7.3</v>
      </c>
      <c r="O45" s="449">
        <f t="shared" si="103"/>
        <v>1204.5</v>
      </c>
      <c r="P45" s="478">
        <f t="shared" si="85"/>
        <v>7.5</v>
      </c>
      <c r="Q45" s="29">
        <f t="shared" si="103"/>
        <v>1237.5</v>
      </c>
      <c r="R45" s="478">
        <f t="shared" si="86"/>
        <v>7.8</v>
      </c>
      <c r="S45" s="29">
        <f t="shared" si="87"/>
        <v>1287</v>
      </c>
      <c r="T45" s="485" t="s">
        <v>474</v>
      </c>
      <c r="U45" s="488" t="s">
        <v>204</v>
      </c>
    </row>
    <row r="46" s="436" customFormat="1" ht="18" customHeight="1" spans="1:28">
      <c r="A46" s="491" t="s">
        <v>447</v>
      </c>
      <c r="B46" s="448">
        <v>8.5</v>
      </c>
      <c r="C46" s="29">
        <f t="shared" ref="C46:G46" si="104">B46*165</f>
        <v>1402.5</v>
      </c>
      <c r="D46" s="450">
        <f t="shared" si="79"/>
        <v>8.5</v>
      </c>
      <c r="E46" s="450">
        <f t="shared" si="104"/>
        <v>1402.5</v>
      </c>
      <c r="F46" s="478">
        <f t="shared" si="80"/>
        <v>8.7</v>
      </c>
      <c r="G46" s="29">
        <f t="shared" si="104"/>
        <v>1435.5</v>
      </c>
      <c r="H46" s="478">
        <f t="shared" si="81"/>
        <v>9</v>
      </c>
      <c r="I46" s="29">
        <f t="shared" si="82"/>
        <v>1485</v>
      </c>
      <c r="J46" s="485" t="s">
        <v>472</v>
      </c>
      <c r="K46" s="488" t="s">
        <v>204</v>
      </c>
      <c r="L46" s="29">
        <v>7.9</v>
      </c>
      <c r="M46" s="29">
        <f t="shared" ref="M46:Q46" si="105">L46*165</f>
        <v>1303.5</v>
      </c>
      <c r="N46" s="450">
        <f t="shared" si="84"/>
        <v>7.9</v>
      </c>
      <c r="O46" s="449">
        <f t="shared" si="105"/>
        <v>1303.5</v>
      </c>
      <c r="P46" s="478">
        <f t="shared" si="85"/>
        <v>8.1</v>
      </c>
      <c r="Q46" s="29">
        <f t="shared" si="105"/>
        <v>1336.5</v>
      </c>
      <c r="R46" s="478">
        <f t="shared" si="86"/>
        <v>8.4</v>
      </c>
      <c r="S46" s="29">
        <f t="shared" si="87"/>
        <v>1386</v>
      </c>
      <c r="T46" s="485" t="s">
        <v>474</v>
      </c>
      <c r="U46" s="488" t="s">
        <v>204</v>
      </c>
    </row>
    <row r="47" s="486" customFormat="1" ht="17.25" spans="1:28">
      <c r="A47" s="491" t="s">
        <v>291</v>
      </c>
      <c r="B47" s="448">
        <v>8.5</v>
      </c>
      <c r="C47" s="29">
        <f t="shared" ref="C47:G47" si="106">B47*165</f>
        <v>1402.5</v>
      </c>
      <c r="D47" s="450">
        <f t="shared" si="79"/>
        <v>8.5</v>
      </c>
      <c r="E47" s="450">
        <f t="shared" si="106"/>
        <v>1402.5</v>
      </c>
      <c r="F47" s="478">
        <f t="shared" si="80"/>
        <v>8.7</v>
      </c>
      <c r="G47" s="29">
        <f t="shared" si="106"/>
        <v>1435.5</v>
      </c>
      <c r="H47" s="478">
        <f t="shared" si="81"/>
        <v>9</v>
      </c>
      <c r="I47" s="29">
        <f t="shared" si="82"/>
        <v>1485</v>
      </c>
      <c r="J47" s="485" t="s">
        <v>472</v>
      </c>
      <c r="K47" s="488" t="s">
        <v>204</v>
      </c>
      <c r="L47" s="29">
        <v>7.9</v>
      </c>
      <c r="M47" s="29">
        <f t="shared" ref="M47:Q47" si="107">L47*165</f>
        <v>1303.5</v>
      </c>
      <c r="N47" s="450">
        <f t="shared" si="84"/>
        <v>7.9</v>
      </c>
      <c r="O47" s="449">
        <f t="shared" si="107"/>
        <v>1303.5</v>
      </c>
      <c r="P47" s="478">
        <f t="shared" si="85"/>
        <v>8.1</v>
      </c>
      <c r="Q47" s="29">
        <f t="shared" si="107"/>
        <v>1336.5</v>
      </c>
      <c r="R47" s="478">
        <f t="shared" si="86"/>
        <v>8.4</v>
      </c>
      <c r="S47" s="29">
        <f t="shared" si="87"/>
        <v>1386</v>
      </c>
      <c r="T47" s="485" t="s">
        <v>474</v>
      </c>
      <c r="U47" s="488" t="s">
        <v>204</v>
      </c>
      <c r="V47" s="436"/>
      <c r="X47" s="436"/>
      <c r="AB47" s="436"/>
    </row>
    <row r="48" s="486" customFormat="1" ht="17.25" spans="1:28">
      <c r="A48" s="492" t="s">
        <v>305</v>
      </c>
      <c r="B48" s="448">
        <v>9.2</v>
      </c>
      <c r="C48" s="29">
        <f t="shared" ref="C48:G48" si="108">B48*165</f>
        <v>1518</v>
      </c>
      <c r="D48" s="450">
        <f t="shared" si="79"/>
        <v>9.2</v>
      </c>
      <c r="E48" s="450">
        <f t="shared" si="108"/>
        <v>1518</v>
      </c>
      <c r="F48" s="478">
        <f t="shared" si="80"/>
        <v>9.4</v>
      </c>
      <c r="G48" s="29">
        <f t="shared" si="108"/>
        <v>1551</v>
      </c>
      <c r="H48" s="478">
        <f t="shared" si="81"/>
        <v>9.7</v>
      </c>
      <c r="I48" s="29">
        <f t="shared" si="82"/>
        <v>1600.5</v>
      </c>
      <c r="J48" s="485" t="s">
        <v>477</v>
      </c>
      <c r="K48" s="488" t="s">
        <v>204</v>
      </c>
      <c r="L48" s="29">
        <v>8.6</v>
      </c>
      <c r="M48" s="29">
        <f t="shared" ref="M48:Q48" si="109">L48*165</f>
        <v>1419</v>
      </c>
      <c r="N48" s="450">
        <f t="shared" si="84"/>
        <v>8.6</v>
      </c>
      <c r="O48" s="449">
        <f t="shared" si="109"/>
        <v>1419</v>
      </c>
      <c r="P48" s="478">
        <f t="shared" si="85"/>
        <v>8.8</v>
      </c>
      <c r="Q48" s="29">
        <f t="shared" si="109"/>
        <v>1452</v>
      </c>
      <c r="R48" s="478">
        <f t="shared" si="86"/>
        <v>9.1</v>
      </c>
      <c r="S48" s="29">
        <f t="shared" si="87"/>
        <v>1501.5</v>
      </c>
      <c r="T48" s="485" t="s">
        <v>478</v>
      </c>
      <c r="U48" s="488" t="s">
        <v>204</v>
      </c>
      <c r="V48" s="436"/>
      <c r="X48" s="436"/>
      <c r="AB48" s="436"/>
    </row>
    <row r="49" s="486" customFormat="1" ht="17.25" spans="1:28">
      <c r="A49" s="492" t="s">
        <v>306</v>
      </c>
      <c r="B49" s="448">
        <v>9.2</v>
      </c>
      <c r="C49" s="29">
        <f t="shared" ref="C49:G49" si="110">B49*165</f>
        <v>1518</v>
      </c>
      <c r="D49" s="450">
        <f t="shared" si="79"/>
        <v>9.2</v>
      </c>
      <c r="E49" s="450">
        <f t="shared" si="110"/>
        <v>1518</v>
      </c>
      <c r="F49" s="478">
        <f t="shared" si="80"/>
        <v>9.4</v>
      </c>
      <c r="G49" s="29">
        <f t="shared" si="110"/>
        <v>1551</v>
      </c>
      <c r="H49" s="478">
        <f t="shared" si="81"/>
        <v>9.7</v>
      </c>
      <c r="I49" s="29">
        <f t="shared" si="82"/>
        <v>1600.5</v>
      </c>
      <c r="J49" s="485" t="s">
        <v>477</v>
      </c>
      <c r="K49" s="488" t="s">
        <v>204</v>
      </c>
      <c r="L49" s="29">
        <v>8.6</v>
      </c>
      <c r="M49" s="29">
        <f t="shared" ref="M49:Q49" si="111">L49*165</f>
        <v>1419</v>
      </c>
      <c r="N49" s="450">
        <f t="shared" si="84"/>
        <v>8.6</v>
      </c>
      <c r="O49" s="449">
        <f t="shared" si="111"/>
        <v>1419</v>
      </c>
      <c r="P49" s="478">
        <f t="shared" si="85"/>
        <v>8.8</v>
      </c>
      <c r="Q49" s="29">
        <f t="shared" si="111"/>
        <v>1452</v>
      </c>
      <c r="R49" s="478">
        <f t="shared" si="86"/>
        <v>9.1</v>
      </c>
      <c r="S49" s="29">
        <f t="shared" si="87"/>
        <v>1501.5</v>
      </c>
      <c r="T49" s="485" t="s">
        <v>478</v>
      </c>
      <c r="U49" s="488" t="s">
        <v>204</v>
      </c>
      <c r="V49" s="436"/>
      <c r="X49" s="436"/>
      <c r="AB49" s="436"/>
    </row>
    <row r="50" s="486" customFormat="1" ht="17.25" spans="1:28">
      <c r="A50" s="492" t="s">
        <v>449</v>
      </c>
      <c r="B50" s="448">
        <v>9.2</v>
      </c>
      <c r="C50" s="29">
        <f t="shared" ref="C50:G50" si="112">B50*165</f>
        <v>1518</v>
      </c>
      <c r="D50" s="450">
        <f t="shared" si="79"/>
        <v>9.2</v>
      </c>
      <c r="E50" s="450">
        <f t="shared" si="112"/>
        <v>1518</v>
      </c>
      <c r="F50" s="478">
        <f t="shared" si="80"/>
        <v>9.4</v>
      </c>
      <c r="G50" s="29">
        <f t="shared" si="112"/>
        <v>1551</v>
      </c>
      <c r="H50" s="478">
        <f t="shared" si="81"/>
        <v>9.7</v>
      </c>
      <c r="I50" s="29">
        <f t="shared" si="82"/>
        <v>1600.5</v>
      </c>
      <c r="J50" s="485" t="s">
        <v>477</v>
      </c>
      <c r="K50" s="488"/>
      <c r="L50" s="29">
        <v>8.6</v>
      </c>
      <c r="M50" s="29">
        <f t="shared" ref="M50:Q50" si="113">L50*165</f>
        <v>1419</v>
      </c>
      <c r="N50" s="450">
        <f t="shared" si="84"/>
        <v>8.6</v>
      </c>
      <c r="O50" s="449">
        <f t="shared" si="113"/>
        <v>1419</v>
      </c>
      <c r="P50" s="478">
        <f t="shared" si="85"/>
        <v>8.8</v>
      </c>
      <c r="Q50" s="29">
        <f t="shared" si="113"/>
        <v>1452</v>
      </c>
      <c r="R50" s="478">
        <f t="shared" si="86"/>
        <v>9.1</v>
      </c>
      <c r="S50" s="29">
        <f t="shared" si="87"/>
        <v>1501.5</v>
      </c>
      <c r="T50" s="485" t="s">
        <v>478</v>
      </c>
      <c r="U50" s="488" t="s">
        <v>204</v>
      </c>
      <c r="V50" s="436"/>
      <c r="X50" s="436"/>
      <c r="AB50" s="436"/>
    </row>
    <row r="51" s="486" customFormat="1" ht="17.25" spans="1:28">
      <c r="A51" s="492" t="s">
        <v>450</v>
      </c>
      <c r="B51" s="448">
        <v>9.2</v>
      </c>
      <c r="C51" s="29">
        <f t="shared" ref="C51:G51" si="114">B51*165</f>
        <v>1518</v>
      </c>
      <c r="D51" s="450">
        <f t="shared" si="79"/>
        <v>9.2</v>
      </c>
      <c r="E51" s="450">
        <f t="shared" si="114"/>
        <v>1518</v>
      </c>
      <c r="F51" s="478">
        <f t="shared" si="80"/>
        <v>9.4</v>
      </c>
      <c r="G51" s="29">
        <f t="shared" si="114"/>
        <v>1551</v>
      </c>
      <c r="H51" s="478">
        <f t="shared" si="81"/>
        <v>9.7</v>
      </c>
      <c r="I51" s="29">
        <f t="shared" si="82"/>
        <v>1600.5</v>
      </c>
      <c r="J51" s="485" t="s">
        <v>477</v>
      </c>
      <c r="K51" s="488" t="s">
        <v>204</v>
      </c>
      <c r="L51" s="29">
        <v>8.6</v>
      </c>
      <c r="M51" s="29">
        <f t="shared" ref="M51:Q51" si="115">L51*165</f>
        <v>1419</v>
      </c>
      <c r="N51" s="450">
        <f t="shared" si="84"/>
        <v>8.6</v>
      </c>
      <c r="O51" s="449">
        <f t="shared" si="115"/>
        <v>1419</v>
      </c>
      <c r="P51" s="478">
        <f t="shared" si="85"/>
        <v>8.8</v>
      </c>
      <c r="Q51" s="29">
        <f t="shared" si="115"/>
        <v>1452</v>
      </c>
      <c r="R51" s="478">
        <f t="shared" si="86"/>
        <v>9.1</v>
      </c>
      <c r="S51" s="29">
        <f t="shared" si="87"/>
        <v>1501.5</v>
      </c>
      <c r="T51" s="485" t="s">
        <v>478</v>
      </c>
      <c r="U51" s="488" t="s">
        <v>204</v>
      </c>
      <c r="V51" s="436"/>
      <c r="X51" s="436"/>
      <c r="AB51" s="436"/>
    </row>
    <row r="52" s="436" customFormat="1" ht="17.25" spans="1:28">
      <c r="A52" s="492" t="s">
        <v>452</v>
      </c>
      <c r="B52" s="448">
        <v>9.2</v>
      </c>
      <c r="C52" s="29">
        <f t="shared" ref="C52:G52" si="116">B52*165</f>
        <v>1518</v>
      </c>
      <c r="D52" s="450">
        <f t="shared" si="79"/>
        <v>9.2</v>
      </c>
      <c r="E52" s="450">
        <f t="shared" si="116"/>
        <v>1518</v>
      </c>
      <c r="F52" s="478">
        <f t="shared" si="80"/>
        <v>9.4</v>
      </c>
      <c r="G52" s="29">
        <f t="shared" si="116"/>
        <v>1551</v>
      </c>
      <c r="H52" s="478">
        <f t="shared" si="81"/>
        <v>9.7</v>
      </c>
      <c r="I52" s="29">
        <f t="shared" si="82"/>
        <v>1600.5</v>
      </c>
      <c r="J52" s="485" t="s">
        <v>477</v>
      </c>
      <c r="K52" s="488" t="s">
        <v>204</v>
      </c>
      <c r="L52" s="29">
        <v>8.6</v>
      </c>
      <c r="M52" s="29">
        <f t="shared" ref="M52:Q52" si="117">L52*165</f>
        <v>1419</v>
      </c>
      <c r="N52" s="450">
        <f t="shared" si="84"/>
        <v>8.6</v>
      </c>
      <c r="O52" s="449">
        <f t="shared" si="117"/>
        <v>1419</v>
      </c>
      <c r="P52" s="478">
        <f t="shared" si="85"/>
        <v>8.8</v>
      </c>
      <c r="Q52" s="29">
        <f t="shared" si="117"/>
        <v>1452</v>
      </c>
      <c r="R52" s="478">
        <f t="shared" si="86"/>
        <v>9.1</v>
      </c>
      <c r="S52" s="29">
        <f t="shared" si="87"/>
        <v>1501.5</v>
      </c>
      <c r="T52" s="485" t="s">
        <v>478</v>
      </c>
      <c r="U52" s="488" t="s">
        <v>204</v>
      </c>
    </row>
    <row r="53" s="436" customFormat="1" ht="17.25" spans="1:28">
      <c r="A53" s="492" t="s">
        <v>453</v>
      </c>
      <c r="B53" s="448">
        <v>9.2</v>
      </c>
      <c r="C53" s="29">
        <f t="shared" ref="C53:G53" si="118">B53*165</f>
        <v>1518</v>
      </c>
      <c r="D53" s="450">
        <f t="shared" si="79"/>
        <v>9.2</v>
      </c>
      <c r="E53" s="450">
        <f t="shared" si="118"/>
        <v>1518</v>
      </c>
      <c r="F53" s="478">
        <f t="shared" si="80"/>
        <v>9.4</v>
      </c>
      <c r="G53" s="29">
        <f t="shared" si="118"/>
        <v>1551</v>
      </c>
      <c r="H53" s="478">
        <f t="shared" si="81"/>
        <v>9.7</v>
      </c>
      <c r="I53" s="29">
        <f t="shared" si="82"/>
        <v>1600.5</v>
      </c>
      <c r="J53" s="485" t="s">
        <v>477</v>
      </c>
      <c r="K53" s="488" t="s">
        <v>204</v>
      </c>
      <c r="L53" s="29">
        <v>8.6</v>
      </c>
      <c r="M53" s="29">
        <f t="shared" ref="M53:Q53" si="119">L53*165</f>
        <v>1419</v>
      </c>
      <c r="N53" s="450">
        <f t="shared" si="84"/>
        <v>8.6</v>
      </c>
      <c r="O53" s="449">
        <f t="shared" si="119"/>
        <v>1419</v>
      </c>
      <c r="P53" s="478">
        <f t="shared" si="85"/>
        <v>8.8</v>
      </c>
      <c r="Q53" s="29">
        <f t="shared" si="119"/>
        <v>1452</v>
      </c>
      <c r="R53" s="478">
        <f t="shared" si="86"/>
        <v>9.1</v>
      </c>
      <c r="S53" s="29">
        <f t="shared" si="87"/>
        <v>1501.5</v>
      </c>
      <c r="T53" s="485" t="s">
        <v>478</v>
      </c>
      <c r="U53" s="488" t="s">
        <v>204</v>
      </c>
    </row>
    <row r="54" s="436" customFormat="1" ht="17.25" spans="1:28">
      <c r="A54" s="492" t="s">
        <v>454</v>
      </c>
      <c r="B54" s="448">
        <v>9.4</v>
      </c>
      <c r="C54" s="29">
        <f t="shared" ref="C54:G54" si="120">B54*165</f>
        <v>1551</v>
      </c>
      <c r="D54" s="450">
        <f t="shared" si="79"/>
        <v>9.4</v>
      </c>
      <c r="E54" s="450">
        <f t="shared" si="120"/>
        <v>1551</v>
      </c>
      <c r="F54" s="478">
        <f t="shared" si="80"/>
        <v>9.6</v>
      </c>
      <c r="G54" s="29">
        <f t="shared" si="120"/>
        <v>1584</v>
      </c>
      <c r="H54" s="478">
        <f t="shared" si="81"/>
        <v>9.9</v>
      </c>
      <c r="I54" s="29">
        <f t="shared" si="82"/>
        <v>1633.5</v>
      </c>
      <c r="J54" s="485" t="s">
        <v>479</v>
      </c>
      <c r="K54" s="511" t="s">
        <v>204</v>
      </c>
      <c r="L54" s="29">
        <v>8.8</v>
      </c>
      <c r="M54" s="29">
        <f t="shared" ref="M54:Q54" si="121">L54*165</f>
        <v>1452</v>
      </c>
      <c r="N54" s="450">
        <f t="shared" si="84"/>
        <v>8.8</v>
      </c>
      <c r="O54" s="449">
        <f t="shared" si="121"/>
        <v>1452</v>
      </c>
      <c r="P54" s="478">
        <f t="shared" si="85"/>
        <v>9</v>
      </c>
      <c r="Q54" s="29">
        <f t="shared" si="121"/>
        <v>1485</v>
      </c>
      <c r="R54" s="478">
        <f t="shared" si="86"/>
        <v>9.3</v>
      </c>
      <c r="S54" s="29">
        <f t="shared" si="87"/>
        <v>1534.5</v>
      </c>
      <c r="T54" s="485" t="s">
        <v>480</v>
      </c>
      <c r="U54" s="488" t="s">
        <v>204</v>
      </c>
    </row>
    <row r="55" s="436" customFormat="1" ht="17.25" spans="1:28">
      <c r="A55" s="492" t="s">
        <v>456</v>
      </c>
      <c r="B55" s="448">
        <v>9.4</v>
      </c>
      <c r="C55" s="29">
        <f t="shared" ref="C55:G55" si="122">B55*165</f>
        <v>1551</v>
      </c>
      <c r="D55" s="450">
        <f t="shared" si="79"/>
        <v>9.4</v>
      </c>
      <c r="E55" s="450">
        <f t="shared" si="122"/>
        <v>1551</v>
      </c>
      <c r="F55" s="478">
        <f t="shared" si="80"/>
        <v>9.6</v>
      </c>
      <c r="G55" s="29">
        <f t="shared" si="122"/>
        <v>1584</v>
      </c>
      <c r="H55" s="478">
        <f t="shared" si="81"/>
        <v>9.9</v>
      </c>
      <c r="I55" s="29">
        <f t="shared" si="82"/>
        <v>1633.5</v>
      </c>
      <c r="J55" s="485" t="s">
        <v>479</v>
      </c>
      <c r="K55" s="511" t="s">
        <v>204</v>
      </c>
      <c r="L55" s="29">
        <v>8.8</v>
      </c>
      <c r="M55" s="29">
        <f t="shared" ref="M55:Q55" si="123">L55*165</f>
        <v>1452</v>
      </c>
      <c r="N55" s="450">
        <f t="shared" si="84"/>
        <v>8.8</v>
      </c>
      <c r="O55" s="449">
        <f t="shared" si="123"/>
        <v>1452</v>
      </c>
      <c r="P55" s="478">
        <f t="shared" si="85"/>
        <v>9</v>
      </c>
      <c r="Q55" s="29">
        <f t="shared" si="123"/>
        <v>1485</v>
      </c>
      <c r="R55" s="478">
        <f t="shared" si="86"/>
        <v>9.3</v>
      </c>
      <c r="S55" s="29">
        <f t="shared" si="87"/>
        <v>1534.5</v>
      </c>
      <c r="T55" s="485" t="s">
        <v>480</v>
      </c>
      <c r="U55" s="488" t="s">
        <v>204</v>
      </c>
    </row>
    <row r="56" s="436" customFormat="1" ht="17.25" spans="1:28">
      <c r="A56" s="492" t="s">
        <v>292</v>
      </c>
      <c r="B56" s="448">
        <v>9.4</v>
      </c>
      <c r="C56" s="29">
        <f t="shared" ref="C56:G56" si="124">B56*165</f>
        <v>1551</v>
      </c>
      <c r="D56" s="450">
        <f t="shared" si="79"/>
        <v>9.4</v>
      </c>
      <c r="E56" s="450">
        <f t="shared" si="124"/>
        <v>1551</v>
      </c>
      <c r="F56" s="478">
        <f t="shared" si="80"/>
        <v>9.6</v>
      </c>
      <c r="G56" s="29">
        <f t="shared" si="124"/>
        <v>1584</v>
      </c>
      <c r="H56" s="478">
        <f t="shared" si="81"/>
        <v>9.9</v>
      </c>
      <c r="I56" s="29">
        <f t="shared" si="82"/>
        <v>1633.5</v>
      </c>
      <c r="J56" s="485" t="s">
        <v>479</v>
      </c>
      <c r="K56" s="511" t="s">
        <v>204</v>
      </c>
      <c r="L56" s="29">
        <v>8.8</v>
      </c>
      <c r="M56" s="29">
        <f t="shared" ref="M56:Q56" si="125">L56*165</f>
        <v>1452</v>
      </c>
      <c r="N56" s="450">
        <f t="shared" si="84"/>
        <v>8.8</v>
      </c>
      <c r="O56" s="449">
        <f t="shared" si="125"/>
        <v>1452</v>
      </c>
      <c r="P56" s="478">
        <f t="shared" si="85"/>
        <v>9</v>
      </c>
      <c r="Q56" s="29">
        <f t="shared" si="125"/>
        <v>1485</v>
      </c>
      <c r="R56" s="478">
        <f t="shared" si="86"/>
        <v>9.3</v>
      </c>
      <c r="S56" s="29">
        <f t="shared" si="87"/>
        <v>1534.5</v>
      </c>
      <c r="T56" s="485" t="s">
        <v>480</v>
      </c>
      <c r="U56" s="488" t="s">
        <v>204</v>
      </c>
    </row>
    <row r="57" s="436" customFormat="1" ht="17.25" spans="1:28">
      <c r="A57" s="492" t="s">
        <v>457</v>
      </c>
      <c r="B57" s="448">
        <v>9.4</v>
      </c>
      <c r="C57" s="29">
        <f t="shared" ref="C57:G57" si="126">B57*165</f>
        <v>1551</v>
      </c>
      <c r="D57" s="450">
        <f t="shared" si="79"/>
        <v>9.4</v>
      </c>
      <c r="E57" s="450">
        <f t="shared" si="126"/>
        <v>1551</v>
      </c>
      <c r="F57" s="478">
        <f t="shared" si="80"/>
        <v>9.6</v>
      </c>
      <c r="G57" s="29">
        <f t="shared" si="126"/>
        <v>1584</v>
      </c>
      <c r="H57" s="478">
        <f t="shared" si="81"/>
        <v>9.9</v>
      </c>
      <c r="I57" s="29">
        <f t="shared" si="82"/>
        <v>1633.5</v>
      </c>
      <c r="J57" s="485" t="s">
        <v>479</v>
      </c>
      <c r="K57" s="511" t="s">
        <v>204</v>
      </c>
      <c r="L57" s="29">
        <v>8.8</v>
      </c>
      <c r="M57" s="29">
        <f t="shared" ref="M57:Q57" si="127">L57*165</f>
        <v>1452</v>
      </c>
      <c r="N57" s="450">
        <f t="shared" si="84"/>
        <v>8.8</v>
      </c>
      <c r="O57" s="449">
        <f t="shared" si="127"/>
        <v>1452</v>
      </c>
      <c r="P57" s="478">
        <f t="shared" si="85"/>
        <v>9</v>
      </c>
      <c r="Q57" s="29">
        <f t="shared" si="127"/>
        <v>1485</v>
      </c>
      <c r="R57" s="478">
        <f t="shared" si="86"/>
        <v>9.3</v>
      </c>
      <c r="S57" s="29">
        <f t="shared" si="87"/>
        <v>1534.5</v>
      </c>
      <c r="T57" s="485" t="s">
        <v>480</v>
      </c>
      <c r="U57" s="488" t="s">
        <v>204</v>
      </c>
    </row>
    <row r="58" s="436" customFormat="1" ht="17.25" spans="1:28">
      <c r="A58" s="492" t="s">
        <v>458</v>
      </c>
      <c r="B58" s="448">
        <v>9.4</v>
      </c>
      <c r="C58" s="29">
        <f t="shared" ref="C58:G58" si="128">B58*165</f>
        <v>1551</v>
      </c>
      <c r="D58" s="450">
        <f t="shared" si="79"/>
        <v>9.4</v>
      </c>
      <c r="E58" s="450">
        <f t="shared" si="128"/>
        <v>1551</v>
      </c>
      <c r="F58" s="478">
        <f t="shared" si="80"/>
        <v>9.6</v>
      </c>
      <c r="G58" s="29">
        <f t="shared" si="128"/>
        <v>1584</v>
      </c>
      <c r="H58" s="478">
        <f t="shared" si="81"/>
        <v>9.9</v>
      </c>
      <c r="I58" s="29">
        <f t="shared" si="82"/>
        <v>1633.5</v>
      </c>
      <c r="J58" s="485" t="s">
        <v>479</v>
      </c>
      <c r="K58" s="511" t="s">
        <v>204</v>
      </c>
      <c r="L58" s="29">
        <v>8.8</v>
      </c>
      <c r="M58" s="29">
        <f t="shared" ref="M58:Q58" si="129">L58*165</f>
        <v>1452</v>
      </c>
      <c r="N58" s="450">
        <f t="shared" si="84"/>
        <v>8.8</v>
      </c>
      <c r="O58" s="449">
        <f t="shared" si="129"/>
        <v>1452</v>
      </c>
      <c r="P58" s="478">
        <f t="shared" si="85"/>
        <v>9</v>
      </c>
      <c r="Q58" s="29">
        <f t="shared" si="129"/>
        <v>1485</v>
      </c>
      <c r="R58" s="478">
        <f t="shared" si="86"/>
        <v>9.3</v>
      </c>
      <c r="S58" s="29">
        <f t="shared" si="87"/>
        <v>1534.5</v>
      </c>
      <c r="T58" s="485" t="s">
        <v>480</v>
      </c>
      <c r="U58" s="488" t="s">
        <v>204</v>
      </c>
    </row>
    <row r="59" s="436" customFormat="1" ht="17.25" spans="1:28">
      <c r="A59" s="491" t="s">
        <v>459</v>
      </c>
      <c r="B59" s="448">
        <v>9.4</v>
      </c>
      <c r="C59" s="29">
        <f t="shared" ref="C59:G59" si="130">B59*165</f>
        <v>1551</v>
      </c>
      <c r="D59" s="450">
        <f t="shared" si="79"/>
        <v>9.4</v>
      </c>
      <c r="E59" s="450">
        <f t="shared" si="130"/>
        <v>1551</v>
      </c>
      <c r="F59" s="478">
        <f t="shared" si="80"/>
        <v>9.6</v>
      </c>
      <c r="G59" s="29">
        <f t="shared" si="130"/>
        <v>1584</v>
      </c>
      <c r="H59" s="478">
        <f t="shared" si="81"/>
        <v>9.9</v>
      </c>
      <c r="I59" s="29">
        <f t="shared" si="82"/>
        <v>1633.5</v>
      </c>
      <c r="J59" s="485" t="s">
        <v>479</v>
      </c>
      <c r="K59" s="511" t="s">
        <v>204</v>
      </c>
      <c r="L59" s="29">
        <v>8.8</v>
      </c>
      <c r="M59" s="29">
        <f t="shared" ref="M59:Q59" si="131">L59*165</f>
        <v>1452</v>
      </c>
      <c r="N59" s="450">
        <f t="shared" si="84"/>
        <v>8.8</v>
      </c>
      <c r="O59" s="449">
        <f t="shared" si="131"/>
        <v>1452</v>
      </c>
      <c r="P59" s="478">
        <f t="shared" si="85"/>
        <v>9</v>
      </c>
      <c r="Q59" s="29">
        <f t="shared" si="131"/>
        <v>1485</v>
      </c>
      <c r="R59" s="478">
        <f t="shared" si="86"/>
        <v>9.3</v>
      </c>
      <c r="S59" s="29">
        <f t="shared" si="87"/>
        <v>1534.5</v>
      </c>
      <c r="T59" s="485" t="s">
        <v>480</v>
      </c>
      <c r="U59" s="488" t="s">
        <v>204</v>
      </c>
    </row>
    <row r="60" s="436" customFormat="1" ht="17.25" spans="1:28">
      <c r="A60" s="491" t="s">
        <v>316</v>
      </c>
      <c r="B60" s="468">
        <v>9.8</v>
      </c>
      <c r="C60" s="29">
        <f t="shared" ref="C60:G60" si="132">B60*165</f>
        <v>1617</v>
      </c>
      <c r="D60" s="450">
        <f t="shared" si="79"/>
        <v>9.8</v>
      </c>
      <c r="E60" s="450">
        <f t="shared" si="132"/>
        <v>1617</v>
      </c>
      <c r="F60" s="478">
        <f t="shared" si="80"/>
        <v>10</v>
      </c>
      <c r="G60" s="29">
        <f t="shared" si="132"/>
        <v>1650</v>
      </c>
      <c r="H60" s="478">
        <f t="shared" si="81"/>
        <v>10.3</v>
      </c>
      <c r="I60" s="29">
        <f t="shared" si="82"/>
        <v>1699.5</v>
      </c>
      <c r="J60" s="485" t="s">
        <v>479</v>
      </c>
      <c r="K60" s="488" t="s">
        <v>481</v>
      </c>
      <c r="L60" s="466">
        <v>9.3</v>
      </c>
      <c r="M60" s="29">
        <f t="shared" ref="M60:Q60" si="133">L60*165</f>
        <v>1534.5</v>
      </c>
      <c r="N60" s="450">
        <f t="shared" si="84"/>
        <v>9.3</v>
      </c>
      <c r="O60" s="449">
        <f t="shared" si="133"/>
        <v>1534.5</v>
      </c>
      <c r="P60" s="478">
        <f t="shared" si="85"/>
        <v>9.5</v>
      </c>
      <c r="Q60" s="29">
        <f t="shared" si="133"/>
        <v>1567.5</v>
      </c>
      <c r="R60" s="478">
        <f t="shared" si="86"/>
        <v>9.8</v>
      </c>
      <c r="S60" s="29">
        <f t="shared" si="87"/>
        <v>1617</v>
      </c>
      <c r="T60" s="485" t="s">
        <v>480</v>
      </c>
      <c r="U60" s="488" t="s">
        <v>482</v>
      </c>
    </row>
    <row r="61" s="436" customFormat="1" ht="17.25" spans="1:28">
      <c r="A61" s="492" t="s">
        <v>312</v>
      </c>
      <c r="B61" s="468">
        <v>9.8</v>
      </c>
      <c r="C61" s="29">
        <f t="shared" ref="C61:G61" si="134">B61*165</f>
        <v>1617</v>
      </c>
      <c r="D61" s="450">
        <f t="shared" si="79"/>
        <v>9.8</v>
      </c>
      <c r="E61" s="450">
        <f t="shared" si="134"/>
        <v>1617</v>
      </c>
      <c r="F61" s="478">
        <f t="shared" si="80"/>
        <v>10</v>
      </c>
      <c r="G61" s="29">
        <f t="shared" si="134"/>
        <v>1650</v>
      </c>
      <c r="H61" s="478">
        <f t="shared" si="81"/>
        <v>10.3</v>
      </c>
      <c r="I61" s="29">
        <f t="shared" si="82"/>
        <v>1699.5</v>
      </c>
      <c r="J61" s="485" t="s">
        <v>479</v>
      </c>
      <c r="K61" s="488" t="s">
        <v>481</v>
      </c>
      <c r="L61" s="466">
        <v>9.3</v>
      </c>
      <c r="M61" s="29">
        <f t="shared" ref="M61:Q61" si="135">L61*165</f>
        <v>1534.5</v>
      </c>
      <c r="N61" s="450">
        <f t="shared" si="84"/>
        <v>9.3</v>
      </c>
      <c r="O61" s="449">
        <f t="shared" si="135"/>
        <v>1534.5</v>
      </c>
      <c r="P61" s="478">
        <f t="shared" si="85"/>
        <v>9.5</v>
      </c>
      <c r="Q61" s="29">
        <f t="shared" si="135"/>
        <v>1567.5</v>
      </c>
      <c r="R61" s="478">
        <f t="shared" si="86"/>
        <v>9.8</v>
      </c>
      <c r="S61" s="29">
        <f t="shared" si="87"/>
        <v>1617</v>
      </c>
      <c r="T61" s="485" t="s">
        <v>480</v>
      </c>
      <c r="U61" s="488" t="s">
        <v>482</v>
      </c>
    </row>
    <row r="62" s="436" customFormat="1" ht="17.25" spans="1:28">
      <c r="A62" s="491" t="s">
        <v>311</v>
      </c>
      <c r="B62" s="468">
        <v>9.8</v>
      </c>
      <c r="C62" s="29">
        <f t="shared" ref="C62:G62" si="136">B62*165</f>
        <v>1617</v>
      </c>
      <c r="D62" s="450">
        <f t="shared" si="79"/>
        <v>9.8</v>
      </c>
      <c r="E62" s="450">
        <f t="shared" si="136"/>
        <v>1617</v>
      </c>
      <c r="F62" s="478">
        <f t="shared" si="80"/>
        <v>10</v>
      </c>
      <c r="G62" s="29">
        <f t="shared" si="136"/>
        <v>1650</v>
      </c>
      <c r="H62" s="478">
        <f t="shared" si="81"/>
        <v>10.3</v>
      </c>
      <c r="I62" s="29">
        <f t="shared" si="82"/>
        <v>1699.5</v>
      </c>
      <c r="J62" s="485" t="s">
        <v>479</v>
      </c>
      <c r="K62" s="488" t="s">
        <v>481</v>
      </c>
      <c r="L62" s="466">
        <v>9.3</v>
      </c>
      <c r="M62" s="29">
        <f t="shared" ref="M62:Q62" si="137">L62*165</f>
        <v>1534.5</v>
      </c>
      <c r="N62" s="450">
        <f t="shared" si="84"/>
        <v>9.3</v>
      </c>
      <c r="O62" s="449">
        <f t="shared" si="137"/>
        <v>1534.5</v>
      </c>
      <c r="P62" s="478">
        <f t="shared" si="85"/>
        <v>9.5</v>
      </c>
      <c r="Q62" s="29">
        <f t="shared" si="137"/>
        <v>1567.5</v>
      </c>
      <c r="R62" s="478">
        <f t="shared" si="86"/>
        <v>9.8</v>
      </c>
      <c r="S62" s="29">
        <f t="shared" si="87"/>
        <v>1617</v>
      </c>
      <c r="T62" s="485" t="s">
        <v>480</v>
      </c>
      <c r="U62" s="488" t="s">
        <v>482</v>
      </c>
    </row>
    <row r="63" s="436" customFormat="1" ht="17.25" spans="1:28">
      <c r="A63" s="491" t="s">
        <v>317</v>
      </c>
      <c r="B63" s="468">
        <v>9.8</v>
      </c>
      <c r="C63" s="29">
        <f t="shared" ref="C63:G63" si="138">B63*165</f>
        <v>1617</v>
      </c>
      <c r="D63" s="450">
        <f t="shared" si="79"/>
        <v>9.8</v>
      </c>
      <c r="E63" s="450">
        <f t="shared" si="138"/>
        <v>1617</v>
      </c>
      <c r="F63" s="478">
        <f t="shared" si="80"/>
        <v>10</v>
      </c>
      <c r="G63" s="29">
        <f t="shared" si="138"/>
        <v>1650</v>
      </c>
      <c r="H63" s="478">
        <f t="shared" si="81"/>
        <v>10.3</v>
      </c>
      <c r="I63" s="29">
        <f t="shared" si="82"/>
        <v>1699.5</v>
      </c>
      <c r="J63" s="485" t="s">
        <v>479</v>
      </c>
      <c r="K63" s="488" t="s">
        <v>481</v>
      </c>
      <c r="L63" s="466">
        <v>9.3</v>
      </c>
      <c r="M63" s="29">
        <f t="shared" ref="M63:Q63" si="139">L63*165</f>
        <v>1534.5</v>
      </c>
      <c r="N63" s="450">
        <f t="shared" si="84"/>
        <v>9.3</v>
      </c>
      <c r="O63" s="449">
        <f t="shared" si="139"/>
        <v>1534.5</v>
      </c>
      <c r="P63" s="478">
        <f t="shared" si="85"/>
        <v>9.5</v>
      </c>
      <c r="Q63" s="29">
        <f t="shared" si="139"/>
        <v>1567.5</v>
      </c>
      <c r="R63" s="478">
        <f t="shared" si="86"/>
        <v>9.8</v>
      </c>
      <c r="S63" s="29">
        <f t="shared" si="87"/>
        <v>1617</v>
      </c>
      <c r="T63" s="485" t="s">
        <v>480</v>
      </c>
      <c r="U63" s="488" t="s">
        <v>482</v>
      </c>
    </row>
    <row r="64" s="436" customFormat="1" ht="17.25" spans="1:28">
      <c r="A64" s="491" t="s">
        <v>326</v>
      </c>
      <c r="B64" s="468">
        <v>9.8</v>
      </c>
      <c r="C64" s="29">
        <f t="shared" ref="C64:G64" si="140">B64*165</f>
        <v>1617</v>
      </c>
      <c r="D64" s="450">
        <f t="shared" si="79"/>
        <v>9.8</v>
      </c>
      <c r="E64" s="450">
        <f t="shared" si="140"/>
        <v>1617</v>
      </c>
      <c r="F64" s="478">
        <f t="shared" si="80"/>
        <v>10</v>
      </c>
      <c r="G64" s="29">
        <f t="shared" si="140"/>
        <v>1650</v>
      </c>
      <c r="H64" s="478">
        <f t="shared" si="81"/>
        <v>10.3</v>
      </c>
      <c r="I64" s="29">
        <f t="shared" si="82"/>
        <v>1699.5</v>
      </c>
      <c r="J64" s="485" t="s">
        <v>479</v>
      </c>
      <c r="K64" s="488" t="s">
        <v>481</v>
      </c>
      <c r="L64" s="466">
        <v>9.3</v>
      </c>
      <c r="M64" s="29">
        <f t="shared" ref="M64:Q64" si="141">L64*165</f>
        <v>1534.5</v>
      </c>
      <c r="N64" s="450">
        <f t="shared" si="84"/>
        <v>9.3</v>
      </c>
      <c r="O64" s="449">
        <f t="shared" si="141"/>
        <v>1534.5</v>
      </c>
      <c r="P64" s="478">
        <f t="shared" si="85"/>
        <v>9.5</v>
      </c>
      <c r="Q64" s="29">
        <f t="shared" si="141"/>
        <v>1567.5</v>
      </c>
      <c r="R64" s="478">
        <f t="shared" si="86"/>
        <v>9.8</v>
      </c>
      <c r="S64" s="29">
        <f t="shared" si="87"/>
        <v>1617</v>
      </c>
      <c r="T64" s="485" t="s">
        <v>480</v>
      </c>
      <c r="U64" s="488" t="s">
        <v>482</v>
      </c>
    </row>
    <row r="65" s="436" customFormat="1" ht="17.25" spans="1:21">
      <c r="A65" s="491" t="s">
        <v>461</v>
      </c>
      <c r="B65" s="468">
        <v>9.8</v>
      </c>
      <c r="C65" s="29">
        <f t="shared" ref="C65:G65" si="142">B65*165</f>
        <v>1617</v>
      </c>
      <c r="D65" s="450">
        <f t="shared" si="79"/>
        <v>9.8</v>
      </c>
      <c r="E65" s="450">
        <f t="shared" si="142"/>
        <v>1617</v>
      </c>
      <c r="F65" s="478">
        <f t="shared" si="80"/>
        <v>10</v>
      </c>
      <c r="G65" s="29">
        <f t="shared" si="142"/>
        <v>1650</v>
      </c>
      <c r="H65" s="478">
        <f t="shared" si="81"/>
        <v>10.3</v>
      </c>
      <c r="I65" s="29">
        <f t="shared" si="82"/>
        <v>1699.5</v>
      </c>
      <c r="J65" s="485" t="s">
        <v>479</v>
      </c>
      <c r="K65" s="488" t="s">
        <v>204</v>
      </c>
      <c r="L65" s="466">
        <v>9.3</v>
      </c>
      <c r="M65" s="29">
        <f t="shared" ref="M65:Q65" si="143">L65*165</f>
        <v>1534.5</v>
      </c>
      <c r="N65" s="450">
        <f t="shared" si="84"/>
        <v>9.3</v>
      </c>
      <c r="O65" s="449">
        <f t="shared" si="143"/>
        <v>1534.5</v>
      </c>
      <c r="P65" s="478">
        <f t="shared" si="85"/>
        <v>9.5</v>
      </c>
      <c r="Q65" s="29">
        <f t="shared" si="143"/>
        <v>1567.5</v>
      </c>
      <c r="R65" s="478">
        <f t="shared" si="86"/>
        <v>9.8</v>
      </c>
      <c r="S65" s="29">
        <f t="shared" si="87"/>
        <v>1617</v>
      </c>
      <c r="T65" s="485" t="s">
        <v>480</v>
      </c>
      <c r="U65" s="488" t="s">
        <v>204</v>
      </c>
    </row>
    <row r="66" s="436" customFormat="1" ht="17.25" spans="1:21">
      <c r="A66" s="492" t="s">
        <v>314</v>
      </c>
      <c r="B66" s="468">
        <v>9.8</v>
      </c>
      <c r="C66" s="29">
        <f t="shared" ref="C66:G66" si="144">B66*165</f>
        <v>1617</v>
      </c>
      <c r="D66" s="450">
        <f t="shared" si="79"/>
        <v>9.8</v>
      </c>
      <c r="E66" s="450">
        <f t="shared" si="144"/>
        <v>1617</v>
      </c>
      <c r="F66" s="478">
        <f t="shared" si="80"/>
        <v>10</v>
      </c>
      <c r="G66" s="29">
        <f t="shared" si="144"/>
        <v>1650</v>
      </c>
      <c r="H66" s="478">
        <f t="shared" si="81"/>
        <v>10.3</v>
      </c>
      <c r="I66" s="29">
        <f t="shared" si="82"/>
        <v>1699.5</v>
      </c>
      <c r="J66" s="468" t="s">
        <v>480</v>
      </c>
      <c r="K66" s="488" t="s">
        <v>204</v>
      </c>
      <c r="L66" s="466">
        <v>9.3</v>
      </c>
      <c r="M66" s="29">
        <f t="shared" ref="M66:Q66" si="145">L66*165</f>
        <v>1534.5</v>
      </c>
      <c r="N66" s="450">
        <f t="shared" si="84"/>
        <v>9.3</v>
      </c>
      <c r="O66" s="449">
        <f t="shared" si="145"/>
        <v>1534.5</v>
      </c>
      <c r="P66" s="478">
        <f t="shared" si="85"/>
        <v>9.5</v>
      </c>
      <c r="Q66" s="29">
        <f t="shared" si="145"/>
        <v>1567.5</v>
      </c>
      <c r="R66" s="478">
        <f t="shared" si="86"/>
        <v>9.8</v>
      </c>
      <c r="S66" s="29">
        <f t="shared" si="87"/>
        <v>1617</v>
      </c>
      <c r="T66" s="452" t="s">
        <v>483</v>
      </c>
      <c r="U66" s="488" t="s">
        <v>204</v>
      </c>
    </row>
    <row r="67" s="436" customFormat="1" ht="17.25" spans="1:21">
      <c r="A67" s="491" t="s">
        <v>318</v>
      </c>
      <c r="B67" s="448">
        <v>10.9</v>
      </c>
      <c r="C67" s="29">
        <f t="shared" ref="C67:G67" si="146">B67*165</f>
        <v>1798.5</v>
      </c>
      <c r="D67" s="450">
        <f t="shared" si="79"/>
        <v>10.9</v>
      </c>
      <c r="E67" s="450">
        <f t="shared" si="146"/>
        <v>1798.5</v>
      </c>
      <c r="F67" s="478">
        <f t="shared" si="80"/>
        <v>11.1</v>
      </c>
      <c r="G67" s="29">
        <f t="shared" si="146"/>
        <v>1831.5</v>
      </c>
      <c r="H67" s="478">
        <f t="shared" si="81"/>
        <v>11.4</v>
      </c>
      <c r="I67" s="29">
        <f t="shared" si="82"/>
        <v>1881</v>
      </c>
      <c r="J67" s="468" t="s">
        <v>480</v>
      </c>
      <c r="K67" s="488" t="s">
        <v>204</v>
      </c>
      <c r="L67" s="29">
        <v>10.3</v>
      </c>
      <c r="M67" s="29">
        <f t="shared" ref="M67:Q67" si="147">L67*165</f>
        <v>1699.5</v>
      </c>
      <c r="N67" s="450">
        <f t="shared" si="84"/>
        <v>10.3</v>
      </c>
      <c r="O67" s="449">
        <f t="shared" si="147"/>
        <v>1699.5</v>
      </c>
      <c r="P67" s="478">
        <f t="shared" si="85"/>
        <v>10.5</v>
      </c>
      <c r="Q67" s="29">
        <f t="shared" si="147"/>
        <v>1732.5</v>
      </c>
      <c r="R67" s="478">
        <f t="shared" si="86"/>
        <v>10.8</v>
      </c>
      <c r="S67" s="29">
        <f t="shared" si="87"/>
        <v>1782</v>
      </c>
      <c r="T67" s="452" t="s">
        <v>483</v>
      </c>
      <c r="U67" s="488" t="s">
        <v>204</v>
      </c>
    </row>
    <row r="68" s="436" customFormat="1" ht="17.25" spans="1:21">
      <c r="A68" s="491" t="s">
        <v>223</v>
      </c>
      <c r="B68" s="448">
        <v>10.9</v>
      </c>
      <c r="C68" s="29">
        <f t="shared" ref="C68:G68" si="148">B68*165</f>
        <v>1798.5</v>
      </c>
      <c r="D68" s="450">
        <f t="shared" si="79"/>
        <v>10.9</v>
      </c>
      <c r="E68" s="450">
        <f t="shared" si="148"/>
        <v>1798.5</v>
      </c>
      <c r="F68" s="478">
        <f t="shared" si="80"/>
        <v>11.1</v>
      </c>
      <c r="G68" s="29">
        <f t="shared" si="148"/>
        <v>1831.5</v>
      </c>
      <c r="H68" s="478">
        <f t="shared" si="81"/>
        <v>11.4</v>
      </c>
      <c r="I68" s="29">
        <f t="shared" si="82"/>
        <v>1881</v>
      </c>
      <c r="J68" s="468" t="s">
        <v>480</v>
      </c>
      <c r="K68" s="488" t="s">
        <v>204</v>
      </c>
      <c r="L68" s="29">
        <v>10.3</v>
      </c>
      <c r="M68" s="29">
        <f t="shared" ref="M68:Q68" si="149">L68*165</f>
        <v>1699.5</v>
      </c>
      <c r="N68" s="450">
        <f t="shared" si="84"/>
        <v>10.3</v>
      </c>
      <c r="O68" s="449">
        <f t="shared" si="149"/>
        <v>1699.5</v>
      </c>
      <c r="P68" s="478">
        <f t="shared" si="85"/>
        <v>10.5</v>
      </c>
      <c r="Q68" s="29">
        <f t="shared" si="149"/>
        <v>1732.5</v>
      </c>
      <c r="R68" s="478">
        <f t="shared" si="86"/>
        <v>10.8</v>
      </c>
      <c r="S68" s="29">
        <f t="shared" si="87"/>
        <v>1782</v>
      </c>
      <c r="T68" s="452" t="s">
        <v>483</v>
      </c>
      <c r="U68" s="488" t="s">
        <v>204</v>
      </c>
    </row>
    <row r="69" s="436" customFormat="1" ht="17.25" spans="1:21">
      <c r="A69" s="512" t="s">
        <v>328</v>
      </c>
      <c r="B69" s="448">
        <v>10.9</v>
      </c>
      <c r="C69" s="29">
        <f t="shared" ref="C69:G69" si="150">B69*165</f>
        <v>1798.5</v>
      </c>
      <c r="D69" s="450">
        <f t="shared" si="79"/>
        <v>10.9</v>
      </c>
      <c r="E69" s="450">
        <f t="shared" si="150"/>
        <v>1798.5</v>
      </c>
      <c r="F69" s="478">
        <f t="shared" si="80"/>
        <v>11.1</v>
      </c>
      <c r="G69" s="29">
        <f t="shared" si="150"/>
        <v>1831.5</v>
      </c>
      <c r="H69" s="478">
        <f t="shared" si="81"/>
        <v>11.4</v>
      </c>
      <c r="I69" s="29">
        <f t="shared" si="82"/>
        <v>1881</v>
      </c>
      <c r="J69" s="468" t="s">
        <v>480</v>
      </c>
      <c r="K69" s="488" t="s">
        <v>204</v>
      </c>
      <c r="L69" s="29">
        <v>10.3</v>
      </c>
      <c r="M69" s="29">
        <f t="shared" ref="M69:Q69" si="151">L69*165</f>
        <v>1699.5</v>
      </c>
      <c r="N69" s="450">
        <f t="shared" si="84"/>
        <v>10.3</v>
      </c>
      <c r="O69" s="449">
        <f t="shared" si="151"/>
        <v>1699.5</v>
      </c>
      <c r="P69" s="478">
        <f t="shared" si="85"/>
        <v>10.5</v>
      </c>
      <c r="Q69" s="29">
        <f t="shared" si="151"/>
        <v>1732.5</v>
      </c>
      <c r="R69" s="478">
        <f t="shared" si="86"/>
        <v>10.8</v>
      </c>
      <c r="S69" s="29">
        <f t="shared" si="87"/>
        <v>1782</v>
      </c>
      <c r="T69" s="452" t="s">
        <v>483</v>
      </c>
      <c r="U69" s="488" t="s">
        <v>204</v>
      </c>
    </row>
    <row r="70" s="436" customFormat="1" ht="17.25" spans="1:21">
      <c r="A70" s="492" t="s">
        <v>321</v>
      </c>
      <c r="B70" s="448">
        <v>11.4</v>
      </c>
      <c r="C70" s="29">
        <f t="shared" ref="C70:G70" si="152">B70*165</f>
        <v>1881</v>
      </c>
      <c r="D70" s="450">
        <f t="shared" si="79"/>
        <v>11.4</v>
      </c>
      <c r="E70" s="450">
        <f t="shared" si="152"/>
        <v>1881</v>
      </c>
      <c r="F70" s="478">
        <f t="shared" si="80"/>
        <v>11.6</v>
      </c>
      <c r="G70" s="29">
        <f t="shared" si="152"/>
        <v>1914</v>
      </c>
      <c r="H70" s="478">
        <f t="shared" si="81"/>
        <v>11.9</v>
      </c>
      <c r="I70" s="29">
        <f t="shared" si="82"/>
        <v>1963.5</v>
      </c>
      <c r="J70" s="468" t="s">
        <v>480</v>
      </c>
      <c r="K70" s="488" t="s">
        <v>204</v>
      </c>
      <c r="L70" s="29">
        <v>10.8</v>
      </c>
      <c r="M70" s="29">
        <f t="shared" ref="M70:Q70" si="153">L70*165</f>
        <v>1782</v>
      </c>
      <c r="N70" s="450">
        <f t="shared" si="84"/>
        <v>10.8</v>
      </c>
      <c r="O70" s="449">
        <f t="shared" si="153"/>
        <v>1782</v>
      </c>
      <c r="P70" s="478">
        <f t="shared" si="85"/>
        <v>11</v>
      </c>
      <c r="Q70" s="29">
        <f t="shared" si="153"/>
        <v>1815</v>
      </c>
      <c r="R70" s="478">
        <f t="shared" si="86"/>
        <v>11.3</v>
      </c>
      <c r="S70" s="29">
        <f t="shared" si="87"/>
        <v>1864.5</v>
      </c>
      <c r="T70" s="452" t="s">
        <v>483</v>
      </c>
      <c r="U70" s="488" t="s">
        <v>204</v>
      </c>
    </row>
    <row r="71" s="436" customFormat="1" ht="17.25" spans="1:21">
      <c r="A71" s="491" t="s">
        <v>325</v>
      </c>
      <c r="B71" s="448">
        <v>11.4</v>
      </c>
      <c r="C71" s="29">
        <f t="shared" ref="C71:G71" si="154">B71*165</f>
        <v>1881</v>
      </c>
      <c r="D71" s="450">
        <f t="shared" si="79"/>
        <v>11.4</v>
      </c>
      <c r="E71" s="450">
        <f t="shared" si="154"/>
        <v>1881</v>
      </c>
      <c r="F71" s="478">
        <f t="shared" si="80"/>
        <v>11.6</v>
      </c>
      <c r="G71" s="29">
        <f t="shared" si="154"/>
        <v>1914</v>
      </c>
      <c r="H71" s="478">
        <f t="shared" si="81"/>
        <v>11.9</v>
      </c>
      <c r="I71" s="29">
        <f t="shared" si="82"/>
        <v>1963.5</v>
      </c>
      <c r="J71" s="468" t="s">
        <v>480</v>
      </c>
      <c r="K71" s="488" t="s">
        <v>204</v>
      </c>
      <c r="L71" s="29">
        <v>10.8</v>
      </c>
      <c r="M71" s="29">
        <f t="shared" ref="M71:Q71" si="155">L71*165</f>
        <v>1782</v>
      </c>
      <c r="N71" s="450">
        <f t="shared" si="84"/>
        <v>10.8</v>
      </c>
      <c r="O71" s="449">
        <f t="shared" si="155"/>
        <v>1782</v>
      </c>
      <c r="P71" s="478">
        <f t="shared" si="85"/>
        <v>11</v>
      </c>
      <c r="Q71" s="29">
        <f t="shared" si="155"/>
        <v>1815</v>
      </c>
      <c r="R71" s="478">
        <f t="shared" si="86"/>
        <v>11.3</v>
      </c>
      <c r="S71" s="29">
        <f t="shared" si="87"/>
        <v>1864.5</v>
      </c>
      <c r="T71" s="452" t="s">
        <v>483</v>
      </c>
      <c r="U71" s="488" t="s">
        <v>204</v>
      </c>
    </row>
    <row r="72" s="436" customFormat="1" ht="17.25" spans="1:21">
      <c r="A72" s="491" t="s">
        <v>323</v>
      </c>
      <c r="B72" s="448">
        <v>11.4</v>
      </c>
      <c r="C72" s="29">
        <f t="shared" ref="C72:G72" si="156">B72*165</f>
        <v>1881</v>
      </c>
      <c r="D72" s="450">
        <f t="shared" ref="D72:D75" si="157">B72</f>
        <v>11.4</v>
      </c>
      <c r="E72" s="450">
        <f t="shared" si="156"/>
        <v>1881</v>
      </c>
      <c r="F72" s="478">
        <f t="shared" ref="F72:F75" si="158">B72+0.2</f>
        <v>11.6</v>
      </c>
      <c r="G72" s="29">
        <f t="shared" si="156"/>
        <v>1914</v>
      </c>
      <c r="H72" s="478">
        <f t="shared" ref="H72:H75" si="159">B72+0.5</f>
        <v>11.9</v>
      </c>
      <c r="I72" s="29">
        <f t="shared" ref="I72:I75" si="160">H72*165</f>
        <v>1963.5</v>
      </c>
      <c r="J72" s="468" t="s">
        <v>480</v>
      </c>
      <c r="K72" s="488" t="s">
        <v>204</v>
      </c>
      <c r="L72" s="29">
        <v>10.8</v>
      </c>
      <c r="M72" s="29">
        <f t="shared" ref="M72:Q72" si="161">L72*165</f>
        <v>1782</v>
      </c>
      <c r="N72" s="450">
        <f t="shared" ref="N72:N75" si="162">L72</f>
        <v>10.8</v>
      </c>
      <c r="O72" s="449">
        <f t="shared" si="161"/>
        <v>1782</v>
      </c>
      <c r="P72" s="478">
        <f t="shared" ref="P72:P75" si="163">L72+0.2</f>
        <v>11</v>
      </c>
      <c r="Q72" s="29">
        <f t="shared" si="161"/>
        <v>1815</v>
      </c>
      <c r="R72" s="478">
        <f t="shared" ref="R72:R75" si="164">L72+0.5</f>
        <v>11.3</v>
      </c>
      <c r="S72" s="29">
        <f t="shared" ref="S72:S75" si="165">R72*165</f>
        <v>1864.5</v>
      </c>
      <c r="T72" s="452" t="s">
        <v>483</v>
      </c>
      <c r="U72" s="488" t="s">
        <v>204</v>
      </c>
    </row>
    <row r="73" s="436" customFormat="1" ht="17.25" spans="1:21">
      <c r="A73" s="491" t="s">
        <v>313</v>
      </c>
      <c r="B73" s="448">
        <v>11.4</v>
      </c>
      <c r="C73" s="29">
        <f t="shared" ref="C73:G73" si="166">B73*165</f>
        <v>1881</v>
      </c>
      <c r="D73" s="450">
        <f t="shared" si="157"/>
        <v>11.4</v>
      </c>
      <c r="E73" s="450">
        <f t="shared" si="166"/>
        <v>1881</v>
      </c>
      <c r="F73" s="478">
        <f t="shared" si="158"/>
        <v>11.6</v>
      </c>
      <c r="G73" s="29">
        <f t="shared" si="166"/>
        <v>1914</v>
      </c>
      <c r="H73" s="478">
        <f t="shared" si="159"/>
        <v>11.9</v>
      </c>
      <c r="I73" s="29">
        <f t="shared" si="160"/>
        <v>1963.5</v>
      </c>
      <c r="J73" s="468" t="s">
        <v>480</v>
      </c>
      <c r="K73" s="488" t="s">
        <v>204</v>
      </c>
      <c r="L73" s="29">
        <v>10.8</v>
      </c>
      <c r="M73" s="29">
        <f t="shared" ref="M73:Q73" si="167">L73*165</f>
        <v>1782</v>
      </c>
      <c r="N73" s="450">
        <f t="shared" si="162"/>
        <v>10.8</v>
      </c>
      <c r="O73" s="449">
        <f t="shared" si="167"/>
        <v>1782</v>
      </c>
      <c r="P73" s="478">
        <f t="shared" si="163"/>
        <v>11</v>
      </c>
      <c r="Q73" s="29">
        <f t="shared" si="167"/>
        <v>1815</v>
      </c>
      <c r="R73" s="478">
        <f t="shared" si="164"/>
        <v>11.3</v>
      </c>
      <c r="S73" s="29">
        <f t="shared" si="165"/>
        <v>1864.5</v>
      </c>
      <c r="T73" s="452" t="s">
        <v>483</v>
      </c>
      <c r="U73" s="488" t="s">
        <v>204</v>
      </c>
    </row>
    <row r="74" s="436" customFormat="1" ht="17.25" spans="1:21">
      <c r="A74" s="491" t="s">
        <v>322</v>
      </c>
      <c r="B74" s="448">
        <v>11.4</v>
      </c>
      <c r="C74" s="29">
        <f t="shared" ref="C74:G74" si="168">B74*165</f>
        <v>1881</v>
      </c>
      <c r="D74" s="450">
        <f t="shared" si="157"/>
        <v>11.4</v>
      </c>
      <c r="E74" s="450">
        <f t="shared" si="168"/>
        <v>1881</v>
      </c>
      <c r="F74" s="478">
        <f t="shared" si="158"/>
        <v>11.6</v>
      </c>
      <c r="G74" s="29">
        <f t="shared" si="168"/>
        <v>1914</v>
      </c>
      <c r="H74" s="478">
        <f t="shared" si="159"/>
        <v>11.9</v>
      </c>
      <c r="I74" s="29">
        <f t="shared" si="160"/>
        <v>1963.5</v>
      </c>
      <c r="J74" s="468" t="s">
        <v>480</v>
      </c>
      <c r="K74" s="488" t="s">
        <v>204</v>
      </c>
      <c r="L74" s="29">
        <v>10.8</v>
      </c>
      <c r="M74" s="29">
        <f t="shared" ref="M74:Q74" si="169">L74*165</f>
        <v>1782</v>
      </c>
      <c r="N74" s="450">
        <f t="shared" si="162"/>
        <v>10.8</v>
      </c>
      <c r="O74" s="449">
        <f t="shared" si="169"/>
        <v>1782</v>
      </c>
      <c r="P74" s="478">
        <f t="shared" si="163"/>
        <v>11</v>
      </c>
      <c r="Q74" s="29">
        <f t="shared" si="169"/>
        <v>1815</v>
      </c>
      <c r="R74" s="478">
        <f t="shared" si="164"/>
        <v>11.3</v>
      </c>
      <c r="S74" s="29">
        <f t="shared" si="165"/>
        <v>1864.5</v>
      </c>
      <c r="T74" s="452" t="s">
        <v>483</v>
      </c>
      <c r="U74" s="488" t="s">
        <v>204</v>
      </c>
    </row>
    <row r="75" s="436" customFormat="1" ht="17.25" spans="1:21">
      <c r="A75" s="491" t="s">
        <v>324</v>
      </c>
      <c r="B75" s="448">
        <v>11.4</v>
      </c>
      <c r="C75" s="29">
        <f t="shared" ref="C75:G75" si="170">B75*165</f>
        <v>1881</v>
      </c>
      <c r="D75" s="450">
        <f t="shared" si="157"/>
        <v>11.4</v>
      </c>
      <c r="E75" s="450">
        <f t="shared" si="170"/>
        <v>1881</v>
      </c>
      <c r="F75" s="478">
        <f t="shared" si="158"/>
        <v>11.6</v>
      </c>
      <c r="G75" s="29">
        <f t="shared" si="170"/>
        <v>1914</v>
      </c>
      <c r="H75" s="478">
        <f t="shared" si="159"/>
        <v>11.9</v>
      </c>
      <c r="I75" s="29">
        <f t="shared" si="160"/>
        <v>1963.5</v>
      </c>
      <c r="J75" s="468" t="s">
        <v>480</v>
      </c>
      <c r="K75" s="488" t="s">
        <v>204</v>
      </c>
      <c r="L75" s="29">
        <v>10.8</v>
      </c>
      <c r="M75" s="29">
        <f t="shared" ref="M75:Q75" si="171">L75*165</f>
        <v>1782</v>
      </c>
      <c r="N75" s="450">
        <f t="shared" si="162"/>
        <v>10.8</v>
      </c>
      <c r="O75" s="449">
        <f t="shared" si="171"/>
        <v>1782</v>
      </c>
      <c r="P75" s="478">
        <f t="shared" si="163"/>
        <v>11</v>
      </c>
      <c r="Q75" s="29">
        <f t="shared" si="171"/>
        <v>1815</v>
      </c>
      <c r="R75" s="478">
        <f t="shared" si="164"/>
        <v>11.3</v>
      </c>
      <c r="S75" s="29">
        <f t="shared" si="165"/>
        <v>1864.5</v>
      </c>
      <c r="T75" s="452" t="s">
        <v>483</v>
      </c>
      <c r="U75" s="488" t="s">
        <v>204</v>
      </c>
    </row>
    <row r="76" s="436" customFormat="1" ht="20.25" spans="1:21">
      <c r="A76" s="496" t="s">
        <v>462</v>
      </c>
      <c r="B76" s="496"/>
      <c r="C76" s="496"/>
      <c r="D76" s="496"/>
      <c r="E76" s="496"/>
      <c r="F76" s="496"/>
      <c r="G76" s="496"/>
      <c r="H76" s="496"/>
      <c r="I76" s="496"/>
      <c r="J76" s="496"/>
      <c r="K76" s="496"/>
      <c r="L76" s="496"/>
      <c r="M76" s="496"/>
      <c r="N76" s="496"/>
      <c r="O76" s="496"/>
      <c r="P76" s="496"/>
      <c r="Q76" s="496"/>
      <c r="R76" s="496"/>
      <c r="S76" s="496"/>
      <c r="T76" s="496"/>
      <c r="U76" s="496"/>
    </row>
    <row r="77" s="436" customFormat="1" ht="51" customHeight="1" spans="1:21">
      <c r="A77" s="513" t="s">
        <v>484</v>
      </c>
      <c r="B77" s="513"/>
      <c r="C77" s="513"/>
      <c r="D77" s="513"/>
      <c r="E77" s="513"/>
      <c r="F77" s="513"/>
      <c r="G77" s="513"/>
      <c r="H77" s="513"/>
      <c r="I77" s="513"/>
      <c r="J77" s="513"/>
      <c r="K77" s="513"/>
      <c r="L77" s="513"/>
      <c r="M77" s="513"/>
      <c r="N77" s="513"/>
      <c r="O77" s="513"/>
      <c r="P77" s="513"/>
      <c r="Q77" s="513"/>
      <c r="R77" s="513"/>
      <c r="S77" s="513"/>
      <c r="T77" s="513"/>
      <c r="U77" s="513"/>
    </row>
    <row r="78" s="436" customFormat="1" ht="37.2" customHeight="1" spans="1:21">
      <c r="A78" s="455" t="s">
        <v>330</v>
      </c>
      <c r="B78" s="455"/>
      <c r="C78" s="514" t="s">
        <v>464</v>
      </c>
      <c r="D78" s="515"/>
      <c r="E78" s="515"/>
      <c r="F78" s="515"/>
      <c r="G78" s="515"/>
      <c r="H78" s="515"/>
      <c r="I78" s="515"/>
      <c r="J78" s="515"/>
      <c r="K78" s="515"/>
      <c r="L78" s="515"/>
      <c r="M78" s="515"/>
      <c r="N78" s="515"/>
      <c r="O78" s="515"/>
      <c r="P78" s="515"/>
      <c r="Q78" s="515"/>
      <c r="R78" s="515"/>
      <c r="S78" s="515"/>
      <c r="T78" s="515"/>
      <c r="U78" s="516"/>
    </row>
    <row r="79" s="436" customFormat="1" ht="17.25" spans="1:21">
      <c r="A79" s="456" t="s">
        <v>332</v>
      </c>
      <c r="B79" s="456"/>
      <c r="C79" s="517" t="s">
        <v>333</v>
      </c>
      <c r="D79" s="518"/>
      <c r="E79" s="518"/>
      <c r="F79" s="518"/>
      <c r="G79" s="518"/>
      <c r="H79" s="518"/>
      <c r="I79" s="518"/>
      <c r="J79" s="518"/>
      <c r="K79" s="518"/>
      <c r="L79" s="518"/>
      <c r="M79" s="518"/>
      <c r="N79" s="518"/>
      <c r="O79" s="518"/>
      <c r="P79" s="518"/>
      <c r="Q79" s="518"/>
      <c r="R79" s="518"/>
      <c r="S79" s="518"/>
      <c r="T79" s="518"/>
      <c r="U79" s="519"/>
    </row>
    <row r="80" s="436" customFormat="1" ht="64.95" customHeight="1" spans="1:21">
      <c r="A80" s="458" t="s">
        <v>465</v>
      </c>
      <c r="B80" s="458"/>
      <c r="C80" s="514" t="s">
        <v>466</v>
      </c>
      <c r="D80" s="515"/>
      <c r="E80" s="515"/>
      <c r="F80" s="515"/>
      <c r="G80" s="515"/>
      <c r="H80" s="515"/>
      <c r="I80" s="515"/>
      <c r="J80" s="515"/>
      <c r="K80" s="515"/>
      <c r="L80" s="515"/>
      <c r="M80" s="515"/>
      <c r="N80" s="515"/>
      <c r="O80" s="515"/>
      <c r="P80" s="515"/>
      <c r="Q80" s="515"/>
      <c r="R80" s="515"/>
      <c r="S80" s="515"/>
      <c r="T80" s="515"/>
      <c r="U80" s="516"/>
    </row>
    <row r="81" s="436" customFormat="1" ht="17.25" spans="1:21">
      <c r="A81" s="456" t="s">
        <v>334</v>
      </c>
      <c r="B81" s="456"/>
      <c r="C81" s="502" t="s">
        <v>467</v>
      </c>
      <c r="D81" s="503"/>
      <c r="E81" s="503"/>
      <c r="F81" s="503"/>
      <c r="G81" s="503"/>
      <c r="H81" s="503"/>
      <c r="I81" s="503"/>
      <c r="J81" s="503"/>
      <c r="K81" s="503"/>
      <c r="L81" s="503"/>
      <c r="M81" s="503"/>
      <c r="N81" s="503"/>
      <c r="O81" s="503"/>
      <c r="P81" s="503"/>
      <c r="Q81" s="503"/>
      <c r="R81" s="503"/>
      <c r="S81" s="503"/>
      <c r="T81" s="503"/>
      <c r="U81" s="520"/>
    </row>
    <row r="82" s="436" customFormat="1" ht="17.25" spans="1:21">
      <c r="A82" s="456" t="s">
        <v>336</v>
      </c>
      <c r="B82" s="456"/>
      <c r="C82" s="502" t="s">
        <v>337</v>
      </c>
      <c r="D82" s="503"/>
      <c r="E82" s="503"/>
      <c r="F82" s="503"/>
      <c r="G82" s="503"/>
      <c r="H82" s="503"/>
      <c r="I82" s="503"/>
      <c r="J82" s="503"/>
      <c r="K82" s="503"/>
      <c r="L82" s="503"/>
      <c r="M82" s="503"/>
      <c r="N82" s="503"/>
      <c r="O82" s="503"/>
      <c r="P82" s="503"/>
      <c r="Q82" s="503"/>
      <c r="R82" s="503"/>
      <c r="S82" s="503"/>
      <c r="T82" s="503"/>
      <c r="U82" s="520"/>
    </row>
    <row r="83" s="436" customFormat="1" ht="17.25" spans="1:21">
      <c r="A83" s="456" t="s">
        <v>338</v>
      </c>
      <c r="B83" s="456"/>
      <c r="C83" s="502" t="s">
        <v>339</v>
      </c>
      <c r="D83" s="503"/>
      <c r="E83" s="503"/>
      <c r="F83" s="503"/>
      <c r="G83" s="503"/>
      <c r="H83" s="503"/>
      <c r="I83" s="503"/>
      <c r="J83" s="503"/>
      <c r="K83" s="503"/>
      <c r="L83" s="503"/>
      <c r="M83" s="503"/>
      <c r="N83" s="503"/>
      <c r="O83" s="503"/>
      <c r="P83" s="503"/>
      <c r="Q83" s="503"/>
      <c r="R83" s="503"/>
      <c r="S83" s="503"/>
      <c r="T83" s="503"/>
      <c r="U83" s="520"/>
    </row>
    <row r="84" s="436" customFormat="1" ht="17.25" spans="1:21">
      <c r="A84" s="457" t="s">
        <v>340</v>
      </c>
      <c r="B84" s="457"/>
      <c r="C84" s="517" t="s">
        <v>468</v>
      </c>
      <c r="D84" s="518"/>
      <c r="E84" s="518"/>
      <c r="F84" s="518"/>
      <c r="G84" s="518"/>
      <c r="H84" s="518"/>
      <c r="I84" s="518"/>
      <c r="J84" s="518"/>
      <c r="K84" s="518"/>
      <c r="L84" s="518"/>
      <c r="M84" s="518"/>
      <c r="N84" s="518"/>
      <c r="O84" s="518"/>
      <c r="P84" s="518"/>
      <c r="Q84" s="518"/>
      <c r="R84" s="518"/>
      <c r="S84" s="518"/>
      <c r="T84" s="518"/>
      <c r="U84" s="519"/>
    </row>
    <row r="85" s="436" customFormat="1" spans="1:21">
      <c r="A85" s="459" t="s">
        <v>342</v>
      </c>
      <c r="B85" s="459"/>
      <c r="C85" s="521" t="s">
        <v>367</v>
      </c>
      <c r="D85" s="522"/>
      <c r="E85" s="522"/>
      <c r="F85" s="522"/>
      <c r="G85" s="522"/>
      <c r="H85" s="522"/>
      <c r="I85" s="522"/>
      <c r="J85" s="522"/>
      <c r="K85" s="522"/>
      <c r="L85" s="522"/>
      <c r="M85" s="522"/>
      <c r="N85" s="522"/>
      <c r="O85" s="522"/>
      <c r="P85" s="522"/>
      <c r="Q85" s="522"/>
      <c r="R85" s="522"/>
      <c r="S85" s="522"/>
      <c r="T85" s="522"/>
      <c r="U85" s="523"/>
    </row>
    <row r="86" s="436" customFormat="1" ht="17.25" spans="1:21">
      <c r="A86" s="459"/>
      <c r="B86" s="459"/>
      <c r="C86" s="524" t="s">
        <v>345</v>
      </c>
      <c r="D86" s="525"/>
      <c r="E86" s="525"/>
      <c r="F86" s="525"/>
      <c r="G86" s="525"/>
      <c r="H86" s="525"/>
      <c r="I86" s="525"/>
      <c r="J86" s="525"/>
      <c r="K86" s="525"/>
      <c r="L86" s="525"/>
      <c r="M86" s="525"/>
      <c r="N86" s="525"/>
      <c r="O86" s="525"/>
      <c r="P86" s="525"/>
      <c r="Q86" s="525"/>
      <c r="R86" s="525"/>
      <c r="S86" s="525"/>
      <c r="T86" s="525"/>
      <c r="U86" s="526"/>
    </row>
    <row r="87" s="436" customFormat="1" ht="17.25" spans="1:21">
      <c r="A87" s="459" t="s">
        <v>346</v>
      </c>
      <c r="B87" s="459"/>
      <c r="C87" s="504" t="s">
        <v>347</v>
      </c>
      <c r="D87" s="505"/>
      <c r="E87" s="505"/>
      <c r="F87" s="505"/>
      <c r="G87" s="505"/>
      <c r="H87" s="505"/>
      <c r="I87" s="505"/>
      <c r="J87" s="505"/>
      <c r="K87" s="505"/>
      <c r="L87" s="505"/>
      <c r="M87" s="505"/>
      <c r="N87" s="505"/>
      <c r="O87" s="505"/>
      <c r="P87" s="505"/>
      <c r="Q87" s="505"/>
      <c r="R87" s="505"/>
      <c r="S87" s="505"/>
      <c r="T87" s="505"/>
      <c r="U87" s="527"/>
    </row>
    <row r="88" s="436" customFormat="1" ht="17.25" spans="1:21">
      <c r="A88" s="459"/>
      <c r="B88" s="459"/>
      <c r="C88" s="504" t="s">
        <v>368</v>
      </c>
      <c r="D88" s="505"/>
      <c r="E88" s="505"/>
      <c r="F88" s="505"/>
      <c r="G88" s="505"/>
      <c r="H88" s="505"/>
      <c r="I88" s="505"/>
      <c r="J88" s="505"/>
      <c r="K88" s="505"/>
      <c r="L88" s="505"/>
      <c r="M88" s="505"/>
      <c r="N88" s="505"/>
      <c r="O88" s="505"/>
      <c r="P88" s="505"/>
      <c r="Q88" s="505"/>
      <c r="R88" s="505"/>
      <c r="S88" s="505"/>
      <c r="T88" s="505"/>
      <c r="U88" s="527"/>
    </row>
    <row r="89" s="436" customFormat="1" ht="17.25" spans="1:21">
      <c r="A89" s="459"/>
      <c r="B89" s="459"/>
      <c r="C89" s="504" t="s">
        <v>349</v>
      </c>
      <c r="D89" s="505"/>
      <c r="E89" s="505"/>
      <c r="F89" s="505"/>
      <c r="G89" s="505"/>
      <c r="H89" s="505"/>
      <c r="I89" s="505"/>
      <c r="J89" s="505"/>
      <c r="K89" s="505"/>
      <c r="L89" s="505"/>
      <c r="M89" s="505"/>
      <c r="N89" s="505"/>
      <c r="O89" s="505"/>
      <c r="P89" s="505"/>
      <c r="Q89" s="505"/>
      <c r="R89" s="505"/>
      <c r="S89" s="505"/>
      <c r="T89" s="505"/>
      <c r="U89" s="527"/>
    </row>
    <row r="90" s="436" customFormat="1" ht="17.25" spans="1:21">
      <c r="A90" s="459"/>
      <c r="B90" s="459"/>
      <c r="C90" s="504" t="s">
        <v>350</v>
      </c>
      <c r="D90" s="505"/>
      <c r="E90" s="505"/>
      <c r="F90" s="505"/>
      <c r="G90" s="505"/>
      <c r="H90" s="505"/>
      <c r="I90" s="505"/>
      <c r="J90" s="505"/>
      <c r="K90" s="505"/>
      <c r="L90" s="505"/>
      <c r="M90" s="505"/>
      <c r="N90" s="505"/>
      <c r="O90" s="505"/>
      <c r="P90" s="505"/>
      <c r="Q90" s="505"/>
      <c r="R90" s="505"/>
      <c r="S90" s="505"/>
      <c r="T90" s="505"/>
      <c r="U90" s="527"/>
    </row>
    <row r="91" s="436" customFormat="1" ht="49.95" customHeight="1" spans="1:21">
      <c r="A91" s="459" t="s">
        <v>351</v>
      </c>
      <c r="B91" s="459"/>
      <c r="C91" s="504" t="s">
        <v>352</v>
      </c>
      <c r="D91" s="505"/>
      <c r="E91" s="505"/>
      <c r="F91" s="505"/>
      <c r="G91" s="505"/>
      <c r="H91" s="505"/>
      <c r="I91" s="505"/>
      <c r="J91" s="505"/>
      <c r="K91" s="505"/>
      <c r="L91" s="505"/>
      <c r="M91" s="505"/>
      <c r="N91" s="505"/>
      <c r="O91" s="505"/>
      <c r="P91" s="505"/>
      <c r="Q91" s="505"/>
      <c r="R91" s="505"/>
      <c r="S91" s="505"/>
      <c r="T91" s="505"/>
      <c r="U91" s="527"/>
    </row>
  </sheetData>
  <mergeCells count="43">
    <mergeCell ref="A1:U1"/>
    <mergeCell ref="B2:K2"/>
    <mergeCell ref="L2:U2"/>
    <mergeCell ref="B3:K3"/>
    <mergeCell ref="L3:U3"/>
    <mergeCell ref="B4:C4"/>
    <mergeCell ref="D4:E4"/>
    <mergeCell ref="F4:G4"/>
    <mergeCell ref="H4:I4"/>
    <mergeCell ref="L4:M4"/>
    <mergeCell ref="N4:O4"/>
    <mergeCell ref="P4:Q4"/>
    <mergeCell ref="R4:S4"/>
    <mergeCell ref="A76:U76"/>
    <mergeCell ref="A77:U77"/>
    <mergeCell ref="A78:B78"/>
    <mergeCell ref="C78:U78"/>
    <mergeCell ref="A79:B79"/>
    <mergeCell ref="C79:U79"/>
    <mergeCell ref="A80:B80"/>
    <mergeCell ref="C80:U80"/>
    <mergeCell ref="A81:B81"/>
    <mergeCell ref="C81:U81"/>
    <mergeCell ref="A82:B82"/>
    <mergeCell ref="C82:U82"/>
    <mergeCell ref="A83:B83"/>
    <mergeCell ref="C83:U83"/>
    <mergeCell ref="A84:B84"/>
    <mergeCell ref="C84:U84"/>
    <mergeCell ref="C85:U85"/>
    <mergeCell ref="C86:U86"/>
    <mergeCell ref="C87:U87"/>
    <mergeCell ref="C88:U88"/>
    <mergeCell ref="C89:U89"/>
    <mergeCell ref="C90:U90"/>
    <mergeCell ref="A91:B91"/>
    <mergeCell ref="C91:U91"/>
    <mergeCell ref="J4:J5"/>
    <mergeCell ref="K4:K5"/>
    <mergeCell ref="T4:T5"/>
    <mergeCell ref="U4:U5"/>
    <mergeCell ref="A85:B86"/>
    <mergeCell ref="A87:B90"/>
  </mergeCells>
  <pageMargins left="0.75" right="0.75" top="1" bottom="1" header="0.5" footer="0.5"/>
  <headerFooter/>
  <ignoredErrors>
    <ignoredError sqref="D6:R35 M70:R75 D48:K75 M69:S69 D37:R47 M48:R68 N36:T36 D36:H36" formula="1"/>
  </ignoredErrors>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AA91"/>
  <sheetViews>
    <sheetView showGridLines="0" zoomScale="55" zoomScaleNormal="55" workbookViewId="0">
      <pane ySplit="5" topLeftCell="A6" activePane="bottomLeft" state="frozen"/>
      <selection/>
      <selection pane="bottomLeft" activeCell="V6" sqref="V6"/>
    </sheetView>
  </sheetViews>
  <sheetFormatPr defaultColWidth="9" defaultRowHeight="16.5"/>
  <cols>
    <col min="1" max="2" width="15.7916666666667" style="436" customWidth="1"/>
    <col min="3" max="3" width="17.3333333333333" style="436" customWidth="1"/>
    <col min="4" max="4" width="15.7916666666667" style="436" customWidth="1"/>
    <col min="5" max="9" width="19.5166666666667" style="436" customWidth="1"/>
    <col min="10" max="11" width="15.7916666666667" style="436" customWidth="1"/>
    <col min="12" max="12" width="17.025" style="436" customWidth="1"/>
    <col min="13" max="13" width="18.4333333333333" style="436" customWidth="1"/>
    <col min="14" max="14" width="15.7916666666667" style="436" customWidth="1"/>
    <col min="15" max="19" width="18.5833333333333" style="436" customWidth="1"/>
    <col min="20" max="21" width="15.7916666666667" style="436" customWidth="1"/>
    <col min="22" max="22" width="12.625" style="436"/>
    <col min="23" max="16384" width="9" style="436"/>
  </cols>
  <sheetData>
    <row r="1" s="436" customFormat="1" ht="100.05" customHeight="1" spans="1:27">
      <c r="A1" s="437" t="str">
        <f>_xlfn.DISPIMG("ID_D6697A225B864C34A678052B48D4E660",1)</f>
        <v>=DISPIMG("ID_D6697A225B864C34A678052B48D4E660",1)</v>
      </c>
      <c r="B1" s="437"/>
      <c r="C1" s="437"/>
      <c r="D1" s="437"/>
      <c r="E1" s="437"/>
      <c r="F1" s="437"/>
      <c r="G1" s="437"/>
      <c r="H1" s="437"/>
      <c r="I1" s="437"/>
      <c r="J1" s="437"/>
      <c r="K1" s="437"/>
      <c r="L1" s="437"/>
      <c r="M1" s="437"/>
      <c r="N1" s="437"/>
      <c r="O1" s="437"/>
      <c r="P1" s="437"/>
      <c r="Q1" s="437"/>
      <c r="R1" s="437"/>
      <c r="S1" s="437"/>
      <c r="T1" s="437"/>
      <c r="U1" s="437"/>
    </row>
    <row r="2" s="436" customFormat="1" ht="39" customHeight="1" spans="1:27">
      <c r="A2" s="438" t="s">
        <v>29</v>
      </c>
      <c r="B2" s="439" t="s">
        <v>243</v>
      </c>
      <c r="C2" s="439"/>
      <c r="D2" s="439"/>
      <c r="E2" s="439"/>
      <c r="F2" s="439"/>
      <c r="G2" s="439"/>
      <c r="H2" s="439"/>
      <c r="I2" s="439"/>
      <c r="J2" s="439"/>
      <c r="K2" s="439"/>
      <c r="L2" s="439" t="s">
        <v>242</v>
      </c>
      <c r="M2" s="439"/>
      <c r="N2" s="439"/>
      <c r="O2" s="439"/>
      <c r="P2" s="439"/>
      <c r="Q2" s="439"/>
      <c r="R2" s="439"/>
      <c r="S2" s="439"/>
      <c r="T2" s="439"/>
      <c r="U2" s="439"/>
    </row>
    <row r="3" s="436" customFormat="1" ht="25" customHeight="1" spans="1:27">
      <c r="A3" s="438" t="s">
        <v>371</v>
      </c>
      <c r="B3" s="365" t="s">
        <v>385</v>
      </c>
      <c r="C3" s="366"/>
      <c r="D3" s="366"/>
      <c r="E3" s="366"/>
      <c r="F3" s="366"/>
      <c r="G3" s="366"/>
      <c r="H3" s="366"/>
      <c r="I3" s="366"/>
      <c r="J3" s="366"/>
      <c r="K3" s="367"/>
      <c r="L3" s="365" t="s">
        <v>485</v>
      </c>
      <c r="M3" s="366"/>
      <c r="N3" s="366"/>
      <c r="O3" s="366"/>
      <c r="P3" s="366"/>
      <c r="Q3" s="366"/>
      <c r="R3" s="366"/>
      <c r="S3" s="366"/>
      <c r="T3" s="366"/>
      <c r="U3" s="367"/>
    </row>
    <row r="4" s="436" customFormat="1" ht="24" customHeight="1" spans="1:27">
      <c r="A4" s="438" t="s">
        <v>355</v>
      </c>
      <c r="B4" s="443" t="s">
        <v>222</v>
      </c>
      <c r="C4" s="444"/>
      <c r="D4" s="443" t="s">
        <v>273</v>
      </c>
      <c r="E4" s="444"/>
      <c r="F4" s="443" t="s">
        <v>274</v>
      </c>
      <c r="G4" s="444"/>
      <c r="H4" s="443" t="s">
        <v>275</v>
      </c>
      <c r="I4" s="444"/>
      <c r="J4" s="445" t="s">
        <v>356</v>
      </c>
      <c r="K4" s="445" t="s">
        <v>418</v>
      </c>
      <c r="L4" s="443" t="s">
        <v>222</v>
      </c>
      <c r="M4" s="444"/>
      <c r="N4" s="443" t="s">
        <v>273</v>
      </c>
      <c r="O4" s="444"/>
      <c r="P4" s="443" t="s">
        <v>274</v>
      </c>
      <c r="Q4" s="444"/>
      <c r="R4" s="443" t="s">
        <v>275</v>
      </c>
      <c r="S4" s="444"/>
      <c r="T4" s="445" t="s">
        <v>356</v>
      </c>
      <c r="U4" s="445" t="s">
        <v>486</v>
      </c>
    </row>
    <row r="5" s="436" customFormat="1" ht="30" customHeight="1" spans="1:27">
      <c r="A5" s="438" t="s">
        <v>277</v>
      </c>
      <c r="B5" s="446" t="s">
        <v>224</v>
      </c>
      <c r="C5" s="446" t="s">
        <v>357</v>
      </c>
      <c r="D5" s="446" t="s">
        <v>224</v>
      </c>
      <c r="E5" s="446" t="s">
        <v>357</v>
      </c>
      <c r="F5" s="446" t="s">
        <v>224</v>
      </c>
      <c r="G5" s="446" t="s">
        <v>357</v>
      </c>
      <c r="H5" s="446" t="s">
        <v>224</v>
      </c>
      <c r="I5" s="446" t="s">
        <v>357</v>
      </c>
      <c r="J5" s="445"/>
      <c r="K5" s="438"/>
      <c r="L5" s="446" t="s">
        <v>224</v>
      </c>
      <c r="M5" s="446" t="s">
        <v>357</v>
      </c>
      <c r="N5" s="446" t="s">
        <v>224</v>
      </c>
      <c r="O5" s="446" t="s">
        <v>357</v>
      </c>
      <c r="P5" s="446" t="s">
        <v>224</v>
      </c>
      <c r="Q5" s="446" t="s">
        <v>357</v>
      </c>
      <c r="R5" s="446" t="s">
        <v>224</v>
      </c>
      <c r="S5" s="446" t="s">
        <v>357</v>
      </c>
      <c r="T5" s="445"/>
      <c r="U5" s="438"/>
    </row>
    <row r="6" s="436" customFormat="1" ht="33" spans="1:27">
      <c r="A6" s="509" t="s">
        <v>419</v>
      </c>
      <c r="B6" s="448">
        <v>6</v>
      </c>
      <c r="C6" s="29">
        <f t="shared" ref="C6:G6" si="0">B6*165</f>
        <v>990</v>
      </c>
      <c r="D6" s="450">
        <f t="shared" ref="D6:D30" si="1">B6</f>
        <v>6</v>
      </c>
      <c r="E6" s="450">
        <f t="shared" si="0"/>
        <v>990</v>
      </c>
      <c r="F6" s="450">
        <f t="shared" ref="F6:F30" si="2">B6+0.2</f>
        <v>6.2</v>
      </c>
      <c r="G6" s="450">
        <f t="shared" si="0"/>
        <v>1023</v>
      </c>
      <c r="H6" s="450">
        <f t="shared" ref="H6:H30" si="3">B6+0.5</f>
        <v>6.5</v>
      </c>
      <c r="I6" s="450">
        <f t="shared" ref="I6:I30" si="4">H6*165</f>
        <v>1072.5</v>
      </c>
      <c r="J6" s="448" t="s">
        <v>487</v>
      </c>
      <c r="K6" s="488" t="s">
        <v>488</v>
      </c>
      <c r="L6" s="29">
        <v>5.6</v>
      </c>
      <c r="M6" s="29">
        <f t="shared" ref="M6:Q6" si="5">L6*165</f>
        <v>924</v>
      </c>
      <c r="N6" s="450">
        <f>L6</f>
        <v>5.6</v>
      </c>
      <c r="O6" s="449">
        <f>N6*165</f>
        <v>924</v>
      </c>
      <c r="P6" s="450">
        <f t="shared" ref="P6:P30" si="6">L6+0.2</f>
        <v>5.8</v>
      </c>
      <c r="Q6" s="450">
        <f t="shared" si="5"/>
        <v>957</v>
      </c>
      <c r="R6" s="450">
        <f t="shared" ref="R6:R30" si="7">L6+0.5</f>
        <v>6.1</v>
      </c>
      <c r="S6" s="450">
        <f t="shared" ref="S6:S30" si="8">R6*165</f>
        <v>1006.5</v>
      </c>
      <c r="T6" s="448" t="s">
        <v>489</v>
      </c>
      <c r="U6" s="488" t="s">
        <v>204</v>
      </c>
      <c r="V6"/>
    </row>
    <row r="7" s="436" customFormat="1" ht="17.25" spans="1:27">
      <c r="A7" s="492" t="s">
        <v>282</v>
      </c>
      <c r="B7" s="448">
        <v>6</v>
      </c>
      <c r="C7" s="29">
        <f t="shared" ref="C7:G7" si="9">B7*165</f>
        <v>990</v>
      </c>
      <c r="D7" s="450">
        <f t="shared" si="1"/>
        <v>6</v>
      </c>
      <c r="E7" s="450">
        <f t="shared" si="9"/>
        <v>990</v>
      </c>
      <c r="F7" s="450">
        <f t="shared" si="2"/>
        <v>6.2</v>
      </c>
      <c r="G7" s="450">
        <f t="shared" si="9"/>
        <v>1023</v>
      </c>
      <c r="H7" s="450">
        <f t="shared" si="3"/>
        <v>6.5</v>
      </c>
      <c r="I7" s="450">
        <f t="shared" si="4"/>
        <v>1072.5</v>
      </c>
      <c r="J7" s="448" t="s">
        <v>487</v>
      </c>
      <c r="K7" s="488" t="s">
        <v>488</v>
      </c>
      <c r="L7" s="29">
        <v>5.6</v>
      </c>
      <c r="M7" s="29">
        <f t="shared" ref="M7:Q7" si="10">L7*165</f>
        <v>924</v>
      </c>
      <c r="N7" s="450">
        <f t="shared" ref="N7:N38" si="11">L7</f>
        <v>5.6</v>
      </c>
      <c r="O7" s="449">
        <f t="shared" si="10"/>
        <v>924</v>
      </c>
      <c r="P7" s="450">
        <f t="shared" si="6"/>
        <v>5.8</v>
      </c>
      <c r="Q7" s="450">
        <f t="shared" si="10"/>
        <v>957</v>
      </c>
      <c r="R7" s="450">
        <f t="shared" si="7"/>
        <v>6.1</v>
      </c>
      <c r="S7" s="450">
        <f t="shared" si="8"/>
        <v>1006.5</v>
      </c>
      <c r="T7" s="448" t="s">
        <v>489</v>
      </c>
      <c r="U7" s="488" t="s">
        <v>204</v>
      </c>
      <c r="V7"/>
    </row>
    <row r="8" s="436" customFormat="1" ht="22.5" spans="1:27">
      <c r="A8" s="491" t="s">
        <v>284</v>
      </c>
      <c r="B8" s="448">
        <v>6</v>
      </c>
      <c r="C8" s="29">
        <f t="shared" ref="C8:G8" si="12">B8*165</f>
        <v>990</v>
      </c>
      <c r="D8" s="450">
        <f t="shared" si="1"/>
        <v>6</v>
      </c>
      <c r="E8" s="450">
        <f t="shared" si="12"/>
        <v>990</v>
      </c>
      <c r="F8" s="450">
        <f t="shared" si="2"/>
        <v>6.2</v>
      </c>
      <c r="G8" s="450">
        <f t="shared" si="12"/>
        <v>1023</v>
      </c>
      <c r="H8" s="450">
        <f t="shared" si="3"/>
        <v>6.5</v>
      </c>
      <c r="I8" s="450">
        <f t="shared" si="4"/>
        <v>1072.5</v>
      </c>
      <c r="J8" s="448" t="s">
        <v>487</v>
      </c>
      <c r="K8" s="488" t="s">
        <v>488</v>
      </c>
      <c r="L8" s="29">
        <v>5.6</v>
      </c>
      <c r="M8" s="29">
        <f t="shared" ref="M8:Q8" si="13">L8*165</f>
        <v>924</v>
      </c>
      <c r="N8" s="450">
        <f t="shared" si="11"/>
        <v>5.6</v>
      </c>
      <c r="O8" s="449">
        <f t="shared" si="13"/>
        <v>924</v>
      </c>
      <c r="P8" s="450">
        <f t="shared" si="6"/>
        <v>5.8</v>
      </c>
      <c r="Q8" s="450">
        <f t="shared" si="13"/>
        <v>957</v>
      </c>
      <c r="R8" s="450">
        <f t="shared" si="7"/>
        <v>6.1</v>
      </c>
      <c r="S8" s="450">
        <f t="shared" si="8"/>
        <v>1006.5</v>
      </c>
      <c r="T8" s="448" t="s">
        <v>489</v>
      </c>
      <c r="U8" s="488" t="s">
        <v>204</v>
      </c>
      <c r="V8"/>
      <c r="W8" s="451"/>
      <c r="X8" s="451"/>
      <c r="Y8" s="451"/>
      <c r="Z8" s="451"/>
      <c r="AA8" s="451"/>
    </row>
    <row r="9" s="436" customFormat="1" ht="17.25" spans="1:27">
      <c r="A9" s="491" t="s">
        <v>301</v>
      </c>
      <c r="B9" s="448">
        <v>6</v>
      </c>
      <c r="C9" s="29">
        <f t="shared" ref="C9:G9" si="14">B9*165</f>
        <v>990</v>
      </c>
      <c r="D9" s="450">
        <f t="shared" si="1"/>
        <v>6</v>
      </c>
      <c r="E9" s="450">
        <f t="shared" si="14"/>
        <v>990</v>
      </c>
      <c r="F9" s="450">
        <f t="shared" si="2"/>
        <v>6.2</v>
      </c>
      <c r="G9" s="450">
        <f t="shared" si="14"/>
        <v>1023</v>
      </c>
      <c r="H9" s="450">
        <f t="shared" si="3"/>
        <v>6.5</v>
      </c>
      <c r="I9" s="450">
        <f t="shared" si="4"/>
        <v>1072.5</v>
      </c>
      <c r="J9" s="448" t="s">
        <v>487</v>
      </c>
      <c r="K9" s="488" t="s">
        <v>488</v>
      </c>
      <c r="L9" s="29">
        <v>5.6</v>
      </c>
      <c r="M9" s="29">
        <f t="shared" ref="M9:Q9" si="15">L9*165</f>
        <v>924</v>
      </c>
      <c r="N9" s="450">
        <f t="shared" si="11"/>
        <v>5.6</v>
      </c>
      <c r="O9" s="449">
        <f t="shared" si="15"/>
        <v>924</v>
      </c>
      <c r="P9" s="450">
        <f t="shared" si="6"/>
        <v>5.8</v>
      </c>
      <c r="Q9" s="450">
        <f t="shared" si="15"/>
        <v>957</v>
      </c>
      <c r="R9" s="450">
        <f t="shared" si="7"/>
        <v>6.1</v>
      </c>
      <c r="S9" s="450">
        <f t="shared" si="8"/>
        <v>1006.5</v>
      </c>
      <c r="T9" s="448" t="s">
        <v>489</v>
      </c>
      <c r="U9" s="488" t="s">
        <v>204</v>
      </c>
      <c r="V9"/>
    </row>
    <row r="10" s="436" customFormat="1" ht="17.25" spans="1:27">
      <c r="A10" s="491" t="s">
        <v>285</v>
      </c>
      <c r="B10" s="448">
        <v>6</v>
      </c>
      <c r="C10" s="29">
        <f t="shared" ref="C10:G10" si="16">B10*165</f>
        <v>990</v>
      </c>
      <c r="D10" s="450">
        <f t="shared" si="1"/>
        <v>6</v>
      </c>
      <c r="E10" s="450">
        <f t="shared" si="16"/>
        <v>990</v>
      </c>
      <c r="F10" s="450">
        <f t="shared" si="2"/>
        <v>6.2</v>
      </c>
      <c r="G10" s="450">
        <f t="shared" si="16"/>
        <v>1023</v>
      </c>
      <c r="H10" s="450">
        <f t="shared" si="3"/>
        <v>6.5</v>
      </c>
      <c r="I10" s="450">
        <f t="shared" si="4"/>
        <v>1072.5</v>
      </c>
      <c r="J10" s="448" t="s">
        <v>487</v>
      </c>
      <c r="K10" s="488" t="s">
        <v>488</v>
      </c>
      <c r="L10" s="29">
        <v>5.6</v>
      </c>
      <c r="M10" s="29">
        <f t="shared" ref="M10:Q10" si="17">L10*165</f>
        <v>924</v>
      </c>
      <c r="N10" s="450">
        <f t="shared" si="11"/>
        <v>5.6</v>
      </c>
      <c r="O10" s="449">
        <f t="shared" si="17"/>
        <v>924</v>
      </c>
      <c r="P10" s="450">
        <f t="shared" si="6"/>
        <v>5.8</v>
      </c>
      <c r="Q10" s="450">
        <f t="shared" si="17"/>
        <v>957</v>
      </c>
      <c r="R10" s="450">
        <f t="shared" si="7"/>
        <v>6.1</v>
      </c>
      <c r="S10" s="450">
        <f t="shared" si="8"/>
        <v>1006.5</v>
      </c>
      <c r="T10" s="448" t="s">
        <v>489</v>
      </c>
      <c r="U10" s="488" t="s">
        <v>204</v>
      </c>
      <c r="V10"/>
    </row>
    <row r="11" s="436" customFormat="1" ht="17.25" spans="1:27">
      <c r="A11" s="491" t="s">
        <v>304</v>
      </c>
      <c r="B11" s="448">
        <v>6</v>
      </c>
      <c r="C11" s="29">
        <f t="shared" ref="C11:G11" si="18">B11*165</f>
        <v>990</v>
      </c>
      <c r="D11" s="450">
        <f t="shared" si="1"/>
        <v>6</v>
      </c>
      <c r="E11" s="450">
        <f t="shared" si="18"/>
        <v>990</v>
      </c>
      <c r="F11" s="450">
        <f t="shared" si="2"/>
        <v>6.2</v>
      </c>
      <c r="G11" s="450">
        <f t="shared" si="18"/>
        <v>1023</v>
      </c>
      <c r="H11" s="450">
        <f t="shared" si="3"/>
        <v>6.5</v>
      </c>
      <c r="I11" s="450">
        <f t="shared" si="4"/>
        <v>1072.5</v>
      </c>
      <c r="J11" s="448" t="s">
        <v>487</v>
      </c>
      <c r="K11" s="488" t="s">
        <v>204</v>
      </c>
      <c r="L11" s="29">
        <v>5.6</v>
      </c>
      <c r="M11" s="29">
        <f t="shared" ref="M11:Q11" si="19">L11*165</f>
        <v>924</v>
      </c>
      <c r="N11" s="450">
        <f t="shared" si="11"/>
        <v>5.6</v>
      </c>
      <c r="O11" s="449">
        <f t="shared" si="19"/>
        <v>924</v>
      </c>
      <c r="P11" s="450">
        <f t="shared" si="6"/>
        <v>5.8</v>
      </c>
      <c r="Q11" s="450">
        <f t="shared" si="19"/>
        <v>957</v>
      </c>
      <c r="R11" s="450">
        <f t="shared" si="7"/>
        <v>6.1</v>
      </c>
      <c r="S11" s="450">
        <f t="shared" si="8"/>
        <v>1006.5</v>
      </c>
      <c r="T11" s="448" t="s">
        <v>489</v>
      </c>
      <c r="U11" s="488" t="s">
        <v>204</v>
      </c>
      <c r="V11"/>
    </row>
    <row r="12" s="436" customFormat="1" ht="17.25" spans="1:27">
      <c r="A12" s="492" t="s">
        <v>293</v>
      </c>
      <c r="B12" s="448">
        <v>6</v>
      </c>
      <c r="C12" s="29">
        <f t="shared" ref="C12:G12" si="20">B12*165</f>
        <v>990</v>
      </c>
      <c r="D12" s="450">
        <f t="shared" si="1"/>
        <v>6</v>
      </c>
      <c r="E12" s="450">
        <f t="shared" si="20"/>
        <v>990</v>
      </c>
      <c r="F12" s="450">
        <f t="shared" si="2"/>
        <v>6.2</v>
      </c>
      <c r="G12" s="450">
        <f t="shared" si="20"/>
        <v>1023</v>
      </c>
      <c r="H12" s="450">
        <f t="shared" si="3"/>
        <v>6.5</v>
      </c>
      <c r="I12" s="450">
        <f t="shared" si="4"/>
        <v>1072.5</v>
      </c>
      <c r="J12" s="448" t="s">
        <v>487</v>
      </c>
      <c r="K12" s="488" t="s">
        <v>204</v>
      </c>
      <c r="L12" s="29">
        <v>5.6</v>
      </c>
      <c r="M12" s="29">
        <f t="shared" ref="M12:Q12" si="21">L12*165</f>
        <v>924</v>
      </c>
      <c r="N12" s="450">
        <f t="shared" si="11"/>
        <v>5.6</v>
      </c>
      <c r="O12" s="449">
        <f t="shared" si="21"/>
        <v>924</v>
      </c>
      <c r="P12" s="450">
        <f t="shared" si="6"/>
        <v>5.8</v>
      </c>
      <c r="Q12" s="450">
        <f t="shared" si="21"/>
        <v>957</v>
      </c>
      <c r="R12" s="450">
        <f t="shared" si="7"/>
        <v>6.1</v>
      </c>
      <c r="S12" s="450">
        <f t="shared" si="8"/>
        <v>1006.5</v>
      </c>
      <c r="T12" s="448" t="s">
        <v>489</v>
      </c>
      <c r="U12" s="488" t="s">
        <v>204</v>
      </c>
      <c r="V12"/>
    </row>
    <row r="13" s="436" customFormat="1" ht="17.25" spans="1:27">
      <c r="A13" s="491" t="s">
        <v>294</v>
      </c>
      <c r="B13" s="448">
        <v>6</v>
      </c>
      <c r="C13" s="29">
        <f t="shared" ref="C13:G13" si="22">B13*165</f>
        <v>990</v>
      </c>
      <c r="D13" s="450">
        <f t="shared" si="1"/>
        <v>6</v>
      </c>
      <c r="E13" s="450">
        <f t="shared" si="22"/>
        <v>990</v>
      </c>
      <c r="F13" s="450">
        <f t="shared" si="2"/>
        <v>6.2</v>
      </c>
      <c r="G13" s="450">
        <f t="shared" si="22"/>
        <v>1023</v>
      </c>
      <c r="H13" s="450">
        <f t="shared" si="3"/>
        <v>6.5</v>
      </c>
      <c r="I13" s="450">
        <f t="shared" si="4"/>
        <v>1072.5</v>
      </c>
      <c r="J13" s="448" t="s">
        <v>487</v>
      </c>
      <c r="K13" s="488" t="s">
        <v>204</v>
      </c>
      <c r="L13" s="29">
        <v>5.6</v>
      </c>
      <c r="M13" s="29">
        <f t="shared" ref="M13:Q13" si="23">L13*165</f>
        <v>924</v>
      </c>
      <c r="N13" s="450">
        <f t="shared" si="11"/>
        <v>5.6</v>
      </c>
      <c r="O13" s="449">
        <f t="shared" si="23"/>
        <v>924</v>
      </c>
      <c r="P13" s="450">
        <f t="shared" si="6"/>
        <v>5.8</v>
      </c>
      <c r="Q13" s="450">
        <f t="shared" si="23"/>
        <v>957</v>
      </c>
      <c r="R13" s="450">
        <f t="shared" si="7"/>
        <v>6.1</v>
      </c>
      <c r="S13" s="450">
        <f t="shared" si="8"/>
        <v>1006.5</v>
      </c>
      <c r="T13" s="448" t="s">
        <v>489</v>
      </c>
      <c r="U13" s="488" t="s">
        <v>204</v>
      </c>
      <c r="V13"/>
    </row>
    <row r="14" s="436" customFormat="1" ht="17.25" spans="1:27">
      <c r="A14" s="491" t="s">
        <v>295</v>
      </c>
      <c r="B14" s="448">
        <v>6</v>
      </c>
      <c r="C14" s="29">
        <f t="shared" ref="C14:G14" si="24">B14*165</f>
        <v>990</v>
      </c>
      <c r="D14" s="450">
        <f t="shared" si="1"/>
        <v>6</v>
      </c>
      <c r="E14" s="450">
        <f t="shared" si="24"/>
        <v>990</v>
      </c>
      <c r="F14" s="450">
        <f t="shared" si="2"/>
        <v>6.2</v>
      </c>
      <c r="G14" s="450">
        <f t="shared" si="24"/>
        <v>1023</v>
      </c>
      <c r="H14" s="450">
        <f t="shared" si="3"/>
        <v>6.5</v>
      </c>
      <c r="I14" s="450">
        <f t="shared" si="4"/>
        <v>1072.5</v>
      </c>
      <c r="J14" s="448" t="s">
        <v>487</v>
      </c>
      <c r="K14" s="488" t="s">
        <v>204</v>
      </c>
      <c r="L14" s="29">
        <v>5.6</v>
      </c>
      <c r="M14" s="29">
        <f t="shared" ref="M14:Q14" si="25">L14*165</f>
        <v>924</v>
      </c>
      <c r="N14" s="450">
        <f t="shared" si="11"/>
        <v>5.6</v>
      </c>
      <c r="O14" s="449">
        <f t="shared" si="25"/>
        <v>924</v>
      </c>
      <c r="P14" s="450">
        <f t="shared" si="6"/>
        <v>5.8</v>
      </c>
      <c r="Q14" s="450">
        <f t="shared" si="25"/>
        <v>957</v>
      </c>
      <c r="R14" s="450">
        <f t="shared" si="7"/>
        <v>6.1</v>
      </c>
      <c r="S14" s="450">
        <f t="shared" si="8"/>
        <v>1006.5</v>
      </c>
      <c r="T14" s="448" t="s">
        <v>489</v>
      </c>
      <c r="U14" s="488" t="s">
        <v>204</v>
      </c>
      <c r="V14"/>
    </row>
    <row r="15" s="436" customFormat="1" ht="17.25" spans="1:27">
      <c r="A15" s="491" t="s">
        <v>425</v>
      </c>
      <c r="B15" s="448">
        <v>6</v>
      </c>
      <c r="C15" s="29">
        <f t="shared" ref="C15:G15" si="26">B15*165</f>
        <v>990</v>
      </c>
      <c r="D15" s="450">
        <f t="shared" si="1"/>
        <v>6</v>
      </c>
      <c r="E15" s="450">
        <f t="shared" si="26"/>
        <v>990</v>
      </c>
      <c r="F15" s="450">
        <f t="shared" si="2"/>
        <v>6.2</v>
      </c>
      <c r="G15" s="450">
        <f t="shared" si="26"/>
        <v>1023</v>
      </c>
      <c r="H15" s="450">
        <f t="shared" si="3"/>
        <v>6.5</v>
      </c>
      <c r="I15" s="450">
        <f t="shared" si="4"/>
        <v>1072.5</v>
      </c>
      <c r="J15" s="448" t="s">
        <v>487</v>
      </c>
      <c r="K15" s="488" t="s">
        <v>204</v>
      </c>
      <c r="L15" s="29">
        <v>5.6</v>
      </c>
      <c r="M15" s="29">
        <f t="shared" ref="M15:Q15" si="27">L15*165</f>
        <v>924</v>
      </c>
      <c r="N15" s="450">
        <f t="shared" si="11"/>
        <v>5.6</v>
      </c>
      <c r="O15" s="449">
        <f t="shared" si="27"/>
        <v>924</v>
      </c>
      <c r="P15" s="450">
        <f t="shared" si="6"/>
        <v>5.8</v>
      </c>
      <c r="Q15" s="450">
        <f t="shared" si="27"/>
        <v>957</v>
      </c>
      <c r="R15" s="450">
        <f t="shared" si="7"/>
        <v>6.1</v>
      </c>
      <c r="S15" s="450">
        <f t="shared" si="8"/>
        <v>1006.5</v>
      </c>
      <c r="T15" s="448" t="s">
        <v>489</v>
      </c>
      <c r="U15" s="488" t="s">
        <v>204</v>
      </c>
      <c r="V15"/>
    </row>
    <row r="16" s="436" customFormat="1" ht="17.25" spans="1:27">
      <c r="A16" s="491" t="s">
        <v>426</v>
      </c>
      <c r="B16" s="448">
        <v>6.2</v>
      </c>
      <c r="C16" s="29">
        <f t="shared" ref="C16:G16" si="28">B16*165</f>
        <v>1023</v>
      </c>
      <c r="D16" s="450">
        <f t="shared" si="1"/>
        <v>6.2</v>
      </c>
      <c r="E16" s="450">
        <f t="shared" si="28"/>
        <v>1023</v>
      </c>
      <c r="F16" s="450">
        <f t="shared" si="2"/>
        <v>6.4</v>
      </c>
      <c r="G16" s="450">
        <f t="shared" si="28"/>
        <v>1056</v>
      </c>
      <c r="H16" s="450">
        <f t="shared" si="3"/>
        <v>6.7</v>
      </c>
      <c r="I16" s="450">
        <f t="shared" si="4"/>
        <v>1105.5</v>
      </c>
      <c r="J16" s="448" t="s">
        <v>487</v>
      </c>
      <c r="K16" s="488" t="s">
        <v>204</v>
      </c>
      <c r="L16" s="29">
        <v>5.8</v>
      </c>
      <c r="M16" s="29">
        <f t="shared" ref="M16:Q16" si="29">L16*165</f>
        <v>957</v>
      </c>
      <c r="N16" s="450">
        <f t="shared" si="11"/>
        <v>5.8</v>
      </c>
      <c r="O16" s="449">
        <f t="shared" si="29"/>
        <v>957</v>
      </c>
      <c r="P16" s="450">
        <f t="shared" si="6"/>
        <v>6</v>
      </c>
      <c r="Q16" s="450">
        <f t="shared" si="29"/>
        <v>990</v>
      </c>
      <c r="R16" s="450">
        <f t="shared" si="7"/>
        <v>6.3</v>
      </c>
      <c r="S16" s="450">
        <f t="shared" si="8"/>
        <v>1039.5</v>
      </c>
      <c r="T16" s="448" t="s">
        <v>489</v>
      </c>
      <c r="U16" s="488" t="s">
        <v>204</v>
      </c>
      <c r="V16"/>
    </row>
    <row r="17" s="436" customFormat="1" ht="17.25" spans="1:22">
      <c r="A17" s="491" t="s">
        <v>427</v>
      </c>
      <c r="B17" s="448">
        <v>6.2</v>
      </c>
      <c r="C17" s="29">
        <f t="shared" ref="C17:G17" si="30">B17*165</f>
        <v>1023</v>
      </c>
      <c r="D17" s="450">
        <f t="shared" si="1"/>
        <v>6.2</v>
      </c>
      <c r="E17" s="450">
        <f t="shared" si="30"/>
        <v>1023</v>
      </c>
      <c r="F17" s="450">
        <f t="shared" si="2"/>
        <v>6.4</v>
      </c>
      <c r="G17" s="450">
        <f t="shared" si="30"/>
        <v>1056</v>
      </c>
      <c r="H17" s="450">
        <f t="shared" si="3"/>
        <v>6.7</v>
      </c>
      <c r="I17" s="450">
        <f t="shared" si="4"/>
        <v>1105.5</v>
      </c>
      <c r="J17" s="448" t="s">
        <v>487</v>
      </c>
      <c r="K17" s="488" t="s">
        <v>204</v>
      </c>
      <c r="L17" s="29">
        <v>5.8</v>
      </c>
      <c r="M17" s="29">
        <f t="shared" ref="M17:Q17" si="31">L17*165</f>
        <v>957</v>
      </c>
      <c r="N17" s="450">
        <f t="shared" si="11"/>
        <v>5.8</v>
      </c>
      <c r="O17" s="449">
        <f t="shared" si="31"/>
        <v>957</v>
      </c>
      <c r="P17" s="450">
        <f t="shared" si="6"/>
        <v>6</v>
      </c>
      <c r="Q17" s="450">
        <f t="shared" si="31"/>
        <v>990</v>
      </c>
      <c r="R17" s="450">
        <f t="shared" si="7"/>
        <v>6.3</v>
      </c>
      <c r="S17" s="450">
        <f t="shared" si="8"/>
        <v>1039.5</v>
      </c>
      <c r="T17" s="448" t="s">
        <v>489</v>
      </c>
      <c r="U17" s="488" t="s">
        <v>204</v>
      </c>
      <c r="V17"/>
    </row>
    <row r="18" s="436" customFormat="1" ht="17.25" spans="1:22">
      <c r="A18" s="491" t="s">
        <v>428</v>
      </c>
      <c r="B18" s="448">
        <v>6.2</v>
      </c>
      <c r="C18" s="29">
        <f t="shared" ref="C18:G18" si="32">B18*165</f>
        <v>1023</v>
      </c>
      <c r="D18" s="450">
        <f t="shared" si="1"/>
        <v>6.2</v>
      </c>
      <c r="E18" s="450">
        <f t="shared" si="32"/>
        <v>1023</v>
      </c>
      <c r="F18" s="450">
        <f t="shared" si="2"/>
        <v>6.4</v>
      </c>
      <c r="G18" s="450">
        <f t="shared" si="32"/>
        <v>1056</v>
      </c>
      <c r="H18" s="450">
        <f t="shared" si="3"/>
        <v>6.7</v>
      </c>
      <c r="I18" s="450">
        <f t="shared" si="4"/>
        <v>1105.5</v>
      </c>
      <c r="J18" s="448" t="s">
        <v>487</v>
      </c>
      <c r="K18" s="488" t="s">
        <v>204</v>
      </c>
      <c r="L18" s="29">
        <v>5.8</v>
      </c>
      <c r="M18" s="29">
        <f t="shared" ref="M18:Q18" si="33">L18*165</f>
        <v>957</v>
      </c>
      <c r="N18" s="450">
        <f t="shared" si="11"/>
        <v>5.8</v>
      </c>
      <c r="O18" s="449">
        <f t="shared" si="33"/>
        <v>957</v>
      </c>
      <c r="P18" s="450">
        <f t="shared" si="6"/>
        <v>6</v>
      </c>
      <c r="Q18" s="450">
        <f t="shared" si="33"/>
        <v>990</v>
      </c>
      <c r="R18" s="450">
        <f t="shared" si="7"/>
        <v>6.3</v>
      </c>
      <c r="S18" s="450">
        <f t="shared" si="8"/>
        <v>1039.5</v>
      </c>
      <c r="T18" s="448" t="s">
        <v>489</v>
      </c>
      <c r="U18" s="488" t="s">
        <v>204</v>
      </c>
      <c r="V18"/>
    </row>
    <row r="19" s="436" customFormat="1" ht="17.25" spans="1:22">
      <c r="A19" s="491" t="s">
        <v>429</v>
      </c>
      <c r="B19" s="448">
        <v>6.2</v>
      </c>
      <c r="C19" s="29">
        <f t="shared" ref="C19:G19" si="34">B19*165</f>
        <v>1023</v>
      </c>
      <c r="D19" s="450">
        <f t="shared" si="1"/>
        <v>6.2</v>
      </c>
      <c r="E19" s="450">
        <f t="shared" si="34"/>
        <v>1023</v>
      </c>
      <c r="F19" s="450">
        <f t="shared" si="2"/>
        <v>6.4</v>
      </c>
      <c r="G19" s="450">
        <f t="shared" si="34"/>
        <v>1056</v>
      </c>
      <c r="H19" s="450">
        <f t="shared" si="3"/>
        <v>6.7</v>
      </c>
      <c r="I19" s="450">
        <f t="shared" si="4"/>
        <v>1105.5</v>
      </c>
      <c r="J19" s="448" t="s">
        <v>487</v>
      </c>
      <c r="K19" s="488" t="s">
        <v>204</v>
      </c>
      <c r="L19" s="29">
        <v>5.8</v>
      </c>
      <c r="M19" s="29">
        <f t="shared" ref="M19:Q19" si="35">L19*165</f>
        <v>957</v>
      </c>
      <c r="N19" s="450">
        <f t="shared" si="11"/>
        <v>5.8</v>
      </c>
      <c r="O19" s="449">
        <f t="shared" si="35"/>
        <v>957</v>
      </c>
      <c r="P19" s="450">
        <f t="shared" si="6"/>
        <v>6</v>
      </c>
      <c r="Q19" s="450">
        <f t="shared" si="35"/>
        <v>990</v>
      </c>
      <c r="R19" s="450">
        <f t="shared" si="7"/>
        <v>6.3</v>
      </c>
      <c r="S19" s="450">
        <f t="shared" si="8"/>
        <v>1039.5</v>
      </c>
      <c r="T19" s="448" t="s">
        <v>489</v>
      </c>
      <c r="U19" s="488" t="s">
        <v>204</v>
      </c>
      <c r="V19"/>
    </row>
    <row r="20" s="436" customFormat="1" ht="17.25" spans="1:22">
      <c r="A20" s="491" t="s">
        <v>430</v>
      </c>
      <c r="B20" s="448">
        <v>6.2</v>
      </c>
      <c r="C20" s="29">
        <f t="shared" ref="C20:G20" si="36">B20*165</f>
        <v>1023</v>
      </c>
      <c r="D20" s="450">
        <f t="shared" si="1"/>
        <v>6.2</v>
      </c>
      <c r="E20" s="450">
        <f t="shared" si="36"/>
        <v>1023</v>
      </c>
      <c r="F20" s="450">
        <f t="shared" si="2"/>
        <v>6.4</v>
      </c>
      <c r="G20" s="450">
        <f t="shared" si="36"/>
        <v>1056</v>
      </c>
      <c r="H20" s="450">
        <f t="shared" si="3"/>
        <v>6.7</v>
      </c>
      <c r="I20" s="450">
        <f t="shared" si="4"/>
        <v>1105.5</v>
      </c>
      <c r="J20" s="448" t="s">
        <v>487</v>
      </c>
      <c r="K20" s="488" t="s">
        <v>204</v>
      </c>
      <c r="L20" s="29">
        <v>5.8</v>
      </c>
      <c r="M20" s="29">
        <f t="shared" ref="M20:Q20" si="37">L20*165</f>
        <v>957</v>
      </c>
      <c r="N20" s="450">
        <f t="shared" si="11"/>
        <v>5.8</v>
      </c>
      <c r="O20" s="449">
        <f t="shared" si="37"/>
        <v>957</v>
      </c>
      <c r="P20" s="450">
        <f t="shared" si="6"/>
        <v>6</v>
      </c>
      <c r="Q20" s="450">
        <f t="shared" si="37"/>
        <v>990</v>
      </c>
      <c r="R20" s="450">
        <f t="shared" si="7"/>
        <v>6.3</v>
      </c>
      <c r="S20" s="450">
        <f t="shared" si="8"/>
        <v>1039.5</v>
      </c>
      <c r="T20" s="448" t="s">
        <v>489</v>
      </c>
      <c r="U20" s="488" t="s">
        <v>204</v>
      </c>
      <c r="V20"/>
    </row>
    <row r="21" s="436" customFormat="1" ht="17.25" spans="1:22">
      <c r="A21" s="491" t="s">
        <v>432</v>
      </c>
      <c r="B21" s="448">
        <v>6.3</v>
      </c>
      <c r="C21" s="29">
        <f t="shared" ref="C21:G21" si="38">B21*165</f>
        <v>1039.5</v>
      </c>
      <c r="D21" s="450">
        <f t="shared" si="1"/>
        <v>6.3</v>
      </c>
      <c r="E21" s="450">
        <f t="shared" si="38"/>
        <v>1039.5</v>
      </c>
      <c r="F21" s="450">
        <f t="shared" si="2"/>
        <v>6.5</v>
      </c>
      <c r="G21" s="450">
        <f t="shared" si="38"/>
        <v>1072.5</v>
      </c>
      <c r="H21" s="450">
        <f t="shared" si="3"/>
        <v>6.8</v>
      </c>
      <c r="I21" s="450">
        <f t="shared" si="4"/>
        <v>1122</v>
      </c>
      <c r="J21" s="448" t="s">
        <v>487</v>
      </c>
      <c r="K21" s="488" t="s">
        <v>204</v>
      </c>
      <c r="L21" s="29">
        <v>5.9</v>
      </c>
      <c r="M21" s="449">
        <f t="shared" ref="M21:Q21" si="39">L21*165</f>
        <v>973.5</v>
      </c>
      <c r="N21" s="450">
        <f t="shared" si="11"/>
        <v>5.9</v>
      </c>
      <c r="O21" s="449">
        <f t="shared" si="39"/>
        <v>973.5</v>
      </c>
      <c r="P21" s="450">
        <f t="shared" si="6"/>
        <v>6.1</v>
      </c>
      <c r="Q21" s="450">
        <f t="shared" si="39"/>
        <v>1006.5</v>
      </c>
      <c r="R21" s="450">
        <f t="shared" si="7"/>
        <v>6.4</v>
      </c>
      <c r="S21" s="450">
        <f t="shared" si="8"/>
        <v>1056</v>
      </c>
      <c r="T21" s="448" t="s">
        <v>489</v>
      </c>
      <c r="U21" s="488" t="s">
        <v>204</v>
      </c>
      <c r="V21"/>
    </row>
    <row r="22" s="436" customFormat="1" ht="17.25" spans="1:22">
      <c r="A22" s="491" t="s">
        <v>308</v>
      </c>
      <c r="B22" s="448">
        <v>6.5</v>
      </c>
      <c r="C22" s="29">
        <f t="shared" ref="C22:G22" si="40">B22*165</f>
        <v>1072.5</v>
      </c>
      <c r="D22" s="450">
        <f t="shared" si="1"/>
        <v>6.5</v>
      </c>
      <c r="E22" s="450">
        <f t="shared" si="40"/>
        <v>1072.5</v>
      </c>
      <c r="F22" s="450">
        <f t="shared" si="2"/>
        <v>6.7</v>
      </c>
      <c r="G22" s="450">
        <f t="shared" si="40"/>
        <v>1105.5</v>
      </c>
      <c r="H22" s="450">
        <f t="shared" si="3"/>
        <v>7</v>
      </c>
      <c r="I22" s="450">
        <f t="shared" si="4"/>
        <v>1155</v>
      </c>
      <c r="J22" s="448" t="s">
        <v>489</v>
      </c>
      <c r="K22" s="488" t="s">
        <v>490</v>
      </c>
      <c r="L22" s="29">
        <v>6.1</v>
      </c>
      <c r="M22" s="449">
        <f t="shared" ref="M22:Q22" si="41">L22*165</f>
        <v>1006.5</v>
      </c>
      <c r="N22" s="450">
        <f t="shared" si="11"/>
        <v>6.1</v>
      </c>
      <c r="O22" s="449">
        <f t="shared" si="41"/>
        <v>1006.5</v>
      </c>
      <c r="P22" s="450">
        <f t="shared" si="6"/>
        <v>6.3</v>
      </c>
      <c r="Q22" s="450">
        <f t="shared" si="41"/>
        <v>1039.5</v>
      </c>
      <c r="R22" s="450">
        <f t="shared" si="7"/>
        <v>6.6</v>
      </c>
      <c r="S22" s="450">
        <f t="shared" si="8"/>
        <v>1089</v>
      </c>
      <c r="T22" s="452" t="s">
        <v>491</v>
      </c>
      <c r="U22" s="488" t="s">
        <v>204</v>
      </c>
      <c r="V22"/>
    </row>
    <row r="23" s="436" customFormat="1" ht="17.25" spans="1:22">
      <c r="A23" s="491" t="s">
        <v>310</v>
      </c>
      <c r="B23" s="448">
        <v>6.5</v>
      </c>
      <c r="C23" s="29">
        <f t="shared" ref="C23:G23" si="42">B23*165</f>
        <v>1072.5</v>
      </c>
      <c r="D23" s="450">
        <f t="shared" si="1"/>
        <v>6.5</v>
      </c>
      <c r="E23" s="450">
        <f t="shared" si="42"/>
        <v>1072.5</v>
      </c>
      <c r="F23" s="450">
        <f t="shared" si="2"/>
        <v>6.7</v>
      </c>
      <c r="G23" s="450">
        <f t="shared" si="42"/>
        <v>1105.5</v>
      </c>
      <c r="H23" s="450">
        <f t="shared" si="3"/>
        <v>7</v>
      </c>
      <c r="I23" s="450">
        <f t="shared" si="4"/>
        <v>1155</v>
      </c>
      <c r="J23" s="448" t="s">
        <v>489</v>
      </c>
      <c r="K23" s="488" t="s">
        <v>482</v>
      </c>
      <c r="L23" s="29">
        <v>6.1</v>
      </c>
      <c r="M23" s="449">
        <f t="shared" ref="M23:Q23" si="43">L23*165</f>
        <v>1006.5</v>
      </c>
      <c r="N23" s="450">
        <f t="shared" si="11"/>
        <v>6.1</v>
      </c>
      <c r="O23" s="449">
        <f t="shared" si="43"/>
        <v>1006.5</v>
      </c>
      <c r="P23" s="450">
        <f t="shared" si="6"/>
        <v>6.3</v>
      </c>
      <c r="Q23" s="450">
        <f t="shared" si="43"/>
        <v>1039.5</v>
      </c>
      <c r="R23" s="450">
        <f t="shared" si="7"/>
        <v>6.6</v>
      </c>
      <c r="S23" s="450">
        <f t="shared" si="8"/>
        <v>1089</v>
      </c>
      <c r="T23" s="452" t="s">
        <v>491</v>
      </c>
      <c r="U23" s="488" t="s">
        <v>204</v>
      </c>
      <c r="V23"/>
    </row>
    <row r="24" s="436" customFormat="1" ht="17.25" spans="1:22">
      <c r="A24" s="491" t="s">
        <v>286</v>
      </c>
      <c r="B24" s="448">
        <v>6.5</v>
      </c>
      <c r="C24" s="29">
        <f t="shared" ref="C24:G24" si="44">B24*165</f>
        <v>1072.5</v>
      </c>
      <c r="D24" s="450">
        <f t="shared" si="1"/>
        <v>6.5</v>
      </c>
      <c r="E24" s="450">
        <f t="shared" si="44"/>
        <v>1072.5</v>
      </c>
      <c r="F24" s="450">
        <f t="shared" si="2"/>
        <v>6.7</v>
      </c>
      <c r="G24" s="450">
        <f t="shared" si="44"/>
        <v>1105.5</v>
      </c>
      <c r="H24" s="450">
        <f t="shared" si="3"/>
        <v>7</v>
      </c>
      <c r="I24" s="450">
        <f t="shared" si="4"/>
        <v>1155</v>
      </c>
      <c r="J24" s="448" t="s">
        <v>489</v>
      </c>
      <c r="K24" s="488" t="s">
        <v>490</v>
      </c>
      <c r="L24" s="29">
        <v>6.1</v>
      </c>
      <c r="M24" s="449">
        <f t="shared" ref="M24:Q24" si="45">L24*165</f>
        <v>1006.5</v>
      </c>
      <c r="N24" s="450">
        <f t="shared" si="11"/>
        <v>6.1</v>
      </c>
      <c r="O24" s="449">
        <f t="shared" si="45"/>
        <v>1006.5</v>
      </c>
      <c r="P24" s="450">
        <f t="shared" si="6"/>
        <v>6.3</v>
      </c>
      <c r="Q24" s="450">
        <f t="shared" si="45"/>
        <v>1039.5</v>
      </c>
      <c r="R24" s="450">
        <f t="shared" si="7"/>
        <v>6.6</v>
      </c>
      <c r="S24" s="450">
        <f t="shared" si="8"/>
        <v>1089</v>
      </c>
      <c r="T24" s="452" t="s">
        <v>491</v>
      </c>
      <c r="U24" s="488" t="s">
        <v>204</v>
      </c>
      <c r="V24"/>
    </row>
    <row r="25" s="436" customFormat="1" ht="17.25" spans="1:22">
      <c r="A25" s="491" t="s">
        <v>287</v>
      </c>
      <c r="B25" s="448">
        <v>6.5</v>
      </c>
      <c r="C25" s="29">
        <f t="shared" ref="C25:G25" si="46">B25*165</f>
        <v>1072.5</v>
      </c>
      <c r="D25" s="450">
        <f t="shared" si="1"/>
        <v>6.5</v>
      </c>
      <c r="E25" s="450">
        <f t="shared" si="46"/>
        <v>1072.5</v>
      </c>
      <c r="F25" s="450">
        <f t="shared" si="2"/>
        <v>6.7</v>
      </c>
      <c r="G25" s="450">
        <f t="shared" si="46"/>
        <v>1105.5</v>
      </c>
      <c r="H25" s="450">
        <f t="shared" si="3"/>
        <v>7</v>
      </c>
      <c r="I25" s="450">
        <f t="shared" si="4"/>
        <v>1155</v>
      </c>
      <c r="J25" s="448" t="s">
        <v>489</v>
      </c>
      <c r="K25" s="488" t="s">
        <v>490</v>
      </c>
      <c r="L25" s="29">
        <v>6.1</v>
      </c>
      <c r="M25" s="449">
        <f t="shared" ref="M25:Q25" si="47">L25*165</f>
        <v>1006.5</v>
      </c>
      <c r="N25" s="450">
        <f t="shared" si="11"/>
        <v>6.1</v>
      </c>
      <c r="O25" s="449">
        <f t="shared" si="47"/>
        <v>1006.5</v>
      </c>
      <c r="P25" s="450">
        <f t="shared" si="6"/>
        <v>6.3</v>
      </c>
      <c r="Q25" s="450">
        <f t="shared" si="47"/>
        <v>1039.5</v>
      </c>
      <c r="R25" s="450">
        <f t="shared" si="7"/>
        <v>6.6</v>
      </c>
      <c r="S25" s="450">
        <f t="shared" si="8"/>
        <v>1089</v>
      </c>
      <c r="T25" s="452" t="s">
        <v>491</v>
      </c>
      <c r="U25" s="488" t="s">
        <v>204</v>
      </c>
      <c r="V25"/>
    </row>
    <row r="26" s="436" customFormat="1" ht="17.25" spans="1:22">
      <c r="A26" s="491" t="s">
        <v>289</v>
      </c>
      <c r="B26" s="448">
        <v>6.5</v>
      </c>
      <c r="C26" s="29">
        <f t="shared" ref="C26:G26" si="48">B26*165</f>
        <v>1072.5</v>
      </c>
      <c r="D26" s="450">
        <f t="shared" si="1"/>
        <v>6.5</v>
      </c>
      <c r="E26" s="450">
        <f t="shared" si="48"/>
        <v>1072.5</v>
      </c>
      <c r="F26" s="450">
        <f t="shared" si="2"/>
        <v>6.7</v>
      </c>
      <c r="G26" s="450">
        <f t="shared" si="48"/>
        <v>1105.5</v>
      </c>
      <c r="H26" s="450">
        <f t="shared" si="3"/>
        <v>7</v>
      </c>
      <c r="I26" s="450">
        <f t="shared" si="4"/>
        <v>1155</v>
      </c>
      <c r="J26" s="448" t="s">
        <v>489</v>
      </c>
      <c r="K26" s="488" t="s">
        <v>490</v>
      </c>
      <c r="L26" s="29">
        <v>6.1</v>
      </c>
      <c r="M26" s="449">
        <f t="shared" ref="M26:Q26" si="49">L26*165</f>
        <v>1006.5</v>
      </c>
      <c r="N26" s="450">
        <f t="shared" si="11"/>
        <v>6.1</v>
      </c>
      <c r="O26" s="449">
        <f t="shared" si="49"/>
        <v>1006.5</v>
      </c>
      <c r="P26" s="450">
        <f t="shared" si="6"/>
        <v>6.3</v>
      </c>
      <c r="Q26" s="450">
        <f t="shared" si="49"/>
        <v>1039.5</v>
      </c>
      <c r="R26" s="450">
        <f t="shared" si="7"/>
        <v>6.6</v>
      </c>
      <c r="S26" s="450">
        <f t="shared" si="8"/>
        <v>1089</v>
      </c>
      <c r="T26" s="452" t="s">
        <v>491</v>
      </c>
      <c r="U26" s="488" t="s">
        <v>204</v>
      </c>
      <c r="V26"/>
    </row>
    <row r="27" s="436" customFormat="1" ht="17.25" spans="1:22">
      <c r="A27" s="491" t="s">
        <v>290</v>
      </c>
      <c r="B27" s="448">
        <v>6.5</v>
      </c>
      <c r="C27" s="29">
        <f t="shared" ref="C27:G27" si="50">B27*165</f>
        <v>1072.5</v>
      </c>
      <c r="D27" s="450">
        <f t="shared" si="1"/>
        <v>6.5</v>
      </c>
      <c r="E27" s="450">
        <f t="shared" si="50"/>
        <v>1072.5</v>
      </c>
      <c r="F27" s="450">
        <f t="shared" si="2"/>
        <v>6.7</v>
      </c>
      <c r="G27" s="450">
        <f t="shared" si="50"/>
        <v>1105.5</v>
      </c>
      <c r="H27" s="450">
        <f t="shared" si="3"/>
        <v>7</v>
      </c>
      <c r="I27" s="450">
        <f t="shared" si="4"/>
        <v>1155</v>
      </c>
      <c r="J27" s="448" t="s">
        <v>489</v>
      </c>
      <c r="K27" s="488" t="s">
        <v>490</v>
      </c>
      <c r="L27" s="29">
        <v>6.1</v>
      </c>
      <c r="M27" s="449">
        <f t="shared" ref="M27:Q27" si="51">L27*165</f>
        <v>1006.5</v>
      </c>
      <c r="N27" s="450">
        <f t="shared" si="11"/>
        <v>6.1</v>
      </c>
      <c r="O27" s="449">
        <f t="shared" si="51"/>
        <v>1006.5</v>
      </c>
      <c r="P27" s="450">
        <f t="shared" si="6"/>
        <v>6.3</v>
      </c>
      <c r="Q27" s="450">
        <f t="shared" si="51"/>
        <v>1039.5</v>
      </c>
      <c r="R27" s="450">
        <f t="shared" si="7"/>
        <v>6.6</v>
      </c>
      <c r="S27" s="450">
        <f t="shared" si="8"/>
        <v>1089</v>
      </c>
      <c r="T27" s="452" t="s">
        <v>491</v>
      </c>
      <c r="U27" s="488" t="s">
        <v>204</v>
      </c>
      <c r="V27"/>
    </row>
    <row r="28" s="436" customFormat="1" ht="17.25" spans="1:22">
      <c r="A28" s="491" t="s">
        <v>302</v>
      </c>
      <c r="B28" s="448">
        <v>6.5</v>
      </c>
      <c r="C28" s="29">
        <f t="shared" ref="C28:G28" si="52">B28*165</f>
        <v>1072.5</v>
      </c>
      <c r="D28" s="450">
        <f t="shared" si="1"/>
        <v>6.5</v>
      </c>
      <c r="E28" s="450">
        <f t="shared" si="52"/>
        <v>1072.5</v>
      </c>
      <c r="F28" s="450">
        <f t="shared" si="2"/>
        <v>6.7</v>
      </c>
      <c r="G28" s="450">
        <f t="shared" si="52"/>
        <v>1105.5</v>
      </c>
      <c r="H28" s="450">
        <f t="shared" si="3"/>
        <v>7</v>
      </c>
      <c r="I28" s="450">
        <f t="shared" si="4"/>
        <v>1155</v>
      </c>
      <c r="J28" s="448" t="s">
        <v>489</v>
      </c>
      <c r="K28" s="488" t="s">
        <v>490</v>
      </c>
      <c r="L28" s="29">
        <v>6.1</v>
      </c>
      <c r="M28" s="449">
        <f t="shared" ref="M28:Q28" si="53">L28*165</f>
        <v>1006.5</v>
      </c>
      <c r="N28" s="450">
        <f t="shared" si="11"/>
        <v>6.1</v>
      </c>
      <c r="O28" s="449">
        <f t="shared" si="53"/>
        <v>1006.5</v>
      </c>
      <c r="P28" s="450">
        <f t="shared" si="6"/>
        <v>6.3</v>
      </c>
      <c r="Q28" s="450">
        <f t="shared" si="53"/>
        <v>1039.5</v>
      </c>
      <c r="R28" s="450">
        <f t="shared" si="7"/>
        <v>6.6</v>
      </c>
      <c r="S28" s="450">
        <f t="shared" si="8"/>
        <v>1089</v>
      </c>
      <c r="T28" s="452" t="s">
        <v>491</v>
      </c>
      <c r="U28" s="488" t="s">
        <v>204</v>
      </c>
      <c r="V28"/>
    </row>
    <row r="29" s="436" customFormat="1" ht="17.25" spans="1:22">
      <c r="A29" s="492" t="s">
        <v>303</v>
      </c>
      <c r="B29" s="448">
        <v>6.5</v>
      </c>
      <c r="C29" s="29">
        <f t="shared" ref="C29:G29" si="54">B29*165</f>
        <v>1072.5</v>
      </c>
      <c r="D29" s="450">
        <f t="shared" si="1"/>
        <v>6.5</v>
      </c>
      <c r="E29" s="450">
        <f t="shared" si="54"/>
        <v>1072.5</v>
      </c>
      <c r="F29" s="450">
        <f t="shared" si="2"/>
        <v>6.7</v>
      </c>
      <c r="G29" s="450">
        <f t="shared" si="54"/>
        <v>1105.5</v>
      </c>
      <c r="H29" s="450">
        <f t="shared" si="3"/>
        <v>7</v>
      </c>
      <c r="I29" s="450">
        <f t="shared" si="4"/>
        <v>1155</v>
      </c>
      <c r="J29" s="448" t="s">
        <v>489</v>
      </c>
      <c r="K29" s="488" t="s">
        <v>490</v>
      </c>
      <c r="L29" s="29">
        <v>6.1</v>
      </c>
      <c r="M29" s="449">
        <f t="shared" ref="M29:Q29" si="55">L29*165</f>
        <v>1006.5</v>
      </c>
      <c r="N29" s="450">
        <f t="shared" si="11"/>
        <v>6.1</v>
      </c>
      <c r="O29" s="449">
        <f t="shared" si="55"/>
        <v>1006.5</v>
      </c>
      <c r="P29" s="450">
        <f t="shared" si="6"/>
        <v>6.3</v>
      </c>
      <c r="Q29" s="450">
        <f t="shared" si="55"/>
        <v>1039.5</v>
      </c>
      <c r="R29" s="450">
        <f t="shared" si="7"/>
        <v>6.6</v>
      </c>
      <c r="S29" s="450">
        <f t="shared" si="8"/>
        <v>1089</v>
      </c>
      <c r="T29" s="452" t="s">
        <v>491</v>
      </c>
      <c r="U29" s="488" t="s">
        <v>204</v>
      </c>
      <c r="V29"/>
    </row>
    <row r="30" s="436" customFormat="1" ht="17.25" spans="1:22">
      <c r="A30" s="491" t="s">
        <v>296</v>
      </c>
      <c r="B30" s="448">
        <v>6.5</v>
      </c>
      <c r="C30" s="29">
        <f t="shared" ref="C30:G30" si="56">B30*165</f>
        <v>1072.5</v>
      </c>
      <c r="D30" s="450">
        <f t="shared" si="1"/>
        <v>6.5</v>
      </c>
      <c r="E30" s="450">
        <f t="shared" si="56"/>
        <v>1072.5</v>
      </c>
      <c r="F30" s="450">
        <f t="shared" si="2"/>
        <v>6.7</v>
      </c>
      <c r="G30" s="450">
        <f t="shared" si="56"/>
        <v>1105.5</v>
      </c>
      <c r="H30" s="450">
        <f t="shared" si="3"/>
        <v>7</v>
      </c>
      <c r="I30" s="450">
        <f t="shared" si="4"/>
        <v>1155</v>
      </c>
      <c r="J30" s="448" t="s">
        <v>489</v>
      </c>
      <c r="K30" s="488" t="s">
        <v>482</v>
      </c>
      <c r="L30" s="29">
        <v>6.1</v>
      </c>
      <c r="M30" s="449">
        <f t="shared" ref="M30:Q30" si="57">L30*165</f>
        <v>1006.5</v>
      </c>
      <c r="N30" s="450">
        <f t="shared" si="11"/>
        <v>6.1</v>
      </c>
      <c r="O30" s="449">
        <f t="shared" si="57"/>
        <v>1006.5</v>
      </c>
      <c r="P30" s="450">
        <f t="shared" si="6"/>
        <v>6.3</v>
      </c>
      <c r="Q30" s="450">
        <f t="shared" si="57"/>
        <v>1039.5</v>
      </c>
      <c r="R30" s="450">
        <f t="shared" si="7"/>
        <v>6.6</v>
      </c>
      <c r="S30" s="450">
        <f t="shared" si="8"/>
        <v>1089</v>
      </c>
      <c r="T30" s="452" t="s">
        <v>491</v>
      </c>
      <c r="U30" s="488" t="s">
        <v>204</v>
      </c>
      <c r="V30"/>
    </row>
    <row r="31" s="436" customFormat="1" ht="17.25" spans="1:22">
      <c r="A31" s="491" t="s">
        <v>297</v>
      </c>
      <c r="B31" s="448">
        <v>6.5</v>
      </c>
      <c r="C31" s="29">
        <f t="shared" ref="C31:G31" si="58">B31*165</f>
        <v>1072.5</v>
      </c>
      <c r="D31" s="450">
        <f t="shared" ref="D31:D36" si="59">B31</f>
        <v>6.5</v>
      </c>
      <c r="E31" s="450">
        <f t="shared" si="58"/>
        <v>1072.5</v>
      </c>
      <c r="F31" s="450">
        <f t="shared" ref="F31:F36" si="60">B31+0.2</f>
        <v>6.7</v>
      </c>
      <c r="G31" s="450">
        <f t="shared" si="58"/>
        <v>1105.5</v>
      </c>
      <c r="H31" s="450">
        <f t="shared" ref="H31:H36" si="61">B31+0.5</f>
        <v>7</v>
      </c>
      <c r="I31" s="450">
        <f t="shared" ref="I31:I36" si="62">H31*165</f>
        <v>1155</v>
      </c>
      <c r="J31" s="448" t="s">
        <v>491</v>
      </c>
      <c r="K31" s="488" t="s">
        <v>204</v>
      </c>
      <c r="L31" s="29">
        <v>6.1</v>
      </c>
      <c r="M31" s="449">
        <f t="shared" ref="M31:Q31" si="63">L31*165</f>
        <v>1006.5</v>
      </c>
      <c r="N31" s="450">
        <f t="shared" si="11"/>
        <v>6.1</v>
      </c>
      <c r="O31" s="449">
        <f t="shared" si="63"/>
        <v>1006.5</v>
      </c>
      <c r="P31" s="450">
        <f t="shared" ref="P31:P36" si="64">L31+0.2</f>
        <v>6.3</v>
      </c>
      <c r="Q31" s="450">
        <f t="shared" si="63"/>
        <v>1039.5</v>
      </c>
      <c r="R31" s="450">
        <f t="shared" ref="R31:R36" si="65">L31+0.5</f>
        <v>6.6</v>
      </c>
      <c r="S31" s="450">
        <f t="shared" ref="S31:S36" si="66">R31*165</f>
        <v>1089</v>
      </c>
      <c r="T31" s="452" t="s">
        <v>491</v>
      </c>
      <c r="U31" s="488" t="s">
        <v>204</v>
      </c>
      <c r="V31"/>
    </row>
    <row r="32" s="436" customFormat="1" ht="17.25" spans="1:22">
      <c r="A32" s="491" t="s">
        <v>298</v>
      </c>
      <c r="B32" s="448">
        <v>6.5</v>
      </c>
      <c r="C32" s="29">
        <f t="shared" ref="C32:G32" si="67">B32*165</f>
        <v>1072.5</v>
      </c>
      <c r="D32" s="450">
        <f t="shared" si="59"/>
        <v>6.5</v>
      </c>
      <c r="E32" s="450">
        <f t="shared" si="67"/>
        <v>1072.5</v>
      </c>
      <c r="F32" s="450">
        <f t="shared" si="60"/>
        <v>6.7</v>
      </c>
      <c r="G32" s="450">
        <f t="shared" si="67"/>
        <v>1105.5</v>
      </c>
      <c r="H32" s="450">
        <f t="shared" si="61"/>
        <v>7</v>
      </c>
      <c r="I32" s="450">
        <f t="shared" si="62"/>
        <v>1155</v>
      </c>
      <c r="J32" s="448" t="s">
        <v>491</v>
      </c>
      <c r="K32" s="488" t="s">
        <v>204</v>
      </c>
      <c r="L32" s="29">
        <v>6.1</v>
      </c>
      <c r="M32" s="449">
        <f t="shared" ref="M32:Q32" si="68">L32*165</f>
        <v>1006.5</v>
      </c>
      <c r="N32" s="450">
        <f t="shared" si="11"/>
        <v>6.1</v>
      </c>
      <c r="O32" s="449">
        <f t="shared" si="68"/>
        <v>1006.5</v>
      </c>
      <c r="P32" s="450">
        <f t="shared" si="64"/>
        <v>6.3</v>
      </c>
      <c r="Q32" s="450">
        <f t="shared" si="68"/>
        <v>1039.5</v>
      </c>
      <c r="R32" s="450">
        <f t="shared" si="65"/>
        <v>6.6</v>
      </c>
      <c r="S32" s="450">
        <f t="shared" si="66"/>
        <v>1089</v>
      </c>
      <c r="T32" s="452" t="s">
        <v>491</v>
      </c>
      <c r="U32" s="488" t="s">
        <v>204</v>
      </c>
      <c r="V32"/>
    </row>
    <row r="33" s="436" customFormat="1" ht="17.25" spans="1:22">
      <c r="A33" s="491" t="s">
        <v>436</v>
      </c>
      <c r="B33" s="448">
        <v>6.5</v>
      </c>
      <c r="C33" s="29">
        <f t="shared" ref="C33:G33" si="69">B33*165</f>
        <v>1072.5</v>
      </c>
      <c r="D33" s="450">
        <f t="shared" si="59"/>
        <v>6.5</v>
      </c>
      <c r="E33" s="450">
        <f t="shared" si="69"/>
        <v>1072.5</v>
      </c>
      <c r="F33" s="450">
        <f t="shared" si="60"/>
        <v>6.7</v>
      </c>
      <c r="G33" s="450">
        <f t="shared" si="69"/>
        <v>1105.5</v>
      </c>
      <c r="H33" s="450">
        <f t="shared" si="61"/>
        <v>7</v>
      </c>
      <c r="I33" s="450">
        <f t="shared" si="62"/>
        <v>1155</v>
      </c>
      <c r="J33" s="448" t="s">
        <v>491</v>
      </c>
      <c r="K33" s="488" t="s">
        <v>204</v>
      </c>
      <c r="L33" s="29">
        <v>6.1</v>
      </c>
      <c r="M33" s="449">
        <f t="shared" ref="M33:Q33" si="70">L33*165</f>
        <v>1006.5</v>
      </c>
      <c r="N33" s="450">
        <f t="shared" si="11"/>
        <v>6.1</v>
      </c>
      <c r="O33" s="449">
        <f t="shared" si="70"/>
        <v>1006.5</v>
      </c>
      <c r="P33" s="450">
        <f t="shared" si="64"/>
        <v>6.3</v>
      </c>
      <c r="Q33" s="450">
        <f t="shared" si="70"/>
        <v>1039.5</v>
      </c>
      <c r="R33" s="450">
        <f t="shared" si="65"/>
        <v>6.6</v>
      </c>
      <c r="S33" s="450">
        <f t="shared" si="66"/>
        <v>1089</v>
      </c>
      <c r="T33" s="452" t="s">
        <v>491</v>
      </c>
      <c r="U33" s="488" t="s">
        <v>204</v>
      </c>
      <c r="V33"/>
    </row>
    <row r="34" s="436" customFormat="1" ht="17.25" spans="1:22">
      <c r="A34" s="492" t="s">
        <v>437</v>
      </c>
      <c r="B34" s="448">
        <v>6.5</v>
      </c>
      <c r="C34" s="29">
        <f t="shared" ref="C34:G34" si="71">B34*165</f>
        <v>1072.5</v>
      </c>
      <c r="D34" s="450">
        <f t="shared" si="59"/>
        <v>6.5</v>
      </c>
      <c r="E34" s="450">
        <f t="shared" si="71"/>
        <v>1072.5</v>
      </c>
      <c r="F34" s="450">
        <f t="shared" si="60"/>
        <v>6.7</v>
      </c>
      <c r="G34" s="450">
        <f t="shared" si="71"/>
        <v>1105.5</v>
      </c>
      <c r="H34" s="450">
        <f t="shared" si="61"/>
        <v>7</v>
      </c>
      <c r="I34" s="450">
        <f t="shared" si="62"/>
        <v>1155</v>
      </c>
      <c r="J34" s="448" t="s">
        <v>491</v>
      </c>
      <c r="K34" s="488" t="s">
        <v>204</v>
      </c>
      <c r="L34" s="29">
        <v>6.1</v>
      </c>
      <c r="M34" s="449">
        <f t="shared" ref="M34:Q34" si="72">L34*165</f>
        <v>1006.5</v>
      </c>
      <c r="N34" s="450">
        <f t="shared" si="11"/>
        <v>6.1</v>
      </c>
      <c r="O34" s="449">
        <f t="shared" si="72"/>
        <v>1006.5</v>
      </c>
      <c r="P34" s="450">
        <f t="shared" si="64"/>
        <v>6.3</v>
      </c>
      <c r="Q34" s="450">
        <f t="shared" si="72"/>
        <v>1039.5</v>
      </c>
      <c r="R34" s="450">
        <f t="shared" si="65"/>
        <v>6.6</v>
      </c>
      <c r="S34" s="450">
        <f t="shared" si="66"/>
        <v>1089</v>
      </c>
      <c r="T34" s="452" t="s">
        <v>491</v>
      </c>
      <c r="U34" s="488" t="s">
        <v>204</v>
      </c>
      <c r="V34"/>
    </row>
    <row r="35" s="436" customFormat="1" ht="17.25" spans="1:22">
      <c r="A35" s="491" t="s">
        <v>438</v>
      </c>
      <c r="B35" s="448">
        <v>6.5</v>
      </c>
      <c r="C35" s="29">
        <f t="shared" ref="C35:G35" si="73">B35*165</f>
        <v>1072.5</v>
      </c>
      <c r="D35" s="450">
        <f t="shared" si="59"/>
        <v>6.5</v>
      </c>
      <c r="E35" s="450">
        <f t="shared" si="73"/>
        <v>1072.5</v>
      </c>
      <c r="F35" s="450">
        <f t="shared" si="60"/>
        <v>6.7</v>
      </c>
      <c r="G35" s="450">
        <f t="shared" si="73"/>
        <v>1105.5</v>
      </c>
      <c r="H35" s="450">
        <f t="shared" si="61"/>
        <v>7</v>
      </c>
      <c r="I35" s="450">
        <f t="shared" si="62"/>
        <v>1155</v>
      </c>
      <c r="J35" s="448" t="s">
        <v>491</v>
      </c>
      <c r="K35" s="488" t="s">
        <v>204</v>
      </c>
      <c r="L35" s="29">
        <v>6.1</v>
      </c>
      <c r="M35" s="449">
        <f t="shared" ref="M35:Q35" si="74">L35*165</f>
        <v>1006.5</v>
      </c>
      <c r="N35" s="450">
        <f t="shared" si="11"/>
        <v>6.1</v>
      </c>
      <c r="O35" s="449">
        <f t="shared" si="74"/>
        <v>1006.5</v>
      </c>
      <c r="P35" s="450">
        <f t="shared" si="64"/>
        <v>6.3</v>
      </c>
      <c r="Q35" s="450">
        <f t="shared" si="74"/>
        <v>1039.5</v>
      </c>
      <c r="R35" s="450">
        <f t="shared" si="65"/>
        <v>6.6</v>
      </c>
      <c r="S35" s="450">
        <f t="shared" si="66"/>
        <v>1089</v>
      </c>
      <c r="T35" s="452" t="s">
        <v>491</v>
      </c>
      <c r="U35" s="488" t="s">
        <v>204</v>
      </c>
      <c r="V35"/>
    </row>
    <row r="36" s="436" customFormat="1" ht="17.25" spans="1:22">
      <c r="A36" s="510" t="s">
        <v>435</v>
      </c>
      <c r="B36" s="448">
        <v>6.5</v>
      </c>
      <c r="C36" s="29">
        <f t="shared" ref="C36:G36" si="75">B36*165</f>
        <v>1072.5</v>
      </c>
      <c r="D36" s="450">
        <f t="shared" si="59"/>
        <v>6.5</v>
      </c>
      <c r="E36" s="450">
        <f t="shared" si="75"/>
        <v>1072.5</v>
      </c>
      <c r="F36" s="450">
        <f t="shared" si="60"/>
        <v>6.7</v>
      </c>
      <c r="G36" s="450">
        <f t="shared" si="75"/>
        <v>1105.5</v>
      </c>
      <c r="H36" s="450">
        <f t="shared" si="61"/>
        <v>7</v>
      </c>
      <c r="I36" s="450">
        <f t="shared" si="62"/>
        <v>1155</v>
      </c>
      <c r="J36" s="448" t="s">
        <v>491</v>
      </c>
      <c r="K36" s="488" t="s">
        <v>204</v>
      </c>
      <c r="L36" s="29">
        <v>6.1</v>
      </c>
      <c r="M36" s="449">
        <f t="shared" ref="M36:Q36" si="76">L36*165</f>
        <v>1006.5</v>
      </c>
      <c r="N36" s="450">
        <f t="shared" si="11"/>
        <v>6.1</v>
      </c>
      <c r="O36" s="449">
        <f t="shared" si="76"/>
        <v>1006.5</v>
      </c>
      <c r="P36" s="450">
        <f t="shared" si="64"/>
        <v>6.3</v>
      </c>
      <c r="Q36" s="450">
        <f t="shared" si="76"/>
        <v>1039.5</v>
      </c>
      <c r="R36" s="450">
        <f t="shared" si="65"/>
        <v>6.6</v>
      </c>
      <c r="S36" s="450">
        <f t="shared" si="66"/>
        <v>1089</v>
      </c>
      <c r="T36" s="452" t="s">
        <v>491</v>
      </c>
      <c r="U36" s="488" t="s">
        <v>204</v>
      </c>
      <c r="V36"/>
    </row>
    <row r="37" s="436" customFormat="1" ht="17.25" spans="1:22">
      <c r="A37" s="491" t="s">
        <v>288</v>
      </c>
      <c r="B37" s="448">
        <v>6.8</v>
      </c>
      <c r="C37" s="29">
        <f t="shared" ref="C37:G37" si="77">B37*165</f>
        <v>1122</v>
      </c>
      <c r="D37" s="450">
        <f t="shared" ref="D37:D71" si="78">B37</f>
        <v>6.8</v>
      </c>
      <c r="E37" s="450">
        <f t="shared" si="77"/>
        <v>1122</v>
      </c>
      <c r="F37" s="450">
        <f t="shared" ref="F37:F71" si="79">B37+0.2</f>
        <v>7</v>
      </c>
      <c r="G37" s="450">
        <f t="shared" si="77"/>
        <v>1155</v>
      </c>
      <c r="H37" s="450">
        <f t="shared" ref="H37:H71" si="80">B37+0.5</f>
        <v>7.3</v>
      </c>
      <c r="I37" s="450">
        <f t="shared" ref="I37:I71" si="81">H37*165</f>
        <v>1204.5</v>
      </c>
      <c r="J37" s="448" t="s">
        <v>491</v>
      </c>
      <c r="K37" s="488" t="s">
        <v>204</v>
      </c>
      <c r="L37" s="29">
        <v>6.4</v>
      </c>
      <c r="M37" s="29">
        <f t="shared" ref="M37:Q37" si="82">L37*165</f>
        <v>1056</v>
      </c>
      <c r="N37" s="450">
        <f t="shared" si="11"/>
        <v>6.4</v>
      </c>
      <c r="O37" s="449">
        <f t="shared" si="82"/>
        <v>1056</v>
      </c>
      <c r="P37" s="450">
        <f t="shared" ref="P37:P71" si="83">L37+0.2</f>
        <v>6.6</v>
      </c>
      <c r="Q37" s="450">
        <f t="shared" si="82"/>
        <v>1089</v>
      </c>
      <c r="R37" s="450">
        <f t="shared" ref="R37:R71" si="84">L37+0.5</f>
        <v>6.9</v>
      </c>
      <c r="S37" s="450">
        <f t="shared" ref="S37:S71" si="85">R37*165</f>
        <v>1138.5</v>
      </c>
      <c r="T37" s="452" t="s">
        <v>491</v>
      </c>
      <c r="U37" s="488" t="s">
        <v>204</v>
      </c>
      <c r="V37"/>
    </row>
    <row r="38" s="436" customFormat="1" ht="17.25" spans="1:22">
      <c r="A38" s="491" t="s">
        <v>439</v>
      </c>
      <c r="B38" s="448">
        <v>6.8</v>
      </c>
      <c r="C38" s="29">
        <f t="shared" ref="C38:G38" si="86">B38*165</f>
        <v>1122</v>
      </c>
      <c r="D38" s="450">
        <f t="shared" si="78"/>
        <v>6.8</v>
      </c>
      <c r="E38" s="450">
        <f t="shared" si="86"/>
        <v>1122</v>
      </c>
      <c r="F38" s="450">
        <f t="shared" si="79"/>
        <v>7</v>
      </c>
      <c r="G38" s="450">
        <f t="shared" si="86"/>
        <v>1155</v>
      </c>
      <c r="H38" s="450">
        <f t="shared" si="80"/>
        <v>7.3</v>
      </c>
      <c r="I38" s="450">
        <f t="shared" si="81"/>
        <v>1204.5</v>
      </c>
      <c r="J38" s="448" t="s">
        <v>491</v>
      </c>
      <c r="K38" s="488" t="s">
        <v>204</v>
      </c>
      <c r="L38" s="29">
        <v>6.4</v>
      </c>
      <c r="M38" s="29">
        <f t="shared" ref="M38:Q38" si="87">L38*165</f>
        <v>1056</v>
      </c>
      <c r="N38" s="450">
        <f t="shared" si="11"/>
        <v>6.4</v>
      </c>
      <c r="O38" s="449">
        <f t="shared" si="87"/>
        <v>1056</v>
      </c>
      <c r="P38" s="450">
        <f t="shared" si="83"/>
        <v>6.6</v>
      </c>
      <c r="Q38" s="450">
        <f t="shared" si="87"/>
        <v>1089</v>
      </c>
      <c r="R38" s="450">
        <f t="shared" si="84"/>
        <v>6.9</v>
      </c>
      <c r="S38" s="450">
        <f t="shared" si="85"/>
        <v>1138.5</v>
      </c>
      <c r="T38" s="452" t="s">
        <v>491</v>
      </c>
      <c r="U38" s="488" t="s">
        <v>204</v>
      </c>
      <c r="V38"/>
    </row>
    <row r="39" s="436" customFormat="1" ht="17.25" spans="1:22">
      <c r="A39" s="491" t="s">
        <v>440</v>
      </c>
      <c r="B39" s="448">
        <v>6.8</v>
      </c>
      <c r="C39" s="29">
        <f t="shared" ref="C39:G39" si="88">B39*165</f>
        <v>1122</v>
      </c>
      <c r="D39" s="450">
        <f t="shared" si="78"/>
        <v>6.8</v>
      </c>
      <c r="E39" s="450">
        <f t="shared" si="88"/>
        <v>1122</v>
      </c>
      <c r="F39" s="450">
        <f t="shared" si="79"/>
        <v>7</v>
      </c>
      <c r="G39" s="450">
        <f t="shared" si="88"/>
        <v>1155</v>
      </c>
      <c r="H39" s="450">
        <f t="shared" si="80"/>
        <v>7.3</v>
      </c>
      <c r="I39" s="450">
        <f t="shared" si="81"/>
        <v>1204.5</v>
      </c>
      <c r="J39" s="448" t="s">
        <v>491</v>
      </c>
      <c r="K39" s="488" t="s">
        <v>204</v>
      </c>
      <c r="L39" s="29">
        <v>6.4</v>
      </c>
      <c r="M39" s="29">
        <f t="shared" ref="M39:Q39" si="89">L39*165</f>
        <v>1056</v>
      </c>
      <c r="N39" s="450">
        <f t="shared" ref="N39:N75" si="90">L39</f>
        <v>6.4</v>
      </c>
      <c r="O39" s="449">
        <f t="shared" si="89"/>
        <v>1056</v>
      </c>
      <c r="P39" s="450">
        <f t="shared" si="83"/>
        <v>6.6</v>
      </c>
      <c r="Q39" s="450">
        <f t="shared" si="89"/>
        <v>1089</v>
      </c>
      <c r="R39" s="450">
        <f t="shared" si="84"/>
        <v>6.9</v>
      </c>
      <c r="S39" s="450">
        <f t="shared" si="85"/>
        <v>1138.5</v>
      </c>
      <c r="T39" s="452" t="s">
        <v>491</v>
      </c>
      <c r="U39" s="488" t="s">
        <v>204</v>
      </c>
      <c r="V39"/>
    </row>
    <row r="40" s="436" customFormat="1" ht="17.25" spans="1:22">
      <c r="A40" s="491" t="s">
        <v>441</v>
      </c>
      <c r="B40" s="448">
        <v>6.8</v>
      </c>
      <c r="C40" s="29">
        <f t="shared" ref="C40:G40" si="91">B40*165</f>
        <v>1122</v>
      </c>
      <c r="D40" s="450">
        <f t="shared" si="78"/>
        <v>6.8</v>
      </c>
      <c r="E40" s="450">
        <f t="shared" si="91"/>
        <v>1122</v>
      </c>
      <c r="F40" s="450">
        <f t="shared" si="79"/>
        <v>7</v>
      </c>
      <c r="G40" s="450">
        <f t="shared" si="91"/>
        <v>1155</v>
      </c>
      <c r="H40" s="450">
        <f t="shared" si="80"/>
        <v>7.3</v>
      </c>
      <c r="I40" s="450">
        <f t="shared" si="81"/>
        <v>1204.5</v>
      </c>
      <c r="J40" s="448" t="s">
        <v>491</v>
      </c>
      <c r="K40" s="488" t="s">
        <v>204</v>
      </c>
      <c r="L40" s="29">
        <v>6.4</v>
      </c>
      <c r="M40" s="29">
        <f t="shared" ref="M40:Q40" si="92">L40*165</f>
        <v>1056</v>
      </c>
      <c r="N40" s="450">
        <f t="shared" si="90"/>
        <v>6.4</v>
      </c>
      <c r="O40" s="449">
        <f t="shared" si="92"/>
        <v>1056</v>
      </c>
      <c r="P40" s="450">
        <f t="shared" si="83"/>
        <v>6.6</v>
      </c>
      <c r="Q40" s="450">
        <f t="shared" si="92"/>
        <v>1089</v>
      </c>
      <c r="R40" s="450">
        <f t="shared" si="84"/>
        <v>6.9</v>
      </c>
      <c r="S40" s="450">
        <f t="shared" si="85"/>
        <v>1138.5</v>
      </c>
      <c r="T40" s="452" t="s">
        <v>491</v>
      </c>
      <c r="U40" s="488" t="s">
        <v>204</v>
      </c>
      <c r="V40"/>
    </row>
    <row r="41" s="436" customFormat="1" ht="17.25" spans="1:22">
      <c r="A41" s="469" t="s">
        <v>442</v>
      </c>
      <c r="B41" s="448">
        <v>6.8</v>
      </c>
      <c r="C41" s="29">
        <f t="shared" ref="C41:G41" si="93">B41*165</f>
        <v>1122</v>
      </c>
      <c r="D41" s="450">
        <f t="shared" si="78"/>
        <v>6.8</v>
      </c>
      <c r="E41" s="450">
        <f t="shared" si="93"/>
        <v>1122</v>
      </c>
      <c r="F41" s="450">
        <f t="shared" si="79"/>
        <v>7</v>
      </c>
      <c r="G41" s="450">
        <f t="shared" si="93"/>
        <v>1155</v>
      </c>
      <c r="H41" s="450">
        <f t="shared" si="80"/>
        <v>7.3</v>
      </c>
      <c r="I41" s="450">
        <f t="shared" si="81"/>
        <v>1204.5</v>
      </c>
      <c r="J41" s="448" t="s">
        <v>491</v>
      </c>
      <c r="K41" s="488" t="s">
        <v>204</v>
      </c>
      <c r="L41" s="29">
        <v>6.4</v>
      </c>
      <c r="M41" s="29">
        <f t="shared" ref="M41:Q41" si="94">L41*165</f>
        <v>1056</v>
      </c>
      <c r="N41" s="450">
        <f t="shared" si="90"/>
        <v>6.4</v>
      </c>
      <c r="O41" s="449">
        <f t="shared" si="94"/>
        <v>1056</v>
      </c>
      <c r="P41" s="450">
        <f t="shared" si="83"/>
        <v>6.6</v>
      </c>
      <c r="Q41" s="450">
        <f t="shared" si="94"/>
        <v>1089</v>
      </c>
      <c r="R41" s="450">
        <f t="shared" si="84"/>
        <v>6.9</v>
      </c>
      <c r="S41" s="450">
        <f t="shared" si="85"/>
        <v>1138.5</v>
      </c>
      <c r="T41" s="452" t="s">
        <v>491</v>
      </c>
      <c r="U41" s="488" t="s">
        <v>204</v>
      </c>
      <c r="V41"/>
    </row>
    <row r="42" s="436" customFormat="1" ht="17.25" spans="1:22">
      <c r="A42" s="491" t="s">
        <v>443</v>
      </c>
      <c r="B42" s="448">
        <v>6.8</v>
      </c>
      <c r="C42" s="29">
        <f t="shared" ref="C42:G42" si="95">B42*165</f>
        <v>1122</v>
      </c>
      <c r="D42" s="450">
        <f t="shared" si="78"/>
        <v>6.8</v>
      </c>
      <c r="E42" s="450">
        <f t="shared" si="95"/>
        <v>1122</v>
      </c>
      <c r="F42" s="450">
        <f t="shared" si="79"/>
        <v>7</v>
      </c>
      <c r="G42" s="450">
        <f t="shared" si="95"/>
        <v>1155</v>
      </c>
      <c r="H42" s="450">
        <f t="shared" si="80"/>
        <v>7.3</v>
      </c>
      <c r="I42" s="450">
        <f t="shared" si="81"/>
        <v>1204.5</v>
      </c>
      <c r="J42" s="448" t="s">
        <v>491</v>
      </c>
      <c r="K42" s="488" t="s">
        <v>204</v>
      </c>
      <c r="L42" s="29">
        <v>6.4</v>
      </c>
      <c r="M42" s="29">
        <f t="shared" ref="M42:Q42" si="96">L42*165</f>
        <v>1056</v>
      </c>
      <c r="N42" s="450">
        <f t="shared" si="90"/>
        <v>6.4</v>
      </c>
      <c r="O42" s="449">
        <f t="shared" si="96"/>
        <v>1056</v>
      </c>
      <c r="P42" s="450">
        <f t="shared" si="83"/>
        <v>6.6</v>
      </c>
      <c r="Q42" s="450">
        <f t="shared" si="96"/>
        <v>1089</v>
      </c>
      <c r="R42" s="450">
        <f t="shared" si="84"/>
        <v>6.9</v>
      </c>
      <c r="S42" s="450">
        <f t="shared" si="85"/>
        <v>1138.5</v>
      </c>
      <c r="T42" s="452" t="s">
        <v>491</v>
      </c>
      <c r="U42" s="488" t="s">
        <v>204</v>
      </c>
      <c r="V42"/>
    </row>
    <row r="43" s="436" customFormat="1" ht="17.25" spans="1:22">
      <c r="A43" s="491" t="s">
        <v>444</v>
      </c>
      <c r="B43" s="448">
        <v>6.8</v>
      </c>
      <c r="C43" s="29">
        <f t="shared" ref="C43:G43" si="97">B43*165</f>
        <v>1122</v>
      </c>
      <c r="D43" s="450">
        <f t="shared" si="78"/>
        <v>6.8</v>
      </c>
      <c r="E43" s="450">
        <f t="shared" si="97"/>
        <v>1122</v>
      </c>
      <c r="F43" s="450">
        <f t="shared" si="79"/>
        <v>7</v>
      </c>
      <c r="G43" s="450">
        <f t="shared" si="97"/>
        <v>1155</v>
      </c>
      <c r="H43" s="450">
        <f t="shared" si="80"/>
        <v>7.3</v>
      </c>
      <c r="I43" s="450">
        <f t="shared" si="81"/>
        <v>1204.5</v>
      </c>
      <c r="J43" s="448" t="s">
        <v>491</v>
      </c>
      <c r="K43" s="488" t="s">
        <v>204</v>
      </c>
      <c r="L43" s="29">
        <v>6.4</v>
      </c>
      <c r="M43" s="29">
        <f t="shared" ref="M43:Q43" si="98">L43*165</f>
        <v>1056</v>
      </c>
      <c r="N43" s="450">
        <f t="shared" si="90"/>
        <v>6.4</v>
      </c>
      <c r="O43" s="449">
        <f t="shared" si="98"/>
        <v>1056</v>
      </c>
      <c r="P43" s="450">
        <f t="shared" si="83"/>
        <v>6.6</v>
      </c>
      <c r="Q43" s="450">
        <f t="shared" si="98"/>
        <v>1089</v>
      </c>
      <c r="R43" s="450">
        <f t="shared" si="84"/>
        <v>6.9</v>
      </c>
      <c r="S43" s="450">
        <f t="shared" si="85"/>
        <v>1138.5</v>
      </c>
      <c r="T43" s="452" t="s">
        <v>491</v>
      </c>
      <c r="U43" s="488" t="s">
        <v>204</v>
      </c>
      <c r="V43"/>
    </row>
    <row r="44" s="436" customFormat="1" ht="17.25" spans="1:22">
      <c r="A44" s="491" t="s">
        <v>445</v>
      </c>
      <c r="B44" s="448">
        <v>6.8</v>
      </c>
      <c r="C44" s="29">
        <f t="shared" ref="C44:G44" si="99">B44*165</f>
        <v>1122</v>
      </c>
      <c r="D44" s="450">
        <f t="shared" si="78"/>
        <v>6.8</v>
      </c>
      <c r="E44" s="450">
        <f t="shared" si="99"/>
        <v>1122</v>
      </c>
      <c r="F44" s="450">
        <f t="shared" si="79"/>
        <v>7</v>
      </c>
      <c r="G44" s="450">
        <f t="shared" si="99"/>
        <v>1155</v>
      </c>
      <c r="H44" s="450">
        <f t="shared" si="80"/>
        <v>7.3</v>
      </c>
      <c r="I44" s="450">
        <f t="shared" si="81"/>
        <v>1204.5</v>
      </c>
      <c r="J44" s="448" t="s">
        <v>491</v>
      </c>
      <c r="K44" s="488" t="s">
        <v>204</v>
      </c>
      <c r="L44" s="29">
        <v>6.4</v>
      </c>
      <c r="M44" s="29">
        <f t="shared" ref="M44:Q44" si="100">L44*165</f>
        <v>1056</v>
      </c>
      <c r="N44" s="450">
        <f t="shared" si="90"/>
        <v>6.4</v>
      </c>
      <c r="O44" s="449">
        <f t="shared" si="100"/>
        <v>1056</v>
      </c>
      <c r="P44" s="450">
        <f t="shared" si="83"/>
        <v>6.6</v>
      </c>
      <c r="Q44" s="450">
        <f t="shared" si="100"/>
        <v>1089</v>
      </c>
      <c r="R44" s="450">
        <f t="shared" si="84"/>
        <v>6.9</v>
      </c>
      <c r="S44" s="450">
        <f t="shared" si="85"/>
        <v>1138.5</v>
      </c>
      <c r="T44" s="452" t="s">
        <v>491</v>
      </c>
      <c r="U44" s="488" t="s">
        <v>204</v>
      </c>
      <c r="V44"/>
    </row>
    <row r="45" s="436" customFormat="1" ht="17.25" spans="1:22">
      <c r="A45" s="491" t="s">
        <v>446</v>
      </c>
      <c r="B45" s="448">
        <v>6.8</v>
      </c>
      <c r="C45" s="29">
        <f t="shared" ref="C45:G45" si="101">B45*165</f>
        <v>1122</v>
      </c>
      <c r="D45" s="450">
        <f t="shared" si="78"/>
        <v>6.8</v>
      </c>
      <c r="E45" s="450">
        <f t="shared" si="101"/>
        <v>1122</v>
      </c>
      <c r="F45" s="450">
        <f t="shared" si="79"/>
        <v>7</v>
      </c>
      <c r="G45" s="450">
        <f t="shared" si="101"/>
        <v>1155</v>
      </c>
      <c r="H45" s="450">
        <f t="shared" si="80"/>
        <v>7.3</v>
      </c>
      <c r="I45" s="450">
        <f t="shared" si="81"/>
        <v>1204.5</v>
      </c>
      <c r="J45" s="448" t="s">
        <v>491</v>
      </c>
      <c r="K45" s="488" t="s">
        <v>204</v>
      </c>
      <c r="L45" s="29">
        <v>6.4</v>
      </c>
      <c r="M45" s="29">
        <f t="shared" ref="M45:Q45" si="102">L45*165</f>
        <v>1056</v>
      </c>
      <c r="N45" s="450">
        <f t="shared" si="90"/>
        <v>6.4</v>
      </c>
      <c r="O45" s="449">
        <f t="shared" si="102"/>
        <v>1056</v>
      </c>
      <c r="P45" s="450">
        <f t="shared" si="83"/>
        <v>6.6</v>
      </c>
      <c r="Q45" s="450">
        <f t="shared" si="102"/>
        <v>1089</v>
      </c>
      <c r="R45" s="450">
        <f t="shared" si="84"/>
        <v>6.9</v>
      </c>
      <c r="S45" s="450">
        <f t="shared" si="85"/>
        <v>1138.5</v>
      </c>
      <c r="T45" s="452" t="s">
        <v>491</v>
      </c>
      <c r="U45" s="488" t="s">
        <v>204</v>
      </c>
      <c r="V45"/>
    </row>
    <row r="46" s="436" customFormat="1" ht="17.25" spans="1:22">
      <c r="A46" s="491" t="s">
        <v>447</v>
      </c>
      <c r="B46" s="448">
        <v>7.3</v>
      </c>
      <c r="C46" s="29">
        <f t="shared" ref="C46:G46" si="103">B46*165</f>
        <v>1204.5</v>
      </c>
      <c r="D46" s="450">
        <f t="shared" si="78"/>
        <v>7.3</v>
      </c>
      <c r="E46" s="450">
        <f t="shared" si="103"/>
        <v>1204.5</v>
      </c>
      <c r="F46" s="450">
        <f t="shared" si="79"/>
        <v>7.5</v>
      </c>
      <c r="G46" s="450">
        <f t="shared" si="103"/>
        <v>1237.5</v>
      </c>
      <c r="H46" s="450">
        <f t="shared" si="80"/>
        <v>7.8</v>
      </c>
      <c r="I46" s="450">
        <f t="shared" si="81"/>
        <v>1287</v>
      </c>
      <c r="J46" s="448" t="s">
        <v>491</v>
      </c>
      <c r="K46" s="488" t="s">
        <v>204</v>
      </c>
      <c r="L46" s="29">
        <v>6.9</v>
      </c>
      <c r="M46" s="449">
        <f>L46*165</f>
        <v>1138.5</v>
      </c>
      <c r="N46" s="450">
        <f t="shared" si="90"/>
        <v>6.9</v>
      </c>
      <c r="O46" s="449">
        <f t="shared" ref="M46:Q46" si="104">N46*165</f>
        <v>1138.5</v>
      </c>
      <c r="P46" s="450">
        <f t="shared" si="83"/>
        <v>7.1</v>
      </c>
      <c r="Q46" s="450">
        <f t="shared" si="104"/>
        <v>1171.5</v>
      </c>
      <c r="R46" s="450">
        <f t="shared" si="84"/>
        <v>7.4</v>
      </c>
      <c r="S46" s="450">
        <f t="shared" si="85"/>
        <v>1221</v>
      </c>
      <c r="T46" s="452" t="s">
        <v>492</v>
      </c>
      <c r="U46" s="488" t="s">
        <v>204</v>
      </c>
      <c r="V46"/>
    </row>
    <row r="47" s="436" customFormat="1" ht="17.25" spans="1:22">
      <c r="A47" s="491" t="s">
        <v>291</v>
      </c>
      <c r="B47" s="448">
        <v>7.3</v>
      </c>
      <c r="C47" s="29">
        <f t="shared" ref="C47:G47" si="105">B47*165</f>
        <v>1204.5</v>
      </c>
      <c r="D47" s="450">
        <f t="shared" si="78"/>
        <v>7.3</v>
      </c>
      <c r="E47" s="450">
        <f t="shared" si="105"/>
        <v>1204.5</v>
      </c>
      <c r="F47" s="450">
        <f t="shared" si="79"/>
        <v>7.5</v>
      </c>
      <c r="G47" s="450">
        <f t="shared" si="105"/>
        <v>1237.5</v>
      </c>
      <c r="H47" s="450">
        <f t="shared" si="80"/>
        <v>7.8</v>
      </c>
      <c r="I47" s="450">
        <f t="shared" si="81"/>
        <v>1287</v>
      </c>
      <c r="J47" s="448" t="s">
        <v>491</v>
      </c>
      <c r="K47" s="488" t="s">
        <v>204</v>
      </c>
      <c r="L47" s="29">
        <v>6.9</v>
      </c>
      <c r="M47" s="449">
        <f t="shared" ref="M47:Q47" si="106">L47*165</f>
        <v>1138.5</v>
      </c>
      <c r="N47" s="450">
        <f t="shared" si="90"/>
        <v>6.9</v>
      </c>
      <c r="O47" s="449">
        <f t="shared" si="106"/>
        <v>1138.5</v>
      </c>
      <c r="P47" s="450">
        <f t="shared" si="83"/>
        <v>7.1</v>
      </c>
      <c r="Q47" s="450">
        <f t="shared" si="106"/>
        <v>1171.5</v>
      </c>
      <c r="R47" s="450">
        <f t="shared" si="84"/>
        <v>7.4</v>
      </c>
      <c r="S47" s="450">
        <f t="shared" si="85"/>
        <v>1221</v>
      </c>
      <c r="T47" s="452" t="s">
        <v>492</v>
      </c>
      <c r="U47" s="488" t="s">
        <v>204</v>
      </c>
      <c r="V47"/>
    </row>
    <row r="48" s="436" customFormat="1" ht="17.25" spans="1:22">
      <c r="A48" s="492" t="s">
        <v>305</v>
      </c>
      <c r="B48" s="448">
        <v>8</v>
      </c>
      <c r="C48" s="29">
        <f t="shared" ref="C48:G48" si="107">B48*165</f>
        <v>1320</v>
      </c>
      <c r="D48" s="450">
        <f t="shared" si="78"/>
        <v>8</v>
      </c>
      <c r="E48" s="450">
        <f t="shared" si="107"/>
        <v>1320</v>
      </c>
      <c r="F48" s="450">
        <f t="shared" si="79"/>
        <v>8.2</v>
      </c>
      <c r="G48" s="450">
        <f t="shared" si="107"/>
        <v>1353</v>
      </c>
      <c r="H48" s="450">
        <f t="shared" si="80"/>
        <v>8.5</v>
      </c>
      <c r="I48" s="450">
        <f t="shared" si="81"/>
        <v>1402.5</v>
      </c>
      <c r="J48" s="448" t="s">
        <v>491</v>
      </c>
      <c r="K48" s="488" t="s">
        <v>204</v>
      </c>
      <c r="L48" s="29">
        <v>7.6</v>
      </c>
      <c r="M48" s="29">
        <f t="shared" ref="M48:Q48" si="108">L48*165</f>
        <v>1254</v>
      </c>
      <c r="N48" s="450">
        <f t="shared" si="90"/>
        <v>7.6</v>
      </c>
      <c r="O48" s="449">
        <f t="shared" si="108"/>
        <v>1254</v>
      </c>
      <c r="P48" s="450">
        <f t="shared" si="83"/>
        <v>7.8</v>
      </c>
      <c r="Q48" s="450">
        <f t="shared" si="108"/>
        <v>1287</v>
      </c>
      <c r="R48" s="450">
        <f t="shared" si="84"/>
        <v>8.1</v>
      </c>
      <c r="S48" s="450">
        <f t="shared" si="85"/>
        <v>1336.5</v>
      </c>
      <c r="T48" s="452" t="s">
        <v>492</v>
      </c>
      <c r="U48" s="488" t="s">
        <v>204</v>
      </c>
      <c r="V48"/>
    </row>
    <row r="49" s="436" customFormat="1" ht="17.25" spans="1:22">
      <c r="A49" s="492" t="s">
        <v>306</v>
      </c>
      <c r="B49" s="448">
        <v>8</v>
      </c>
      <c r="C49" s="29">
        <f t="shared" ref="C49:G49" si="109">B49*165</f>
        <v>1320</v>
      </c>
      <c r="D49" s="450">
        <f t="shared" si="78"/>
        <v>8</v>
      </c>
      <c r="E49" s="450">
        <f t="shared" si="109"/>
        <v>1320</v>
      </c>
      <c r="F49" s="450">
        <f t="shared" si="79"/>
        <v>8.2</v>
      </c>
      <c r="G49" s="450">
        <f t="shared" si="109"/>
        <v>1353</v>
      </c>
      <c r="H49" s="450">
        <f t="shared" si="80"/>
        <v>8.5</v>
      </c>
      <c r="I49" s="450">
        <f t="shared" si="81"/>
        <v>1402.5</v>
      </c>
      <c r="J49" s="448" t="s">
        <v>491</v>
      </c>
      <c r="K49" s="488" t="s">
        <v>204</v>
      </c>
      <c r="L49" s="29">
        <v>7.6</v>
      </c>
      <c r="M49" s="29">
        <f t="shared" ref="M49:Q49" si="110">L49*165</f>
        <v>1254</v>
      </c>
      <c r="N49" s="450">
        <f t="shared" si="90"/>
        <v>7.6</v>
      </c>
      <c r="O49" s="449">
        <f t="shared" si="110"/>
        <v>1254</v>
      </c>
      <c r="P49" s="450">
        <f t="shared" si="83"/>
        <v>7.8</v>
      </c>
      <c r="Q49" s="450">
        <f t="shared" si="110"/>
        <v>1287</v>
      </c>
      <c r="R49" s="450">
        <f t="shared" si="84"/>
        <v>8.1</v>
      </c>
      <c r="S49" s="450">
        <f t="shared" si="85"/>
        <v>1336.5</v>
      </c>
      <c r="T49" s="452" t="s">
        <v>492</v>
      </c>
      <c r="U49" s="488" t="s">
        <v>204</v>
      </c>
      <c r="V49"/>
    </row>
    <row r="50" s="436" customFormat="1" ht="17.25" spans="1:22">
      <c r="A50" s="492" t="s">
        <v>449</v>
      </c>
      <c r="B50" s="448">
        <v>8</v>
      </c>
      <c r="C50" s="29">
        <f t="shared" ref="C50:G50" si="111">B50*165</f>
        <v>1320</v>
      </c>
      <c r="D50" s="450">
        <f t="shared" si="78"/>
        <v>8</v>
      </c>
      <c r="E50" s="450">
        <f t="shared" si="111"/>
        <v>1320</v>
      </c>
      <c r="F50" s="450">
        <f t="shared" si="79"/>
        <v>8.2</v>
      </c>
      <c r="G50" s="450">
        <f t="shared" si="111"/>
        <v>1353</v>
      </c>
      <c r="H50" s="450">
        <f t="shared" si="80"/>
        <v>8.5</v>
      </c>
      <c r="I50" s="450">
        <f t="shared" si="81"/>
        <v>1402.5</v>
      </c>
      <c r="J50" s="448" t="s">
        <v>491</v>
      </c>
      <c r="K50" s="488"/>
      <c r="L50" s="29">
        <v>7.6</v>
      </c>
      <c r="M50" s="29">
        <f t="shared" ref="M50:Q50" si="112">L50*165</f>
        <v>1254</v>
      </c>
      <c r="N50" s="450">
        <f t="shared" si="90"/>
        <v>7.6</v>
      </c>
      <c r="O50" s="449">
        <f t="shared" si="112"/>
        <v>1254</v>
      </c>
      <c r="P50" s="450">
        <f t="shared" si="83"/>
        <v>7.8</v>
      </c>
      <c r="Q50" s="450">
        <f t="shared" si="112"/>
        <v>1287</v>
      </c>
      <c r="R50" s="450">
        <f t="shared" si="84"/>
        <v>8.1</v>
      </c>
      <c r="S50" s="450">
        <f t="shared" si="85"/>
        <v>1336.5</v>
      </c>
      <c r="T50" s="452" t="s">
        <v>492</v>
      </c>
      <c r="U50" s="488" t="s">
        <v>204</v>
      </c>
      <c r="V50"/>
    </row>
    <row r="51" s="436" customFormat="1" ht="17.25" spans="1:22">
      <c r="A51" s="492" t="s">
        <v>450</v>
      </c>
      <c r="B51" s="448">
        <v>8</v>
      </c>
      <c r="C51" s="29">
        <f t="shared" ref="C51:G51" si="113">B51*165</f>
        <v>1320</v>
      </c>
      <c r="D51" s="450">
        <f t="shared" si="78"/>
        <v>8</v>
      </c>
      <c r="E51" s="450">
        <f t="shared" si="113"/>
        <v>1320</v>
      </c>
      <c r="F51" s="450">
        <f t="shared" si="79"/>
        <v>8.2</v>
      </c>
      <c r="G51" s="450">
        <f t="shared" si="113"/>
        <v>1353</v>
      </c>
      <c r="H51" s="450">
        <f t="shared" si="80"/>
        <v>8.5</v>
      </c>
      <c r="I51" s="450">
        <f t="shared" si="81"/>
        <v>1402.5</v>
      </c>
      <c r="J51" s="448" t="s">
        <v>491</v>
      </c>
      <c r="K51" s="488" t="s">
        <v>204</v>
      </c>
      <c r="L51" s="29">
        <v>7.6</v>
      </c>
      <c r="M51" s="29">
        <f t="shared" ref="M51:Q51" si="114">L51*165</f>
        <v>1254</v>
      </c>
      <c r="N51" s="450">
        <f t="shared" si="90"/>
        <v>7.6</v>
      </c>
      <c r="O51" s="449">
        <f t="shared" si="114"/>
        <v>1254</v>
      </c>
      <c r="P51" s="450">
        <f t="shared" si="83"/>
        <v>7.8</v>
      </c>
      <c r="Q51" s="450">
        <f t="shared" si="114"/>
        <v>1287</v>
      </c>
      <c r="R51" s="450">
        <f t="shared" si="84"/>
        <v>8.1</v>
      </c>
      <c r="S51" s="450">
        <f t="shared" si="85"/>
        <v>1336.5</v>
      </c>
      <c r="T51" s="452" t="s">
        <v>492</v>
      </c>
      <c r="U51" s="488" t="s">
        <v>204</v>
      </c>
      <c r="V51"/>
    </row>
    <row r="52" s="436" customFormat="1" ht="17.25" spans="1:22">
      <c r="A52" s="492" t="s">
        <v>452</v>
      </c>
      <c r="B52" s="448">
        <v>8</v>
      </c>
      <c r="C52" s="29">
        <f t="shared" ref="C52:G52" si="115">B52*165</f>
        <v>1320</v>
      </c>
      <c r="D52" s="450">
        <f t="shared" si="78"/>
        <v>8</v>
      </c>
      <c r="E52" s="450">
        <f t="shared" si="115"/>
        <v>1320</v>
      </c>
      <c r="F52" s="450">
        <f t="shared" si="79"/>
        <v>8.2</v>
      </c>
      <c r="G52" s="450">
        <f t="shared" si="115"/>
        <v>1353</v>
      </c>
      <c r="H52" s="450">
        <f t="shared" si="80"/>
        <v>8.5</v>
      </c>
      <c r="I52" s="450">
        <f t="shared" si="81"/>
        <v>1402.5</v>
      </c>
      <c r="J52" s="448" t="s">
        <v>491</v>
      </c>
      <c r="K52" s="488" t="s">
        <v>204</v>
      </c>
      <c r="L52" s="29">
        <v>7.6</v>
      </c>
      <c r="M52" s="29">
        <f t="shared" ref="M52:Q52" si="116">L52*165</f>
        <v>1254</v>
      </c>
      <c r="N52" s="450">
        <f t="shared" si="90"/>
        <v>7.6</v>
      </c>
      <c r="O52" s="449">
        <f t="shared" si="116"/>
        <v>1254</v>
      </c>
      <c r="P52" s="450">
        <f t="shared" si="83"/>
        <v>7.8</v>
      </c>
      <c r="Q52" s="450">
        <f t="shared" si="116"/>
        <v>1287</v>
      </c>
      <c r="R52" s="450">
        <f t="shared" si="84"/>
        <v>8.1</v>
      </c>
      <c r="S52" s="450">
        <f t="shared" si="85"/>
        <v>1336.5</v>
      </c>
      <c r="T52" s="452" t="s">
        <v>492</v>
      </c>
      <c r="U52" s="488" t="s">
        <v>204</v>
      </c>
      <c r="V52"/>
    </row>
    <row r="53" s="436" customFormat="1" ht="17.25" spans="1:22">
      <c r="A53" s="492" t="s">
        <v>453</v>
      </c>
      <c r="B53" s="448">
        <v>8</v>
      </c>
      <c r="C53" s="29">
        <f t="shared" ref="C53:G53" si="117">B53*165</f>
        <v>1320</v>
      </c>
      <c r="D53" s="450">
        <f t="shared" si="78"/>
        <v>8</v>
      </c>
      <c r="E53" s="450">
        <f t="shared" si="117"/>
        <v>1320</v>
      </c>
      <c r="F53" s="450">
        <f t="shared" si="79"/>
        <v>8.2</v>
      </c>
      <c r="G53" s="450">
        <f t="shared" si="117"/>
        <v>1353</v>
      </c>
      <c r="H53" s="450">
        <f t="shared" si="80"/>
        <v>8.5</v>
      </c>
      <c r="I53" s="450">
        <f t="shared" si="81"/>
        <v>1402.5</v>
      </c>
      <c r="J53" s="448" t="s">
        <v>491</v>
      </c>
      <c r="K53" s="488" t="s">
        <v>204</v>
      </c>
      <c r="L53" s="29">
        <v>7.6</v>
      </c>
      <c r="M53" s="29">
        <f t="shared" ref="M53:Q53" si="118">L53*165</f>
        <v>1254</v>
      </c>
      <c r="N53" s="450">
        <f t="shared" si="90"/>
        <v>7.6</v>
      </c>
      <c r="O53" s="449">
        <f t="shared" si="118"/>
        <v>1254</v>
      </c>
      <c r="P53" s="450">
        <f t="shared" si="83"/>
        <v>7.8</v>
      </c>
      <c r="Q53" s="450">
        <f t="shared" si="118"/>
        <v>1287</v>
      </c>
      <c r="R53" s="450">
        <f t="shared" si="84"/>
        <v>8.1</v>
      </c>
      <c r="S53" s="450">
        <f t="shared" si="85"/>
        <v>1336.5</v>
      </c>
      <c r="T53" s="452" t="s">
        <v>492</v>
      </c>
      <c r="U53" s="488" t="s">
        <v>204</v>
      </c>
      <c r="V53"/>
    </row>
    <row r="54" s="436" customFormat="1" ht="17.25" spans="1:22">
      <c r="A54" s="492" t="s">
        <v>454</v>
      </c>
      <c r="B54" s="448">
        <v>8.2</v>
      </c>
      <c r="C54" s="29">
        <f t="shared" ref="C54:G54" si="119">B54*165</f>
        <v>1353</v>
      </c>
      <c r="D54" s="450">
        <f t="shared" si="78"/>
        <v>8.2</v>
      </c>
      <c r="E54" s="450">
        <f t="shared" si="119"/>
        <v>1353</v>
      </c>
      <c r="F54" s="450">
        <f t="shared" si="79"/>
        <v>8.4</v>
      </c>
      <c r="G54" s="450">
        <f t="shared" si="119"/>
        <v>1386</v>
      </c>
      <c r="H54" s="450">
        <f t="shared" si="80"/>
        <v>8.7</v>
      </c>
      <c r="I54" s="450">
        <f t="shared" si="81"/>
        <v>1435.5</v>
      </c>
      <c r="J54" s="448" t="s">
        <v>491</v>
      </c>
      <c r="K54" s="511" t="s">
        <v>204</v>
      </c>
      <c r="L54" s="29">
        <v>7.8</v>
      </c>
      <c r="M54" s="29">
        <f t="shared" ref="M54:Q54" si="120">L54*165</f>
        <v>1287</v>
      </c>
      <c r="N54" s="450">
        <f t="shared" si="90"/>
        <v>7.8</v>
      </c>
      <c r="O54" s="449">
        <f t="shared" si="120"/>
        <v>1287</v>
      </c>
      <c r="P54" s="450">
        <f t="shared" si="83"/>
        <v>8</v>
      </c>
      <c r="Q54" s="450">
        <f t="shared" si="120"/>
        <v>1320</v>
      </c>
      <c r="R54" s="450">
        <f t="shared" si="84"/>
        <v>8.3</v>
      </c>
      <c r="S54" s="450">
        <f t="shared" si="85"/>
        <v>1369.5</v>
      </c>
      <c r="T54" s="452" t="s">
        <v>492</v>
      </c>
      <c r="U54" s="488" t="s">
        <v>204</v>
      </c>
      <c r="V54"/>
    </row>
    <row r="55" s="436" customFormat="1" ht="18" customHeight="1" spans="1:22">
      <c r="A55" s="492" t="s">
        <v>456</v>
      </c>
      <c r="B55" s="448">
        <v>8.2</v>
      </c>
      <c r="C55" s="29">
        <f t="shared" ref="C55:G55" si="121">B55*165</f>
        <v>1353</v>
      </c>
      <c r="D55" s="450">
        <f t="shared" si="78"/>
        <v>8.2</v>
      </c>
      <c r="E55" s="450">
        <f t="shared" si="121"/>
        <v>1353</v>
      </c>
      <c r="F55" s="450">
        <f t="shared" si="79"/>
        <v>8.4</v>
      </c>
      <c r="G55" s="450">
        <f t="shared" si="121"/>
        <v>1386</v>
      </c>
      <c r="H55" s="450">
        <f t="shared" si="80"/>
        <v>8.7</v>
      </c>
      <c r="I55" s="450">
        <f t="shared" si="81"/>
        <v>1435.5</v>
      </c>
      <c r="J55" s="448" t="s">
        <v>491</v>
      </c>
      <c r="K55" s="511" t="s">
        <v>204</v>
      </c>
      <c r="L55" s="29">
        <v>7.8</v>
      </c>
      <c r="M55" s="29">
        <f t="shared" ref="M55:Q55" si="122">L55*165</f>
        <v>1287</v>
      </c>
      <c r="N55" s="450">
        <f t="shared" si="90"/>
        <v>7.8</v>
      </c>
      <c r="O55" s="449">
        <f t="shared" si="122"/>
        <v>1287</v>
      </c>
      <c r="P55" s="450">
        <f t="shared" si="83"/>
        <v>8</v>
      </c>
      <c r="Q55" s="450">
        <f t="shared" si="122"/>
        <v>1320</v>
      </c>
      <c r="R55" s="450">
        <f t="shared" si="84"/>
        <v>8.3</v>
      </c>
      <c r="S55" s="450">
        <f t="shared" si="85"/>
        <v>1369.5</v>
      </c>
      <c r="T55" s="452" t="s">
        <v>492</v>
      </c>
      <c r="U55" s="488" t="s">
        <v>204</v>
      </c>
      <c r="V55"/>
    </row>
    <row r="56" s="486" customFormat="1" ht="17.25" spans="1:22">
      <c r="A56" s="492" t="s">
        <v>292</v>
      </c>
      <c r="B56" s="448">
        <v>8.2</v>
      </c>
      <c r="C56" s="29">
        <f t="shared" ref="C56:G56" si="123">B56*165</f>
        <v>1353</v>
      </c>
      <c r="D56" s="450">
        <f t="shared" si="78"/>
        <v>8.2</v>
      </c>
      <c r="E56" s="450">
        <f t="shared" si="123"/>
        <v>1353</v>
      </c>
      <c r="F56" s="450">
        <f t="shared" si="79"/>
        <v>8.4</v>
      </c>
      <c r="G56" s="450">
        <f t="shared" si="123"/>
        <v>1386</v>
      </c>
      <c r="H56" s="450">
        <f t="shared" si="80"/>
        <v>8.7</v>
      </c>
      <c r="I56" s="450">
        <f t="shared" si="81"/>
        <v>1435.5</v>
      </c>
      <c r="J56" s="448" t="s">
        <v>491</v>
      </c>
      <c r="K56" s="511" t="s">
        <v>204</v>
      </c>
      <c r="L56" s="29">
        <v>7.8</v>
      </c>
      <c r="M56" s="29">
        <f t="shared" ref="M56:Q56" si="124">L56*165</f>
        <v>1287</v>
      </c>
      <c r="N56" s="450">
        <f t="shared" si="90"/>
        <v>7.8</v>
      </c>
      <c r="O56" s="449">
        <f t="shared" si="124"/>
        <v>1287</v>
      </c>
      <c r="P56" s="450">
        <f t="shared" si="83"/>
        <v>8</v>
      </c>
      <c r="Q56" s="450">
        <f t="shared" si="124"/>
        <v>1320</v>
      </c>
      <c r="R56" s="450">
        <f t="shared" si="84"/>
        <v>8.3</v>
      </c>
      <c r="S56" s="450">
        <f t="shared" si="85"/>
        <v>1369.5</v>
      </c>
      <c r="T56" s="452" t="s">
        <v>492</v>
      </c>
      <c r="U56" s="488" t="s">
        <v>204</v>
      </c>
      <c r="V56"/>
    </row>
    <row r="57" s="486" customFormat="1" ht="17.25" spans="1:22">
      <c r="A57" s="492" t="s">
        <v>457</v>
      </c>
      <c r="B57" s="448">
        <v>8.2</v>
      </c>
      <c r="C57" s="29">
        <f t="shared" ref="C57:G57" si="125">B57*165</f>
        <v>1353</v>
      </c>
      <c r="D57" s="450">
        <f t="shared" si="78"/>
        <v>8.2</v>
      </c>
      <c r="E57" s="450">
        <f t="shared" si="125"/>
        <v>1353</v>
      </c>
      <c r="F57" s="450">
        <f t="shared" si="79"/>
        <v>8.4</v>
      </c>
      <c r="G57" s="450">
        <f t="shared" si="125"/>
        <v>1386</v>
      </c>
      <c r="H57" s="450">
        <f t="shared" si="80"/>
        <v>8.7</v>
      </c>
      <c r="I57" s="450">
        <f t="shared" si="81"/>
        <v>1435.5</v>
      </c>
      <c r="J57" s="468" t="s">
        <v>493</v>
      </c>
      <c r="K57" s="511" t="s">
        <v>204</v>
      </c>
      <c r="L57" s="29">
        <v>7.8</v>
      </c>
      <c r="M57" s="29">
        <f t="shared" ref="M57:Q57" si="126">L57*165</f>
        <v>1287</v>
      </c>
      <c r="N57" s="450">
        <f t="shared" si="90"/>
        <v>7.8</v>
      </c>
      <c r="O57" s="449">
        <f t="shared" si="126"/>
        <v>1287</v>
      </c>
      <c r="P57" s="450">
        <f t="shared" si="83"/>
        <v>8</v>
      </c>
      <c r="Q57" s="450">
        <f t="shared" si="126"/>
        <v>1320</v>
      </c>
      <c r="R57" s="450">
        <f t="shared" si="84"/>
        <v>8.3</v>
      </c>
      <c r="S57" s="450">
        <f t="shared" si="85"/>
        <v>1369.5</v>
      </c>
      <c r="T57" s="452" t="s">
        <v>494</v>
      </c>
      <c r="U57" s="488" t="s">
        <v>204</v>
      </c>
      <c r="V57"/>
    </row>
    <row r="58" s="486" customFormat="1" ht="17.25" spans="1:22">
      <c r="A58" s="492" t="s">
        <v>458</v>
      </c>
      <c r="B58" s="448">
        <v>8.2</v>
      </c>
      <c r="C58" s="29">
        <f t="shared" ref="C58:G58" si="127">B58*165</f>
        <v>1353</v>
      </c>
      <c r="D58" s="450">
        <f t="shared" si="78"/>
        <v>8.2</v>
      </c>
      <c r="E58" s="450">
        <f t="shared" si="127"/>
        <v>1353</v>
      </c>
      <c r="F58" s="450">
        <f t="shared" si="79"/>
        <v>8.4</v>
      </c>
      <c r="G58" s="450">
        <f t="shared" si="127"/>
        <v>1386</v>
      </c>
      <c r="H58" s="450">
        <f t="shared" si="80"/>
        <v>8.7</v>
      </c>
      <c r="I58" s="450">
        <f t="shared" si="81"/>
        <v>1435.5</v>
      </c>
      <c r="J58" s="468" t="s">
        <v>493</v>
      </c>
      <c r="K58" s="511" t="s">
        <v>204</v>
      </c>
      <c r="L58" s="29">
        <v>7.8</v>
      </c>
      <c r="M58" s="29">
        <f t="shared" ref="M58:Q58" si="128">L58*165</f>
        <v>1287</v>
      </c>
      <c r="N58" s="450">
        <f t="shared" si="90"/>
        <v>7.8</v>
      </c>
      <c r="O58" s="449">
        <f t="shared" si="128"/>
        <v>1287</v>
      </c>
      <c r="P58" s="450">
        <f t="shared" si="83"/>
        <v>8</v>
      </c>
      <c r="Q58" s="450">
        <f t="shared" si="128"/>
        <v>1320</v>
      </c>
      <c r="R58" s="450">
        <f t="shared" si="84"/>
        <v>8.3</v>
      </c>
      <c r="S58" s="450">
        <f t="shared" si="85"/>
        <v>1369.5</v>
      </c>
      <c r="T58" s="452" t="s">
        <v>494</v>
      </c>
      <c r="U58" s="488" t="s">
        <v>204</v>
      </c>
      <c r="V58"/>
    </row>
    <row r="59" s="486" customFormat="1" ht="17.25" spans="1:22">
      <c r="A59" s="491" t="s">
        <v>459</v>
      </c>
      <c r="B59" s="448">
        <v>8.2</v>
      </c>
      <c r="C59" s="29">
        <f t="shared" ref="C59:G59" si="129">B59*165</f>
        <v>1353</v>
      </c>
      <c r="D59" s="450">
        <f t="shared" si="78"/>
        <v>8.2</v>
      </c>
      <c r="E59" s="450">
        <f t="shared" si="129"/>
        <v>1353</v>
      </c>
      <c r="F59" s="450">
        <f t="shared" si="79"/>
        <v>8.4</v>
      </c>
      <c r="G59" s="450">
        <f t="shared" si="129"/>
        <v>1386</v>
      </c>
      <c r="H59" s="450">
        <f t="shared" si="80"/>
        <v>8.7</v>
      </c>
      <c r="I59" s="450">
        <f t="shared" si="81"/>
        <v>1435.5</v>
      </c>
      <c r="J59" s="468" t="s">
        <v>493</v>
      </c>
      <c r="K59" s="511" t="s">
        <v>204</v>
      </c>
      <c r="L59" s="29">
        <v>7.8</v>
      </c>
      <c r="M59" s="29">
        <f t="shared" ref="M59:Q59" si="130">L59*165</f>
        <v>1287</v>
      </c>
      <c r="N59" s="450">
        <f t="shared" si="90"/>
        <v>7.8</v>
      </c>
      <c r="O59" s="449">
        <f t="shared" si="130"/>
        <v>1287</v>
      </c>
      <c r="P59" s="450">
        <f t="shared" si="83"/>
        <v>8</v>
      </c>
      <c r="Q59" s="450">
        <f t="shared" si="130"/>
        <v>1320</v>
      </c>
      <c r="R59" s="450">
        <f t="shared" si="84"/>
        <v>8.3</v>
      </c>
      <c r="S59" s="450">
        <f t="shared" si="85"/>
        <v>1369.5</v>
      </c>
      <c r="T59" s="452" t="s">
        <v>494</v>
      </c>
      <c r="U59" s="488" t="s">
        <v>204</v>
      </c>
      <c r="V59"/>
    </row>
    <row r="60" s="486" customFormat="1" ht="17.25" spans="1:22">
      <c r="A60" s="491" t="s">
        <v>316</v>
      </c>
      <c r="B60" s="468">
        <v>8.6</v>
      </c>
      <c r="C60" s="29">
        <f t="shared" ref="C60:G60" si="131">B60*165</f>
        <v>1419</v>
      </c>
      <c r="D60" s="450">
        <f t="shared" si="78"/>
        <v>8.6</v>
      </c>
      <c r="E60" s="450">
        <f t="shared" si="131"/>
        <v>1419</v>
      </c>
      <c r="F60" s="450">
        <f t="shared" si="79"/>
        <v>8.8</v>
      </c>
      <c r="G60" s="450">
        <f t="shared" si="131"/>
        <v>1452</v>
      </c>
      <c r="H60" s="450">
        <f t="shared" si="80"/>
        <v>9.1</v>
      </c>
      <c r="I60" s="450">
        <f t="shared" si="81"/>
        <v>1501.5</v>
      </c>
      <c r="J60" s="468" t="s">
        <v>493</v>
      </c>
      <c r="K60" s="488" t="s">
        <v>495</v>
      </c>
      <c r="L60" s="29">
        <v>8.2</v>
      </c>
      <c r="M60" s="29">
        <f t="shared" ref="M60:Q60" si="132">L60*165</f>
        <v>1353</v>
      </c>
      <c r="N60" s="450">
        <f t="shared" si="90"/>
        <v>8.2</v>
      </c>
      <c r="O60" s="449">
        <f t="shared" si="132"/>
        <v>1353</v>
      </c>
      <c r="P60" s="450">
        <f t="shared" si="83"/>
        <v>8.4</v>
      </c>
      <c r="Q60" s="450">
        <f t="shared" si="132"/>
        <v>1386</v>
      </c>
      <c r="R60" s="450">
        <f t="shared" si="84"/>
        <v>8.7</v>
      </c>
      <c r="S60" s="450">
        <f t="shared" si="85"/>
        <v>1435.5</v>
      </c>
      <c r="T60" s="452" t="s">
        <v>494</v>
      </c>
      <c r="U60" s="488" t="s">
        <v>204</v>
      </c>
      <c r="V60"/>
    </row>
    <row r="61" s="486" customFormat="1" ht="17.25" spans="1:22">
      <c r="A61" s="492" t="s">
        <v>312</v>
      </c>
      <c r="B61" s="468">
        <v>8.6</v>
      </c>
      <c r="C61" s="29">
        <f t="shared" ref="C61:G61" si="133">B61*165</f>
        <v>1419</v>
      </c>
      <c r="D61" s="450">
        <f t="shared" si="78"/>
        <v>8.6</v>
      </c>
      <c r="E61" s="450">
        <f t="shared" si="133"/>
        <v>1419</v>
      </c>
      <c r="F61" s="450">
        <f t="shared" si="79"/>
        <v>8.8</v>
      </c>
      <c r="G61" s="450">
        <f t="shared" si="133"/>
        <v>1452</v>
      </c>
      <c r="H61" s="450">
        <f t="shared" si="80"/>
        <v>9.1</v>
      </c>
      <c r="I61" s="450">
        <f t="shared" si="81"/>
        <v>1501.5</v>
      </c>
      <c r="J61" s="468" t="s">
        <v>493</v>
      </c>
      <c r="K61" s="488" t="s">
        <v>495</v>
      </c>
      <c r="L61" s="29">
        <v>8.2</v>
      </c>
      <c r="M61" s="29">
        <f t="shared" ref="M61:Q61" si="134">L61*165</f>
        <v>1353</v>
      </c>
      <c r="N61" s="450">
        <f t="shared" si="90"/>
        <v>8.2</v>
      </c>
      <c r="O61" s="449">
        <f t="shared" si="134"/>
        <v>1353</v>
      </c>
      <c r="P61" s="450">
        <f t="shared" si="83"/>
        <v>8.4</v>
      </c>
      <c r="Q61" s="450">
        <f t="shared" si="134"/>
        <v>1386</v>
      </c>
      <c r="R61" s="450">
        <f t="shared" si="84"/>
        <v>8.7</v>
      </c>
      <c r="S61" s="450">
        <f t="shared" si="85"/>
        <v>1435.5</v>
      </c>
      <c r="T61" s="452" t="s">
        <v>494</v>
      </c>
      <c r="U61" s="488" t="s">
        <v>204</v>
      </c>
      <c r="V61"/>
    </row>
    <row r="62" s="436" customFormat="1" ht="17.25" spans="1:22">
      <c r="A62" s="491" t="s">
        <v>311</v>
      </c>
      <c r="B62" s="468">
        <v>8.6</v>
      </c>
      <c r="C62" s="29">
        <f t="shared" ref="C62:G62" si="135">B62*165</f>
        <v>1419</v>
      </c>
      <c r="D62" s="450">
        <f t="shared" si="78"/>
        <v>8.6</v>
      </c>
      <c r="E62" s="450">
        <f t="shared" si="135"/>
        <v>1419</v>
      </c>
      <c r="F62" s="450">
        <f t="shared" si="79"/>
        <v>8.8</v>
      </c>
      <c r="G62" s="450">
        <f t="shared" si="135"/>
        <v>1452</v>
      </c>
      <c r="H62" s="450">
        <f t="shared" si="80"/>
        <v>9.1</v>
      </c>
      <c r="I62" s="450">
        <f t="shared" si="81"/>
        <v>1501.5</v>
      </c>
      <c r="J62" s="468" t="s">
        <v>493</v>
      </c>
      <c r="K62" s="488" t="s">
        <v>495</v>
      </c>
      <c r="L62" s="29">
        <v>8.2</v>
      </c>
      <c r="M62" s="29">
        <f t="shared" ref="M62:Q62" si="136">L62*165</f>
        <v>1353</v>
      </c>
      <c r="N62" s="450">
        <f t="shared" si="90"/>
        <v>8.2</v>
      </c>
      <c r="O62" s="449">
        <f t="shared" si="136"/>
        <v>1353</v>
      </c>
      <c r="P62" s="450">
        <f t="shared" si="83"/>
        <v>8.4</v>
      </c>
      <c r="Q62" s="450">
        <f t="shared" si="136"/>
        <v>1386</v>
      </c>
      <c r="R62" s="450">
        <f t="shared" si="84"/>
        <v>8.7</v>
      </c>
      <c r="S62" s="450">
        <f t="shared" si="85"/>
        <v>1435.5</v>
      </c>
      <c r="T62" s="452" t="s">
        <v>494</v>
      </c>
      <c r="U62" s="488" t="s">
        <v>204</v>
      </c>
      <c r="V62"/>
    </row>
    <row r="63" s="436" customFormat="1" ht="17.25" spans="1:22">
      <c r="A63" s="491" t="s">
        <v>317</v>
      </c>
      <c r="B63" s="468">
        <v>8.6</v>
      </c>
      <c r="C63" s="29">
        <f t="shared" ref="C63:G63" si="137">B63*165</f>
        <v>1419</v>
      </c>
      <c r="D63" s="450">
        <f t="shared" si="78"/>
        <v>8.6</v>
      </c>
      <c r="E63" s="450">
        <f t="shared" si="137"/>
        <v>1419</v>
      </c>
      <c r="F63" s="450">
        <f t="shared" si="79"/>
        <v>8.8</v>
      </c>
      <c r="G63" s="450">
        <f t="shared" si="137"/>
        <v>1452</v>
      </c>
      <c r="H63" s="450">
        <f t="shared" si="80"/>
        <v>9.1</v>
      </c>
      <c r="I63" s="450">
        <f t="shared" si="81"/>
        <v>1501.5</v>
      </c>
      <c r="J63" s="468" t="s">
        <v>493</v>
      </c>
      <c r="K63" s="488" t="s">
        <v>495</v>
      </c>
      <c r="L63" s="29">
        <v>8.2</v>
      </c>
      <c r="M63" s="29">
        <f t="shared" ref="M63:Q63" si="138">L63*165</f>
        <v>1353</v>
      </c>
      <c r="N63" s="450">
        <f t="shared" si="90"/>
        <v>8.2</v>
      </c>
      <c r="O63" s="449">
        <f t="shared" si="138"/>
        <v>1353</v>
      </c>
      <c r="P63" s="450">
        <f t="shared" si="83"/>
        <v>8.4</v>
      </c>
      <c r="Q63" s="450">
        <f t="shared" si="138"/>
        <v>1386</v>
      </c>
      <c r="R63" s="450">
        <f t="shared" si="84"/>
        <v>8.7</v>
      </c>
      <c r="S63" s="450">
        <f t="shared" si="85"/>
        <v>1435.5</v>
      </c>
      <c r="T63" s="452" t="s">
        <v>494</v>
      </c>
      <c r="U63" s="488" t="s">
        <v>204</v>
      </c>
      <c r="V63"/>
    </row>
    <row r="64" s="436" customFormat="1" ht="17.25" spans="1:22">
      <c r="A64" s="491" t="s">
        <v>326</v>
      </c>
      <c r="B64" s="468">
        <v>8.6</v>
      </c>
      <c r="C64" s="29">
        <f t="shared" ref="C64:G64" si="139">B64*165</f>
        <v>1419</v>
      </c>
      <c r="D64" s="450">
        <f t="shared" si="78"/>
        <v>8.6</v>
      </c>
      <c r="E64" s="450">
        <f t="shared" si="139"/>
        <v>1419</v>
      </c>
      <c r="F64" s="450">
        <f t="shared" si="79"/>
        <v>8.8</v>
      </c>
      <c r="G64" s="450">
        <f t="shared" si="139"/>
        <v>1452</v>
      </c>
      <c r="H64" s="450">
        <f t="shared" si="80"/>
        <v>9.1</v>
      </c>
      <c r="I64" s="450">
        <f t="shared" si="81"/>
        <v>1501.5</v>
      </c>
      <c r="J64" s="468" t="s">
        <v>493</v>
      </c>
      <c r="K64" s="488" t="s">
        <v>495</v>
      </c>
      <c r="L64" s="29">
        <v>8.2</v>
      </c>
      <c r="M64" s="29">
        <f t="shared" ref="M64:Q64" si="140">L64*165</f>
        <v>1353</v>
      </c>
      <c r="N64" s="450">
        <f t="shared" si="90"/>
        <v>8.2</v>
      </c>
      <c r="O64" s="449">
        <f t="shared" si="140"/>
        <v>1353</v>
      </c>
      <c r="P64" s="450">
        <f t="shared" si="83"/>
        <v>8.4</v>
      </c>
      <c r="Q64" s="450">
        <f t="shared" si="140"/>
        <v>1386</v>
      </c>
      <c r="R64" s="450">
        <f t="shared" si="84"/>
        <v>8.7</v>
      </c>
      <c r="S64" s="450">
        <f t="shared" si="85"/>
        <v>1435.5</v>
      </c>
      <c r="T64" s="452" t="s">
        <v>494</v>
      </c>
      <c r="U64" s="488" t="s">
        <v>204</v>
      </c>
      <c r="V64"/>
    </row>
    <row r="65" s="436" customFormat="1" ht="17.25" spans="1:22">
      <c r="A65" s="491" t="s">
        <v>461</v>
      </c>
      <c r="B65" s="468">
        <v>8.6</v>
      </c>
      <c r="C65" s="29">
        <f t="shared" ref="C65:G65" si="141">B65*165</f>
        <v>1419</v>
      </c>
      <c r="D65" s="450">
        <f t="shared" si="78"/>
        <v>8.6</v>
      </c>
      <c r="E65" s="450">
        <f t="shared" si="141"/>
        <v>1419</v>
      </c>
      <c r="F65" s="450">
        <f t="shared" si="79"/>
        <v>8.8</v>
      </c>
      <c r="G65" s="450">
        <f t="shared" si="141"/>
        <v>1452</v>
      </c>
      <c r="H65" s="450">
        <f t="shared" si="80"/>
        <v>9.1</v>
      </c>
      <c r="I65" s="450">
        <f t="shared" si="81"/>
        <v>1501.5</v>
      </c>
      <c r="J65" s="468" t="s">
        <v>493</v>
      </c>
      <c r="K65" s="488"/>
      <c r="L65" s="29">
        <v>8.2</v>
      </c>
      <c r="M65" s="29">
        <f t="shared" ref="M65:Q65" si="142">L65*165</f>
        <v>1353</v>
      </c>
      <c r="N65" s="450">
        <f t="shared" si="90"/>
        <v>8.2</v>
      </c>
      <c r="O65" s="449">
        <f t="shared" si="142"/>
        <v>1353</v>
      </c>
      <c r="P65" s="450">
        <f t="shared" si="83"/>
        <v>8.4</v>
      </c>
      <c r="Q65" s="450">
        <f t="shared" si="142"/>
        <v>1386</v>
      </c>
      <c r="R65" s="450">
        <f t="shared" si="84"/>
        <v>8.7</v>
      </c>
      <c r="S65" s="450">
        <f t="shared" si="85"/>
        <v>1435.5</v>
      </c>
      <c r="T65" s="452" t="s">
        <v>494</v>
      </c>
      <c r="U65" s="488" t="s">
        <v>204</v>
      </c>
      <c r="V65"/>
    </row>
    <row r="66" s="436" customFormat="1" ht="17.25" spans="1:22">
      <c r="A66" s="492" t="s">
        <v>314</v>
      </c>
      <c r="B66" s="468">
        <v>8.6</v>
      </c>
      <c r="C66" s="29">
        <f t="shared" ref="C66:G66" si="143">B66*165</f>
        <v>1419</v>
      </c>
      <c r="D66" s="450">
        <f t="shared" si="78"/>
        <v>8.6</v>
      </c>
      <c r="E66" s="450">
        <f t="shared" si="143"/>
        <v>1419</v>
      </c>
      <c r="F66" s="450">
        <f t="shared" si="79"/>
        <v>8.8</v>
      </c>
      <c r="G66" s="450">
        <f t="shared" si="143"/>
        <v>1452</v>
      </c>
      <c r="H66" s="450">
        <f t="shared" si="80"/>
        <v>9.1</v>
      </c>
      <c r="I66" s="450">
        <f t="shared" si="81"/>
        <v>1501.5</v>
      </c>
      <c r="J66" s="468" t="s">
        <v>493</v>
      </c>
      <c r="K66" s="488" t="s">
        <v>204</v>
      </c>
      <c r="L66" s="29">
        <v>8.2</v>
      </c>
      <c r="M66" s="29">
        <f t="shared" ref="M66:Q66" si="144">L66*165</f>
        <v>1353</v>
      </c>
      <c r="N66" s="450">
        <f t="shared" si="90"/>
        <v>8.2</v>
      </c>
      <c r="O66" s="449">
        <f t="shared" si="144"/>
        <v>1353</v>
      </c>
      <c r="P66" s="450">
        <f t="shared" si="83"/>
        <v>8.4</v>
      </c>
      <c r="Q66" s="450">
        <f t="shared" si="144"/>
        <v>1386</v>
      </c>
      <c r="R66" s="450">
        <f t="shared" si="84"/>
        <v>8.7</v>
      </c>
      <c r="S66" s="450">
        <f t="shared" si="85"/>
        <v>1435.5</v>
      </c>
      <c r="T66" s="452" t="s">
        <v>494</v>
      </c>
      <c r="U66" s="488" t="s">
        <v>204</v>
      </c>
      <c r="V66"/>
    </row>
    <row r="67" s="436" customFormat="1" ht="17.25" spans="1:22">
      <c r="A67" s="491" t="s">
        <v>318</v>
      </c>
      <c r="B67" s="448">
        <v>9.5</v>
      </c>
      <c r="C67" s="29">
        <f t="shared" ref="C67:G67" si="145">B67*165</f>
        <v>1567.5</v>
      </c>
      <c r="D67" s="450">
        <f t="shared" si="78"/>
        <v>9.5</v>
      </c>
      <c r="E67" s="450">
        <f t="shared" si="145"/>
        <v>1567.5</v>
      </c>
      <c r="F67" s="450">
        <f t="shared" si="79"/>
        <v>9.7</v>
      </c>
      <c r="G67" s="450">
        <f t="shared" si="145"/>
        <v>1600.5</v>
      </c>
      <c r="H67" s="450">
        <f t="shared" si="80"/>
        <v>10</v>
      </c>
      <c r="I67" s="450">
        <f t="shared" si="81"/>
        <v>1650</v>
      </c>
      <c r="J67" s="468" t="s">
        <v>493</v>
      </c>
      <c r="K67" s="488" t="s">
        <v>204</v>
      </c>
      <c r="L67" s="29">
        <v>9.1</v>
      </c>
      <c r="M67" s="449">
        <f t="shared" ref="M67:Q67" si="146">L67*165</f>
        <v>1501.5</v>
      </c>
      <c r="N67" s="450">
        <f t="shared" si="90"/>
        <v>9.1</v>
      </c>
      <c r="O67" s="449">
        <f t="shared" si="146"/>
        <v>1501.5</v>
      </c>
      <c r="P67" s="450">
        <f t="shared" si="83"/>
        <v>9.3</v>
      </c>
      <c r="Q67" s="450">
        <f t="shared" si="146"/>
        <v>1534.5</v>
      </c>
      <c r="R67" s="450">
        <f t="shared" si="84"/>
        <v>9.6</v>
      </c>
      <c r="S67" s="450">
        <f t="shared" si="85"/>
        <v>1584</v>
      </c>
      <c r="T67" s="452" t="s">
        <v>494</v>
      </c>
      <c r="U67" s="488" t="s">
        <v>204</v>
      </c>
      <c r="V67"/>
    </row>
    <row r="68" s="436" customFormat="1" ht="17.25" spans="1:22">
      <c r="A68" s="491" t="s">
        <v>223</v>
      </c>
      <c r="B68" s="448">
        <v>9.5</v>
      </c>
      <c r="C68" s="29">
        <f t="shared" ref="C68:G68" si="147">B68*165</f>
        <v>1567.5</v>
      </c>
      <c r="D68" s="450">
        <f t="shared" si="78"/>
        <v>9.5</v>
      </c>
      <c r="E68" s="450">
        <f t="shared" si="147"/>
        <v>1567.5</v>
      </c>
      <c r="F68" s="450">
        <f t="shared" si="79"/>
        <v>9.7</v>
      </c>
      <c r="G68" s="450">
        <f t="shared" si="147"/>
        <v>1600.5</v>
      </c>
      <c r="H68" s="450">
        <f t="shared" si="80"/>
        <v>10</v>
      </c>
      <c r="I68" s="450">
        <f t="shared" si="81"/>
        <v>1650</v>
      </c>
      <c r="J68" s="468" t="s">
        <v>493</v>
      </c>
      <c r="K68" s="488" t="s">
        <v>204</v>
      </c>
      <c r="L68" s="29">
        <v>9.1</v>
      </c>
      <c r="M68" s="449">
        <f t="shared" ref="M68:Q68" si="148">L68*165</f>
        <v>1501.5</v>
      </c>
      <c r="N68" s="450">
        <f t="shared" si="90"/>
        <v>9.1</v>
      </c>
      <c r="O68" s="449">
        <f t="shared" si="148"/>
        <v>1501.5</v>
      </c>
      <c r="P68" s="450">
        <f t="shared" si="83"/>
        <v>9.3</v>
      </c>
      <c r="Q68" s="450">
        <f t="shared" si="148"/>
        <v>1534.5</v>
      </c>
      <c r="R68" s="450">
        <f t="shared" si="84"/>
        <v>9.6</v>
      </c>
      <c r="S68" s="450">
        <f t="shared" si="85"/>
        <v>1584</v>
      </c>
      <c r="T68" s="452" t="s">
        <v>494</v>
      </c>
      <c r="U68" s="488" t="s">
        <v>204</v>
      </c>
      <c r="V68"/>
    </row>
    <row r="69" s="436" customFormat="1" ht="17.25" spans="1:22">
      <c r="A69" s="512" t="s">
        <v>328</v>
      </c>
      <c r="B69" s="448">
        <v>9.5</v>
      </c>
      <c r="C69" s="29">
        <f t="shared" ref="C69:G69" si="149">B69*165</f>
        <v>1567.5</v>
      </c>
      <c r="D69" s="450">
        <f t="shared" si="78"/>
        <v>9.5</v>
      </c>
      <c r="E69" s="450">
        <f t="shared" si="149"/>
        <v>1567.5</v>
      </c>
      <c r="F69" s="450">
        <f t="shared" si="79"/>
        <v>9.7</v>
      </c>
      <c r="G69" s="450">
        <f t="shared" si="149"/>
        <v>1600.5</v>
      </c>
      <c r="H69" s="450">
        <f t="shared" si="80"/>
        <v>10</v>
      </c>
      <c r="I69" s="450">
        <f t="shared" si="81"/>
        <v>1650</v>
      </c>
      <c r="J69" s="468" t="s">
        <v>493</v>
      </c>
      <c r="K69" s="488" t="s">
        <v>204</v>
      </c>
      <c r="L69" s="29">
        <v>9.1</v>
      </c>
      <c r="M69" s="449">
        <f t="shared" ref="M69:Q69" si="150">L69*165</f>
        <v>1501.5</v>
      </c>
      <c r="N69" s="450">
        <f t="shared" si="90"/>
        <v>9.1</v>
      </c>
      <c r="O69" s="449">
        <f t="shared" si="150"/>
        <v>1501.5</v>
      </c>
      <c r="P69" s="450">
        <f t="shared" si="83"/>
        <v>9.3</v>
      </c>
      <c r="Q69" s="450">
        <f t="shared" si="150"/>
        <v>1534.5</v>
      </c>
      <c r="R69" s="450">
        <f t="shared" si="84"/>
        <v>9.6</v>
      </c>
      <c r="S69" s="450">
        <f t="shared" si="85"/>
        <v>1584</v>
      </c>
      <c r="T69" s="452" t="s">
        <v>494</v>
      </c>
      <c r="U69" s="488" t="s">
        <v>204</v>
      </c>
      <c r="V69"/>
    </row>
    <row r="70" s="436" customFormat="1" ht="17.25" spans="1:22">
      <c r="A70" s="492" t="s">
        <v>321</v>
      </c>
      <c r="B70" s="448">
        <v>10</v>
      </c>
      <c r="C70" s="29">
        <f t="shared" ref="C70:G70" si="151">B70*165</f>
        <v>1650</v>
      </c>
      <c r="D70" s="450">
        <f t="shared" si="78"/>
        <v>10</v>
      </c>
      <c r="E70" s="450">
        <f t="shared" si="151"/>
        <v>1650</v>
      </c>
      <c r="F70" s="450">
        <f t="shared" si="79"/>
        <v>10.2</v>
      </c>
      <c r="G70" s="450">
        <f t="shared" si="151"/>
        <v>1683</v>
      </c>
      <c r="H70" s="450">
        <f t="shared" si="80"/>
        <v>10.5</v>
      </c>
      <c r="I70" s="450">
        <f t="shared" si="81"/>
        <v>1732.5</v>
      </c>
      <c r="J70" s="468" t="s">
        <v>493</v>
      </c>
      <c r="K70" s="488" t="s">
        <v>204</v>
      </c>
      <c r="L70" s="29">
        <v>9.6</v>
      </c>
      <c r="M70" s="29">
        <f t="shared" ref="M70:Q70" si="152">L70*165</f>
        <v>1584</v>
      </c>
      <c r="N70" s="450">
        <f t="shared" si="90"/>
        <v>9.6</v>
      </c>
      <c r="O70" s="449">
        <f t="shared" si="152"/>
        <v>1584</v>
      </c>
      <c r="P70" s="450">
        <f t="shared" si="83"/>
        <v>9.8</v>
      </c>
      <c r="Q70" s="450">
        <f t="shared" si="152"/>
        <v>1617</v>
      </c>
      <c r="R70" s="450">
        <f t="shared" si="84"/>
        <v>10.1</v>
      </c>
      <c r="S70" s="450">
        <f t="shared" si="85"/>
        <v>1666.5</v>
      </c>
      <c r="T70" s="452" t="s">
        <v>494</v>
      </c>
      <c r="U70" s="488" t="s">
        <v>204</v>
      </c>
      <c r="V70"/>
    </row>
    <row r="71" s="436" customFormat="1" ht="17.25" spans="1:22">
      <c r="A71" s="491" t="s">
        <v>325</v>
      </c>
      <c r="B71" s="448">
        <v>10</v>
      </c>
      <c r="C71" s="29">
        <f t="shared" ref="C71:G71" si="153">B71*165</f>
        <v>1650</v>
      </c>
      <c r="D71" s="450">
        <f t="shared" si="78"/>
        <v>10</v>
      </c>
      <c r="E71" s="450">
        <f t="shared" si="153"/>
        <v>1650</v>
      </c>
      <c r="F71" s="450">
        <f t="shared" si="79"/>
        <v>10.2</v>
      </c>
      <c r="G71" s="450">
        <f t="shared" si="153"/>
        <v>1683</v>
      </c>
      <c r="H71" s="450">
        <f t="shared" si="80"/>
        <v>10.5</v>
      </c>
      <c r="I71" s="450">
        <f t="shared" si="81"/>
        <v>1732.5</v>
      </c>
      <c r="J71" s="468" t="s">
        <v>493</v>
      </c>
      <c r="K71" s="488" t="s">
        <v>204</v>
      </c>
      <c r="L71" s="29">
        <v>9.6</v>
      </c>
      <c r="M71" s="29">
        <f t="shared" ref="M71:Q71" si="154">L71*165</f>
        <v>1584</v>
      </c>
      <c r="N71" s="450">
        <f t="shared" si="90"/>
        <v>9.6</v>
      </c>
      <c r="O71" s="449">
        <f t="shared" si="154"/>
        <v>1584</v>
      </c>
      <c r="P71" s="450">
        <f t="shared" si="83"/>
        <v>9.8</v>
      </c>
      <c r="Q71" s="450">
        <f t="shared" si="154"/>
        <v>1617</v>
      </c>
      <c r="R71" s="450">
        <f t="shared" si="84"/>
        <v>10.1</v>
      </c>
      <c r="S71" s="450">
        <f t="shared" si="85"/>
        <v>1666.5</v>
      </c>
      <c r="T71" s="452" t="s">
        <v>494</v>
      </c>
      <c r="U71" s="488" t="s">
        <v>204</v>
      </c>
      <c r="V71"/>
    </row>
    <row r="72" s="436" customFormat="1" ht="17.25" spans="1:22">
      <c r="A72" s="491" t="s">
        <v>323</v>
      </c>
      <c r="B72" s="448">
        <v>10</v>
      </c>
      <c r="C72" s="29">
        <f t="shared" ref="C72:G72" si="155">B72*165</f>
        <v>1650</v>
      </c>
      <c r="D72" s="450">
        <f t="shared" ref="D72:D75" si="156">B72</f>
        <v>10</v>
      </c>
      <c r="E72" s="450">
        <f t="shared" si="155"/>
        <v>1650</v>
      </c>
      <c r="F72" s="450">
        <f t="shared" ref="F72:F75" si="157">B72+0.2</f>
        <v>10.2</v>
      </c>
      <c r="G72" s="450">
        <f t="shared" si="155"/>
        <v>1683</v>
      </c>
      <c r="H72" s="450">
        <f t="shared" ref="H72:H75" si="158">B72+0.5</f>
        <v>10.5</v>
      </c>
      <c r="I72" s="450">
        <f t="shared" ref="I72:I75" si="159">H72*165</f>
        <v>1732.5</v>
      </c>
      <c r="J72" s="468" t="s">
        <v>493</v>
      </c>
      <c r="K72" s="488" t="s">
        <v>204</v>
      </c>
      <c r="L72" s="29">
        <v>9.6</v>
      </c>
      <c r="M72" s="29">
        <f t="shared" ref="M72:Q72" si="160">L72*165</f>
        <v>1584</v>
      </c>
      <c r="N72" s="450">
        <f t="shared" si="90"/>
        <v>9.6</v>
      </c>
      <c r="O72" s="449">
        <f t="shared" si="160"/>
        <v>1584</v>
      </c>
      <c r="P72" s="450">
        <f t="shared" ref="P72:P75" si="161">L72+0.2</f>
        <v>9.8</v>
      </c>
      <c r="Q72" s="450">
        <f t="shared" si="160"/>
        <v>1617</v>
      </c>
      <c r="R72" s="450">
        <f t="shared" ref="R72:R75" si="162">L72+0.5</f>
        <v>10.1</v>
      </c>
      <c r="S72" s="450">
        <f t="shared" ref="S72:S75" si="163">R72*165</f>
        <v>1666.5</v>
      </c>
      <c r="T72" s="452" t="s">
        <v>494</v>
      </c>
      <c r="U72" s="488" t="s">
        <v>204</v>
      </c>
      <c r="V72"/>
    </row>
    <row r="73" s="436" customFormat="1" ht="17.25" spans="1:22">
      <c r="A73" s="491" t="s">
        <v>313</v>
      </c>
      <c r="B73" s="448">
        <v>10</v>
      </c>
      <c r="C73" s="29">
        <f t="shared" ref="C73:G73" si="164">B73*165</f>
        <v>1650</v>
      </c>
      <c r="D73" s="450">
        <f t="shared" si="156"/>
        <v>10</v>
      </c>
      <c r="E73" s="450">
        <f t="shared" si="164"/>
        <v>1650</v>
      </c>
      <c r="F73" s="450">
        <f t="shared" si="157"/>
        <v>10.2</v>
      </c>
      <c r="G73" s="450">
        <f t="shared" si="164"/>
        <v>1683</v>
      </c>
      <c r="H73" s="450">
        <f t="shared" si="158"/>
        <v>10.5</v>
      </c>
      <c r="I73" s="450">
        <f t="shared" si="159"/>
        <v>1732.5</v>
      </c>
      <c r="J73" s="468" t="s">
        <v>493</v>
      </c>
      <c r="K73" s="488" t="s">
        <v>204</v>
      </c>
      <c r="L73" s="29">
        <v>9.6</v>
      </c>
      <c r="M73" s="29">
        <f t="shared" ref="M73:Q73" si="165">L73*165</f>
        <v>1584</v>
      </c>
      <c r="N73" s="450">
        <f t="shared" si="90"/>
        <v>9.6</v>
      </c>
      <c r="O73" s="449">
        <f t="shared" si="165"/>
        <v>1584</v>
      </c>
      <c r="P73" s="450">
        <f t="shared" si="161"/>
        <v>9.8</v>
      </c>
      <c r="Q73" s="450">
        <f t="shared" si="165"/>
        <v>1617</v>
      </c>
      <c r="R73" s="450">
        <f t="shared" si="162"/>
        <v>10.1</v>
      </c>
      <c r="S73" s="450">
        <f t="shared" si="163"/>
        <v>1666.5</v>
      </c>
      <c r="T73" s="452" t="s">
        <v>494</v>
      </c>
      <c r="U73" s="488" t="s">
        <v>204</v>
      </c>
      <c r="V73"/>
    </row>
    <row r="74" s="436" customFormat="1" ht="17.25" spans="1:22">
      <c r="A74" s="491" t="s">
        <v>322</v>
      </c>
      <c r="B74" s="448">
        <v>10</v>
      </c>
      <c r="C74" s="29">
        <f t="shared" ref="C74:G74" si="166">B74*165</f>
        <v>1650</v>
      </c>
      <c r="D74" s="450">
        <f t="shared" si="156"/>
        <v>10</v>
      </c>
      <c r="E74" s="450">
        <f t="shared" si="166"/>
        <v>1650</v>
      </c>
      <c r="F74" s="450">
        <f t="shared" si="157"/>
        <v>10.2</v>
      </c>
      <c r="G74" s="450">
        <f t="shared" si="166"/>
        <v>1683</v>
      </c>
      <c r="H74" s="450">
        <f t="shared" si="158"/>
        <v>10.5</v>
      </c>
      <c r="I74" s="450">
        <f t="shared" si="159"/>
        <v>1732.5</v>
      </c>
      <c r="J74" s="468" t="s">
        <v>493</v>
      </c>
      <c r="K74" s="488" t="s">
        <v>204</v>
      </c>
      <c r="L74" s="29">
        <v>9.6</v>
      </c>
      <c r="M74" s="29">
        <f t="shared" ref="M74:Q74" si="167">L74*165</f>
        <v>1584</v>
      </c>
      <c r="N74" s="450">
        <f t="shared" si="90"/>
        <v>9.6</v>
      </c>
      <c r="O74" s="449">
        <f t="shared" si="167"/>
        <v>1584</v>
      </c>
      <c r="P74" s="450">
        <f t="shared" si="161"/>
        <v>9.8</v>
      </c>
      <c r="Q74" s="450">
        <f t="shared" si="167"/>
        <v>1617</v>
      </c>
      <c r="R74" s="450">
        <f t="shared" si="162"/>
        <v>10.1</v>
      </c>
      <c r="S74" s="450">
        <f t="shared" si="163"/>
        <v>1666.5</v>
      </c>
      <c r="T74" s="452" t="s">
        <v>494</v>
      </c>
      <c r="U74" s="488" t="s">
        <v>204</v>
      </c>
      <c r="V74"/>
    </row>
    <row r="75" s="436" customFormat="1" ht="17.25" spans="1:22">
      <c r="A75" s="491" t="s">
        <v>324</v>
      </c>
      <c r="B75" s="448">
        <v>10</v>
      </c>
      <c r="C75" s="29">
        <f t="shared" ref="C75:G75" si="168">B75*165</f>
        <v>1650</v>
      </c>
      <c r="D75" s="450">
        <f t="shared" si="156"/>
        <v>10</v>
      </c>
      <c r="E75" s="450">
        <f t="shared" si="168"/>
        <v>1650</v>
      </c>
      <c r="F75" s="450">
        <f t="shared" si="157"/>
        <v>10.2</v>
      </c>
      <c r="G75" s="450">
        <f t="shared" si="168"/>
        <v>1683</v>
      </c>
      <c r="H75" s="450">
        <f t="shared" si="158"/>
        <v>10.5</v>
      </c>
      <c r="I75" s="450">
        <f t="shared" si="159"/>
        <v>1732.5</v>
      </c>
      <c r="J75" s="468" t="s">
        <v>493</v>
      </c>
      <c r="K75" s="488" t="s">
        <v>204</v>
      </c>
      <c r="L75" s="29">
        <v>9.6</v>
      </c>
      <c r="M75" s="29">
        <f t="shared" ref="M75:Q75" si="169">L75*165</f>
        <v>1584</v>
      </c>
      <c r="N75" s="450">
        <f t="shared" si="90"/>
        <v>9.6</v>
      </c>
      <c r="O75" s="449">
        <f t="shared" si="169"/>
        <v>1584</v>
      </c>
      <c r="P75" s="450">
        <f t="shared" si="161"/>
        <v>9.8</v>
      </c>
      <c r="Q75" s="450">
        <f t="shared" si="169"/>
        <v>1617</v>
      </c>
      <c r="R75" s="450">
        <f t="shared" si="162"/>
        <v>10.1</v>
      </c>
      <c r="S75" s="450">
        <f t="shared" si="163"/>
        <v>1666.5</v>
      </c>
      <c r="T75" s="452" t="s">
        <v>494</v>
      </c>
      <c r="U75" s="488" t="s">
        <v>204</v>
      </c>
      <c r="V75"/>
    </row>
    <row r="76" s="436" customFormat="1" ht="20.25" spans="1:22">
      <c r="A76" s="496" t="s">
        <v>390</v>
      </c>
      <c r="B76" s="496"/>
      <c r="C76" s="496"/>
      <c r="D76" s="496"/>
      <c r="E76" s="496"/>
      <c r="F76" s="496"/>
      <c r="G76" s="496"/>
      <c r="H76" s="496"/>
      <c r="I76" s="496"/>
      <c r="J76" s="496"/>
      <c r="K76" s="496"/>
      <c r="L76" s="496"/>
      <c r="M76" s="496"/>
      <c r="N76" s="496"/>
      <c r="O76" s="496"/>
      <c r="P76" s="496"/>
      <c r="Q76" s="496"/>
      <c r="R76" s="496"/>
      <c r="S76" s="496"/>
      <c r="T76" s="496"/>
      <c r="U76" s="496"/>
    </row>
    <row r="77" s="436" customFormat="1" ht="61" customHeight="1" spans="1:22">
      <c r="A77" s="513" t="s">
        <v>484</v>
      </c>
      <c r="B77" s="513"/>
      <c r="C77" s="513"/>
      <c r="D77" s="513"/>
      <c r="E77" s="513"/>
      <c r="F77" s="513"/>
      <c r="G77" s="513"/>
      <c r="H77" s="513"/>
      <c r="I77" s="513"/>
      <c r="J77" s="513"/>
      <c r="K77" s="513"/>
      <c r="L77" s="513"/>
      <c r="M77" s="513"/>
      <c r="N77" s="513"/>
      <c r="O77" s="513"/>
      <c r="P77" s="513"/>
      <c r="Q77" s="513"/>
      <c r="R77" s="513"/>
      <c r="S77" s="513"/>
      <c r="T77" s="513"/>
      <c r="U77" s="513"/>
    </row>
    <row r="78" s="436" customFormat="1" ht="37.2" customHeight="1" spans="1:22">
      <c r="A78" s="455" t="s">
        <v>330</v>
      </c>
      <c r="B78" s="455"/>
      <c r="C78" s="514" t="s">
        <v>464</v>
      </c>
      <c r="D78" s="515"/>
      <c r="E78" s="515"/>
      <c r="F78" s="515"/>
      <c r="G78" s="515"/>
      <c r="H78" s="515"/>
      <c r="I78" s="515"/>
      <c r="J78" s="515"/>
      <c r="K78" s="515"/>
      <c r="L78" s="515"/>
      <c r="M78" s="515"/>
      <c r="N78" s="515"/>
      <c r="O78" s="515"/>
      <c r="P78" s="515"/>
      <c r="Q78" s="515"/>
      <c r="R78" s="515"/>
      <c r="S78" s="515"/>
      <c r="T78" s="515"/>
      <c r="U78" s="516"/>
    </row>
    <row r="79" s="436" customFormat="1" ht="17.25" spans="1:22">
      <c r="A79" s="456" t="s">
        <v>332</v>
      </c>
      <c r="B79" s="456"/>
      <c r="C79" s="517" t="s">
        <v>333</v>
      </c>
      <c r="D79" s="518"/>
      <c r="E79" s="518"/>
      <c r="F79" s="518"/>
      <c r="G79" s="518"/>
      <c r="H79" s="518"/>
      <c r="I79" s="518"/>
      <c r="J79" s="518"/>
      <c r="K79" s="518"/>
      <c r="L79" s="518"/>
      <c r="M79" s="518"/>
      <c r="N79" s="518"/>
      <c r="O79" s="518"/>
      <c r="P79" s="518"/>
      <c r="Q79" s="518"/>
      <c r="R79" s="518"/>
      <c r="S79" s="518"/>
      <c r="T79" s="518"/>
      <c r="U79" s="519"/>
    </row>
    <row r="80" s="436" customFormat="1" ht="64.95" customHeight="1" spans="1:22">
      <c r="A80" s="458" t="s">
        <v>465</v>
      </c>
      <c r="B80" s="458"/>
      <c r="C80" s="514" t="s">
        <v>466</v>
      </c>
      <c r="D80" s="515"/>
      <c r="E80" s="515"/>
      <c r="F80" s="515"/>
      <c r="G80" s="515"/>
      <c r="H80" s="515"/>
      <c r="I80" s="515"/>
      <c r="J80" s="515"/>
      <c r="K80" s="515"/>
      <c r="L80" s="515"/>
      <c r="M80" s="515"/>
      <c r="N80" s="515"/>
      <c r="O80" s="515"/>
      <c r="P80" s="515"/>
      <c r="Q80" s="515"/>
      <c r="R80" s="515"/>
      <c r="S80" s="515"/>
      <c r="T80" s="515"/>
      <c r="U80" s="516"/>
    </row>
    <row r="81" s="436" customFormat="1" ht="17.25" spans="1:21">
      <c r="A81" s="456" t="s">
        <v>334</v>
      </c>
      <c r="B81" s="456"/>
      <c r="C81" s="502" t="s">
        <v>467</v>
      </c>
      <c r="D81" s="503"/>
      <c r="E81" s="503"/>
      <c r="F81" s="503"/>
      <c r="G81" s="503"/>
      <c r="H81" s="503"/>
      <c r="I81" s="503"/>
      <c r="J81" s="503"/>
      <c r="K81" s="503"/>
      <c r="L81" s="503"/>
      <c r="M81" s="503"/>
      <c r="N81" s="503"/>
      <c r="O81" s="503"/>
      <c r="P81" s="503"/>
      <c r="Q81" s="503"/>
      <c r="R81" s="503"/>
      <c r="S81" s="503"/>
      <c r="T81" s="503"/>
      <c r="U81" s="520"/>
    </row>
    <row r="82" s="436" customFormat="1" ht="17.25" spans="1:21">
      <c r="A82" s="456" t="s">
        <v>336</v>
      </c>
      <c r="B82" s="456"/>
      <c r="C82" s="502" t="s">
        <v>337</v>
      </c>
      <c r="D82" s="503"/>
      <c r="E82" s="503"/>
      <c r="F82" s="503"/>
      <c r="G82" s="503"/>
      <c r="H82" s="503"/>
      <c r="I82" s="503"/>
      <c r="J82" s="503"/>
      <c r="K82" s="503"/>
      <c r="L82" s="503"/>
      <c r="M82" s="503"/>
      <c r="N82" s="503"/>
      <c r="O82" s="503"/>
      <c r="P82" s="503"/>
      <c r="Q82" s="503"/>
      <c r="R82" s="503"/>
      <c r="S82" s="503"/>
      <c r="T82" s="503"/>
      <c r="U82" s="520"/>
    </row>
    <row r="83" s="436" customFormat="1" ht="17.25" spans="1:21">
      <c r="A83" s="456" t="s">
        <v>338</v>
      </c>
      <c r="B83" s="456"/>
      <c r="C83" s="502" t="s">
        <v>339</v>
      </c>
      <c r="D83" s="503"/>
      <c r="E83" s="503"/>
      <c r="F83" s="503"/>
      <c r="G83" s="503"/>
      <c r="H83" s="503"/>
      <c r="I83" s="503"/>
      <c r="J83" s="503"/>
      <c r="K83" s="503"/>
      <c r="L83" s="503"/>
      <c r="M83" s="503"/>
      <c r="N83" s="503"/>
      <c r="O83" s="503"/>
      <c r="P83" s="503"/>
      <c r="Q83" s="503"/>
      <c r="R83" s="503"/>
      <c r="S83" s="503"/>
      <c r="T83" s="503"/>
      <c r="U83" s="520"/>
    </row>
    <row r="84" s="436" customFormat="1" ht="17.25" spans="1:21">
      <c r="A84" s="457" t="s">
        <v>340</v>
      </c>
      <c r="B84" s="457"/>
      <c r="C84" s="517" t="s">
        <v>468</v>
      </c>
      <c r="D84" s="518"/>
      <c r="E84" s="518"/>
      <c r="F84" s="518"/>
      <c r="G84" s="518"/>
      <c r="H84" s="518"/>
      <c r="I84" s="518"/>
      <c r="J84" s="518"/>
      <c r="K84" s="518"/>
      <c r="L84" s="518"/>
      <c r="M84" s="518"/>
      <c r="N84" s="518"/>
      <c r="O84" s="518"/>
      <c r="P84" s="518"/>
      <c r="Q84" s="518"/>
      <c r="R84" s="518"/>
      <c r="S84" s="518"/>
      <c r="T84" s="518"/>
      <c r="U84" s="519"/>
    </row>
    <row r="85" s="436" customFormat="1" spans="1:21">
      <c r="A85" s="459" t="s">
        <v>342</v>
      </c>
      <c r="B85" s="459"/>
      <c r="C85" s="521" t="s">
        <v>367</v>
      </c>
      <c r="D85" s="522"/>
      <c r="E85" s="522"/>
      <c r="F85" s="522"/>
      <c r="G85" s="522"/>
      <c r="H85" s="522"/>
      <c r="I85" s="522"/>
      <c r="J85" s="522"/>
      <c r="K85" s="522"/>
      <c r="L85" s="522"/>
      <c r="M85" s="522"/>
      <c r="N85" s="522"/>
      <c r="O85" s="522"/>
      <c r="P85" s="522"/>
      <c r="Q85" s="522"/>
      <c r="R85" s="522"/>
      <c r="S85" s="522"/>
      <c r="T85" s="522"/>
      <c r="U85" s="523"/>
    </row>
    <row r="86" s="436" customFormat="1" ht="17.25" spans="1:21">
      <c r="A86" s="459"/>
      <c r="B86" s="459"/>
      <c r="C86" s="524" t="s">
        <v>345</v>
      </c>
      <c r="D86" s="525"/>
      <c r="E86" s="525"/>
      <c r="F86" s="525"/>
      <c r="G86" s="525"/>
      <c r="H86" s="525"/>
      <c r="I86" s="525"/>
      <c r="J86" s="525"/>
      <c r="K86" s="525"/>
      <c r="L86" s="525"/>
      <c r="M86" s="525"/>
      <c r="N86" s="525"/>
      <c r="O86" s="525"/>
      <c r="P86" s="525"/>
      <c r="Q86" s="525"/>
      <c r="R86" s="525"/>
      <c r="S86" s="525"/>
      <c r="T86" s="525"/>
      <c r="U86" s="526"/>
    </row>
    <row r="87" s="436" customFormat="1" ht="17.25" spans="1:21">
      <c r="A87" s="459" t="s">
        <v>346</v>
      </c>
      <c r="B87" s="459"/>
      <c r="C87" s="504" t="s">
        <v>347</v>
      </c>
      <c r="D87" s="505"/>
      <c r="E87" s="505"/>
      <c r="F87" s="505"/>
      <c r="G87" s="505"/>
      <c r="H87" s="505"/>
      <c r="I87" s="505"/>
      <c r="J87" s="505"/>
      <c r="K87" s="505"/>
      <c r="L87" s="505"/>
      <c r="M87" s="505"/>
      <c r="N87" s="505"/>
      <c r="O87" s="505"/>
      <c r="P87" s="505"/>
      <c r="Q87" s="505"/>
      <c r="R87" s="505"/>
      <c r="S87" s="505"/>
      <c r="T87" s="505"/>
      <c r="U87" s="527"/>
    </row>
    <row r="88" s="436" customFormat="1" ht="17.25" spans="1:21">
      <c r="A88" s="459"/>
      <c r="B88" s="459"/>
      <c r="C88" s="504" t="s">
        <v>368</v>
      </c>
      <c r="D88" s="505"/>
      <c r="E88" s="505"/>
      <c r="F88" s="505"/>
      <c r="G88" s="505"/>
      <c r="H88" s="505"/>
      <c r="I88" s="505"/>
      <c r="J88" s="505"/>
      <c r="K88" s="505"/>
      <c r="L88" s="505"/>
      <c r="M88" s="505"/>
      <c r="N88" s="505"/>
      <c r="O88" s="505"/>
      <c r="P88" s="505"/>
      <c r="Q88" s="505"/>
      <c r="R88" s="505"/>
      <c r="S88" s="505"/>
      <c r="T88" s="505"/>
      <c r="U88" s="527"/>
    </row>
    <row r="89" s="436" customFormat="1" ht="17.25" spans="1:21">
      <c r="A89" s="459"/>
      <c r="B89" s="459"/>
      <c r="C89" s="504" t="s">
        <v>349</v>
      </c>
      <c r="D89" s="505"/>
      <c r="E89" s="505"/>
      <c r="F89" s="505"/>
      <c r="G89" s="505"/>
      <c r="H89" s="505"/>
      <c r="I89" s="505"/>
      <c r="J89" s="505"/>
      <c r="K89" s="505"/>
      <c r="L89" s="505"/>
      <c r="M89" s="505"/>
      <c r="N89" s="505"/>
      <c r="O89" s="505"/>
      <c r="P89" s="505"/>
      <c r="Q89" s="505"/>
      <c r="R89" s="505"/>
      <c r="S89" s="505"/>
      <c r="T89" s="505"/>
      <c r="U89" s="527"/>
    </row>
    <row r="90" s="436" customFormat="1" ht="17.25" spans="1:21">
      <c r="A90" s="459"/>
      <c r="B90" s="459"/>
      <c r="C90" s="504" t="s">
        <v>350</v>
      </c>
      <c r="D90" s="505"/>
      <c r="E90" s="505"/>
      <c r="F90" s="505"/>
      <c r="G90" s="505"/>
      <c r="H90" s="505"/>
      <c r="I90" s="505"/>
      <c r="J90" s="505"/>
      <c r="K90" s="505"/>
      <c r="L90" s="505"/>
      <c r="M90" s="505"/>
      <c r="N90" s="505"/>
      <c r="O90" s="505"/>
      <c r="P90" s="505"/>
      <c r="Q90" s="505"/>
      <c r="R90" s="505"/>
      <c r="S90" s="505"/>
      <c r="T90" s="505"/>
      <c r="U90" s="527"/>
    </row>
    <row r="91" s="436" customFormat="1" ht="49.95" customHeight="1" spans="1:21">
      <c r="A91" s="459" t="s">
        <v>351</v>
      </c>
      <c r="B91" s="459"/>
      <c r="C91" s="504" t="s">
        <v>352</v>
      </c>
      <c r="D91" s="505"/>
      <c r="E91" s="505"/>
      <c r="F91" s="505"/>
      <c r="G91" s="505"/>
      <c r="H91" s="505"/>
      <c r="I91" s="505"/>
      <c r="J91" s="505"/>
      <c r="K91" s="505"/>
      <c r="L91" s="505"/>
      <c r="M91" s="505"/>
      <c r="N91" s="505"/>
      <c r="O91" s="505"/>
      <c r="P91" s="505"/>
      <c r="Q91" s="505"/>
      <c r="R91" s="505"/>
      <c r="S91" s="505"/>
      <c r="T91" s="505"/>
      <c r="U91" s="527"/>
    </row>
  </sheetData>
  <mergeCells count="43">
    <mergeCell ref="A1:U1"/>
    <mergeCell ref="B2:K2"/>
    <mergeCell ref="L2:U2"/>
    <mergeCell ref="B3:K3"/>
    <mergeCell ref="L3:U3"/>
    <mergeCell ref="B4:C4"/>
    <mergeCell ref="D4:E4"/>
    <mergeCell ref="F4:G4"/>
    <mergeCell ref="H4:I4"/>
    <mergeCell ref="L4:M4"/>
    <mergeCell ref="N4:O4"/>
    <mergeCell ref="P4:Q4"/>
    <mergeCell ref="R4:S4"/>
    <mergeCell ref="A76:U76"/>
    <mergeCell ref="A77:U77"/>
    <mergeCell ref="A78:B78"/>
    <mergeCell ref="C78:U78"/>
    <mergeCell ref="A79:B79"/>
    <mergeCell ref="C79:U79"/>
    <mergeCell ref="A80:B80"/>
    <mergeCell ref="C80:U80"/>
    <mergeCell ref="A81:B81"/>
    <mergeCell ref="C81:U81"/>
    <mergeCell ref="A82:B82"/>
    <mergeCell ref="C82:U82"/>
    <mergeCell ref="A83:B83"/>
    <mergeCell ref="C83:U83"/>
    <mergeCell ref="A84:B84"/>
    <mergeCell ref="C84:U84"/>
    <mergeCell ref="C85:U85"/>
    <mergeCell ref="C86:U86"/>
    <mergeCell ref="C87:U87"/>
    <mergeCell ref="C88:U88"/>
    <mergeCell ref="C89:U89"/>
    <mergeCell ref="C90:U90"/>
    <mergeCell ref="A91:B91"/>
    <mergeCell ref="C91:U91"/>
    <mergeCell ref="J4:J5"/>
    <mergeCell ref="K4:K5"/>
    <mergeCell ref="T4:T5"/>
    <mergeCell ref="U4:U5"/>
    <mergeCell ref="A85:B86"/>
    <mergeCell ref="A87:B90"/>
  </mergeCells>
  <pageMargins left="0.75" right="0.75" top="1" bottom="1" header="0.5" footer="0.5"/>
  <headerFooter/>
  <ignoredErrors>
    <ignoredError sqref="N6:N75 P6:R6 O7:R35 O37:R75 O36:T36 M6:M45 M47:M75 D6:K75" formula="1"/>
  </ignoredErrors>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M78"/>
  <sheetViews>
    <sheetView showGridLines="0" zoomScale="80" zoomScaleNormal="80" workbookViewId="0">
      <pane ySplit="5" topLeftCell="A8" activePane="bottomLeft" state="frozen"/>
      <selection/>
      <selection pane="bottomLeft" activeCell="H6" sqref="H6"/>
    </sheetView>
  </sheetViews>
  <sheetFormatPr defaultColWidth="9" defaultRowHeight="16.5"/>
  <cols>
    <col min="1" max="1" width="24.6833333333333" style="436" customWidth="1"/>
    <col min="2" max="2" width="24.0666666666667" style="436" customWidth="1"/>
    <col min="3" max="5" width="24.425" style="436" customWidth="1"/>
    <col min="6" max="6" width="28.9" style="436" customWidth="1"/>
    <col min="7" max="7" width="26.5333333333333" style="436" customWidth="1"/>
    <col min="8" max="8" width="40.3416666666667" style="436" customWidth="1"/>
    <col min="9" max="16384" width="9" style="436"/>
  </cols>
  <sheetData>
    <row r="1" s="436" customFormat="1" ht="100.05" customHeight="1" spans="1:13">
      <c r="A1" s="437" t="str">
        <f>_xlfn.DISPIMG("ID_D6697A225B864C34A678052B48D4E660",1)</f>
        <v>=DISPIMG("ID_D6697A225B864C34A678052B48D4E660",1)</v>
      </c>
      <c r="B1" s="437"/>
      <c r="C1" s="437"/>
      <c r="D1" s="437"/>
      <c r="E1" s="437"/>
      <c r="F1" s="437"/>
      <c r="G1" s="437"/>
    </row>
    <row r="2" s="436" customFormat="1" ht="39" customHeight="1" spans="1:13">
      <c r="A2" s="438" t="s">
        <v>29</v>
      </c>
      <c r="B2" s="439" t="s">
        <v>54</v>
      </c>
      <c r="C2" s="439"/>
      <c r="D2" s="439"/>
      <c r="E2" s="439"/>
      <c r="F2" s="439"/>
      <c r="G2" s="439"/>
    </row>
    <row r="3" s="436" customFormat="1" ht="25" customHeight="1" spans="1:13">
      <c r="A3" s="438" t="s">
        <v>371</v>
      </c>
      <c r="B3" s="365" t="s">
        <v>385</v>
      </c>
      <c r="C3" s="366"/>
      <c r="D3" s="366"/>
      <c r="E3" s="366"/>
      <c r="F3" s="366"/>
      <c r="G3" s="367"/>
    </row>
    <row r="4" s="436" customFormat="1" ht="24" customHeight="1" spans="1:13">
      <c r="A4" s="438" t="s">
        <v>355</v>
      </c>
      <c r="B4" s="440" t="s">
        <v>222</v>
      </c>
      <c r="C4" s="440" t="s">
        <v>273</v>
      </c>
      <c r="D4" s="440" t="s">
        <v>274</v>
      </c>
      <c r="E4" s="440" t="s">
        <v>275</v>
      </c>
      <c r="F4" s="445" t="s">
        <v>356</v>
      </c>
      <c r="G4" s="445" t="s">
        <v>486</v>
      </c>
    </row>
    <row r="5" s="436" customFormat="1" ht="30" customHeight="1" spans="1:13">
      <c r="A5" s="438" t="s">
        <v>277</v>
      </c>
      <c r="B5" s="438" t="s">
        <v>224</v>
      </c>
      <c r="C5" s="438" t="s">
        <v>224</v>
      </c>
      <c r="D5" s="438" t="s">
        <v>224</v>
      </c>
      <c r="E5" s="438" t="s">
        <v>224</v>
      </c>
      <c r="F5" s="445"/>
      <c r="G5" s="438"/>
    </row>
    <row r="6" s="436" customFormat="1" ht="33" spans="1:13">
      <c r="A6" s="487" t="s">
        <v>419</v>
      </c>
      <c r="B6" s="448">
        <v>8</v>
      </c>
      <c r="C6" s="29">
        <f t="shared" ref="C6:C64" si="0">B6+0.2</f>
        <v>8.2</v>
      </c>
      <c r="D6" s="29">
        <f t="shared" ref="D6:D64" si="1">B6+0.2</f>
        <v>8.2</v>
      </c>
      <c r="E6" s="29">
        <f t="shared" ref="E6:E64" si="2">B6+0.5</f>
        <v>8.5</v>
      </c>
      <c r="F6" s="448" t="s">
        <v>487</v>
      </c>
      <c r="G6" s="488" t="s">
        <v>204</v>
      </c>
    </row>
    <row r="7" s="436" customFormat="1" ht="17.25" spans="1:13">
      <c r="A7" s="447" t="s">
        <v>282</v>
      </c>
      <c r="B7" s="448">
        <v>8</v>
      </c>
      <c r="C7" s="29">
        <f t="shared" si="0"/>
        <v>8.2</v>
      </c>
      <c r="D7" s="29">
        <f t="shared" si="1"/>
        <v>8.2</v>
      </c>
      <c r="E7" s="29">
        <f t="shared" si="2"/>
        <v>8.5</v>
      </c>
      <c r="F7" s="448" t="s">
        <v>487</v>
      </c>
      <c r="G7" s="488" t="s">
        <v>204</v>
      </c>
    </row>
    <row r="8" s="436" customFormat="1" ht="22.5" spans="1:13">
      <c r="A8" s="489" t="s">
        <v>284</v>
      </c>
      <c r="B8" s="448">
        <v>8</v>
      </c>
      <c r="C8" s="29">
        <f t="shared" si="0"/>
        <v>8.2</v>
      </c>
      <c r="D8" s="29">
        <f t="shared" si="1"/>
        <v>8.2</v>
      </c>
      <c r="E8" s="29">
        <f t="shared" si="2"/>
        <v>8.5</v>
      </c>
      <c r="F8" s="448" t="s">
        <v>487</v>
      </c>
      <c r="G8" s="488" t="s">
        <v>204</v>
      </c>
      <c r="K8" s="451"/>
      <c r="L8" s="451"/>
      <c r="M8" s="451"/>
    </row>
    <row r="9" s="436" customFormat="1" ht="17.25" spans="1:13">
      <c r="A9" s="489" t="s">
        <v>301</v>
      </c>
      <c r="B9" s="448">
        <v>8</v>
      </c>
      <c r="C9" s="29">
        <f t="shared" si="0"/>
        <v>8.2</v>
      </c>
      <c r="D9" s="29">
        <f t="shared" si="1"/>
        <v>8.2</v>
      </c>
      <c r="E9" s="29">
        <f t="shared" si="2"/>
        <v>8.5</v>
      </c>
      <c r="F9" s="448" t="s">
        <v>487</v>
      </c>
      <c r="G9" s="488" t="s">
        <v>204</v>
      </c>
    </row>
    <row r="10" s="436" customFormat="1" ht="17.25" spans="1:13">
      <c r="A10" s="489" t="s">
        <v>285</v>
      </c>
      <c r="B10" s="448">
        <v>8</v>
      </c>
      <c r="C10" s="29">
        <f t="shared" si="0"/>
        <v>8.2</v>
      </c>
      <c r="D10" s="29">
        <f t="shared" si="1"/>
        <v>8.2</v>
      </c>
      <c r="E10" s="29">
        <f t="shared" si="2"/>
        <v>8.5</v>
      </c>
      <c r="F10" s="448" t="s">
        <v>487</v>
      </c>
      <c r="G10" s="488" t="s">
        <v>204</v>
      </c>
    </row>
    <row r="11" s="436" customFormat="1" ht="17.25" spans="1:13">
      <c r="A11" s="484" t="s">
        <v>293</v>
      </c>
      <c r="B11" s="448">
        <v>8.3</v>
      </c>
      <c r="C11" s="29">
        <f t="shared" si="0"/>
        <v>8.5</v>
      </c>
      <c r="D11" s="29">
        <f t="shared" si="1"/>
        <v>8.5</v>
      </c>
      <c r="E11" s="29">
        <f t="shared" si="2"/>
        <v>8.8</v>
      </c>
      <c r="F11" s="448" t="s">
        <v>487</v>
      </c>
      <c r="G11" s="488" t="s">
        <v>204</v>
      </c>
    </row>
    <row r="12" s="436" customFormat="1" ht="17.25" spans="1:13">
      <c r="A12" s="490" t="s">
        <v>294</v>
      </c>
      <c r="B12" s="448">
        <v>8.3</v>
      </c>
      <c r="C12" s="29">
        <f t="shared" si="0"/>
        <v>8.5</v>
      </c>
      <c r="D12" s="29">
        <f t="shared" si="1"/>
        <v>8.5</v>
      </c>
      <c r="E12" s="29">
        <f t="shared" si="2"/>
        <v>8.8</v>
      </c>
      <c r="F12" s="448" t="s">
        <v>487</v>
      </c>
      <c r="G12" s="488" t="s">
        <v>204</v>
      </c>
    </row>
    <row r="13" s="436" customFormat="1" ht="17.25" spans="1:13">
      <c r="A13" s="490" t="s">
        <v>295</v>
      </c>
      <c r="B13" s="448">
        <v>8.3</v>
      </c>
      <c r="C13" s="29">
        <f t="shared" si="0"/>
        <v>8.5</v>
      </c>
      <c r="D13" s="29">
        <f t="shared" si="1"/>
        <v>8.5</v>
      </c>
      <c r="E13" s="29">
        <f t="shared" si="2"/>
        <v>8.8</v>
      </c>
      <c r="F13" s="448" t="s">
        <v>487</v>
      </c>
      <c r="G13" s="488" t="s">
        <v>204</v>
      </c>
    </row>
    <row r="14" s="436" customFormat="1" ht="17.25" spans="1:13">
      <c r="A14" s="490" t="s">
        <v>426</v>
      </c>
      <c r="B14" s="448">
        <v>8.5</v>
      </c>
      <c r="C14" s="29">
        <f t="shared" si="0"/>
        <v>8.7</v>
      </c>
      <c r="D14" s="29">
        <f t="shared" si="1"/>
        <v>8.7</v>
      </c>
      <c r="E14" s="29">
        <f t="shared" si="2"/>
        <v>9</v>
      </c>
      <c r="F14" s="448" t="s">
        <v>487</v>
      </c>
      <c r="G14" s="488" t="s">
        <v>204</v>
      </c>
    </row>
    <row r="15" s="436" customFormat="1" ht="17.25" spans="1:13">
      <c r="A15" s="490" t="s">
        <v>427</v>
      </c>
      <c r="B15" s="448">
        <v>8.5</v>
      </c>
      <c r="C15" s="29">
        <f t="shared" si="0"/>
        <v>8.7</v>
      </c>
      <c r="D15" s="29">
        <f t="shared" si="1"/>
        <v>8.7</v>
      </c>
      <c r="E15" s="29">
        <f t="shared" si="2"/>
        <v>9</v>
      </c>
      <c r="F15" s="448" t="s">
        <v>487</v>
      </c>
      <c r="G15" s="488" t="s">
        <v>204</v>
      </c>
    </row>
    <row r="16" s="436" customFormat="1" ht="17.25" spans="1:13">
      <c r="A16" s="491" t="s">
        <v>428</v>
      </c>
      <c r="B16" s="448">
        <v>8.5</v>
      </c>
      <c r="C16" s="29">
        <f t="shared" si="0"/>
        <v>8.7</v>
      </c>
      <c r="D16" s="29">
        <f t="shared" si="1"/>
        <v>8.7</v>
      </c>
      <c r="E16" s="29">
        <f t="shared" si="2"/>
        <v>9</v>
      </c>
      <c r="F16" s="448" t="s">
        <v>487</v>
      </c>
      <c r="G16" s="488" t="s">
        <v>204</v>
      </c>
    </row>
    <row r="17" s="436" customFormat="1" ht="17.25" spans="1:7">
      <c r="A17" s="491" t="s">
        <v>429</v>
      </c>
      <c r="B17" s="448">
        <v>8.5</v>
      </c>
      <c r="C17" s="29">
        <f t="shared" si="0"/>
        <v>8.7</v>
      </c>
      <c r="D17" s="29">
        <f t="shared" si="1"/>
        <v>8.7</v>
      </c>
      <c r="E17" s="29">
        <f t="shared" si="2"/>
        <v>9</v>
      </c>
      <c r="F17" s="448" t="s">
        <v>487</v>
      </c>
      <c r="G17" s="488" t="s">
        <v>204</v>
      </c>
    </row>
    <row r="18" s="436" customFormat="1" ht="17.25" spans="1:7">
      <c r="A18" s="491" t="s">
        <v>432</v>
      </c>
      <c r="B18" s="448">
        <v>8.5</v>
      </c>
      <c r="C18" s="29">
        <f t="shared" si="0"/>
        <v>8.7</v>
      </c>
      <c r="D18" s="29">
        <f t="shared" si="1"/>
        <v>8.7</v>
      </c>
      <c r="E18" s="29">
        <f t="shared" si="2"/>
        <v>9</v>
      </c>
      <c r="F18" s="448" t="s">
        <v>487</v>
      </c>
      <c r="G18" s="488" t="s">
        <v>204</v>
      </c>
    </row>
    <row r="19" s="436" customFormat="1" ht="17.25" spans="1:7">
      <c r="A19" s="491" t="s">
        <v>302</v>
      </c>
      <c r="B19" s="448">
        <v>8.7</v>
      </c>
      <c r="C19" s="29">
        <f t="shared" si="0"/>
        <v>8.9</v>
      </c>
      <c r="D19" s="29">
        <f t="shared" si="1"/>
        <v>8.9</v>
      </c>
      <c r="E19" s="29">
        <f t="shared" si="2"/>
        <v>9.2</v>
      </c>
      <c r="F19" s="448" t="s">
        <v>489</v>
      </c>
      <c r="G19" s="488" t="s">
        <v>204</v>
      </c>
    </row>
    <row r="20" s="436" customFormat="1" ht="17.25" spans="1:7">
      <c r="A20" s="492" t="s">
        <v>303</v>
      </c>
      <c r="B20" s="448">
        <v>8.7</v>
      </c>
      <c r="C20" s="29">
        <f t="shared" si="0"/>
        <v>8.9</v>
      </c>
      <c r="D20" s="29">
        <f t="shared" si="1"/>
        <v>8.9</v>
      </c>
      <c r="E20" s="29">
        <f t="shared" si="2"/>
        <v>9.2</v>
      </c>
      <c r="F20" s="448" t="s">
        <v>489</v>
      </c>
      <c r="G20" s="488" t="s">
        <v>204</v>
      </c>
    </row>
    <row r="21" s="436" customFormat="1" ht="17.25" spans="1:7">
      <c r="A21" s="491" t="s">
        <v>308</v>
      </c>
      <c r="B21" s="448">
        <v>8.7</v>
      </c>
      <c r="C21" s="29">
        <f t="shared" si="0"/>
        <v>8.9</v>
      </c>
      <c r="D21" s="29">
        <f t="shared" si="1"/>
        <v>8.9</v>
      </c>
      <c r="E21" s="29">
        <f t="shared" si="2"/>
        <v>9.2</v>
      </c>
      <c r="F21" s="448" t="s">
        <v>489</v>
      </c>
      <c r="G21" s="488" t="s">
        <v>204</v>
      </c>
    </row>
    <row r="22" s="436" customFormat="1" ht="17.25" spans="1:7">
      <c r="A22" s="491" t="s">
        <v>286</v>
      </c>
      <c r="B22" s="448">
        <v>8.7</v>
      </c>
      <c r="C22" s="29">
        <f t="shared" si="0"/>
        <v>8.9</v>
      </c>
      <c r="D22" s="29">
        <f t="shared" si="1"/>
        <v>8.9</v>
      </c>
      <c r="E22" s="29">
        <f t="shared" si="2"/>
        <v>9.2</v>
      </c>
      <c r="F22" s="448" t="s">
        <v>489</v>
      </c>
      <c r="G22" s="488" t="s">
        <v>204</v>
      </c>
    </row>
    <row r="23" s="436" customFormat="1" ht="17.25" spans="1:7">
      <c r="A23" s="491" t="s">
        <v>287</v>
      </c>
      <c r="B23" s="448">
        <v>8.7</v>
      </c>
      <c r="C23" s="29">
        <f t="shared" si="0"/>
        <v>8.9</v>
      </c>
      <c r="D23" s="29">
        <f t="shared" si="1"/>
        <v>8.9</v>
      </c>
      <c r="E23" s="29">
        <f t="shared" si="2"/>
        <v>9.2</v>
      </c>
      <c r="F23" s="448" t="s">
        <v>489</v>
      </c>
      <c r="G23" s="488" t="s">
        <v>204</v>
      </c>
    </row>
    <row r="24" s="436" customFormat="1" ht="17.25" spans="1:7">
      <c r="A24" s="491" t="s">
        <v>289</v>
      </c>
      <c r="B24" s="448">
        <v>9</v>
      </c>
      <c r="C24" s="29">
        <f t="shared" si="0"/>
        <v>9.2</v>
      </c>
      <c r="D24" s="29">
        <f t="shared" si="1"/>
        <v>9.2</v>
      </c>
      <c r="E24" s="29">
        <f t="shared" si="2"/>
        <v>9.5</v>
      </c>
      <c r="F24" s="448" t="s">
        <v>489</v>
      </c>
      <c r="G24" s="488" t="s">
        <v>204</v>
      </c>
    </row>
    <row r="25" s="436" customFormat="1" ht="17.25" spans="1:7">
      <c r="A25" s="491" t="s">
        <v>290</v>
      </c>
      <c r="B25" s="448">
        <v>9</v>
      </c>
      <c r="C25" s="29">
        <f t="shared" si="0"/>
        <v>9.2</v>
      </c>
      <c r="D25" s="29">
        <f t="shared" si="1"/>
        <v>9.2</v>
      </c>
      <c r="E25" s="29">
        <f t="shared" si="2"/>
        <v>9.5</v>
      </c>
      <c r="F25" s="448" t="s">
        <v>489</v>
      </c>
      <c r="G25" s="488" t="s">
        <v>204</v>
      </c>
    </row>
    <row r="26" s="436" customFormat="1" ht="17.25" spans="1:7">
      <c r="A26" s="491" t="s">
        <v>296</v>
      </c>
      <c r="B26" s="448">
        <v>9</v>
      </c>
      <c r="C26" s="29">
        <f t="shared" si="0"/>
        <v>9.2</v>
      </c>
      <c r="D26" s="29">
        <f t="shared" si="1"/>
        <v>9.2</v>
      </c>
      <c r="E26" s="29">
        <f t="shared" si="2"/>
        <v>9.5</v>
      </c>
      <c r="F26" s="448" t="s">
        <v>489</v>
      </c>
      <c r="G26" s="488" t="s">
        <v>204</v>
      </c>
    </row>
    <row r="27" s="436" customFormat="1" ht="17.25" spans="1:7">
      <c r="A27" s="491" t="s">
        <v>310</v>
      </c>
      <c r="B27" s="448">
        <v>8.7</v>
      </c>
      <c r="C27" s="29">
        <f t="shared" si="0"/>
        <v>8.9</v>
      </c>
      <c r="D27" s="29">
        <f t="shared" si="1"/>
        <v>8.9</v>
      </c>
      <c r="E27" s="29">
        <f t="shared" si="2"/>
        <v>9.2</v>
      </c>
      <c r="F27" s="448" t="s">
        <v>489</v>
      </c>
      <c r="G27" s="488" t="s">
        <v>204</v>
      </c>
    </row>
    <row r="28" s="436" customFormat="1" ht="17.25" spans="1:7">
      <c r="A28" s="491" t="s">
        <v>297</v>
      </c>
      <c r="B28" s="448">
        <v>9</v>
      </c>
      <c r="C28" s="29">
        <f t="shared" si="0"/>
        <v>9.2</v>
      </c>
      <c r="D28" s="29">
        <f t="shared" si="1"/>
        <v>9.2</v>
      </c>
      <c r="E28" s="29">
        <f t="shared" si="2"/>
        <v>9.5</v>
      </c>
      <c r="F28" s="448" t="s">
        <v>491</v>
      </c>
      <c r="G28" s="488" t="s">
        <v>204</v>
      </c>
    </row>
    <row r="29" s="436" customFormat="1" ht="17.25" spans="1:7">
      <c r="A29" s="491" t="s">
        <v>298</v>
      </c>
      <c r="B29" s="448">
        <v>9</v>
      </c>
      <c r="C29" s="29">
        <f t="shared" si="0"/>
        <v>9.2</v>
      </c>
      <c r="D29" s="29">
        <f t="shared" si="1"/>
        <v>9.2</v>
      </c>
      <c r="E29" s="29">
        <f t="shared" si="2"/>
        <v>9.5</v>
      </c>
      <c r="F29" s="448" t="s">
        <v>491</v>
      </c>
      <c r="G29" s="488" t="s">
        <v>204</v>
      </c>
    </row>
    <row r="30" s="436" customFormat="1" ht="17.25" spans="1:7">
      <c r="A30" s="491" t="s">
        <v>436</v>
      </c>
      <c r="B30" s="448">
        <v>9</v>
      </c>
      <c r="C30" s="29">
        <f t="shared" si="0"/>
        <v>9.2</v>
      </c>
      <c r="D30" s="29">
        <f t="shared" si="1"/>
        <v>9.2</v>
      </c>
      <c r="E30" s="29">
        <f t="shared" si="2"/>
        <v>9.5</v>
      </c>
      <c r="F30" s="448" t="s">
        <v>491</v>
      </c>
      <c r="G30" s="488" t="s">
        <v>204</v>
      </c>
    </row>
    <row r="31" s="436" customFormat="1" ht="17.25" spans="1:7">
      <c r="A31" s="492" t="s">
        <v>437</v>
      </c>
      <c r="B31" s="448">
        <v>9</v>
      </c>
      <c r="C31" s="29">
        <f t="shared" si="0"/>
        <v>9.2</v>
      </c>
      <c r="D31" s="29">
        <f t="shared" si="1"/>
        <v>9.2</v>
      </c>
      <c r="E31" s="29">
        <f t="shared" si="2"/>
        <v>9.5</v>
      </c>
      <c r="F31" s="448" t="s">
        <v>491</v>
      </c>
      <c r="G31" s="488" t="s">
        <v>204</v>
      </c>
    </row>
    <row r="32" s="436" customFormat="1" ht="17.25" spans="1:7">
      <c r="A32" s="491" t="s">
        <v>288</v>
      </c>
      <c r="B32" s="448">
        <v>9</v>
      </c>
      <c r="C32" s="29">
        <f t="shared" si="0"/>
        <v>9.2</v>
      </c>
      <c r="D32" s="29">
        <f t="shared" si="1"/>
        <v>9.2</v>
      </c>
      <c r="E32" s="29">
        <f t="shared" si="2"/>
        <v>9.5</v>
      </c>
      <c r="F32" s="448" t="s">
        <v>491</v>
      </c>
      <c r="G32" s="488" t="s">
        <v>204</v>
      </c>
    </row>
    <row r="33" s="436" customFormat="1" ht="17.25" spans="1:7">
      <c r="A33" s="491" t="s">
        <v>439</v>
      </c>
      <c r="B33" s="448">
        <v>9</v>
      </c>
      <c r="C33" s="29">
        <f t="shared" si="0"/>
        <v>9.2</v>
      </c>
      <c r="D33" s="29">
        <f t="shared" si="1"/>
        <v>9.2</v>
      </c>
      <c r="E33" s="29">
        <f t="shared" si="2"/>
        <v>9.5</v>
      </c>
      <c r="F33" s="448" t="s">
        <v>491</v>
      </c>
      <c r="G33" s="488" t="s">
        <v>204</v>
      </c>
    </row>
    <row r="34" s="436" customFormat="1" ht="17.25" spans="1:7">
      <c r="A34" s="491" t="s">
        <v>440</v>
      </c>
      <c r="B34" s="448">
        <v>9</v>
      </c>
      <c r="C34" s="29">
        <f t="shared" si="0"/>
        <v>9.2</v>
      </c>
      <c r="D34" s="29">
        <f t="shared" si="1"/>
        <v>9.2</v>
      </c>
      <c r="E34" s="29">
        <f t="shared" si="2"/>
        <v>9.5</v>
      </c>
      <c r="F34" s="448" t="s">
        <v>491</v>
      </c>
      <c r="G34" s="488" t="s">
        <v>204</v>
      </c>
    </row>
    <row r="35" s="436" customFormat="1" ht="17.25" spans="1:7">
      <c r="A35" s="493" t="s">
        <v>441</v>
      </c>
      <c r="B35" s="448">
        <v>9</v>
      </c>
      <c r="C35" s="29">
        <f t="shared" si="0"/>
        <v>9.2</v>
      </c>
      <c r="D35" s="29">
        <f t="shared" si="1"/>
        <v>9.2</v>
      </c>
      <c r="E35" s="29">
        <f t="shared" si="2"/>
        <v>9.5</v>
      </c>
      <c r="F35" s="448" t="s">
        <v>491</v>
      </c>
      <c r="G35" s="488" t="s">
        <v>204</v>
      </c>
    </row>
    <row r="36" s="436" customFormat="1" ht="17.25" spans="1:7">
      <c r="A36" s="494" t="s">
        <v>442</v>
      </c>
      <c r="B36" s="448">
        <v>9</v>
      </c>
      <c r="C36" s="29">
        <f t="shared" si="0"/>
        <v>9.2</v>
      </c>
      <c r="D36" s="29">
        <f t="shared" si="1"/>
        <v>9.2</v>
      </c>
      <c r="E36" s="29">
        <f t="shared" si="2"/>
        <v>9.5</v>
      </c>
      <c r="F36" s="448" t="s">
        <v>491</v>
      </c>
      <c r="G36" s="488" t="s">
        <v>204</v>
      </c>
    </row>
    <row r="37" s="436" customFormat="1" ht="17.25" spans="1:7">
      <c r="A37" s="493" t="s">
        <v>443</v>
      </c>
      <c r="B37" s="448">
        <v>9</v>
      </c>
      <c r="C37" s="29">
        <f t="shared" si="0"/>
        <v>9.2</v>
      </c>
      <c r="D37" s="29">
        <f t="shared" si="1"/>
        <v>9.2</v>
      </c>
      <c r="E37" s="29">
        <f t="shared" si="2"/>
        <v>9.5</v>
      </c>
      <c r="F37" s="448" t="s">
        <v>491</v>
      </c>
      <c r="G37" s="488" t="s">
        <v>204</v>
      </c>
    </row>
    <row r="38" s="436" customFormat="1" ht="17.25" spans="1:7">
      <c r="A38" s="493" t="s">
        <v>444</v>
      </c>
      <c r="B38" s="448">
        <v>9</v>
      </c>
      <c r="C38" s="29">
        <f t="shared" si="0"/>
        <v>9.2</v>
      </c>
      <c r="D38" s="29">
        <f t="shared" si="1"/>
        <v>9.2</v>
      </c>
      <c r="E38" s="29">
        <f t="shared" si="2"/>
        <v>9.5</v>
      </c>
      <c r="F38" s="448" t="s">
        <v>491</v>
      </c>
      <c r="G38" s="488" t="s">
        <v>204</v>
      </c>
    </row>
    <row r="39" s="436" customFormat="1" ht="17.25" spans="1:7">
      <c r="A39" s="493" t="s">
        <v>445</v>
      </c>
      <c r="B39" s="448">
        <v>9</v>
      </c>
      <c r="C39" s="29">
        <f t="shared" si="0"/>
        <v>9.2</v>
      </c>
      <c r="D39" s="29">
        <f t="shared" si="1"/>
        <v>9.2</v>
      </c>
      <c r="E39" s="29">
        <f t="shared" si="2"/>
        <v>9.5</v>
      </c>
      <c r="F39" s="448" t="s">
        <v>491</v>
      </c>
      <c r="G39" s="488" t="s">
        <v>204</v>
      </c>
    </row>
    <row r="40" s="436" customFormat="1" ht="17.25" spans="1:7">
      <c r="A40" s="493" t="s">
        <v>447</v>
      </c>
      <c r="B40" s="448">
        <v>9</v>
      </c>
      <c r="C40" s="29">
        <f t="shared" si="0"/>
        <v>9.2</v>
      </c>
      <c r="D40" s="29">
        <f t="shared" si="1"/>
        <v>9.2</v>
      </c>
      <c r="E40" s="29">
        <f t="shared" si="2"/>
        <v>9.5</v>
      </c>
      <c r="F40" s="448" t="s">
        <v>491</v>
      </c>
      <c r="G40" s="488" t="s">
        <v>204</v>
      </c>
    </row>
    <row r="41" s="436" customFormat="1" ht="17.25" spans="1:7">
      <c r="A41" s="493" t="s">
        <v>291</v>
      </c>
      <c r="B41" s="448">
        <v>10.4</v>
      </c>
      <c r="C41" s="29">
        <f t="shared" si="0"/>
        <v>10.6</v>
      </c>
      <c r="D41" s="29">
        <f t="shared" si="1"/>
        <v>10.6</v>
      </c>
      <c r="E41" s="29">
        <f t="shared" si="2"/>
        <v>10.9</v>
      </c>
      <c r="F41" s="448" t="s">
        <v>491</v>
      </c>
      <c r="G41" s="488" t="s">
        <v>204</v>
      </c>
    </row>
    <row r="42" s="436" customFormat="1" ht="17.25" spans="1:7">
      <c r="A42" s="495" t="s">
        <v>305</v>
      </c>
      <c r="B42" s="448">
        <v>10.4</v>
      </c>
      <c r="C42" s="29">
        <f t="shared" si="0"/>
        <v>10.6</v>
      </c>
      <c r="D42" s="29">
        <f t="shared" si="1"/>
        <v>10.6</v>
      </c>
      <c r="E42" s="29">
        <f t="shared" si="2"/>
        <v>10.9</v>
      </c>
      <c r="F42" s="448" t="s">
        <v>491</v>
      </c>
      <c r="G42" s="488" t="s">
        <v>204</v>
      </c>
    </row>
    <row r="43" s="436" customFormat="1" ht="17.25" spans="1:7">
      <c r="A43" s="495" t="s">
        <v>449</v>
      </c>
      <c r="B43" s="448">
        <v>10.6</v>
      </c>
      <c r="C43" s="29">
        <f t="shared" si="0"/>
        <v>10.8</v>
      </c>
      <c r="D43" s="29">
        <f t="shared" si="1"/>
        <v>10.8</v>
      </c>
      <c r="E43" s="29">
        <f t="shared" si="2"/>
        <v>11.1</v>
      </c>
      <c r="F43" s="448" t="s">
        <v>491</v>
      </c>
      <c r="G43" s="488" t="s">
        <v>204</v>
      </c>
    </row>
    <row r="44" s="436" customFormat="1" ht="17.25" spans="1:7">
      <c r="A44" s="495" t="s">
        <v>450</v>
      </c>
      <c r="B44" s="448">
        <v>10.8</v>
      </c>
      <c r="C44" s="29">
        <f t="shared" si="0"/>
        <v>11</v>
      </c>
      <c r="D44" s="29">
        <f t="shared" si="1"/>
        <v>11</v>
      </c>
      <c r="E44" s="29">
        <f t="shared" si="2"/>
        <v>11.3</v>
      </c>
      <c r="F44" s="448" t="s">
        <v>491</v>
      </c>
      <c r="G44" s="488" t="s">
        <v>204</v>
      </c>
    </row>
    <row r="45" s="436" customFormat="1" ht="17.25" spans="1:7">
      <c r="A45" s="495" t="s">
        <v>306</v>
      </c>
      <c r="B45" s="448">
        <v>11</v>
      </c>
      <c r="C45" s="29">
        <f t="shared" si="0"/>
        <v>11.2</v>
      </c>
      <c r="D45" s="29">
        <f t="shared" si="1"/>
        <v>11.2</v>
      </c>
      <c r="E45" s="29">
        <f t="shared" si="2"/>
        <v>11.5</v>
      </c>
      <c r="F45" s="448" t="s">
        <v>491</v>
      </c>
      <c r="G45" s="488" t="s">
        <v>204</v>
      </c>
    </row>
    <row r="46" s="436" customFormat="1" ht="17.25" spans="1:7">
      <c r="A46" s="495" t="s">
        <v>452</v>
      </c>
      <c r="B46" s="448">
        <v>11</v>
      </c>
      <c r="C46" s="29">
        <f t="shared" si="0"/>
        <v>11.2</v>
      </c>
      <c r="D46" s="29">
        <f t="shared" si="1"/>
        <v>11.2</v>
      </c>
      <c r="E46" s="29">
        <f t="shared" si="2"/>
        <v>11.5</v>
      </c>
      <c r="F46" s="448" t="s">
        <v>491</v>
      </c>
      <c r="G46" s="488" t="s">
        <v>204</v>
      </c>
    </row>
    <row r="47" s="436" customFormat="1" ht="17.25" spans="1:7">
      <c r="A47" s="495" t="s">
        <v>454</v>
      </c>
      <c r="B47" s="448">
        <v>11.4</v>
      </c>
      <c r="C47" s="29">
        <f t="shared" si="0"/>
        <v>11.6</v>
      </c>
      <c r="D47" s="29">
        <f t="shared" si="1"/>
        <v>11.6</v>
      </c>
      <c r="E47" s="29">
        <f t="shared" si="2"/>
        <v>11.9</v>
      </c>
      <c r="F47" s="448" t="s">
        <v>491</v>
      </c>
      <c r="G47" s="488" t="s">
        <v>204</v>
      </c>
    </row>
    <row r="48" s="436" customFormat="1" ht="18" customHeight="1" spans="1:7">
      <c r="A48" s="447" t="s">
        <v>456</v>
      </c>
      <c r="B48" s="448">
        <v>11.4</v>
      </c>
      <c r="C48" s="29">
        <f t="shared" si="0"/>
        <v>11.6</v>
      </c>
      <c r="D48" s="29">
        <f t="shared" si="1"/>
        <v>11.6</v>
      </c>
      <c r="E48" s="29">
        <f t="shared" si="2"/>
        <v>11.9</v>
      </c>
      <c r="F48" s="448" t="s">
        <v>491</v>
      </c>
      <c r="G48" s="488" t="s">
        <v>204</v>
      </c>
    </row>
    <row r="49" s="486" customFormat="1" ht="17.25" spans="1:10">
      <c r="A49" s="447" t="s">
        <v>292</v>
      </c>
      <c r="B49" s="448">
        <v>11.4</v>
      </c>
      <c r="C49" s="29">
        <f t="shared" si="0"/>
        <v>11.6</v>
      </c>
      <c r="D49" s="29">
        <f t="shared" si="1"/>
        <v>11.6</v>
      </c>
      <c r="E49" s="29">
        <f t="shared" si="2"/>
        <v>11.9</v>
      </c>
      <c r="F49" s="448" t="s">
        <v>491</v>
      </c>
      <c r="G49" s="488" t="s">
        <v>204</v>
      </c>
      <c r="H49" s="436"/>
      <c r="I49" s="436"/>
      <c r="J49" s="436"/>
    </row>
    <row r="50" s="486" customFormat="1" ht="17.25" spans="1:10">
      <c r="A50" s="490" t="s">
        <v>459</v>
      </c>
      <c r="B50" s="448">
        <v>11.4</v>
      </c>
      <c r="C50" s="29">
        <f t="shared" si="0"/>
        <v>11.6</v>
      </c>
      <c r="D50" s="29">
        <f t="shared" si="1"/>
        <v>11.6</v>
      </c>
      <c r="E50" s="29">
        <f t="shared" si="2"/>
        <v>11.9</v>
      </c>
      <c r="F50" s="468" t="s">
        <v>493</v>
      </c>
      <c r="G50" s="488" t="s">
        <v>204</v>
      </c>
      <c r="H50" s="436"/>
      <c r="I50" s="436"/>
      <c r="J50" s="436"/>
    </row>
    <row r="51" s="486" customFormat="1" ht="17.25" spans="1:10">
      <c r="A51" s="489" t="s">
        <v>316</v>
      </c>
      <c r="B51" s="448">
        <v>11</v>
      </c>
      <c r="C51" s="29">
        <f t="shared" si="0"/>
        <v>11.2</v>
      </c>
      <c r="D51" s="29">
        <f t="shared" si="1"/>
        <v>11.2</v>
      </c>
      <c r="E51" s="29">
        <f t="shared" si="2"/>
        <v>11.5</v>
      </c>
      <c r="F51" s="468" t="s">
        <v>493</v>
      </c>
      <c r="G51" s="488" t="s">
        <v>204</v>
      </c>
      <c r="H51" s="436"/>
      <c r="I51" s="436"/>
      <c r="J51" s="436"/>
    </row>
    <row r="52" s="486" customFormat="1" ht="17.25" spans="1:10">
      <c r="A52" s="447" t="s">
        <v>312</v>
      </c>
      <c r="B52" s="448">
        <v>11</v>
      </c>
      <c r="C52" s="29">
        <f t="shared" si="0"/>
        <v>11.2</v>
      </c>
      <c r="D52" s="29">
        <f t="shared" si="1"/>
        <v>11.2</v>
      </c>
      <c r="E52" s="29">
        <f t="shared" si="2"/>
        <v>11.5</v>
      </c>
      <c r="F52" s="468" t="s">
        <v>493</v>
      </c>
      <c r="G52" s="488" t="s">
        <v>204</v>
      </c>
      <c r="H52" s="436"/>
      <c r="I52" s="436"/>
      <c r="J52" s="436"/>
    </row>
    <row r="53" s="436" customFormat="1" ht="17.25" spans="1:10">
      <c r="A53" s="489" t="s">
        <v>311</v>
      </c>
      <c r="B53" s="448">
        <v>11.2</v>
      </c>
      <c r="C53" s="29">
        <f t="shared" si="0"/>
        <v>11.4</v>
      </c>
      <c r="D53" s="29">
        <f t="shared" si="1"/>
        <v>11.4</v>
      </c>
      <c r="E53" s="29">
        <f t="shared" si="2"/>
        <v>11.7</v>
      </c>
      <c r="F53" s="468" t="s">
        <v>493</v>
      </c>
      <c r="G53" s="488" t="s">
        <v>204</v>
      </c>
    </row>
    <row r="54" s="436" customFormat="1" ht="17.25" spans="1:10">
      <c r="A54" s="489" t="s">
        <v>317</v>
      </c>
      <c r="B54" s="448">
        <v>11</v>
      </c>
      <c r="C54" s="29">
        <f t="shared" si="0"/>
        <v>11.2</v>
      </c>
      <c r="D54" s="29">
        <f t="shared" si="1"/>
        <v>11.2</v>
      </c>
      <c r="E54" s="29">
        <f t="shared" si="2"/>
        <v>11.5</v>
      </c>
      <c r="F54" s="468" t="s">
        <v>493</v>
      </c>
      <c r="G54" s="488" t="s">
        <v>204</v>
      </c>
    </row>
    <row r="55" s="436" customFormat="1" ht="17.25" spans="1:10">
      <c r="A55" s="489" t="s">
        <v>326</v>
      </c>
      <c r="B55" s="448">
        <v>11</v>
      </c>
      <c r="C55" s="29">
        <f t="shared" si="0"/>
        <v>11.2</v>
      </c>
      <c r="D55" s="29">
        <f t="shared" si="1"/>
        <v>11.2</v>
      </c>
      <c r="E55" s="29">
        <f t="shared" si="2"/>
        <v>11.5</v>
      </c>
      <c r="F55" s="468" t="s">
        <v>493</v>
      </c>
      <c r="G55" s="488" t="s">
        <v>204</v>
      </c>
    </row>
    <row r="56" s="436" customFormat="1" ht="17.25" spans="1:10">
      <c r="A56" s="447" t="s">
        <v>314</v>
      </c>
      <c r="B56" s="448">
        <v>11.6</v>
      </c>
      <c r="C56" s="29">
        <f t="shared" si="0"/>
        <v>11.8</v>
      </c>
      <c r="D56" s="29">
        <f t="shared" si="1"/>
        <v>11.8</v>
      </c>
      <c r="E56" s="29">
        <f t="shared" si="2"/>
        <v>12.1</v>
      </c>
      <c r="F56" s="468" t="s">
        <v>493</v>
      </c>
      <c r="G56" s="488" t="s">
        <v>204</v>
      </c>
    </row>
    <row r="57" s="436" customFormat="1" ht="17.25" spans="1:10">
      <c r="A57" s="490" t="s">
        <v>318</v>
      </c>
      <c r="B57" s="448">
        <v>12.3</v>
      </c>
      <c r="C57" s="29">
        <f t="shared" si="0"/>
        <v>12.5</v>
      </c>
      <c r="D57" s="29">
        <f t="shared" si="1"/>
        <v>12.5</v>
      </c>
      <c r="E57" s="29">
        <f t="shared" si="2"/>
        <v>12.8</v>
      </c>
      <c r="F57" s="468" t="s">
        <v>493</v>
      </c>
      <c r="G57" s="488" t="s">
        <v>204</v>
      </c>
    </row>
    <row r="58" s="436" customFormat="1" ht="17.25" spans="1:10">
      <c r="A58" s="489" t="s">
        <v>223</v>
      </c>
      <c r="B58" s="448">
        <v>12.7</v>
      </c>
      <c r="C58" s="29">
        <f t="shared" si="0"/>
        <v>12.9</v>
      </c>
      <c r="D58" s="29">
        <f t="shared" si="1"/>
        <v>12.9</v>
      </c>
      <c r="E58" s="29">
        <f t="shared" si="2"/>
        <v>13.2</v>
      </c>
      <c r="F58" s="468" t="s">
        <v>493</v>
      </c>
      <c r="G58" s="488" t="s">
        <v>204</v>
      </c>
    </row>
    <row r="59" s="436" customFormat="1" ht="17.25" spans="1:10">
      <c r="A59" s="447" t="s">
        <v>321</v>
      </c>
      <c r="B59" s="448">
        <v>12.7</v>
      </c>
      <c r="C59" s="29">
        <f t="shared" si="0"/>
        <v>12.9</v>
      </c>
      <c r="D59" s="29">
        <f t="shared" si="1"/>
        <v>12.9</v>
      </c>
      <c r="E59" s="29">
        <f t="shared" si="2"/>
        <v>13.2</v>
      </c>
      <c r="F59" s="468" t="s">
        <v>493</v>
      </c>
      <c r="G59" s="488" t="s">
        <v>204</v>
      </c>
    </row>
    <row r="60" s="436" customFormat="1" ht="17.25" spans="1:10">
      <c r="A60" s="489" t="s">
        <v>325</v>
      </c>
      <c r="B60" s="448">
        <v>12.7</v>
      </c>
      <c r="C60" s="29">
        <f t="shared" si="0"/>
        <v>12.9</v>
      </c>
      <c r="D60" s="29">
        <f t="shared" si="1"/>
        <v>12.9</v>
      </c>
      <c r="E60" s="29">
        <f t="shared" si="2"/>
        <v>13.2</v>
      </c>
      <c r="F60" s="468" t="s">
        <v>493</v>
      </c>
      <c r="G60" s="488" t="s">
        <v>204</v>
      </c>
    </row>
    <row r="61" s="436" customFormat="1" ht="17.25" spans="1:10">
      <c r="A61" s="490" t="s">
        <v>323</v>
      </c>
      <c r="B61" s="448">
        <v>12.9</v>
      </c>
      <c r="C61" s="29">
        <f t="shared" si="0"/>
        <v>13.1</v>
      </c>
      <c r="D61" s="29">
        <f t="shared" si="1"/>
        <v>13.1</v>
      </c>
      <c r="E61" s="29">
        <f t="shared" si="2"/>
        <v>13.4</v>
      </c>
      <c r="F61" s="468" t="s">
        <v>493</v>
      </c>
      <c r="G61" s="488" t="s">
        <v>204</v>
      </c>
    </row>
    <row r="62" s="436" customFormat="1" ht="17.25" spans="1:10">
      <c r="A62" s="489" t="s">
        <v>313</v>
      </c>
      <c r="B62" s="448">
        <v>13.9</v>
      </c>
      <c r="C62" s="29">
        <f t="shared" si="0"/>
        <v>14.1</v>
      </c>
      <c r="D62" s="29">
        <f t="shared" si="1"/>
        <v>14.1</v>
      </c>
      <c r="E62" s="29">
        <f t="shared" si="2"/>
        <v>14.4</v>
      </c>
      <c r="F62" s="468" t="s">
        <v>493</v>
      </c>
      <c r="G62" s="488" t="s">
        <v>204</v>
      </c>
    </row>
    <row r="63" s="436" customFormat="1" ht="17.25" spans="1:10">
      <c r="A63" s="490" t="s">
        <v>322</v>
      </c>
      <c r="B63" s="448">
        <v>12.9</v>
      </c>
      <c r="C63" s="29">
        <f t="shared" si="0"/>
        <v>13.1</v>
      </c>
      <c r="D63" s="29">
        <f t="shared" si="1"/>
        <v>13.1</v>
      </c>
      <c r="E63" s="29">
        <f t="shared" si="2"/>
        <v>13.4</v>
      </c>
      <c r="F63" s="468" t="s">
        <v>493</v>
      </c>
      <c r="G63" s="488" t="s">
        <v>204</v>
      </c>
    </row>
    <row r="64" s="436" customFormat="1" ht="17.25" spans="1:10">
      <c r="A64" s="489" t="s">
        <v>324</v>
      </c>
      <c r="B64" s="448">
        <v>12.9</v>
      </c>
      <c r="C64" s="29">
        <f t="shared" si="0"/>
        <v>13.1</v>
      </c>
      <c r="D64" s="29">
        <f t="shared" si="1"/>
        <v>13.1</v>
      </c>
      <c r="E64" s="29">
        <f t="shared" si="2"/>
        <v>13.4</v>
      </c>
      <c r="F64" s="468" t="s">
        <v>493</v>
      </c>
      <c r="G64" s="488" t="s">
        <v>204</v>
      </c>
    </row>
    <row r="65" s="436" customFormat="1" ht="20.25" spans="1:7">
      <c r="A65" s="496" t="s">
        <v>496</v>
      </c>
      <c r="B65" s="496"/>
      <c r="C65" s="496"/>
      <c r="D65" s="496"/>
      <c r="E65" s="496"/>
      <c r="F65" s="496"/>
      <c r="G65" s="496"/>
    </row>
    <row r="66" s="436" customFormat="1" ht="49" customHeight="1" spans="1:7">
      <c r="A66" s="497" t="s">
        <v>497</v>
      </c>
      <c r="B66" s="498"/>
      <c r="C66" s="498"/>
      <c r="D66" s="498"/>
      <c r="E66" s="498"/>
      <c r="F66" s="498"/>
      <c r="G66" s="499"/>
    </row>
    <row r="67" s="436" customFormat="1" ht="122" customHeight="1" spans="1:7">
      <c r="A67" s="500" t="s">
        <v>498</v>
      </c>
      <c r="B67" s="500"/>
      <c r="C67" s="500"/>
      <c r="D67" s="500"/>
      <c r="E67" s="500"/>
      <c r="F67" s="500"/>
      <c r="G67" s="500"/>
    </row>
    <row r="68" s="436" customFormat="1" ht="37.2" customHeight="1" spans="1:7">
      <c r="A68" s="455" t="s">
        <v>330</v>
      </c>
      <c r="B68" s="455"/>
      <c r="C68" s="455" t="s">
        <v>499</v>
      </c>
      <c r="D68" s="455"/>
      <c r="E68" s="455"/>
      <c r="F68" s="455"/>
      <c r="G68" s="455"/>
    </row>
    <row r="69" s="436" customFormat="1" ht="46" customHeight="1" spans="1:7">
      <c r="A69" s="456" t="s">
        <v>332</v>
      </c>
      <c r="B69" s="456"/>
      <c r="C69" s="501" t="s">
        <v>333</v>
      </c>
      <c r="D69" s="501"/>
      <c r="E69" s="501"/>
      <c r="F69" s="501"/>
      <c r="G69" s="501"/>
    </row>
    <row r="70" s="436" customFormat="1" ht="17.25" spans="1:7">
      <c r="A70" s="456" t="s">
        <v>334</v>
      </c>
      <c r="B70" s="456"/>
      <c r="C70" s="502" t="s">
        <v>467</v>
      </c>
      <c r="D70" s="503"/>
      <c r="E70" s="503"/>
      <c r="F70" s="503"/>
      <c r="G70" s="456"/>
    </row>
    <row r="71" s="436" customFormat="1" ht="17.25" spans="1:7">
      <c r="A71" s="456" t="s">
        <v>338</v>
      </c>
      <c r="B71" s="456"/>
      <c r="C71" s="502" t="s">
        <v>339</v>
      </c>
      <c r="D71" s="503"/>
      <c r="E71" s="503"/>
      <c r="F71" s="503"/>
      <c r="G71" s="456"/>
    </row>
    <row r="72" s="436" customFormat="1" ht="86" customHeight="1" spans="1:7">
      <c r="A72" s="459" t="s">
        <v>351</v>
      </c>
      <c r="B72" s="459"/>
      <c r="C72" s="504" t="s">
        <v>352</v>
      </c>
      <c r="D72" s="505"/>
      <c r="E72" s="505"/>
      <c r="F72" s="505"/>
      <c r="G72" s="462"/>
    </row>
    <row r="73" s="436" customFormat="1" ht="24" customHeight="1" spans="1:7">
      <c r="A73" s="506" t="s">
        <v>500</v>
      </c>
      <c r="B73" s="507"/>
      <c r="C73" s="507"/>
      <c r="D73" s="507"/>
      <c r="E73" s="507"/>
      <c r="F73" s="507"/>
      <c r="G73" s="508"/>
    </row>
    <row r="74" s="436" customFormat="1" ht="52" customHeight="1" spans="1:7">
      <c r="A74" s="30" t="s">
        <v>501</v>
      </c>
      <c r="B74" s="30"/>
      <c r="C74" s="30"/>
      <c r="D74" s="30"/>
      <c r="E74" s="30"/>
      <c r="F74" s="30"/>
      <c r="G74" s="30"/>
    </row>
    <row r="75" s="436" customFormat="1" ht="38" customHeight="1" spans="1:7">
      <c r="A75" s="30" t="s">
        <v>502</v>
      </c>
      <c r="B75" s="30"/>
      <c r="C75" s="30"/>
      <c r="D75" s="30"/>
      <c r="E75" s="30"/>
      <c r="F75" s="30"/>
      <c r="G75" s="30"/>
    </row>
    <row r="76" s="436" customFormat="1" ht="38" customHeight="1" spans="1:7">
      <c r="A76" s="30" t="s">
        <v>503</v>
      </c>
      <c r="B76" s="30"/>
      <c r="C76" s="30"/>
      <c r="D76" s="30"/>
      <c r="E76" s="30"/>
      <c r="F76" s="30"/>
      <c r="G76" s="30"/>
    </row>
    <row r="77" s="436" customFormat="1" spans="1:7">
      <c r="A77" s="32" t="s">
        <v>504</v>
      </c>
      <c r="B77" s="32"/>
      <c r="C77" s="32"/>
      <c r="D77" s="32"/>
      <c r="E77" s="32"/>
      <c r="F77" s="32"/>
      <c r="G77" s="32"/>
    </row>
    <row r="78" s="436" customFormat="1" spans="1:7">
      <c r="A78" s="32" t="s">
        <v>505</v>
      </c>
      <c r="B78" s="32"/>
      <c r="C78" s="32"/>
      <c r="D78" s="32"/>
      <c r="E78" s="32"/>
      <c r="F78" s="32"/>
      <c r="G78" s="32"/>
    </row>
  </sheetData>
  <mergeCells count="24">
    <mergeCell ref="A1:G1"/>
    <mergeCell ref="B2:G2"/>
    <mergeCell ref="B3:G3"/>
    <mergeCell ref="A65:G65"/>
    <mergeCell ref="A66:G66"/>
    <mergeCell ref="A67:G67"/>
    <mergeCell ref="A68:B68"/>
    <mergeCell ref="C68:G68"/>
    <mergeCell ref="A69:B69"/>
    <mergeCell ref="C69:G69"/>
    <mergeCell ref="A70:B70"/>
    <mergeCell ref="C70:G70"/>
    <mergeCell ref="A71:B71"/>
    <mergeCell ref="C71:G71"/>
    <mergeCell ref="A72:B72"/>
    <mergeCell ref="C72:G72"/>
    <mergeCell ref="A73:G73"/>
    <mergeCell ref="A74:G74"/>
    <mergeCell ref="A75:G75"/>
    <mergeCell ref="A76:G76"/>
    <mergeCell ref="A77:G77"/>
    <mergeCell ref="A78:G78"/>
    <mergeCell ref="F4:F5"/>
    <mergeCell ref="G4:G5"/>
  </mergeCell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rgb="FF00B0F0"/>
  </sheetPr>
  <dimension ref="A1:T40"/>
  <sheetViews>
    <sheetView showGridLines="0" zoomScale="40" zoomScaleNormal="40" workbookViewId="0">
      <pane ySplit="5" topLeftCell="A6" activePane="bottomLeft" state="frozen"/>
      <selection/>
      <selection pane="bottomLeft" activeCell="V8" sqref="V8"/>
    </sheetView>
  </sheetViews>
  <sheetFormatPr defaultColWidth="9" defaultRowHeight="16.5"/>
  <cols>
    <col min="1" max="18" width="15.7916666666667" style="436" customWidth="1"/>
    <col min="19" max="19" width="18.9583333333333" style="436" customWidth="1"/>
    <col min="20" max="16384" width="9" style="436"/>
  </cols>
  <sheetData>
    <row r="1" ht="100.05" customHeight="1" spans="1:20">
      <c r="A1" s="437" t="str">
        <f>_xlfn.DISPIMG("ID_D6697A225B864C34A678052B48D4E660",1)</f>
        <v>=DISPIMG("ID_D6697A225B864C34A678052B48D4E660",1)</v>
      </c>
      <c r="B1" s="437"/>
      <c r="C1" s="437"/>
      <c r="D1" s="437"/>
      <c r="E1" s="437"/>
      <c r="F1" s="437"/>
      <c r="G1" s="437"/>
      <c r="H1" s="437"/>
      <c r="I1" s="437"/>
      <c r="J1" s="437"/>
      <c r="K1" s="437"/>
      <c r="L1" s="437"/>
      <c r="M1" s="437"/>
      <c r="N1" s="437"/>
      <c r="O1" s="437"/>
      <c r="P1" s="437"/>
      <c r="Q1" s="437"/>
      <c r="R1" s="437"/>
      <c r="S1" s="437"/>
    </row>
    <row r="2" ht="39" customHeight="1" spans="1:20">
      <c r="A2" s="438" t="s">
        <v>29</v>
      </c>
      <c r="B2" s="439" t="s">
        <v>506</v>
      </c>
      <c r="C2" s="439"/>
      <c r="D2" s="439"/>
      <c r="E2" s="439"/>
      <c r="F2" s="439"/>
      <c r="G2" s="439"/>
      <c r="H2" s="439"/>
      <c r="I2" s="439"/>
      <c r="J2" s="439"/>
      <c r="K2" s="439" t="s">
        <v>507</v>
      </c>
      <c r="L2" s="439"/>
      <c r="M2" s="439"/>
      <c r="N2" s="439"/>
      <c r="O2" s="439"/>
      <c r="P2" s="439"/>
      <c r="Q2" s="439"/>
      <c r="R2" s="439"/>
      <c r="S2" s="439"/>
    </row>
    <row r="3" ht="26" customHeight="1" spans="1:20">
      <c r="A3" s="438" t="s">
        <v>371</v>
      </c>
      <c r="B3" s="365" t="s">
        <v>508</v>
      </c>
      <c r="C3" s="366"/>
      <c r="D3" s="366"/>
      <c r="E3" s="366"/>
      <c r="F3" s="366"/>
      <c r="G3" s="366"/>
      <c r="H3" s="366"/>
      <c r="I3" s="366"/>
      <c r="J3" s="366"/>
      <c r="K3" s="366"/>
      <c r="L3" s="366"/>
      <c r="M3" s="366"/>
      <c r="N3" s="366"/>
      <c r="O3" s="366"/>
      <c r="P3" s="366"/>
      <c r="Q3" s="366"/>
      <c r="R3" s="366"/>
      <c r="S3" s="367"/>
    </row>
    <row r="4" ht="24" customHeight="1" spans="1:20">
      <c r="A4" s="438" t="s">
        <v>355</v>
      </c>
      <c r="B4" s="443" t="s">
        <v>222</v>
      </c>
      <c r="C4" s="444"/>
      <c r="D4" s="443" t="s">
        <v>273</v>
      </c>
      <c r="E4" s="444"/>
      <c r="F4" s="443" t="s">
        <v>274</v>
      </c>
      <c r="G4" s="444"/>
      <c r="H4" s="443" t="s">
        <v>275</v>
      </c>
      <c r="I4" s="444"/>
      <c r="J4" s="445" t="s">
        <v>356</v>
      </c>
      <c r="K4" s="443" t="s">
        <v>222</v>
      </c>
      <c r="L4" s="444"/>
      <c r="M4" s="443" t="s">
        <v>273</v>
      </c>
      <c r="N4" s="444"/>
      <c r="O4" s="443" t="s">
        <v>274</v>
      </c>
      <c r="P4" s="444"/>
      <c r="Q4" s="443" t="s">
        <v>275</v>
      </c>
      <c r="R4" s="444"/>
      <c r="S4" s="445" t="s">
        <v>356</v>
      </c>
    </row>
    <row r="5" ht="30" customHeight="1" spans="1:20">
      <c r="A5" s="438" t="s">
        <v>277</v>
      </c>
      <c r="B5" s="446" t="s">
        <v>224</v>
      </c>
      <c r="C5" s="446" t="s">
        <v>357</v>
      </c>
      <c r="D5" s="446" t="s">
        <v>224</v>
      </c>
      <c r="E5" s="446" t="s">
        <v>357</v>
      </c>
      <c r="F5" s="446" t="s">
        <v>224</v>
      </c>
      <c r="G5" s="446" t="s">
        <v>357</v>
      </c>
      <c r="H5" s="446" t="s">
        <v>224</v>
      </c>
      <c r="I5" s="446" t="s">
        <v>357</v>
      </c>
      <c r="J5" s="445"/>
      <c r="K5" s="446" t="s">
        <v>224</v>
      </c>
      <c r="L5" s="446" t="s">
        <v>357</v>
      </c>
      <c r="M5" s="446" t="s">
        <v>224</v>
      </c>
      <c r="N5" s="446" t="s">
        <v>357</v>
      </c>
      <c r="O5" s="446" t="s">
        <v>224</v>
      </c>
      <c r="P5" s="446" t="s">
        <v>357</v>
      </c>
      <c r="Q5" s="446" t="s">
        <v>224</v>
      </c>
      <c r="R5" s="446" t="s">
        <v>357</v>
      </c>
      <c r="S5" s="445"/>
    </row>
    <row r="6" ht="17.25" spans="1:20">
      <c r="A6" s="484" t="s">
        <v>286</v>
      </c>
      <c r="B6" s="448">
        <v>6.3</v>
      </c>
      <c r="C6" s="29">
        <f>(B6*165)+0</f>
        <v>1039.5</v>
      </c>
      <c r="D6" s="450">
        <f>((B6+0.1))+0</f>
        <v>6.4</v>
      </c>
      <c r="E6" s="29">
        <f>(D6*165)+0</f>
        <v>1056</v>
      </c>
      <c r="F6" s="485">
        <f>(B6+0.2)+0</f>
        <v>6.5</v>
      </c>
      <c r="G6" s="29">
        <f>(F6*165)+0</f>
        <v>1072.5</v>
      </c>
      <c r="H6" s="485">
        <f>B6+0.5</f>
        <v>6.8</v>
      </c>
      <c r="I6" s="29">
        <f>H6*165</f>
        <v>1122</v>
      </c>
      <c r="J6" s="452" t="s">
        <v>491</v>
      </c>
      <c r="K6" s="481" t="s">
        <v>204</v>
      </c>
      <c r="L6" s="29" t="str">
        <f>K6</f>
        <v>-</v>
      </c>
      <c r="M6" s="481" t="s">
        <v>204</v>
      </c>
      <c r="N6" s="481" t="s">
        <v>204</v>
      </c>
      <c r="O6" s="481" t="s">
        <v>204</v>
      </c>
      <c r="P6" s="481" t="s">
        <v>204</v>
      </c>
      <c r="Q6" s="481" t="s">
        <v>204</v>
      </c>
      <c r="R6" s="481" t="s">
        <v>204</v>
      </c>
      <c r="S6" s="481" t="s">
        <v>204</v>
      </c>
      <c r="T6"/>
    </row>
    <row r="7" ht="17.25" spans="1:20">
      <c r="A7" s="484" t="s">
        <v>287</v>
      </c>
      <c r="B7" s="448">
        <v>6.3</v>
      </c>
      <c r="C7" s="29">
        <f>(B7*165)+0</f>
        <v>1039.5</v>
      </c>
      <c r="D7" s="450">
        <f>((B7+0.1))+0</f>
        <v>6.4</v>
      </c>
      <c r="E7" s="29">
        <f>(D7*165)+0</f>
        <v>1056</v>
      </c>
      <c r="F7" s="485">
        <f>(B7+0.2)+0</f>
        <v>6.5</v>
      </c>
      <c r="G7" s="29">
        <f>(F7*165)+0</f>
        <v>1072.5</v>
      </c>
      <c r="H7" s="485">
        <f>B7+0.5</f>
        <v>6.8</v>
      </c>
      <c r="I7" s="29">
        <f>H7*165</f>
        <v>1122</v>
      </c>
      <c r="J7" s="452" t="s">
        <v>491</v>
      </c>
      <c r="K7" s="481" t="s">
        <v>204</v>
      </c>
      <c r="L7" s="29" t="str">
        <f>K7</f>
        <v>-</v>
      </c>
      <c r="M7" s="481" t="s">
        <v>204</v>
      </c>
      <c r="N7" s="481" t="s">
        <v>204</v>
      </c>
      <c r="O7" s="481" t="s">
        <v>204</v>
      </c>
      <c r="P7" s="481" t="s">
        <v>204</v>
      </c>
      <c r="Q7" s="481" t="s">
        <v>204</v>
      </c>
      <c r="R7" s="481" t="s">
        <v>204</v>
      </c>
      <c r="S7" s="481" t="s">
        <v>204</v>
      </c>
    </row>
    <row r="8" ht="17.25" spans="1:20">
      <c r="A8" s="484" t="s">
        <v>441</v>
      </c>
      <c r="B8" s="448">
        <v>6.3</v>
      </c>
      <c r="C8" s="29">
        <f>(B8*165)+0</f>
        <v>1039.5</v>
      </c>
      <c r="D8" s="450">
        <f>((B8+0.1))+0</f>
        <v>6.4</v>
      </c>
      <c r="E8" s="29">
        <f>(D8*165)+0</f>
        <v>1056</v>
      </c>
      <c r="F8" s="485">
        <f>(B8+0.2)+0</f>
        <v>6.5</v>
      </c>
      <c r="G8" s="29">
        <f>(F8*165)+0</f>
        <v>1072.5</v>
      </c>
      <c r="H8" s="485">
        <f>B8+0.5</f>
        <v>6.8</v>
      </c>
      <c r="I8" s="29">
        <f>H8*165</f>
        <v>1122</v>
      </c>
      <c r="J8" s="452" t="s">
        <v>491</v>
      </c>
      <c r="K8" s="481" t="s">
        <v>204</v>
      </c>
      <c r="L8" s="29" t="str">
        <f>K8</f>
        <v>-</v>
      </c>
      <c r="M8" s="481" t="s">
        <v>204</v>
      </c>
      <c r="N8" s="481" t="s">
        <v>204</v>
      </c>
      <c r="O8" s="481" t="s">
        <v>204</v>
      </c>
      <c r="P8" s="481" t="s">
        <v>204</v>
      </c>
      <c r="Q8" s="481" t="s">
        <v>204</v>
      </c>
      <c r="R8" s="481" t="s">
        <v>204</v>
      </c>
      <c r="S8" s="481" t="s">
        <v>204</v>
      </c>
    </row>
    <row r="9" ht="17.25" spans="1:20">
      <c r="A9" s="484" t="s">
        <v>446</v>
      </c>
      <c r="B9" s="448">
        <v>6.3</v>
      </c>
      <c r="C9" s="29">
        <f t="shared" ref="C9:C18" si="0">(B9*165)+0</f>
        <v>1039.5</v>
      </c>
      <c r="D9" s="450">
        <f t="shared" ref="D9:D18" si="1">((B9+0.1))+0</f>
        <v>6.4</v>
      </c>
      <c r="E9" s="29">
        <f t="shared" ref="E9:E18" si="2">(D9*165)+0</f>
        <v>1056</v>
      </c>
      <c r="F9" s="485">
        <f t="shared" ref="F9:F18" si="3">(B9+0.2)+0</f>
        <v>6.5</v>
      </c>
      <c r="G9" s="29">
        <f t="shared" ref="G9:G18" si="4">(F9*165)+0</f>
        <v>1072.5</v>
      </c>
      <c r="H9" s="485">
        <f t="shared" ref="H9:H18" si="5">B9+0.5</f>
        <v>6.8</v>
      </c>
      <c r="I9" s="29">
        <f t="shared" ref="I9:I18" si="6">H9*165</f>
        <v>1122</v>
      </c>
      <c r="J9" s="452" t="s">
        <v>491</v>
      </c>
      <c r="K9" s="481" t="s">
        <v>204</v>
      </c>
      <c r="L9" s="29" t="str">
        <f>K9</f>
        <v>-</v>
      </c>
      <c r="M9" s="481" t="s">
        <v>204</v>
      </c>
      <c r="N9" s="481" t="s">
        <v>204</v>
      </c>
      <c r="O9" s="481" t="s">
        <v>204</v>
      </c>
      <c r="P9" s="481" t="s">
        <v>204</v>
      </c>
      <c r="Q9" s="481" t="s">
        <v>204</v>
      </c>
      <c r="R9" s="481" t="s">
        <v>204</v>
      </c>
      <c r="S9" s="481" t="s">
        <v>204</v>
      </c>
    </row>
    <row r="10" ht="17.25" spans="1:20">
      <c r="A10" s="484" t="s">
        <v>297</v>
      </c>
      <c r="B10" s="448">
        <v>6.3</v>
      </c>
      <c r="C10" s="29">
        <f t="shared" si="0"/>
        <v>1039.5</v>
      </c>
      <c r="D10" s="450">
        <f t="shared" si="1"/>
        <v>6.4</v>
      </c>
      <c r="E10" s="29">
        <f t="shared" si="2"/>
        <v>1056</v>
      </c>
      <c r="F10" s="485">
        <f t="shared" si="3"/>
        <v>6.5</v>
      </c>
      <c r="G10" s="29">
        <f t="shared" si="4"/>
        <v>1072.5</v>
      </c>
      <c r="H10" s="485">
        <f t="shared" si="5"/>
        <v>6.8</v>
      </c>
      <c r="I10" s="29">
        <f t="shared" si="6"/>
        <v>1122</v>
      </c>
      <c r="J10" s="452" t="s">
        <v>509</v>
      </c>
      <c r="K10" s="481" t="s">
        <v>204</v>
      </c>
      <c r="L10" s="481" t="s">
        <v>204</v>
      </c>
      <c r="M10" s="481" t="s">
        <v>204</v>
      </c>
      <c r="N10" s="481" t="s">
        <v>204</v>
      </c>
      <c r="O10" s="481" t="s">
        <v>204</v>
      </c>
      <c r="P10" s="481" t="s">
        <v>204</v>
      </c>
      <c r="Q10" s="481" t="s">
        <v>204</v>
      </c>
      <c r="R10" s="481" t="s">
        <v>204</v>
      </c>
      <c r="S10" s="481" t="s">
        <v>204</v>
      </c>
    </row>
    <row r="11" ht="17.25" spans="1:20">
      <c r="A11" s="484" t="s">
        <v>298</v>
      </c>
      <c r="B11" s="448">
        <v>6.3</v>
      </c>
      <c r="C11" s="29">
        <f t="shared" si="0"/>
        <v>1039.5</v>
      </c>
      <c r="D11" s="450">
        <f t="shared" si="1"/>
        <v>6.4</v>
      </c>
      <c r="E11" s="29">
        <f t="shared" si="2"/>
        <v>1056</v>
      </c>
      <c r="F11" s="485">
        <f t="shared" si="3"/>
        <v>6.5</v>
      </c>
      <c r="G11" s="29">
        <f t="shared" si="4"/>
        <v>1072.5</v>
      </c>
      <c r="H11" s="485">
        <f t="shared" si="5"/>
        <v>6.8</v>
      </c>
      <c r="I11" s="29">
        <f t="shared" si="6"/>
        <v>1122</v>
      </c>
      <c r="J11" s="452" t="s">
        <v>509</v>
      </c>
      <c r="K11" s="481" t="s">
        <v>204</v>
      </c>
      <c r="L11" s="481" t="s">
        <v>204</v>
      </c>
      <c r="M11" s="481" t="s">
        <v>204</v>
      </c>
      <c r="N11" s="481" t="s">
        <v>204</v>
      </c>
      <c r="O11" s="481" t="s">
        <v>204</v>
      </c>
      <c r="P11" s="481" t="s">
        <v>204</v>
      </c>
      <c r="Q11" s="481" t="s">
        <v>204</v>
      </c>
      <c r="R11" s="481" t="s">
        <v>204</v>
      </c>
      <c r="S11" s="481" t="s">
        <v>204</v>
      </c>
    </row>
    <row r="12" ht="17.25" spans="1:20">
      <c r="A12" s="484" t="s">
        <v>510</v>
      </c>
      <c r="B12" s="448">
        <v>6.3</v>
      </c>
      <c r="C12" s="29">
        <f t="shared" si="0"/>
        <v>1039.5</v>
      </c>
      <c r="D12" s="450">
        <f t="shared" si="1"/>
        <v>6.4</v>
      </c>
      <c r="E12" s="29">
        <f t="shared" si="2"/>
        <v>1056</v>
      </c>
      <c r="F12" s="485">
        <f t="shared" si="3"/>
        <v>6.5</v>
      </c>
      <c r="G12" s="29">
        <f t="shared" si="4"/>
        <v>1072.5</v>
      </c>
      <c r="H12" s="485">
        <f t="shared" si="5"/>
        <v>6.8</v>
      </c>
      <c r="I12" s="29">
        <f t="shared" si="6"/>
        <v>1122</v>
      </c>
      <c r="J12" s="452" t="s">
        <v>511</v>
      </c>
      <c r="K12" s="481" t="s">
        <v>204</v>
      </c>
      <c r="L12" s="481" t="s">
        <v>204</v>
      </c>
      <c r="M12" s="481" t="s">
        <v>204</v>
      </c>
      <c r="N12" s="481" t="s">
        <v>204</v>
      </c>
      <c r="O12" s="481" t="s">
        <v>204</v>
      </c>
      <c r="P12" s="481" t="s">
        <v>204</v>
      </c>
      <c r="Q12" s="481" t="s">
        <v>204</v>
      </c>
      <c r="R12" s="481" t="s">
        <v>204</v>
      </c>
      <c r="S12" s="481" t="s">
        <v>204</v>
      </c>
    </row>
    <row r="13" ht="17.25" spans="1:20">
      <c r="A13" s="484" t="s">
        <v>442</v>
      </c>
      <c r="B13" s="448">
        <v>6.7</v>
      </c>
      <c r="C13" s="29">
        <f t="shared" si="0"/>
        <v>1105.5</v>
      </c>
      <c r="D13" s="450">
        <f t="shared" si="1"/>
        <v>6.8</v>
      </c>
      <c r="E13" s="29">
        <f t="shared" si="2"/>
        <v>1122</v>
      </c>
      <c r="F13" s="485">
        <f t="shared" si="3"/>
        <v>6.9</v>
      </c>
      <c r="G13" s="29">
        <f t="shared" si="4"/>
        <v>1138.5</v>
      </c>
      <c r="H13" s="485">
        <f t="shared" si="5"/>
        <v>7.2</v>
      </c>
      <c r="I13" s="29">
        <f t="shared" si="6"/>
        <v>1188</v>
      </c>
      <c r="J13" s="452" t="s">
        <v>511</v>
      </c>
      <c r="K13" s="481" t="s">
        <v>204</v>
      </c>
      <c r="L13" s="481" t="s">
        <v>204</v>
      </c>
      <c r="M13" s="481" t="s">
        <v>204</v>
      </c>
      <c r="N13" s="481" t="s">
        <v>204</v>
      </c>
      <c r="O13" s="481" t="s">
        <v>204</v>
      </c>
      <c r="P13" s="481" t="s">
        <v>204</v>
      </c>
      <c r="Q13" s="481" t="s">
        <v>204</v>
      </c>
      <c r="R13" s="481" t="s">
        <v>204</v>
      </c>
      <c r="S13" s="481" t="s">
        <v>204</v>
      </c>
    </row>
    <row r="14" ht="17.25" spans="1:20">
      <c r="A14" s="484" t="s">
        <v>440</v>
      </c>
      <c r="B14" s="448">
        <v>6.7</v>
      </c>
      <c r="C14" s="29">
        <f t="shared" si="0"/>
        <v>1105.5</v>
      </c>
      <c r="D14" s="450">
        <f t="shared" si="1"/>
        <v>6.8</v>
      </c>
      <c r="E14" s="29">
        <f t="shared" si="2"/>
        <v>1122</v>
      </c>
      <c r="F14" s="485">
        <f t="shared" si="3"/>
        <v>6.9</v>
      </c>
      <c r="G14" s="29">
        <f t="shared" si="4"/>
        <v>1138.5</v>
      </c>
      <c r="H14" s="485">
        <f t="shared" si="5"/>
        <v>7.2</v>
      </c>
      <c r="I14" s="29">
        <f t="shared" si="6"/>
        <v>1188</v>
      </c>
      <c r="J14" s="452" t="s">
        <v>511</v>
      </c>
      <c r="K14" s="481" t="s">
        <v>204</v>
      </c>
      <c r="L14" s="481" t="s">
        <v>204</v>
      </c>
      <c r="M14" s="481" t="s">
        <v>204</v>
      </c>
      <c r="N14" s="481" t="s">
        <v>204</v>
      </c>
      <c r="O14" s="481" t="s">
        <v>204</v>
      </c>
      <c r="P14" s="481" t="s">
        <v>204</v>
      </c>
      <c r="Q14" s="481" t="s">
        <v>204</v>
      </c>
      <c r="R14" s="481" t="s">
        <v>204</v>
      </c>
      <c r="S14" s="481" t="s">
        <v>204</v>
      </c>
    </row>
    <row r="15" ht="17.25" spans="1:20">
      <c r="A15" s="484" t="s">
        <v>512</v>
      </c>
      <c r="B15" s="448">
        <v>6.7</v>
      </c>
      <c r="C15" s="29">
        <f t="shared" si="0"/>
        <v>1105.5</v>
      </c>
      <c r="D15" s="450">
        <f t="shared" si="1"/>
        <v>6.8</v>
      </c>
      <c r="E15" s="29">
        <f t="shared" si="2"/>
        <v>1122</v>
      </c>
      <c r="F15" s="485">
        <f t="shared" si="3"/>
        <v>6.9</v>
      </c>
      <c r="G15" s="29">
        <f t="shared" si="4"/>
        <v>1138.5</v>
      </c>
      <c r="H15" s="485">
        <f t="shared" si="5"/>
        <v>7.2</v>
      </c>
      <c r="I15" s="29">
        <f t="shared" si="6"/>
        <v>1188</v>
      </c>
      <c r="J15" s="452" t="s">
        <v>511</v>
      </c>
      <c r="K15" s="481" t="s">
        <v>204</v>
      </c>
      <c r="L15" s="481" t="s">
        <v>204</v>
      </c>
      <c r="M15" s="481" t="s">
        <v>204</v>
      </c>
      <c r="N15" s="481" t="s">
        <v>204</v>
      </c>
      <c r="O15" s="481" t="s">
        <v>204</v>
      </c>
      <c r="P15" s="481" t="s">
        <v>204</v>
      </c>
      <c r="Q15" s="481" t="s">
        <v>204</v>
      </c>
      <c r="R15" s="481" t="s">
        <v>204</v>
      </c>
      <c r="S15" s="481" t="s">
        <v>204</v>
      </c>
    </row>
    <row r="16" ht="17.25" spans="1:20">
      <c r="A16" s="484" t="s">
        <v>436</v>
      </c>
      <c r="B16" s="448">
        <v>6.7</v>
      </c>
      <c r="C16" s="29">
        <f t="shared" si="0"/>
        <v>1105.5</v>
      </c>
      <c r="D16" s="450">
        <f t="shared" si="1"/>
        <v>6.8</v>
      </c>
      <c r="E16" s="29">
        <f t="shared" si="2"/>
        <v>1122</v>
      </c>
      <c r="F16" s="485">
        <f t="shared" si="3"/>
        <v>6.9</v>
      </c>
      <c r="G16" s="29">
        <f t="shared" si="4"/>
        <v>1138.5</v>
      </c>
      <c r="H16" s="485">
        <f t="shared" si="5"/>
        <v>7.2</v>
      </c>
      <c r="I16" s="29">
        <f t="shared" si="6"/>
        <v>1188</v>
      </c>
      <c r="J16" s="452" t="s">
        <v>511</v>
      </c>
      <c r="K16" s="481" t="s">
        <v>204</v>
      </c>
      <c r="L16" s="481" t="s">
        <v>204</v>
      </c>
      <c r="M16" s="481" t="s">
        <v>204</v>
      </c>
      <c r="N16" s="481" t="s">
        <v>204</v>
      </c>
      <c r="O16" s="481" t="s">
        <v>204</v>
      </c>
      <c r="P16" s="481" t="s">
        <v>204</v>
      </c>
      <c r="Q16" s="481" t="s">
        <v>204</v>
      </c>
      <c r="R16" s="481" t="s">
        <v>204</v>
      </c>
      <c r="S16" s="481" t="s">
        <v>204</v>
      </c>
    </row>
    <row r="17" ht="17.25" spans="1:19">
      <c r="A17" s="484" t="s">
        <v>439</v>
      </c>
      <c r="B17" s="448">
        <v>6.8</v>
      </c>
      <c r="C17" s="29">
        <f t="shared" si="0"/>
        <v>1122</v>
      </c>
      <c r="D17" s="450">
        <f t="shared" si="1"/>
        <v>6.9</v>
      </c>
      <c r="E17" s="29">
        <f t="shared" si="2"/>
        <v>1138.5</v>
      </c>
      <c r="F17" s="485">
        <f t="shared" si="3"/>
        <v>7</v>
      </c>
      <c r="G17" s="29">
        <f t="shared" si="4"/>
        <v>1155</v>
      </c>
      <c r="H17" s="485">
        <f t="shared" si="5"/>
        <v>7.3</v>
      </c>
      <c r="I17" s="29">
        <f t="shared" si="6"/>
        <v>1204.5</v>
      </c>
      <c r="J17" s="452" t="s">
        <v>511</v>
      </c>
      <c r="K17" s="481" t="s">
        <v>204</v>
      </c>
      <c r="L17" s="481" t="s">
        <v>204</v>
      </c>
      <c r="M17" s="481" t="s">
        <v>204</v>
      </c>
      <c r="N17" s="481" t="s">
        <v>204</v>
      </c>
      <c r="O17" s="481" t="s">
        <v>204</v>
      </c>
      <c r="P17" s="481" t="s">
        <v>204</v>
      </c>
      <c r="Q17" s="481" t="s">
        <v>204</v>
      </c>
      <c r="R17" s="481" t="s">
        <v>204</v>
      </c>
      <c r="S17" s="481" t="s">
        <v>204</v>
      </c>
    </row>
    <row r="18" ht="17.25" spans="1:19">
      <c r="A18" s="484" t="s">
        <v>513</v>
      </c>
      <c r="B18" s="448">
        <v>6.8</v>
      </c>
      <c r="C18" s="29">
        <f t="shared" si="0"/>
        <v>1122</v>
      </c>
      <c r="D18" s="450">
        <f t="shared" si="1"/>
        <v>6.9</v>
      </c>
      <c r="E18" s="29">
        <f t="shared" si="2"/>
        <v>1138.5</v>
      </c>
      <c r="F18" s="485">
        <f t="shared" si="3"/>
        <v>7</v>
      </c>
      <c r="G18" s="29">
        <f t="shared" si="4"/>
        <v>1155</v>
      </c>
      <c r="H18" s="485">
        <f t="shared" si="5"/>
        <v>7.3</v>
      </c>
      <c r="I18" s="29">
        <f t="shared" si="6"/>
        <v>1204.5</v>
      </c>
      <c r="J18" s="452" t="s">
        <v>511</v>
      </c>
      <c r="K18" s="481" t="s">
        <v>204</v>
      </c>
      <c r="L18" s="481" t="s">
        <v>204</v>
      </c>
      <c r="M18" s="481" t="s">
        <v>204</v>
      </c>
      <c r="N18" s="481" t="s">
        <v>204</v>
      </c>
      <c r="O18" s="481" t="s">
        <v>204</v>
      </c>
      <c r="P18" s="481" t="s">
        <v>204</v>
      </c>
      <c r="Q18" s="481" t="s">
        <v>204</v>
      </c>
      <c r="R18" s="481" t="s">
        <v>204</v>
      </c>
      <c r="S18" s="481" t="s">
        <v>204</v>
      </c>
    </row>
    <row r="19" ht="17.25" spans="1:19">
      <c r="A19" s="447" t="s">
        <v>458</v>
      </c>
      <c r="B19" s="481" t="s">
        <v>204</v>
      </c>
      <c r="C19" s="29" t="str">
        <f t="shared" ref="C19:C24" si="7">B19</f>
        <v>-</v>
      </c>
      <c r="D19" s="481" t="s">
        <v>204</v>
      </c>
      <c r="E19" s="481" t="s">
        <v>204</v>
      </c>
      <c r="F19" s="481" t="s">
        <v>204</v>
      </c>
      <c r="G19" s="481" t="s">
        <v>204</v>
      </c>
      <c r="H19" s="481" t="s">
        <v>204</v>
      </c>
      <c r="I19" s="481" t="s">
        <v>204</v>
      </c>
      <c r="J19" s="448"/>
      <c r="K19" s="29">
        <v>5.9</v>
      </c>
      <c r="L19" s="29">
        <f t="shared" ref="L19:L24" si="8">K19*165</f>
        <v>973.5</v>
      </c>
      <c r="M19" s="450">
        <f>(K19+0.1)</f>
        <v>6</v>
      </c>
      <c r="N19" s="449">
        <f t="shared" ref="N19:N24" si="9">M19*165</f>
        <v>990</v>
      </c>
      <c r="O19" s="485">
        <f t="shared" ref="O19:O24" si="10">K19+0.2</f>
        <v>6.1</v>
      </c>
      <c r="P19" s="29">
        <f t="shared" ref="P19:P24" si="11">O19*165</f>
        <v>1006.5</v>
      </c>
      <c r="Q19" s="485">
        <f t="shared" ref="Q19:Q24" si="12">K19+0.5</f>
        <v>6.4</v>
      </c>
      <c r="R19" s="29">
        <f t="shared" ref="R19:R24" si="13">Q19*165</f>
        <v>1056</v>
      </c>
      <c r="S19" s="452" t="s">
        <v>491</v>
      </c>
    </row>
    <row r="20" ht="17.25" spans="1:19">
      <c r="A20" s="447" t="s">
        <v>514</v>
      </c>
      <c r="B20" s="481" t="s">
        <v>204</v>
      </c>
      <c r="C20" s="29" t="str">
        <f t="shared" si="7"/>
        <v>-</v>
      </c>
      <c r="D20" s="481" t="s">
        <v>204</v>
      </c>
      <c r="E20" s="481" t="s">
        <v>204</v>
      </c>
      <c r="F20" s="481" t="s">
        <v>204</v>
      </c>
      <c r="G20" s="481" t="s">
        <v>204</v>
      </c>
      <c r="H20" s="481" t="s">
        <v>204</v>
      </c>
      <c r="I20" s="481" t="s">
        <v>204</v>
      </c>
      <c r="J20" s="448"/>
      <c r="K20" s="29">
        <v>5.9</v>
      </c>
      <c r="L20" s="29">
        <f t="shared" si="8"/>
        <v>973.5</v>
      </c>
      <c r="M20" s="450">
        <f t="shared" ref="M19:M24" si="14">(K20+0.1)</f>
        <v>6</v>
      </c>
      <c r="N20" s="449">
        <f t="shared" si="9"/>
        <v>990</v>
      </c>
      <c r="O20" s="485">
        <f t="shared" si="10"/>
        <v>6.1</v>
      </c>
      <c r="P20" s="29">
        <f t="shared" si="11"/>
        <v>1006.5</v>
      </c>
      <c r="Q20" s="485">
        <f t="shared" si="12"/>
        <v>6.4</v>
      </c>
      <c r="R20" s="29">
        <f t="shared" si="13"/>
        <v>1056</v>
      </c>
      <c r="S20" s="452" t="s">
        <v>491</v>
      </c>
    </row>
    <row r="21" ht="17.25" spans="1:19">
      <c r="A21" s="436" t="s">
        <v>515</v>
      </c>
      <c r="B21" s="481" t="s">
        <v>204</v>
      </c>
      <c r="C21" s="29" t="str">
        <f t="shared" si="7"/>
        <v>-</v>
      </c>
      <c r="D21" s="481" t="s">
        <v>204</v>
      </c>
      <c r="E21" s="481" t="s">
        <v>204</v>
      </c>
      <c r="F21" s="481" t="s">
        <v>204</v>
      </c>
      <c r="G21" s="481" t="s">
        <v>204</v>
      </c>
      <c r="H21" s="481" t="s">
        <v>204</v>
      </c>
      <c r="I21" s="481" t="s">
        <v>204</v>
      </c>
      <c r="J21" s="448"/>
      <c r="K21" s="29">
        <v>6.1</v>
      </c>
      <c r="L21" s="29">
        <f t="shared" si="8"/>
        <v>1006.5</v>
      </c>
      <c r="M21" s="450">
        <f t="shared" si="14"/>
        <v>6.2</v>
      </c>
      <c r="N21" s="449">
        <f t="shared" si="9"/>
        <v>1023</v>
      </c>
      <c r="O21" s="485">
        <f t="shared" si="10"/>
        <v>6.3</v>
      </c>
      <c r="P21" s="29">
        <f t="shared" si="11"/>
        <v>1039.5</v>
      </c>
      <c r="Q21" s="485">
        <f t="shared" si="12"/>
        <v>6.6</v>
      </c>
      <c r="R21" s="29">
        <f t="shared" si="13"/>
        <v>1089</v>
      </c>
      <c r="S21" s="452" t="s">
        <v>491</v>
      </c>
    </row>
    <row r="22" ht="17.25" spans="1:19">
      <c r="A22" s="447" t="s">
        <v>457</v>
      </c>
      <c r="B22" s="481" t="s">
        <v>204</v>
      </c>
      <c r="C22" s="29" t="str">
        <f t="shared" si="7"/>
        <v>-</v>
      </c>
      <c r="D22" s="481" t="s">
        <v>204</v>
      </c>
      <c r="E22" s="481" t="s">
        <v>204</v>
      </c>
      <c r="F22" s="481" t="s">
        <v>204</v>
      </c>
      <c r="G22" s="481" t="s">
        <v>204</v>
      </c>
      <c r="H22" s="481" t="s">
        <v>204</v>
      </c>
      <c r="I22" s="481" t="s">
        <v>204</v>
      </c>
      <c r="J22" s="448"/>
      <c r="K22" s="29">
        <v>6.1</v>
      </c>
      <c r="L22" s="29">
        <f t="shared" si="8"/>
        <v>1006.5</v>
      </c>
      <c r="M22" s="450">
        <f t="shared" si="14"/>
        <v>6.2</v>
      </c>
      <c r="N22" s="449">
        <f t="shared" si="9"/>
        <v>1023</v>
      </c>
      <c r="O22" s="485">
        <f t="shared" si="10"/>
        <v>6.3</v>
      </c>
      <c r="P22" s="29">
        <f t="shared" si="11"/>
        <v>1039.5</v>
      </c>
      <c r="Q22" s="485">
        <f t="shared" si="12"/>
        <v>6.6</v>
      </c>
      <c r="R22" s="29">
        <f t="shared" si="13"/>
        <v>1089</v>
      </c>
      <c r="S22" s="452" t="s">
        <v>509</v>
      </c>
    </row>
    <row r="23" ht="17.25" spans="1:19">
      <c r="A23" s="447" t="s">
        <v>292</v>
      </c>
      <c r="B23" s="481" t="s">
        <v>204</v>
      </c>
      <c r="C23" s="29" t="str">
        <f t="shared" si="7"/>
        <v>-</v>
      </c>
      <c r="D23" s="29" t="str">
        <f t="shared" ref="D23:I23" si="15">C23</f>
        <v>-</v>
      </c>
      <c r="E23" s="29" t="str">
        <f t="shared" si="15"/>
        <v>-</v>
      </c>
      <c r="F23" s="29" t="str">
        <f t="shared" si="15"/>
        <v>-</v>
      </c>
      <c r="G23" s="29" t="str">
        <f t="shared" si="15"/>
        <v>-</v>
      </c>
      <c r="H23" s="29" t="str">
        <f t="shared" si="15"/>
        <v>-</v>
      </c>
      <c r="I23" s="29" t="str">
        <f t="shared" si="15"/>
        <v>-</v>
      </c>
      <c r="J23" s="448"/>
      <c r="K23" s="29">
        <v>6</v>
      </c>
      <c r="L23" s="29">
        <f t="shared" si="8"/>
        <v>990</v>
      </c>
      <c r="M23" s="450">
        <f t="shared" si="14"/>
        <v>6.1</v>
      </c>
      <c r="N23" s="449">
        <f t="shared" si="9"/>
        <v>1006.5</v>
      </c>
      <c r="O23" s="485">
        <f t="shared" si="10"/>
        <v>6.2</v>
      </c>
      <c r="P23" s="29">
        <f t="shared" si="11"/>
        <v>1023</v>
      </c>
      <c r="Q23" s="485">
        <f t="shared" si="12"/>
        <v>6.5</v>
      </c>
      <c r="R23" s="29">
        <f t="shared" si="13"/>
        <v>1072.5</v>
      </c>
      <c r="S23" s="452" t="s">
        <v>509</v>
      </c>
    </row>
    <row r="24" ht="17.25" spans="1:19">
      <c r="A24" s="447" t="s">
        <v>461</v>
      </c>
      <c r="B24" s="481" t="s">
        <v>204</v>
      </c>
      <c r="C24" s="29" t="str">
        <f t="shared" si="7"/>
        <v>-</v>
      </c>
      <c r="D24" s="481" t="s">
        <v>204</v>
      </c>
      <c r="E24" s="481" t="s">
        <v>204</v>
      </c>
      <c r="F24" s="481" t="s">
        <v>204</v>
      </c>
      <c r="G24" s="481" t="s">
        <v>204</v>
      </c>
      <c r="H24" s="481" t="s">
        <v>204</v>
      </c>
      <c r="I24" s="481" t="s">
        <v>204</v>
      </c>
      <c r="J24" s="448"/>
      <c r="K24" s="29">
        <v>6</v>
      </c>
      <c r="L24" s="29">
        <f t="shared" si="8"/>
        <v>990</v>
      </c>
      <c r="M24" s="450">
        <f t="shared" si="14"/>
        <v>6.1</v>
      </c>
      <c r="N24" s="449">
        <f t="shared" si="9"/>
        <v>1006.5</v>
      </c>
      <c r="O24" s="485">
        <f t="shared" si="10"/>
        <v>6.2</v>
      </c>
      <c r="P24" s="29">
        <f t="shared" si="11"/>
        <v>1023</v>
      </c>
      <c r="Q24" s="485">
        <f t="shared" si="12"/>
        <v>6.5</v>
      </c>
      <c r="R24" s="29">
        <f t="shared" si="13"/>
        <v>1072.5</v>
      </c>
      <c r="S24" s="448" t="s">
        <v>516</v>
      </c>
    </row>
    <row r="25" ht="17.25" spans="1:19">
      <c r="A25" s="454" t="s">
        <v>390</v>
      </c>
      <c r="B25" s="454"/>
      <c r="C25" s="454"/>
      <c r="D25" s="454"/>
      <c r="E25" s="454"/>
      <c r="F25" s="454"/>
      <c r="G25" s="454"/>
      <c r="H25" s="454"/>
      <c r="I25" s="454"/>
      <c r="J25" s="454"/>
      <c r="K25" s="454"/>
      <c r="L25" s="454"/>
      <c r="M25" s="454"/>
      <c r="N25" s="454"/>
      <c r="O25" s="454"/>
      <c r="P25" s="454"/>
      <c r="Q25" s="454"/>
      <c r="R25" s="454"/>
      <c r="S25" s="454"/>
    </row>
    <row r="26" ht="42" customHeight="1" spans="1:19">
      <c r="A26" s="455" t="s">
        <v>364</v>
      </c>
      <c r="B26" s="455"/>
      <c r="C26" s="455"/>
      <c r="D26" s="455"/>
      <c r="E26" s="455"/>
      <c r="F26" s="455"/>
      <c r="G26" s="455"/>
      <c r="H26" s="455"/>
      <c r="I26" s="455"/>
      <c r="J26" s="455"/>
      <c r="K26" s="455"/>
      <c r="L26" s="455"/>
      <c r="M26" s="455"/>
      <c r="N26" s="455"/>
      <c r="O26" s="455"/>
      <c r="P26" s="455"/>
      <c r="Q26" s="455"/>
      <c r="R26" s="455"/>
      <c r="S26" s="455"/>
    </row>
    <row r="27" ht="37.2" customHeight="1" spans="1:19">
      <c r="A27" s="455" t="s">
        <v>330</v>
      </c>
      <c r="B27" s="455"/>
      <c r="C27" s="455" t="s">
        <v>365</v>
      </c>
      <c r="D27" s="455"/>
      <c r="E27" s="455"/>
      <c r="F27" s="455"/>
      <c r="G27" s="455"/>
      <c r="H27" s="455"/>
      <c r="I27" s="455"/>
      <c r="J27" s="455"/>
      <c r="K27" s="455"/>
      <c r="L27" s="455"/>
      <c r="M27" s="455"/>
      <c r="N27" s="455"/>
      <c r="O27" s="455"/>
      <c r="P27" s="455"/>
      <c r="Q27" s="455"/>
      <c r="R27" s="455"/>
      <c r="S27" s="455"/>
    </row>
    <row r="28" ht="17.25" spans="1:19">
      <c r="A28" s="456" t="s">
        <v>332</v>
      </c>
      <c r="B28" s="456"/>
      <c r="C28" s="457" t="s">
        <v>333</v>
      </c>
      <c r="D28" s="457"/>
      <c r="E28" s="457"/>
      <c r="F28" s="457"/>
      <c r="G28" s="457"/>
      <c r="H28" s="457"/>
      <c r="I28" s="457"/>
      <c r="J28" s="457"/>
      <c r="K28" s="457"/>
      <c r="L28" s="457"/>
      <c r="M28" s="457"/>
      <c r="N28" s="457"/>
      <c r="O28" s="457"/>
      <c r="P28" s="457"/>
      <c r="Q28" s="457"/>
      <c r="R28" s="457"/>
      <c r="S28" s="457"/>
    </row>
    <row r="29" ht="64.95" customHeight="1" spans="1:19">
      <c r="A29" s="458" t="s">
        <v>465</v>
      </c>
      <c r="B29" s="458"/>
      <c r="C29" s="455" t="s">
        <v>466</v>
      </c>
      <c r="D29" s="455"/>
      <c r="E29" s="455"/>
      <c r="F29" s="455"/>
      <c r="G29" s="455"/>
      <c r="H29" s="455"/>
      <c r="I29" s="455"/>
      <c r="J29" s="455"/>
      <c r="K29" s="455"/>
      <c r="L29" s="455"/>
      <c r="M29" s="455"/>
      <c r="N29" s="455"/>
      <c r="O29" s="455"/>
      <c r="P29" s="455"/>
      <c r="Q29" s="455"/>
      <c r="R29" s="455"/>
      <c r="S29" s="455"/>
    </row>
    <row r="30" ht="17.25" spans="1:19">
      <c r="A30" s="456" t="s">
        <v>334</v>
      </c>
      <c r="B30" s="456"/>
      <c r="C30" s="456" t="s">
        <v>467</v>
      </c>
      <c r="D30" s="456"/>
      <c r="E30" s="456"/>
      <c r="F30" s="456"/>
      <c r="G30" s="456"/>
      <c r="H30" s="456"/>
      <c r="I30" s="456"/>
      <c r="J30" s="456"/>
      <c r="K30" s="456"/>
      <c r="L30" s="456"/>
      <c r="M30" s="456"/>
      <c r="N30" s="456"/>
      <c r="O30" s="456"/>
      <c r="P30" s="456"/>
      <c r="Q30" s="456"/>
      <c r="R30" s="456"/>
      <c r="S30" s="456"/>
    </row>
    <row r="31" ht="17.25" spans="1:19">
      <c r="A31" s="456" t="s">
        <v>336</v>
      </c>
      <c r="B31" s="456"/>
      <c r="C31" s="456" t="s">
        <v>337</v>
      </c>
      <c r="D31" s="456"/>
      <c r="E31" s="456"/>
      <c r="F31" s="456"/>
      <c r="G31" s="456"/>
      <c r="H31" s="456"/>
      <c r="I31" s="456"/>
      <c r="J31" s="456"/>
      <c r="K31" s="456"/>
      <c r="L31" s="456"/>
      <c r="M31" s="456"/>
      <c r="N31" s="456"/>
      <c r="O31" s="456"/>
      <c r="P31" s="456"/>
      <c r="Q31" s="456"/>
      <c r="R31" s="456"/>
      <c r="S31" s="456"/>
    </row>
    <row r="32" ht="17.25" spans="1:19">
      <c r="A32" s="456" t="s">
        <v>338</v>
      </c>
      <c r="B32" s="456"/>
      <c r="C32" s="456" t="s">
        <v>339</v>
      </c>
      <c r="D32" s="456"/>
      <c r="E32" s="456"/>
      <c r="F32" s="456"/>
      <c r="G32" s="456"/>
      <c r="H32" s="456"/>
      <c r="I32" s="456"/>
      <c r="J32" s="456"/>
      <c r="K32" s="456"/>
      <c r="L32" s="456"/>
      <c r="M32" s="456"/>
      <c r="N32" s="456"/>
      <c r="O32" s="456"/>
      <c r="P32" s="456"/>
      <c r="Q32" s="456"/>
      <c r="R32" s="456"/>
      <c r="S32" s="456"/>
    </row>
    <row r="33" ht="17.25" spans="1:19">
      <c r="A33" s="457" t="s">
        <v>340</v>
      </c>
      <c r="B33" s="457"/>
      <c r="C33" s="457" t="s">
        <v>468</v>
      </c>
      <c r="D33" s="457"/>
      <c r="E33" s="457"/>
      <c r="F33" s="457"/>
      <c r="G33" s="457"/>
      <c r="H33" s="457"/>
      <c r="I33" s="457"/>
      <c r="J33" s="457"/>
      <c r="K33" s="457"/>
      <c r="L33" s="457"/>
      <c r="M33" s="457"/>
      <c r="N33" s="457"/>
      <c r="O33" s="457"/>
      <c r="P33" s="457"/>
      <c r="Q33" s="457"/>
      <c r="R33" s="457"/>
      <c r="S33" s="457"/>
    </row>
    <row r="34" spans="1:19">
      <c r="A34" s="459" t="s">
        <v>342</v>
      </c>
      <c r="B34" s="459"/>
      <c r="C34" s="460" t="s">
        <v>367</v>
      </c>
      <c r="D34" s="460"/>
      <c r="E34" s="460"/>
      <c r="F34" s="460"/>
      <c r="G34" s="460"/>
      <c r="H34" s="460"/>
      <c r="I34" s="460"/>
      <c r="J34" s="460"/>
      <c r="K34" s="460"/>
      <c r="L34" s="460"/>
      <c r="M34" s="460"/>
      <c r="N34" s="460"/>
      <c r="O34" s="460"/>
      <c r="P34" s="460"/>
      <c r="Q34" s="460"/>
      <c r="R34" s="460"/>
      <c r="S34" s="460"/>
    </row>
    <row r="35" ht="17.25" spans="1:19">
      <c r="A35" s="459"/>
      <c r="B35" s="459"/>
      <c r="C35" s="461" t="s">
        <v>345</v>
      </c>
      <c r="D35" s="461"/>
      <c r="E35" s="461"/>
      <c r="F35" s="461"/>
      <c r="G35" s="461"/>
      <c r="H35" s="461"/>
      <c r="I35" s="461"/>
      <c r="J35" s="461"/>
      <c r="K35" s="461"/>
      <c r="L35" s="461"/>
      <c r="M35" s="461"/>
      <c r="N35" s="461"/>
      <c r="O35" s="461"/>
      <c r="P35" s="461"/>
      <c r="Q35" s="461"/>
      <c r="R35" s="461"/>
      <c r="S35" s="461"/>
    </row>
    <row r="36" ht="17.25" spans="1:19">
      <c r="A36" s="459" t="s">
        <v>346</v>
      </c>
      <c r="B36" s="459"/>
      <c r="C36" s="462" t="s">
        <v>347</v>
      </c>
      <c r="D36" s="462"/>
      <c r="E36" s="462"/>
      <c r="F36" s="462"/>
      <c r="G36" s="462"/>
      <c r="H36" s="462"/>
      <c r="I36" s="462"/>
      <c r="J36" s="462"/>
      <c r="K36" s="462"/>
      <c r="L36" s="462"/>
      <c r="M36" s="462"/>
      <c r="N36" s="462"/>
      <c r="O36" s="462"/>
      <c r="P36" s="462"/>
      <c r="Q36" s="462"/>
      <c r="R36" s="462"/>
      <c r="S36" s="462"/>
    </row>
    <row r="37" ht="17.25" spans="1:19">
      <c r="A37" s="459"/>
      <c r="B37" s="459"/>
      <c r="C37" s="462" t="s">
        <v>368</v>
      </c>
      <c r="D37" s="462"/>
      <c r="E37" s="462"/>
      <c r="F37" s="462"/>
      <c r="G37" s="462"/>
      <c r="H37" s="462"/>
      <c r="I37" s="462"/>
      <c r="J37" s="462"/>
      <c r="K37" s="462"/>
      <c r="L37" s="462"/>
      <c r="M37" s="462"/>
      <c r="N37" s="462"/>
      <c r="O37" s="462"/>
      <c r="P37" s="462"/>
      <c r="Q37" s="462"/>
      <c r="R37" s="462"/>
      <c r="S37" s="462"/>
    </row>
    <row r="38" ht="17.25" spans="1:19">
      <c r="A38" s="459"/>
      <c r="B38" s="459"/>
      <c r="C38" s="462" t="s">
        <v>349</v>
      </c>
      <c r="D38" s="462"/>
      <c r="E38" s="462"/>
      <c r="F38" s="462"/>
      <c r="G38" s="462"/>
      <c r="H38" s="462"/>
      <c r="I38" s="462"/>
      <c r="J38" s="462"/>
      <c r="K38" s="462"/>
      <c r="L38" s="462"/>
      <c r="M38" s="462"/>
      <c r="N38" s="462"/>
      <c r="O38" s="462"/>
      <c r="P38" s="462"/>
      <c r="Q38" s="462"/>
      <c r="R38" s="462"/>
      <c r="S38" s="462"/>
    </row>
    <row r="39" ht="17.25" spans="1:19">
      <c r="A39" s="459"/>
      <c r="B39" s="459"/>
      <c r="C39" s="462" t="s">
        <v>350</v>
      </c>
      <c r="D39" s="462"/>
      <c r="E39" s="462"/>
      <c r="F39" s="462"/>
      <c r="G39" s="462"/>
      <c r="H39" s="462"/>
      <c r="I39" s="462"/>
      <c r="J39" s="462"/>
      <c r="K39" s="462"/>
      <c r="L39" s="462"/>
      <c r="M39" s="462"/>
      <c r="N39" s="462"/>
      <c r="O39" s="462"/>
      <c r="P39" s="462"/>
      <c r="Q39" s="462"/>
      <c r="R39" s="462"/>
      <c r="S39" s="462"/>
    </row>
    <row r="40" ht="49.95" customHeight="1" spans="1:19">
      <c r="A40" s="459" t="s">
        <v>351</v>
      </c>
      <c r="B40" s="459"/>
      <c r="C40" s="462" t="s">
        <v>352</v>
      </c>
      <c r="D40" s="462"/>
      <c r="E40" s="462"/>
      <c r="F40" s="462"/>
      <c r="G40" s="462"/>
      <c r="H40" s="462"/>
      <c r="I40" s="462"/>
      <c r="J40" s="462"/>
      <c r="K40" s="462"/>
      <c r="L40" s="462"/>
      <c r="M40" s="462"/>
      <c r="N40" s="462"/>
      <c r="O40" s="462"/>
      <c r="P40" s="462"/>
      <c r="Q40" s="462"/>
      <c r="R40" s="462"/>
      <c r="S40" s="462"/>
    </row>
  </sheetData>
  <mergeCells count="40">
    <mergeCell ref="A1:S1"/>
    <mergeCell ref="B2:J2"/>
    <mergeCell ref="K2:S2"/>
    <mergeCell ref="B3:S3"/>
    <mergeCell ref="B4:C4"/>
    <mergeCell ref="D4:E4"/>
    <mergeCell ref="F4:G4"/>
    <mergeCell ref="H4:I4"/>
    <mergeCell ref="K4:L4"/>
    <mergeCell ref="M4:N4"/>
    <mergeCell ref="O4:P4"/>
    <mergeCell ref="Q4:R4"/>
    <mergeCell ref="A25:S25"/>
    <mergeCell ref="A26:S26"/>
    <mergeCell ref="A27:B27"/>
    <mergeCell ref="C27:S27"/>
    <mergeCell ref="A28:B28"/>
    <mergeCell ref="C28:S28"/>
    <mergeCell ref="A29:B29"/>
    <mergeCell ref="C29:S29"/>
    <mergeCell ref="A30:B30"/>
    <mergeCell ref="C30:S30"/>
    <mergeCell ref="A31:B31"/>
    <mergeCell ref="C31:S31"/>
    <mergeCell ref="A32:B32"/>
    <mergeCell ref="C32:S32"/>
    <mergeCell ref="A33:B33"/>
    <mergeCell ref="C33:S33"/>
    <mergeCell ref="C34:S34"/>
    <mergeCell ref="C35:S35"/>
    <mergeCell ref="C36:S36"/>
    <mergeCell ref="C37:S37"/>
    <mergeCell ref="C38:S38"/>
    <mergeCell ref="C39:S39"/>
    <mergeCell ref="A40:B40"/>
    <mergeCell ref="C40:S40"/>
    <mergeCell ref="J4:J5"/>
    <mergeCell ref="S4:S5"/>
    <mergeCell ref="A34:B35"/>
    <mergeCell ref="A36:B39"/>
  </mergeCells>
  <pageMargins left="0.75" right="0.75" top="1" bottom="1" header="0.5" footer="0.5"/>
  <headerFooter/>
  <ignoredErrors>
    <ignoredError sqref="F6:H6 O19:R24 F7:I18 M20:M24 D6:D18" formula="1"/>
  </ignoredErrors>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tabColor rgb="FF00B0F0"/>
  </sheetPr>
  <dimension ref="A1:S50"/>
  <sheetViews>
    <sheetView showGridLines="0" zoomScale="70" zoomScaleNormal="70" workbookViewId="0">
      <pane ySplit="5" topLeftCell="A6" activePane="bottomLeft" state="frozen"/>
      <selection/>
      <selection pane="bottomLeft" activeCell="L7" sqref="L7"/>
    </sheetView>
  </sheetViews>
  <sheetFormatPr defaultColWidth="9" defaultRowHeight="16.5"/>
  <cols>
    <col min="1" max="10" width="20.7916666666667" style="436" customWidth="1"/>
    <col min="11" max="16384" width="9" style="436"/>
  </cols>
  <sheetData>
    <row r="1" s="436" customFormat="1" ht="100.05" customHeight="1" spans="1:19">
      <c r="A1" s="437" t="str">
        <f>_xlfn.DISPIMG("ID_D6697A225B864C34A678052B48D4E660",1)</f>
        <v>=DISPIMG("ID_D6697A225B864C34A678052B48D4E660",1)</v>
      </c>
      <c r="B1" s="437"/>
      <c r="C1" s="437"/>
      <c r="D1" s="437"/>
      <c r="E1" s="437"/>
      <c r="F1" s="437"/>
      <c r="G1" s="437"/>
      <c r="H1" s="437"/>
      <c r="I1" s="437"/>
      <c r="J1" s="437"/>
    </row>
    <row r="2" s="436" customFormat="1" ht="39" customHeight="1" spans="1:19">
      <c r="A2" s="438" t="s">
        <v>29</v>
      </c>
      <c r="B2" s="439" t="s">
        <v>256</v>
      </c>
      <c r="C2" s="439"/>
      <c r="D2" s="439"/>
      <c r="E2" s="439"/>
      <c r="F2" s="439"/>
      <c r="G2" s="439"/>
      <c r="H2" s="439"/>
      <c r="I2" s="439"/>
      <c r="J2" s="439"/>
    </row>
    <row r="3" s="436" customFormat="1" ht="25" customHeight="1" spans="1:19">
      <c r="A3" s="438" t="s">
        <v>371</v>
      </c>
      <c r="B3" s="440" t="s">
        <v>517</v>
      </c>
      <c r="C3" s="441"/>
      <c r="D3" s="441"/>
      <c r="E3" s="441"/>
      <c r="F3" s="441"/>
      <c r="G3" s="441"/>
      <c r="H3" s="441"/>
      <c r="I3" s="441"/>
      <c r="J3" s="442"/>
    </row>
    <row r="4" s="436" customFormat="1" ht="24" customHeight="1" spans="1:19">
      <c r="A4" s="438" t="s">
        <v>355</v>
      </c>
      <c r="B4" s="443" t="s">
        <v>222</v>
      </c>
      <c r="C4" s="444"/>
      <c r="D4" s="443" t="s">
        <v>273</v>
      </c>
      <c r="E4" s="444"/>
      <c r="F4" s="443" t="s">
        <v>274</v>
      </c>
      <c r="G4" s="444"/>
      <c r="H4" s="443" t="s">
        <v>275</v>
      </c>
      <c r="I4" s="444"/>
      <c r="J4" s="445" t="s">
        <v>356</v>
      </c>
    </row>
    <row r="5" s="436" customFormat="1" ht="30" customHeight="1" spans="1:19">
      <c r="A5" s="438" t="s">
        <v>277</v>
      </c>
      <c r="B5" s="446" t="s">
        <v>224</v>
      </c>
      <c r="C5" s="446" t="s">
        <v>357</v>
      </c>
      <c r="D5" s="446" t="s">
        <v>224</v>
      </c>
      <c r="E5" s="446" t="s">
        <v>357</v>
      </c>
      <c r="F5" s="446" t="s">
        <v>224</v>
      </c>
      <c r="G5" s="446" t="s">
        <v>357</v>
      </c>
      <c r="H5" s="446" t="s">
        <v>224</v>
      </c>
      <c r="I5" s="446" t="s">
        <v>357</v>
      </c>
      <c r="J5" s="445"/>
    </row>
    <row r="6" s="436" customFormat="1" ht="17.25" spans="1:19">
      <c r="A6" s="447" t="s">
        <v>312</v>
      </c>
      <c r="B6" s="448">
        <v>8.1</v>
      </c>
      <c r="C6" s="29">
        <f t="shared" ref="C6:G6" si="0">B6*165</f>
        <v>1336.5</v>
      </c>
      <c r="D6" s="450">
        <f t="shared" ref="D6:D34" si="1">(B6+0.1)</f>
        <v>8.2</v>
      </c>
      <c r="E6" s="450">
        <f t="shared" si="0"/>
        <v>1353</v>
      </c>
      <c r="F6" s="478">
        <f t="shared" ref="F6:F34" si="2">B6+0.2</f>
        <v>8.3</v>
      </c>
      <c r="G6" s="29">
        <f t="shared" si="0"/>
        <v>1369.5</v>
      </c>
      <c r="H6" s="478">
        <f t="shared" ref="H6:H34" si="3">B6+0.5</f>
        <v>8.6</v>
      </c>
      <c r="I6" s="29">
        <f t="shared" ref="I6:I34" si="4">H6*165</f>
        <v>1419</v>
      </c>
      <c r="J6" s="452" t="s">
        <v>518</v>
      </c>
      <c r="K6"/>
    </row>
    <row r="7" s="436" customFormat="1" ht="17.25" spans="1:19">
      <c r="A7" s="447" t="s">
        <v>519</v>
      </c>
      <c r="B7" s="448">
        <v>8.1</v>
      </c>
      <c r="C7" s="29">
        <f t="shared" ref="C7:G7" si="5">B7*165</f>
        <v>1336.5</v>
      </c>
      <c r="D7" s="450">
        <f t="shared" si="1"/>
        <v>8.2</v>
      </c>
      <c r="E7" s="450">
        <f t="shared" si="5"/>
        <v>1353</v>
      </c>
      <c r="F7" s="478">
        <f t="shared" si="2"/>
        <v>8.3</v>
      </c>
      <c r="G7" s="29">
        <f t="shared" si="5"/>
        <v>1369.5</v>
      </c>
      <c r="H7" s="478">
        <f t="shared" si="3"/>
        <v>8.6</v>
      </c>
      <c r="I7" s="29">
        <f t="shared" si="4"/>
        <v>1419</v>
      </c>
      <c r="J7" s="452" t="s">
        <v>518</v>
      </c>
    </row>
    <row r="8" s="436" customFormat="1" ht="22.5" spans="1:19">
      <c r="A8" s="447" t="s">
        <v>520</v>
      </c>
      <c r="B8" s="448">
        <v>8.1</v>
      </c>
      <c r="C8" s="29">
        <f t="shared" ref="C8:G8" si="6">B8*165</f>
        <v>1336.5</v>
      </c>
      <c r="D8" s="450">
        <f t="shared" si="1"/>
        <v>8.2</v>
      </c>
      <c r="E8" s="450">
        <f t="shared" si="6"/>
        <v>1353</v>
      </c>
      <c r="F8" s="478">
        <f t="shared" si="2"/>
        <v>8.3</v>
      </c>
      <c r="G8" s="29">
        <f t="shared" si="6"/>
        <v>1369.5</v>
      </c>
      <c r="H8" s="478">
        <f t="shared" si="3"/>
        <v>8.6</v>
      </c>
      <c r="I8" s="29">
        <f t="shared" si="4"/>
        <v>1419</v>
      </c>
      <c r="J8" s="452" t="s">
        <v>518</v>
      </c>
      <c r="N8" s="451"/>
      <c r="O8" s="451"/>
      <c r="P8" s="451"/>
      <c r="Q8" s="451"/>
      <c r="R8" s="451"/>
      <c r="S8" s="451"/>
    </row>
    <row r="9" s="436" customFormat="1" ht="17.25" spans="1:19">
      <c r="A9" s="447" t="s">
        <v>521</v>
      </c>
      <c r="B9" s="448">
        <v>8.1</v>
      </c>
      <c r="C9" s="29">
        <f t="shared" ref="C9:G9" si="7">B9*165</f>
        <v>1336.5</v>
      </c>
      <c r="D9" s="450">
        <f t="shared" si="1"/>
        <v>8.2</v>
      </c>
      <c r="E9" s="450">
        <f t="shared" si="7"/>
        <v>1353</v>
      </c>
      <c r="F9" s="478">
        <f t="shared" si="2"/>
        <v>8.3</v>
      </c>
      <c r="G9" s="29">
        <f t="shared" si="7"/>
        <v>1369.5</v>
      </c>
      <c r="H9" s="478">
        <f t="shared" si="3"/>
        <v>8.6</v>
      </c>
      <c r="I9" s="29">
        <f t="shared" si="4"/>
        <v>1419</v>
      </c>
      <c r="J9" s="452" t="s">
        <v>518</v>
      </c>
    </row>
    <row r="10" s="436" customFormat="1" ht="17.25" spans="1:19">
      <c r="A10" s="447" t="s">
        <v>522</v>
      </c>
      <c r="B10" s="448">
        <v>8.1</v>
      </c>
      <c r="C10" s="29">
        <f t="shared" ref="C10:G10" si="8">B10*165</f>
        <v>1336.5</v>
      </c>
      <c r="D10" s="450">
        <f t="shared" si="1"/>
        <v>8.2</v>
      </c>
      <c r="E10" s="450">
        <f t="shared" si="8"/>
        <v>1353</v>
      </c>
      <c r="F10" s="478">
        <f t="shared" si="2"/>
        <v>8.3</v>
      </c>
      <c r="G10" s="29">
        <f t="shared" si="8"/>
        <v>1369.5</v>
      </c>
      <c r="H10" s="478">
        <f t="shared" si="3"/>
        <v>8.6</v>
      </c>
      <c r="I10" s="29">
        <f t="shared" si="4"/>
        <v>1419</v>
      </c>
      <c r="J10" s="452" t="s">
        <v>518</v>
      </c>
    </row>
    <row r="11" s="436" customFormat="1" ht="17.25" spans="1:19">
      <c r="A11" s="447" t="s">
        <v>314</v>
      </c>
      <c r="B11" s="448">
        <v>8.1</v>
      </c>
      <c r="C11" s="29">
        <f t="shared" ref="C11:G11" si="9">B11*165</f>
        <v>1336.5</v>
      </c>
      <c r="D11" s="450">
        <f t="shared" si="1"/>
        <v>8.2</v>
      </c>
      <c r="E11" s="450">
        <f t="shared" si="9"/>
        <v>1353</v>
      </c>
      <c r="F11" s="478">
        <f t="shared" si="2"/>
        <v>8.3</v>
      </c>
      <c r="G11" s="29">
        <f t="shared" si="9"/>
        <v>1369.5</v>
      </c>
      <c r="H11" s="478">
        <f t="shared" si="3"/>
        <v>8.6</v>
      </c>
      <c r="I11" s="29">
        <f t="shared" si="4"/>
        <v>1419</v>
      </c>
      <c r="J11" s="452" t="s">
        <v>518</v>
      </c>
    </row>
    <row r="12" s="436" customFormat="1" ht="17.25" spans="1:19">
      <c r="A12" s="447" t="s">
        <v>523</v>
      </c>
      <c r="B12" s="448">
        <v>8.1</v>
      </c>
      <c r="C12" s="29">
        <f t="shared" ref="C12:G12" si="10">B12*165</f>
        <v>1336.5</v>
      </c>
      <c r="D12" s="450">
        <f t="shared" si="1"/>
        <v>8.2</v>
      </c>
      <c r="E12" s="450">
        <f t="shared" si="10"/>
        <v>1353</v>
      </c>
      <c r="F12" s="478">
        <f t="shared" si="2"/>
        <v>8.3</v>
      </c>
      <c r="G12" s="29">
        <f t="shared" si="10"/>
        <v>1369.5</v>
      </c>
      <c r="H12" s="478">
        <f t="shared" si="3"/>
        <v>8.6</v>
      </c>
      <c r="I12" s="29">
        <f t="shared" si="4"/>
        <v>1419</v>
      </c>
      <c r="J12" s="452" t="s">
        <v>518</v>
      </c>
    </row>
    <row r="13" s="436" customFormat="1" ht="17.25" spans="1:19">
      <c r="A13" s="447" t="s">
        <v>524</v>
      </c>
      <c r="B13" s="448">
        <v>8.1</v>
      </c>
      <c r="C13" s="29">
        <f t="shared" ref="C13:G13" si="11">B13*165</f>
        <v>1336.5</v>
      </c>
      <c r="D13" s="450">
        <f t="shared" si="1"/>
        <v>8.2</v>
      </c>
      <c r="E13" s="450">
        <f t="shared" si="11"/>
        <v>1353</v>
      </c>
      <c r="F13" s="478">
        <f t="shared" si="2"/>
        <v>8.3</v>
      </c>
      <c r="G13" s="29">
        <f t="shared" si="11"/>
        <v>1369.5</v>
      </c>
      <c r="H13" s="478">
        <f t="shared" si="3"/>
        <v>8.6</v>
      </c>
      <c r="I13" s="29">
        <f t="shared" si="4"/>
        <v>1419</v>
      </c>
      <c r="J13" s="452" t="s">
        <v>518</v>
      </c>
    </row>
    <row r="14" s="436" customFormat="1" ht="17.25" spans="1:19">
      <c r="A14" s="447" t="s">
        <v>525</v>
      </c>
      <c r="B14" s="448">
        <v>8.1</v>
      </c>
      <c r="C14" s="29">
        <f t="shared" ref="C14:G14" si="12">B14*165</f>
        <v>1336.5</v>
      </c>
      <c r="D14" s="450">
        <f t="shared" si="1"/>
        <v>8.2</v>
      </c>
      <c r="E14" s="450">
        <f t="shared" si="12"/>
        <v>1353</v>
      </c>
      <c r="F14" s="478">
        <f t="shared" si="2"/>
        <v>8.3</v>
      </c>
      <c r="G14" s="29">
        <f t="shared" si="12"/>
        <v>1369.5</v>
      </c>
      <c r="H14" s="478">
        <f t="shared" si="3"/>
        <v>8.6</v>
      </c>
      <c r="I14" s="29">
        <f t="shared" si="4"/>
        <v>1419</v>
      </c>
      <c r="J14" s="452" t="s">
        <v>518</v>
      </c>
      <c r="N14" s="480"/>
    </row>
    <row r="15" s="436" customFormat="1" ht="17.25" spans="1:19">
      <c r="A15" s="447" t="s">
        <v>316</v>
      </c>
      <c r="B15" s="448">
        <v>8.5</v>
      </c>
      <c r="C15" s="29">
        <f t="shared" ref="C15:G15" si="13">B15*165</f>
        <v>1402.5</v>
      </c>
      <c r="D15" s="450">
        <f t="shared" si="1"/>
        <v>8.6</v>
      </c>
      <c r="E15" s="450">
        <f t="shared" si="13"/>
        <v>1419</v>
      </c>
      <c r="F15" s="478">
        <f t="shared" si="2"/>
        <v>8.7</v>
      </c>
      <c r="G15" s="29">
        <f t="shared" si="13"/>
        <v>1435.5</v>
      </c>
      <c r="H15" s="478">
        <f t="shared" si="3"/>
        <v>9</v>
      </c>
      <c r="I15" s="29">
        <f t="shared" si="4"/>
        <v>1485</v>
      </c>
      <c r="J15" s="452" t="s">
        <v>518</v>
      </c>
    </row>
    <row r="16" s="436" customFormat="1" ht="17.25" spans="1:19">
      <c r="A16" s="447" t="s">
        <v>311</v>
      </c>
      <c r="B16" s="448">
        <v>8.5</v>
      </c>
      <c r="C16" s="29">
        <f t="shared" ref="C16:G16" si="14">B16*165</f>
        <v>1402.5</v>
      </c>
      <c r="D16" s="450">
        <f t="shared" si="1"/>
        <v>8.6</v>
      </c>
      <c r="E16" s="450">
        <f t="shared" si="14"/>
        <v>1419</v>
      </c>
      <c r="F16" s="478">
        <f t="shared" si="2"/>
        <v>8.7</v>
      </c>
      <c r="G16" s="29">
        <f t="shared" si="14"/>
        <v>1435.5</v>
      </c>
      <c r="H16" s="478">
        <f t="shared" si="3"/>
        <v>9</v>
      </c>
      <c r="I16" s="29">
        <f t="shared" si="4"/>
        <v>1485</v>
      </c>
      <c r="J16" s="452" t="s">
        <v>518</v>
      </c>
    </row>
    <row r="17" s="436" customFormat="1" ht="17.25" spans="1:10">
      <c r="A17" s="447" t="s">
        <v>326</v>
      </c>
      <c r="B17" s="448">
        <v>8.5</v>
      </c>
      <c r="C17" s="29">
        <f t="shared" ref="C17:G17" si="15">B17*165</f>
        <v>1402.5</v>
      </c>
      <c r="D17" s="450">
        <f t="shared" si="1"/>
        <v>8.6</v>
      </c>
      <c r="E17" s="450">
        <f t="shared" si="15"/>
        <v>1419</v>
      </c>
      <c r="F17" s="478">
        <f t="shared" si="2"/>
        <v>8.7</v>
      </c>
      <c r="G17" s="29">
        <f t="shared" si="15"/>
        <v>1435.5</v>
      </c>
      <c r="H17" s="478">
        <f t="shared" si="3"/>
        <v>9</v>
      </c>
      <c r="I17" s="29">
        <f t="shared" si="4"/>
        <v>1485</v>
      </c>
      <c r="J17" s="452" t="s">
        <v>518</v>
      </c>
    </row>
    <row r="18" s="436" customFormat="1" ht="17.25" spans="1:10">
      <c r="A18" s="447" t="s">
        <v>526</v>
      </c>
      <c r="B18" s="448">
        <v>8.5</v>
      </c>
      <c r="C18" s="29">
        <f t="shared" ref="C18:G18" si="16">B18*165</f>
        <v>1402.5</v>
      </c>
      <c r="D18" s="450">
        <f t="shared" si="1"/>
        <v>8.6</v>
      </c>
      <c r="E18" s="450">
        <f t="shared" si="16"/>
        <v>1419</v>
      </c>
      <c r="F18" s="478">
        <f t="shared" si="2"/>
        <v>8.7</v>
      </c>
      <c r="G18" s="29">
        <f t="shared" si="16"/>
        <v>1435.5</v>
      </c>
      <c r="H18" s="478">
        <f t="shared" si="3"/>
        <v>9</v>
      </c>
      <c r="I18" s="29">
        <f t="shared" si="4"/>
        <v>1485</v>
      </c>
      <c r="J18" s="452" t="s">
        <v>518</v>
      </c>
    </row>
    <row r="19" s="436" customFormat="1" ht="17.25" spans="1:10">
      <c r="A19" s="447" t="s">
        <v>527</v>
      </c>
      <c r="B19" s="448">
        <v>8.5</v>
      </c>
      <c r="C19" s="29">
        <f t="shared" ref="C19:G19" si="17">B19*165</f>
        <v>1402.5</v>
      </c>
      <c r="D19" s="450">
        <f t="shared" si="1"/>
        <v>8.6</v>
      </c>
      <c r="E19" s="450">
        <f t="shared" si="17"/>
        <v>1419</v>
      </c>
      <c r="F19" s="478">
        <f t="shared" si="2"/>
        <v>8.7</v>
      </c>
      <c r="G19" s="29">
        <f t="shared" si="17"/>
        <v>1435.5</v>
      </c>
      <c r="H19" s="478">
        <f t="shared" si="3"/>
        <v>9</v>
      </c>
      <c r="I19" s="29">
        <f t="shared" si="4"/>
        <v>1485</v>
      </c>
      <c r="J19" s="452" t="s">
        <v>518</v>
      </c>
    </row>
    <row r="20" s="436" customFormat="1" ht="17.25" spans="1:10">
      <c r="A20" s="447" t="s">
        <v>528</v>
      </c>
      <c r="B20" s="448">
        <v>8.5</v>
      </c>
      <c r="C20" s="29">
        <f t="shared" ref="C20:G20" si="18">B20*165</f>
        <v>1402.5</v>
      </c>
      <c r="D20" s="450">
        <f t="shared" si="1"/>
        <v>8.6</v>
      </c>
      <c r="E20" s="450">
        <f t="shared" si="18"/>
        <v>1419</v>
      </c>
      <c r="F20" s="478">
        <f t="shared" si="2"/>
        <v>8.7</v>
      </c>
      <c r="G20" s="29">
        <f t="shared" si="18"/>
        <v>1435.5</v>
      </c>
      <c r="H20" s="478">
        <f t="shared" si="3"/>
        <v>9</v>
      </c>
      <c r="I20" s="29">
        <f t="shared" si="4"/>
        <v>1485</v>
      </c>
      <c r="J20" s="452" t="s">
        <v>518</v>
      </c>
    </row>
    <row r="21" s="436" customFormat="1" ht="17.25" spans="1:10">
      <c r="A21" s="447" t="s">
        <v>529</v>
      </c>
      <c r="B21" s="481">
        <v>8.5</v>
      </c>
      <c r="C21" s="29">
        <f t="shared" ref="C21:G21" si="19">B21*165</f>
        <v>1402.5</v>
      </c>
      <c r="D21" s="450">
        <f t="shared" si="1"/>
        <v>8.6</v>
      </c>
      <c r="E21" s="450">
        <f t="shared" si="19"/>
        <v>1419</v>
      </c>
      <c r="F21" s="478">
        <f t="shared" si="2"/>
        <v>8.7</v>
      </c>
      <c r="G21" s="29">
        <f t="shared" si="19"/>
        <v>1435.5</v>
      </c>
      <c r="H21" s="478">
        <f t="shared" si="3"/>
        <v>9</v>
      </c>
      <c r="I21" s="29">
        <f t="shared" si="4"/>
        <v>1485</v>
      </c>
      <c r="J21" s="452" t="s">
        <v>518</v>
      </c>
    </row>
    <row r="22" s="436" customFormat="1" ht="17.25" spans="1:10">
      <c r="A22" s="447" t="s">
        <v>456</v>
      </c>
      <c r="B22" s="481">
        <v>8.5</v>
      </c>
      <c r="C22" s="29">
        <f t="shared" ref="C22:G22" si="20">B22*165</f>
        <v>1402.5</v>
      </c>
      <c r="D22" s="450">
        <f t="shared" si="1"/>
        <v>8.6</v>
      </c>
      <c r="E22" s="450">
        <f t="shared" si="20"/>
        <v>1419</v>
      </c>
      <c r="F22" s="478">
        <f t="shared" si="2"/>
        <v>8.7</v>
      </c>
      <c r="G22" s="29">
        <f t="shared" si="20"/>
        <v>1435.5</v>
      </c>
      <c r="H22" s="478">
        <f t="shared" si="3"/>
        <v>9</v>
      </c>
      <c r="I22" s="29">
        <f t="shared" si="4"/>
        <v>1485</v>
      </c>
      <c r="J22" s="452" t="s">
        <v>518</v>
      </c>
    </row>
    <row r="23" s="436" customFormat="1" ht="17.25" spans="1:10">
      <c r="A23" s="454" t="s">
        <v>328</v>
      </c>
      <c r="B23" s="481">
        <v>8.5</v>
      </c>
      <c r="C23" s="29">
        <f t="shared" ref="C23:G23" si="21">B23*165</f>
        <v>1402.5</v>
      </c>
      <c r="D23" s="450">
        <f t="shared" si="1"/>
        <v>8.6</v>
      </c>
      <c r="E23" s="450">
        <f t="shared" si="21"/>
        <v>1419</v>
      </c>
      <c r="F23" s="478">
        <f t="shared" si="2"/>
        <v>8.7</v>
      </c>
      <c r="G23" s="29">
        <f t="shared" si="21"/>
        <v>1435.5</v>
      </c>
      <c r="H23" s="478">
        <f t="shared" si="3"/>
        <v>9</v>
      </c>
      <c r="I23" s="29">
        <f t="shared" si="4"/>
        <v>1485</v>
      </c>
      <c r="J23" s="452" t="s">
        <v>518</v>
      </c>
    </row>
    <row r="24" s="436" customFormat="1" ht="17.25" spans="1:10">
      <c r="A24" s="447" t="s">
        <v>530</v>
      </c>
      <c r="B24" s="481">
        <v>8.8</v>
      </c>
      <c r="C24" s="29">
        <f t="shared" ref="C24:G24" si="22">B24*165</f>
        <v>1452</v>
      </c>
      <c r="D24" s="450">
        <f t="shared" si="1"/>
        <v>8.9</v>
      </c>
      <c r="E24" s="450">
        <f t="shared" si="22"/>
        <v>1468.5</v>
      </c>
      <c r="F24" s="478">
        <f t="shared" si="2"/>
        <v>9</v>
      </c>
      <c r="G24" s="29">
        <f t="shared" si="22"/>
        <v>1485</v>
      </c>
      <c r="H24" s="478">
        <f t="shared" si="3"/>
        <v>9.3</v>
      </c>
      <c r="I24" s="29">
        <f t="shared" si="4"/>
        <v>1534.5</v>
      </c>
      <c r="J24" s="452" t="s">
        <v>518</v>
      </c>
    </row>
    <row r="25" s="436" customFormat="1" ht="17.25" spans="1:10">
      <c r="A25" s="447" t="s">
        <v>531</v>
      </c>
      <c r="B25" s="481">
        <v>8.8</v>
      </c>
      <c r="C25" s="29">
        <f t="shared" ref="C25:G25" si="23">B25*165</f>
        <v>1452</v>
      </c>
      <c r="D25" s="450">
        <f t="shared" si="1"/>
        <v>8.9</v>
      </c>
      <c r="E25" s="450">
        <f t="shared" si="23"/>
        <v>1468.5</v>
      </c>
      <c r="F25" s="478">
        <f t="shared" si="2"/>
        <v>9</v>
      </c>
      <c r="G25" s="29">
        <f t="shared" si="23"/>
        <v>1485</v>
      </c>
      <c r="H25" s="478">
        <f t="shared" si="3"/>
        <v>9.3</v>
      </c>
      <c r="I25" s="29">
        <f t="shared" si="4"/>
        <v>1534.5</v>
      </c>
      <c r="J25" s="452" t="s">
        <v>518</v>
      </c>
    </row>
    <row r="26" s="436" customFormat="1" ht="17.25" spans="1:10">
      <c r="A26" s="447" t="s">
        <v>532</v>
      </c>
      <c r="B26" s="481">
        <v>8.8</v>
      </c>
      <c r="C26" s="29">
        <f t="shared" ref="C26:G26" si="24">B26*165</f>
        <v>1452</v>
      </c>
      <c r="D26" s="450">
        <f t="shared" si="1"/>
        <v>8.9</v>
      </c>
      <c r="E26" s="450">
        <f t="shared" si="24"/>
        <v>1468.5</v>
      </c>
      <c r="F26" s="478">
        <f t="shared" si="2"/>
        <v>9</v>
      </c>
      <c r="G26" s="29">
        <f t="shared" si="24"/>
        <v>1485</v>
      </c>
      <c r="H26" s="478">
        <f t="shared" si="3"/>
        <v>9.3</v>
      </c>
      <c r="I26" s="29">
        <f t="shared" si="4"/>
        <v>1534.5</v>
      </c>
      <c r="J26" s="452" t="s">
        <v>518</v>
      </c>
    </row>
    <row r="27" s="436" customFormat="1" ht="17.25" spans="1:10">
      <c r="A27" s="447" t="s">
        <v>533</v>
      </c>
      <c r="B27" s="481">
        <v>8.8</v>
      </c>
      <c r="C27" s="29">
        <f t="shared" ref="C27:G27" si="25">B27*165</f>
        <v>1452</v>
      </c>
      <c r="D27" s="450">
        <f t="shared" si="1"/>
        <v>8.9</v>
      </c>
      <c r="E27" s="450">
        <f t="shared" si="25"/>
        <v>1468.5</v>
      </c>
      <c r="F27" s="478">
        <f t="shared" si="2"/>
        <v>9</v>
      </c>
      <c r="G27" s="29">
        <f t="shared" si="25"/>
        <v>1485</v>
      </c>
      <c r="H27" s="478">
        <f t="shared" si="3"/>
        <v>9.3</v>
      </c>
      <c r="I27" s="29">
        <f t="shared" si="4"/>
        <v>1534.5</v>
      </c>
      <c r="J27" s="452" t="s">
        <v>518</v>
      </c>
    </row>
    <row r="28" s="436" customFormat="1" ht="17.25" spans="1:10">
      <c r="A28" s="447" t="s">
        <v>534</v>
      </c>
      <c r="B28" s="481">
        <v>8.8</v>
      </c>
      <c r="C28" s="29">
        <f t="shared" ref="C28:G28" si="26">B28*165</f>
        <v>1452</v>
      </c>
      <c r="D28" s="450">
        <f t="shared" si="1"/>
        <v>8.9</v>
      </c>
      <c r="E28" s="450">
        <f t="shared" si="26"/>
        <v>1468.5</v>
      </c>
      <c r="F28" s="478">
        <f t="shared" si="2"/>
        <v>9</v>
      </c>
      <c r="G28" s="29">
        <f t="shared" si="26"/>
        <v>1485</v>
      </c>
      <c r="H28" s="478">
        <f t="shared" si="3"/>
        <v>9.3</v>
      </c>
      <c r="I28" s="29">
        <f t="shared" si="4"/>
        <v>1534.5</v>
      </c>
      <c r="J28" s="452" t="s">
        <v>518</v>
      </c>
    </row>
    <row r="29" s="436" customFormat="1" ht="17.25" spans="1:10">
      <c r="A29" s="447" t="s">
        <v>535</v>
      </c>
      <c r="B29" s="481">
        <v>9.2</v>
      </c>
      <c r="C29" s="29">
        <f t="shared" ref="C29:G29" si="27">B29*165</f>
        <v>1518</v>
      </c>
      <c r="D29" s="450">
        <f t="shared" si="1"/>
        <v>9.3</v>
      </c>
      <c r="E29" s="450">
        <f t="shared" si="27"/>
        <v>1534.5</v>
      </c>
      <c r="F29" s="478">
        <f t="shared" si="2"/>
        <v>9.4</v>
      </c>
      <c r="G29" s="29">
        <f t="shared" si="27"/>
        <v>1551</v>
      </c>
      <c r="H29" s="478">
        <f t="shared" si="3"/>
        <v>9.7</v>
      </c>
      <c r="I29" s="29">
        <f t="shared" si="4"/>
        <v>1600.5</v>
      </c>
      <c r="J29" s="452" t="s">
        <v>518</v>
      </c>
    </row>
    <row r="30" s="436" customFormat="1" ht="17.25" spans="1:10">
      <c r="A30" s="447" t="s">
        <v>536</v>
      </c>
      <c r="B30" s="481">
        <v>9.2</v>
      </c>
      <c r="C30" s="29">
        <f t="shared" ref="C30:G30" si="28">B30*165</f>
        <v>1518</v>
      </c>
      <c r="D30" s="450">
        <f t="shared" si="1"/>
        <v>9.3</v>
      </c>
      <c r="E30" s="450">
        <f t="shared" si="28"/>
        <v>1534.5</v>
      </c>
      <c r="F30" s="478">
        <f t="shared" si="2"/>
        <v>9.4</v>
      </c>
      <c r="G30" s="29">
        <f t="shared" si="28"/>
        <v>1551</v>
      </c>
      <c r="H30" s="478">
        <f t="shared" si="3"/>
        <v>9.7</v>
      </c>
      <c r="I30" s="29">
        <f t="shared" si="4"/>
        <v>1600.5</v>
      </c>
      <c r="J30" s="452" t="s">
        <v>518</v>
      </c>
    </row>
    <row r="31" s="436" customFormat="1" ht="17.25" spans="1:10">
      <c r="A31" s="447" t="s">
        <v>317</v>
      </c>
      <c r="B31" s="482">
        <v>9.2</v>
      </c>
      <c r="C31" s="29">
        <f t="shared" ref="C31:G31" si="29">B31*165</f>
        <v>1518</v>
      </c>
      <c r="D31" s="450">
        <f t="shared" si="1"/>
        <v>9.3</v>
      </c>
      <c r="E31" s="450">
        <f t="shared" si="29"/>
        <v>1534.5</v>
      </c>
      <c r="F31" s="478">
        <f t="shared" si="2"/>
        <v>9.4</v>
      </c>
      <c r="G31" s="29">
        <f t="shared" si="29"/>
        <v>1551</v>
      </c>
      <c r="H31" s="478">
        <f t="shared" si="3"/>
        <v>9.7</v>
      </c>
      <c r="I31" s="29">
        <f t="shared" si="4"/>
        <v>1600.5</v>
      </c>
      <c r="J31" s="452" t="s">
        <v>518</v>
      </c>
    </row>
    <row r="32" s="436" customFormat="1" ht="17.25" spans="1:10">
      <c r="A32" s="453" t="s">
        <v>537</v>
      </c>
      <c r="B32" s="482">
        <v>9.2</v>
      </c>
      <c r="C32" s="29">
        <f t="shared" ref="C32:G32" si="30">B32*165</f>
        <v>1518</v>
      </c>
      <c r="D32" s="450">
        <f t="shared" si="1"/>
        <v>9.3</v>
      </c>
      <c r="E32" s="450">
        <f t="shared" si="30"/>
        <v>1534.5</v>
      </c>
      <c r="F32" s="478">
        <f t="shared" si="2"/>
        <v>9.4</v>
      </c>
      <c r="G32" s="29">
        <f t="shared" si="30"/>
        <v>1551</v>
      </c>
      <c r="H32" s="478">
        <f t="shared" si="3"/>
        <v>9.7</v>
      </c>
      <c r="I32" s="29">
        <f t="shared" si="4"/>
        <v>1600.5</v>
      </c>
      <c r="J32" s="452" t="s">
        <v>518</v>
      </c>
    </row>
    <row r="33" s="436" customFormat="1" ht="17.25" spans="1:10">
      <c r="A33" s="453" t="s">
        <v>454</v>
      </c>
      <c r="B33" s="482">
        <v>9.2</v>
      </c>
      <c r="C33" s="29">
        <f t="shared" ref="C33:G33" si="31">B33*165</f>
        <v>1518</v>
      </c>
      <c r="D33" s="450">
        <f t="shared" si="1"/>
        <v>9.3</v>
      </c>
      <c r="E33" s="450">
        <f t="shared" si="31"/>
        <v>1534.5</v>
      </c>
      <c r="F33" s="478">
        <f t="shared" si="2"/>
        <v>9.4</v>
      </c>
      <c r="G33" s="29">
        <f t="shared" si="31"/>
        <v>1551</v>
      </c>
      <c r="H33" s="478">
        <f t="shared" si="3"/>
        <v>9.7</v>
      </c>
      <c r="I33" s="29">
        <f t="shared" si="4"/>
        <v>1600.5</v>
      </c>
      <c r="J33" s="452" t="s">
        <v>518</v>
      </c>
    </row>
    <row r="34" s="436" customFormat="1" ht="17.25" spans="1:10">
      <c r="A34" s="483" t="s">
        <v>319</v>
      </c>
      <c r="B34" s="482">
        <v>9.2</v>
      </c>
      <c r="C34" s="29">
        <f t="shared" ref="C34:G34" si="32">B34*165</f>
        <v>1518</v>
      </c>
      <c r="D34" s="450">
        <f t="shared" si="1"/>
        <v>9.3</v>
      </c>
      <c r="E34" s="450">
        <f t="shared" si="32"/>
        <v>1534.5</v>
      </c>
      <c r="F34" s="478">
        <f t="shared" si="2"/>
        <v>9.4</v>
      </c>
      <c r="G34" s="29">
        <f t="shared" si="32"/>
        <v>1551</v>
      </c>
      <c r="H34" s="478">
        <f t="shared" si="3"/>
        <v>9.7</v>
      </c>
      <c r="I34" s="29">
        <f t="shared" si="4"/>
        <v>1600.5</v>
      </c>
      <c r="J34" s="452" t="s">
        <v>518</v>
      </c>
    </row>
    <row r="35" s="436" customFormat="1" ht="17.25" spans="1:10">
      <c r="A35" s="454" t="s">
        <v>390</v>
      </c>
      <c r="B35" s="447"/>
      <c r="C35" s="447"/>
      <c r="D35" s="447"/>
      <c r="E35" s="447"/>
      <c r="F35" s="447"/>
      <c r="G35" s="447"/>
      <c r="H35" s="447"/>
      <c r="I35" s="447"/>
      <c r="J35" s="447"/>
    </row>
    <row r="36" s="436" customFormat="1" ht="54" customHeight="1" spans="1:10">
      <c r="A36" s="455" t="s">
        <v>364</v>
      </c>
      <c r="B36" s="455"/>
      <c r="C36" s="455"/>
      <c r="D36" s="455"/>
      <c r="E36" s="455"/>
      <c r="F36" s="455"/>
      <c r="G36" s="455"/>
      <c r="H36" s="455"/>
      <c r="I36" s="455"/>
      <c r="J36" s="455"/>
    </row>
    <row r="37" s="436" customFormat="1" ht="37.2" customHeight="1" spans="1:10">
      <c r="A37" s="455" t="s">
        <v>330</v>
      </c>
      <c r="B37" s="455"/>
      <c r="C37" s="455" t="s">
        <v>365</v>
      </c>
      <c r="D37" s="455"/>
      <c r="E37" s="455"/>
      <c r="F37" s="455"/>
      <c r="G37" s="455"/>
      <c r="H37" s="455"/>
      <c r="I37" s="455"/>
      <c r="J37" s="455"/>
    </row>
    <row r="38" s="436" customFormat="1" ht="17.25" spans="1:10">
      <c r="A38" s="456" t="s">
        <v>332</v>
      </c>
      <c r="B38" s="456"/>
      <c r="C38" s="457" t="s">
        <v>333</v>
      </c>
      <c r="D38" s="457"/>
      <c r="E38" s="457"/>
      <c r="F38" s="457"/>
      <c r="G38" s="457"/>
      <c r="H38" s="457"/>
      <c r="I38" s="457"/>
      <c r="J38" s="457"/>
    </row>
    <row r="39" s="436" customFormat="1" ht="64.95" customHeight="1" spans="1:10">
      <c r="A39" s="458" t="s">
        <v>465</v>
      </c>
      <c r="B39" s="458"/>
      <c r="C39" s="455" t="s">
        <v>466</v>
      </c>
      <c r="D39" s="455"/>
      <c r="E39" s="455"/>
      <c r="F39" s="455"/>
      <c r="G39" s="455"/>
      <c r="H39" s="455"/>
      <c r="I39" s="455"/>
      <c r="J39" s="455"/>
    </row>
    <row r="40" s="436" customFormat="1" ht="17.25" spans="1:10">
      <c r="A40" s="456" t="s">
        <v>334</v>
      </c>
      <c r="B40" s="456"/>
      <c r="C40" s="456" t="s">
        <v>467</v>
      </c>
      <c r="D40" s="456"/>
      <c r="E40" s="456"/>
      <c r="F40" s="456"/>
      <c r="G40" s="456"/>
      <c r="H40" s="456"/>
      <c r="I40" s="456"/>
      <c r="J40" s="456"/>
    </row>
    <row r="41" s="436" customFormat="1" ht="17.25" spans="1:10">
      <c r="A41" s="456" t="s">
        <v>336</v>
      </c>
      <c r="B41" s="456"/>
      <c r="C41" s="456" t="s">
        <v>337</v>
      </c>
      <c r="D41" s="456"/>
      <c r="E41" s="456"/>
      <c r="F41" s="456"/>
      <c r="G41" s="456"/>
      <c r="H41" s="456"/>
      <c r="I41" s="456"/>
      <c r="J41" s="456"/>
    </row>
    <row r="42" s="436" customFormat="1" ht="17.25" spans="1:10">
      <c r="A42" s="456" t="s">
        <v>338</v>
      </c>
      <c r="B42" s="456"/>
      <c r="C42" s="456" t="s">
        <v>339</v>
      </c>
      <c r="D42" s="456"/>
      <c r="E42" s="456"/>
      <c r="F42" s="456"/>
      <c r="G42" s="456"/>
      <c r="H42" s="456"/>
      <c r="I42" s="456"/>
      <c r="J42" s="456"/>
    </row>
    <row r="43" s="436" customFormat="1" ht="17.25" spans="1:10">
      <c r="A43" s="457" t="s">
        <v>340</v>
      </c>
      <c r="B43" s="457"/>
      <c r="C43" s="457" t="s">
        <v>468</v>
      </c>
      <c r="D43" s="457"/>
      <c r="E43" s="457"/>
      <c r="F43" s="457"/>
      <c r="G43" s="457"/>
      <c r="H43" s="457"/>
      <c r="I43" s="457"/>
      <c r="J43" s="457"/>
    </row>
    <row r="44" s="436" customFormat="1" spans="1:10">
      <c r="A44" s="459" t="s">
        <v>342</v>
      </c>
      <c r="B44" s="459"/>
      <c r="C44" s="460" t="s">
        <v>367</v>
      </c>
      <c r="D44" s="460"/>
      <c r="E44" s="460"/>
      <c r="F44" s="460"/>
      <c r="G44" s="460"/>
      <c r="H44" s="460"/>
      <c r="I44" s="460"/>
      <c r="J44" s="460"/>
    </row>
    <row r="45" s="436" customFormat="1" ht="17.25" spans="1:10">
      <c r="A45" s="459"/>
      <c r="B45" s="459"/>
      <c r="C45" s="461" t="s">
        <v>345</v>
      </c>
      <c r="D45" s="461"/>
      <c r="E45" s="461"/>
      <c r="F45" s="461"/>
      <c r="G45" s="461"/>
      <c r="H45" s="461"/>
      <c r="I45" s="461"/>
      <c r="J45" s="461"/>
    </row>
    <row r="46" s="436" customFormat="1" ht="17.25" spans="1:10">
      <c r="A46" s="459" t="s">
        <v>346</v>
      </c>
      <c r="B46" s="459"/>
      <c r="C46" s="462" t="s">
        <v>347</v>
      </c>
      <c r="D46" s="462"/>
      <c r="E46" s="462"/>
      <c r="F46" s="462"/>
      <c r="G46" s="462"/>
      <c r="H46" s="462"/>
      <c r="I46" s="462"/>
      <c r="J46" s="462"/>
    </row>
    <row r="47" s="436" customFormat="1" ht="17.25" spans="1:10">
      <c r="A47" s="459"/>
      <c r="B47" s="459"/>
      <c r="C47" s="462" t="s">
        <v>368</v>
      </c>
      <c r="D47" s="462"/>
      <c r="E47" s="462"/>
      <c r="F47" s="462"/>
      <c r="G47" s="462"/>
      <c r="H47" s="462"/>
      <c r="I47" s="462"/>
      <c r="J47" s="462"/>
    </row>
    <row r="48" s="436" customFormat="1" ht="17.25" spans="1:10">
      <c r="A48" s="459"/>
      <c r="B48" s="459"/>
      <c r="C48" s="462" t="s">
        <v>349</v>
      </c>
      <c r="D48" s="462"/>
      <c r="E48" s="462"/>
      <c r="F48" s="462"/>
      <c r="G48" s="462"/>
      <c r="H48" s="462"/>
      <c r="I48" s="462"/>
      <c r="J48" s="462"/>
    </row>
    <row r="49" s="436" customFormat="1" ht="17.25" spans="1:10">
      <c r="A49" s="459"/>
      <c r="B49" s="459"/>
      <c r="C49" s="462" t="s">
        <v>350</v>
      </c>
      <c r="D49" s="462"/>
      <c r="E49" s="462"/>
      <c r="F49" s="462"/>
      <c r="G49" s="462"/>
      <c r="H49" s="462"/>
      <c r="I49" s="462"/>
      <c r="J49" s="462"/>
    </row>
    <row r="50" s="436" customFormat="1" ht="69" customHeight="1" spans="1:10">
      <c r="A50" s="459" t="s">
        <v>351</v>
      </c>
      <c r="B50" s="459"/>
      <c r="C50" s="462" t="s">
        <v>352</v>
      </c>
      <c r="D50" s="462"/>
      <c r="E50" s="462"/>
      <c r="F50" s="462"/>
      <c r="G50" s="462"/>
      <c r="H50" s="462"/>
      <c r="I50" s="462"/>
      <c r="J50" s="462"/>
    </row>
  </sheetData>
  <mergeCells count="35">
    <mergeCell ref="A1:J1"/>
    <mergeCell ref="B2:J2"/>
    <mergeCell ref="B3:J3"/>
    <mergeCell ref="B4:C4"/>
    <mergeCell ref="D4:E4"/>
    <mergeCell ref="F4:G4"/>
    <mergeCell ref="H4:I4"/>
    <mergeCell ref="N8:S8"/>
    <mergeCell ref="A35:J35"/>
    <mergeCell ref="A36:J36"/>
    <mergeCell ref="A37:B37"/>
    <mergeCell ref="C37:J37"/>
    <mergeCell ref="A38:B38"/>
    <mergeCell ref="C38:J38"/>
    <mergeCell ref="A39:B39"/>
    <mergeCell ref="C39:J39"/>
    <mergeCell ref="A40:B40"/>
    <mergeCell ref="C40:J40"/>
    <mergeCell ref="A41:B41"/>
    <mergeCell ref="C41:J41"/>
    <mergeCell ref="A42:B42"/>
    <mergeCell ref="C42:J42"/>
    <mergeCell ref="A43:B43"/>
    <mergeCell ref="C43:J43"/>
    <mergeCell ref="C44:J44"/>
    <mergeCell ref="C45:J45"/>
    <mergeCell ref="C46:J46"/>
    <mergeCell ref="C47:J47"/>
    <mergeCell ref="C48:J48"/>
    <mergeCell ref="C49:J49"/>
    <mergeCell ref="A50:B50"/>
    <mergeCell ref="C50:J50"/>
    <mergeCell ref="J4:J5"/>
    <mergeCell ref="A44:B45"/>
    <mergeCell ref="A46:B49"/>
  </mergeCells>
  <pageMargins left="0.75" right="0.75" top="1" bottom="1" header="0.5" footer="0.5"/>
  <headerFooter/>
  <ignoredErrors>
    <ignoredError sqref="D6:H22 D24:H33 D23:J23 D34:J34" formula="1"/>
  </ignoredErrors>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tabColor rgb="FF00B0F0"/>
  </sheetPr>
  <dimension ref="A1:S46"/>
  <sheetViews>
    <sheetView showGridLines="0" zoomScale="70" zoomScaleNormal="70" workbookViewId="0">
      <pane ySplit="5" topLeftCell="A6" activePane="bottomLeft" state="frozen"/>
      <selection/>
      <selection pane="bottomLeft" activeCell="L6" sqref="L6"/>
    </sheetView>
  </sheetViews>
  <sheetFormatPr defaultColWidth="9" defaultRowHeight="16.5"/>
  <cols>
    <col min="1" max="1" width="20.7916666666667" style="436" customWidth="1"/>
    <col min="2" max="2" width="15.3333333333333" style="436" customWidth="1"/>
    <col min="3" max="3" width="15.2" style="436" customWidth="1"/>
    <col min="4" max="9" width="17.1083333333333" style="436" customWidth="1"/>
    <col min="10" max="10" width="18.5583333333333" style="436" customWidth="1"/>
    <col min="11" max="16384" width="9" style="436"/>
  </cols>
  <sheetData>
    <row r="1" s="436" customFormat="1" ht="100.05" customHeight="1" spans="1:19">
      <c r="A1" s="437" t="str">
        <f>_xlfn.DISPIMG("ID_D6697A225B864C34A678052B48D4E660",1)</f>
        <v>=DISPIMG("ID_D6697A225B864C34A678052B48D4E660",1)</v>
      </c>
      <c r="B1" s="437"/>
      <c r="C1" s="437"/>
      <c r="D1" s="437"/>
      <c r="E1" s="437"/>
      <c r="F1" s="437"/>
      <c r="G1" s="437"/>
      <c r="H1" s="437"/>
      <c r="I1" s="437"/>
      <c r="J1" s="437"/>
    </row>
    <row r="2" s="436" customFormat="1" ht="39" customHeight="1" spans="1:19">
      <c r="A2" s="438" t="s">
        <v>29</v>
      </c>
      <c r="B2" s="439" t="s">
        <v>258</v>
      </c>
      <c r="C2" s="439"/>
      <c r="D2" s="439"/>
      <c r="E2" s="439"/>
      <c r="F2" s="439"/>
      <c r="G2" s="439"/>
      <c r="H2" s="439"/>
      <c r="I2" s="439"/>
      <c r="J2" s="439"/>
    </row>
    <row r="3" s="436" customFormat="1" ht="24" customHeight="1" spans="1:19">
      <c r="A3" s="438" t="s">
        <v>371</v>
      </c>
      <c r="B3" s="440" t="s">
        <v>538</v>
      </c>
      <c r="C3" s="441"/>
      <c r="D3" s="441"/>
      <c r="E3" s="441"/>
      <c r="F3" s="441"/>
      <c r="G3" s="441"/>
      <c r="H3" s="441"/>
      <c r="I3" s="441"/>
      <c r="J3" s="442"/>
    </row>
    <row r="4" s="436" customFormat="1" ht="24" customHeight="1" spans="1:19">
      <c r="A4" s="438" t="s">
        <v>355</v>
      </c>
      <c r="B4" s="443" t="s">
        <v>222</v>
      </c>
      <c r="C4" s="444"/>
      <c r="D4" s="443" t="s">
        <v>273</v>
      </c>
      <c r="E4" s="444"/>
      <c r="F4" s="443" t="s">
        <v>274</v>
      </c>
      <c r="G4" s="444"/>
      <c r="H4" s="443" t="s">
        <v>275</v>
      </c>
      <c r="I4" s="444"/>
      <c r="J4" s="445" t="s">
        <v>356</v>
      </c>
    </row>
    <row r="5" s="436" customFormat="1" ht="30" customHeight="1" spans="1:19">
      <c r="A5" s="438" t="s">
        <v>277</v>
      </c>
      <c r="B5" s="446" t="s">
        <v>224</v>
      </c>
      <c r="C5" s="446" t="s">
        <v>357</v>
      </c>
      <c r="D5" s="446" t="s">
        <v>224</v>
      </c>
      <c r="E5" s="446" t="s">
        <v>357</v>
      </c>
      <c r="F5" s="446" t="s">
        <v>224</v>
      </c>
      <c r="G5" s="446" t="s">
        <v>357</v>
      </c>
      <c r="H5" s="446" t="s">
        <v>224</v>
      </c>
      <c r="I5" s="446" t="s">
        <v>357</v>
      </c>
      <c r="J5" s="445"/>
    </row>
    <row r="6" s="436" customFormat="1" spans="1:19">
      <c r="A6" s="449" t="s">
        <v>539</v>
      </c>
      <c r="B6" s="448">
        <v>7</v>
      </c>
      <c r="C6" s="29">
        <f t="shared" ref="C6:G6" si="0">B6*165</f>
        <v>1155</v>
      </c>
      <c r="D6" s="450">
        <f t="shared" ref="D6:D30" si="1">(B6+0.1)</f>
        <v>7.1</v>
      </c>
      <c r="E6" s="449">
        <f t="shared" si="0"/>
        <v>1171.5</v>
      </c>
      <c r="F6" s="478">
        <f t="shared" ref="F6:F30" si="2">B6+0.2</f>
        <v>7.2</v>
      </c>
      <c r="G6" s="29">
        <f t="shared" si="0"/>
        <v>1188</v>
      </c>
      <c r="H6" s="478">
        <f t="shared" ref="H6:H30" si="3">B6+0.5</f>
        <v>7.5</v>
      </c>
      <c r="I6" s="29">
        <f t="shared" ref="I6:I30" si="4">H6*165</f>
        <v>1237.5</v>
      </c>
      <c r="J6" s="452" t="s">
        <v>540</v>
      </c>
      <c r="K6"/>
    </row>
    <row r="7" s="436" customFormat="1" spans="1:19">
      <c r="A7" s="449" t="s">
        <v>541</v>
      </c>
      <c r="B7" s="448">
        <v>7</v>
      </c>
      <c r="C7" s="29">
        <f t="shared" ref="C7:G7" si="5">B7*165</f>
        <v>1155</v>
      </c>
      <c r="D7" s="450">
        <f t="shared" si="1"/>
        <v>7.1</v>
      </c>
      <c r="E7" s="449">
        <f t="shared" si="5"/>
        <v>1171.5</v>
      </c>
      <c r="F7" s="478">
        <f t="shared" si="2"/>
        <v>7.2</v>
      </c>
      <c r="G7" s="29">
        <f t="shared" si="5"/>
        <v>1188</v>
      </c>
      <c r="H7" s="478">
        <f t="shared" si="3"/>
        <v>7.5</v>
      </c>
      <c r="I7" s="29">
        <f t="shared" si="4"/>
        <v>1237.5</v>
      </c>
      <c r="J7" s="452" t="s">
        <v>540</v>
      </c>
    </row>
    <row r="8" s="436" customFormat="1" ht="22.5" spans="1:19">
      <c r="A8" s="479" t="s">
        <v>542</v>
      </c>
      <c r="B8" s="448">
        <v>7</v>
      </c>
      <c r="C8" s="29">
        <f t="shared" ref="C8:G8" si="6">B8*165</f>
        <v>1155</v>
      </c>
      <c r="D8" s="450">
        <f t="shared" si="1"/>
        <v>7.1</v>
      </c>
      <c r="E8" s="449">
        <f t="shared" si="6"/>
        <v>1171.5</v>
      </c>
      <c r="F8" s="478">
        <f t="shared" si="2"/>
        <v>7.2</v>
      </c>
      <c r="G8" s="29">
        <f t="shared" si="6"/>
        <v>1188</v>
      </c>
      <c r="H8" s="478">
        <f t="shared" si="3"/>
        <v>7.5</v>
      </c>
      <c r="I8" s="29">
        <f t="shared" si="4"/>
        <v>1237.5</v>
      </c>
      <c r="J8" s="452" t="s">
        <v>540</v>
      </c>
      <c r="N8" s="451"/>
      <c r="O8" s="451"/>
      <c r="P8" s="451"/>
      <c r="Q8" s="451"/>
      <c r="R8" s="451"/>
      <c r="S8" s="451"/>
    </row>
    <row r="9" s="436" customFormat="1" spans="1:19">
      <c r="A9" s="479" t="s">
        <v>543</v>
      </c>
      <c r="B9" s="448">
        <v>7</v>
      </c>
      <c r="C9" s="29">
        <f t="shared" ref="C9:G9" si="7">B9*165</f>
        <v>1155</v>
      </c>
      <c r="D9" s="450">
        <f t="shared" si="1"/>
        <v>7.1</v>
      </c>
      <c r="E9" s="449">
        <f t="shared" si="7"/>
        <v>1171.5</v>
      </c>
      <c r="F9" s="478">
        <f t="shared" si="2"/>
        <v>7.2</v>
      </c>
      <c r="G9" s="29">
        <f t="shared" si="7"/>
        <v>1188</v>
      </c>
      <c r="H9" s="478">
        <f t="shared" si="3"/>
        <v>7.5</v>
      </c>
      <c r="I9" s="29">
        <f t="shared" si="4"/>
        <v>1237.5</v>
      </c>
      <c r="J9" s="452" t="s">
        <v>540</v>
      </c>
    </row>
    <row r="10" s="436" customFormat="1" spans="1:19">
      <c r="A10" s="479" t="s">
        <v>451</v>
      </c>
      <c r="B10" s="448">
        <v>7</v>
      </c>
      <c r="C10" s="29">
        <f t="shared" ref="C10:G10" si="8">B10*165</f>
        <v>1155</v>
      </c>
      <c r="D10" s="450">
        <f t="shared" si="1"/>
        <v>7.1</v>
      </c>
      <c r="E10" s="449">
        <f t="shared" si="8"/>
        <v>1171.5</v>
      </c>
      <c r="F10" s="478">
        <f t="shared" si="2"/>
        <v>7.2</v>
      </c>
      <c r="G10" s="29">
        <f t="shared" si="8"/>
        <v>1188</v>
      </c>
      <c r="H10" s="478">
        <f t="shared" si="3"/>
        <v>7.5</v>
      </c>
      <c r="I10" s="29">
        <f t="shared" si="4"/>
        <v>1237.5</v>
      </c>
      <c r="J10" s="452" t="s">
        <v>540</v>
      </c>
    </row>
    <row r="11" s="436" customFormat="1" spans="1:19">
      <c r="A11" s="479" t="s">
        <v>306</v>
      </c>
      <c r="B11" s="448">
        <v>7</v>
      </c>
      <c r="C11" s="29">
        <f t="shared" ref="C11:G11" si="9">B11*165</f>
        <v>1155</v>
      </c>
      <c r="D11" s="450">
        <f t="shared" si="1"/>
        <v>7.1</v>
      </c>
      <c r="E11" s="449">
        <f t="shared" si="9"/>
        <v>1171.5</v>
      </c>
      <c r="F11" s="478">
        <f t="shared" si="2"/>
        <v>7.2</v>
      </c>
      <c r="G11" s="29">
        <f t="shared" si="9"/>
        <v>1188</v>
      </c>
      <c r="H11" s="478">
        <f t="shared" si="3"/>
        <v>7.5</v>
      </c>
      <c r="I11" s="29">
        <f t="shared" si="4"/>
        <v>1237.5</v>
      </c>
      <c r="J11" s="452" t="s">
        <v>540</v>
      </c>
    </row>
    <row r="12" s="436" customFormat="1" spans="1:19">
      <c r="A12" s="479" t="s">
        <v>305</v>
      </c>
      <c r="B12" s="448">
        <v>7.6</v>
      </c>
      <c r="C12" s="29">
        <f t="shared" ref="C12:G12" si="10">B12*165</f>
        <v>1254</v>
      </c>
      <c r="D12" s="450">
        <f t="shared" si="1"/>
        <v>7.7</v>
      </c>
      <c r="E12" s="449">
        <f t="shared" si="10"/>
        <v>1270.5</v>
      </c>
      <c r="F12" s="478">
        <f t="shared" si="2"/>
        <v>7.8</v>
      </c>
      <c r="G12" s="29">
        <f t="shared" si="10"/>
        <v>1287</v>
      </c>
      <c r="H12" s="478">
        <f t="shared" si="3"/>
        <v>8.1</v>
      </c>
      <c r="I12" s="29">
        <f t="shared" si="4"/>
        <v>1336.5</v>
      </c>
      <c r="J12" s="452" t="s">
        <v>540</v>
      </c>
    </row>
    <row r="13" s="436" customFormat="1" spans="1:19">
      <c r="A13" s="479" t="s">
        <v>544</v>
      </c>
      <c r="B13" s="448">
        <v>7.6</v>
      </c>
      <c r="C13" s="29">
        <f t="shared" ref="C13:G13" si="11">B13*165</f>
        <v>1254</v>
      </c>
      <c r="D13" s="450">
        <f t="shared" si="1"/>
        <v>7.7</v>
      </c>
      <c r="E13" s="449">
        <f t="shared" si="11"/>
        <v>1270.5</v>
      </c>
      <c r="F13" s="478">
        <f t="shared" si="2"/>
        <v>7.8</v>
      </c>
      <c r="G13" s="29">
        <f t="shared" si="11"/>
        <v>1287</v>
      </c>
      <c r="H13" s="478">
        <f t="shared" si="3"/>
        <v>8.1</v>
      </c>
      <c r="I13" s="29">
        <f t="shared" si="4"/>
        <v>1336.5</v>
      </c>
      <c r="J13" s="452" t="s">
        <v>540</v>
      </c>
    </row>
    <row r="14" s="436" customFormat="1" spans="1:19">
      <c r="A14" s="479" t="s">
        <v>545</v>
      </c>
      <c r="B14" s="448">
        <v>7.6</v>
      </c>
      <c r="C14" s="29">
        <f t="shared" ref="C14:G14" si="12">B14*165</f>
        <v>1254</v>
      </c>
      <c r="D14" s="450">
        <f t="shared" si="1"/>
        <v>7.7</v>
      </c>
      <c r="E14" s="449">
        <f t="shared" si="12"/>
        <v>1270.5</v>
      </c>
      <c r="F14" s="478">
        <f t="shared" si="2"/>
        <v>7.8</v>
      </c>
      <c r="G14" s="29">
        <f t="shared" si="12"/>
        <v>1287</v>
      </c>
      <c r="H14" s="478">
        <f t="shared" si="3"/>
        <v>8.1</v>
      </c>
      <c r="I14" s="29">
        <f t="shared" si="4"/>
        <v>1336.5</v>
      </c>
      <c r="J14" s="452" t="s">
        <v>540</v>
      </c>
      <c r="N14" s="480"/>
    </row>
    <row r="15" s="436" customFormat="1" spans="1:19">
      <c r="A15" s="479" t="s">
        <v>546</v>
      </c>
      <c r="B15" s="448">
        <v>7.6</v>
      </c>
      <c r="C15" s="29">
        <f t="shared" ref="C15:G15" si="13">B15*165</f>
        <v>1254</v>
      </c>
      <c r="D15" s="450">
        <f t="shared" si="1"/>
        <v>7.7</v>
      </c>
      <c r="E15" s="449">
        <f t="shared" si="13"/>
        <v>1270.5</v>
      </c>
      <c r="F15" s="478">
        <f t="shared" si="2"/>
        <v>7.8</v>
      </c>
      <c r="G15" s="29">
        <f t="shared" si="13"/>
        <v>1287</v>
      </c>
      <c r="H15" s="478">
        <f t="shared" si="3"/>
        <v>8.1</v>
      </c>
      <c r="I15" s="29">
        <f t="shared" si="4"/>
        <v>1336.5</v>
      </c>
      <c r="J15" s="452" t="s">
        <v>540</v>
      </c>
    </row>
    <row r="16" s="436" customFormat="1" spans="1:19">
      <c r="A16" s="479" t="s">
        <v>547</v>
      </c>
      <c r="B16" s="448">
        <v>7.6</v>
      </c>
      <c r="C16" s="29">
        <f t="shared" ref="C16:G16" si="14">B16*165</f>
        <v>1254</v>
      </c>
      <c r="D16" s="450">
        <f t="shared" si="1"/>
        <v>7.7</v>
      </c>
      <c r="E16" s="449">
        <f t="shared" si="14"/>
        <v>1270.5</v>
      </c>
      <c r="F16" s="478">
        <f t="shared" si="2"/>
        <v>7.8</v>
      </c>
      <c r="G16" s="29">
        <f t="shared" si="14"/>
        <v>1287</v>
      </c>
      <c r="H16" s="478">
        <f t="shared" si="3"/>
        <v>8.1</v>
      </c>
      <c r="I16" s="29">
        <f t="shared" si="4"/>
        <v>1336.5</v>
      </c>
      <c r="J16" s="452" t="s">
        <v>540</v>
      </c>
    </row>
    <row r="17" s="436" customFormat="1" spans="1:10">
      <c r="A17" s="479" t="s">
        <v>453</v>
      </c>
      <c r="B17" s="448">
        <v>7.6</v>
      </c>
      <c r="C17" s="29">
        <f t="shared" ref="C17:G17" si="15">B17*165</f>
        <v>1254</v>
      </c>
      <c r="D17" s="450">
        <f t="shared" si="1"/>
        <v>7.7</v>
      </c>
      <c r="E17" s="449">
        <f t="shared" si="15"/>
        <v>1270.5</v>
      </c>
      <c r="F17" s="478">
        <f t="shared" si="2"/>
        <v>7.8</v>
      </c>
      <c r="G17" s="29">
        <f t="shared" si="15"/>
        <v>1287</v>
      </c>
      <c r="H17" s="478">
        <f t="shared" si="3"/>
        <v>8.1</v>
      </c>
      <c r="I17" s="29">
        <f t="shared" si="4"/>
        <v>1336.5</v>
      </c>
      <c r="J17" s="452" t="s">
        <v>540</v>
      </c>
    </row>
    <row r="18" s="436" customFormat="1" spans="1:10">
      <c r="A18" s="479" t="s">
        <v>452</v>
      </c>
      <c r="B18" s="448">
        <v>7.6</v>
      </c>
      <c r="C18" s="29">
        <f t="shared" ref="C18:G18" si="16">B18*165</f>
        <v>1254</v>
      </c>
      <c r="D18" s="450">
        <f t="shared" si="1"/>
        <v>7.7</v>
      </c>
      <c r="E18" s="449">
        <f t="shared" si="16"/>
        <v>1270.5</v>
      </c>
      <c r="F18" s="478">
        <f t="shared" si="2"/>
        <v>7.8</v>
      </c>
      <c r="G18" s="29">
        <f t="shared" si="16"/>
        <v>1287</v>
      </c>
      <c r="H18" s="478">
        <f t="shared" si="3"/>
        <v>8.1</v>
      </c>
      <c r="I18" s="29">
        <f t="shared" si="4"/>
        <v>1336.5</v>
      </c>
      <c r="J18" s="452" t="s">
        <v>540</v>
      </c>
    </row>
    <row r="19" s="436" customFormat="1" spans="1:10">
      <c r="A19" s="479" t="s">
        <v>449</v>
      </c>
      <c r="B19" s="448">
        <v>7.6</v>
      </c>
      <c r="C19" s="29">
        <f t="shared" ref="C19:G19" si="17">B19*165</f>
        <v>1254</v>
      </c>
      <c r="D19" s="450">
        <f t="shared" si="1"/>
        <v>7.7</v>
      </c>
      <c r="E19" s="449">
        <f t="shared" si="17"/>
        <v>1270.5</v>
      </c>
      <c r="F19" s="478">
        <f t="shared" si="2"/>
        <v>7.8</v>
      </c>
      <c r="G19" s="29">
        <f t="shared" si="17"/>
        <v>1287</v>
      </c>
      <c r="H19" s="478">
        <f t="shared" si="3"/>
        <v>8.1</v>
      </c>
      <c r="I19" s="29">
        <f t="shared" si="4"/>
        <v>1336.5</v>
      </c>
      <c r="J19" s="452" t="s">
        <v>540</v>
      </c>
    </row>
    <row r="20" s="436" customFormat="1" spans="1:10">
      <c r="A20" s="479" t="s">
        <v>450</v>
      </c>
      <c r="B20" s="448">
        <v>7.6</v>
      </c>
      <c r="C20" s="29">
        <f t="shared" ref="C20:G20" si="18">B20*165</f>
        <v>1254</v>
      </c>
      <c r="D20" s="450">
        <f t="shared" si="1"/>
        <v>7.7</v>
      </c>
      <c r="E20" s="449">
        <f t="shared" si="18"/>
        <v>1270.5</v>
      </c>
      <c r="F20" s="478">
        <f t="shared" si="2"/>
        <v>7.8</v>
      </c>
      <c r="G20" s="29">
        <f t="shared" si="18"/>
        <v>1287</v>
      </c>
      <c r="H20" s="478">
        <f t="shared" si="3"/>
        <v>8.1</v>
      </c>
      <c r="I20" s="29">
        <f t="shared" si="4"/>
        <v>1336.5</v>
      </c>
      <c r="J20" s="452" t="s">
        <v>540</v>
      </c>
    </row>
    <row r="21" s="436" customFormat="1" spans="1:10">
      <c r="A21" s="479" t="s">
        <v>548</v>
      </c>
      <c r="B21" s="448">
        <v>7.6</v>
      </c>
      <c r="C21" s="29">
        <f t="shared" ref="C21:G21" si="19">B21*165</f>
        <v>1254</v>
      </c>
      <c r="D21" s="450">
        <f t="shared" si="1"/>
        <v>7.7</v>
      </c>
      <c r="E21" s="449">
        <f t="shared" si="19"/>
        <v>1270.5</v>
      </c>
      <c r="F21" s="478">
        <f t="shared" si="2"/>
        <v>7.8</v>
      </c>
      <c r="G21" s="29">
        <f t="shared" si="19"/>
        <v>1287</v>
      </c>
      <c r="H21" s="478">
        <f t="shared" si="3"/>
        <v>8.1</v>
      </c>
      <c r="I21" s="29">
        <f t="shared" si="4"/>
        <v>1336.5</v>
      </c>
      <c r="J21" s="452" t="s">
        <v>540</v>
      </c>
    </row>
    <row r="22" s="436" customFormat="1" spans="1:10">
      <c r="A22" s="479" t="s">
        <v>549</v>
      </c>
      <c r="B22" s="448">
        <v>7.6</v>
      </c>
      <c r="C22" s="29">
        <f t="shared" ref="C22:G22" si="20">B22*165</f>
        <v>1254</v>
      </c>
      <c r="D22" s="450">
        <f t="shared" si="1"/>
        <v>7.7</v>
      </c>
      <c r="E22" s="449">
        <f t="shared" si="20"/>
        <v>1270.5</v>
      </c>
      <c r="F22" s="478">
        <f t="shared" si="2"/>
        <v>7.8</v>
      </c>
      <c r="G22" s="29">
        <f t="shared" si="20"/>
        <v>1287</v>
      </c>
      <c r="H22" s="478">
        <f t="shared" si="3"/>
        <v>8.1</v>
      </c>
      <c r="I22" s="29">
        <f t="shared" si="4"/>
        <v>1336.5</v>
      </c>
      <c r="J22" s="452" t="s">
        <v>540</v>
      </c>
    </row>
    <row r="23" s="436" customFormat="1" spans="1:10">
      <c r="A23" s="479" t="s">
        <v>550</v>
      </c>
      <c r="B23" s="448">
        <v>7.6</v>
      </c>
      <c r="C23" s="29">
        <f t="shared" ref="C23:G23" si="21">B23*165</f>
        <v>1254</v>
      </c>
      <c r="D23" s="450">
        <f t="shared" si="1"/>
        <v>7.7</v>
      </c>
      <c r="E23" s="449">
        <f t="shared" si="21"/>
        <v>1270.5</v>
      </c>
      <c r="F23" s="478">
        <f t="shared" si="2"/>
        <v>7.8</v>
      </c>
      <c r="G23" s="29">
        <f t="shared" si="21"/>
        <v>1287</v>
      </c>
      <c r="H23" s="478">
        <f t="shared" si="3"/>
        <v>8.1</v>
      </c>
      <c r="I23" s="29">
        <f t="shared" si="4"/>
        <v>1336.5</v>
      </c>
      <c r="J23" s="452" t="s">
        <v>540</v>
      </c>
    </row>
    <row r="24" s="436" customFormat="1" spans="1:10">
      <c r="A24" s="479" t="s">
        <v>317</v>
      </c>
      <c r="B24" s="452">
        <v>8.2</v>
      </c>
      <c r="C24" s="29">
        <f t="shared" ref="C24:G24" si="22">B24*165</f>
        <v>1353</v>
      </c>
      <c r="D24" s="450">
        <f t="shared" si="1"/>
        <v>8.3</v>
      </c>
      <c r="E24" s="449">
        <f t="shared" si="22"/>
        <v>1369.5</v>
      </c>
      <c r="F24" s="478">
        <f t="shared" si="2"/>
        <v>8.4</v>
      </c>
      <c r="G24" s="29">
        <f t="shared" si="22"/>
        <v>1386</v>
      </c>
      <c r="H24" s="478">
        <f t="shared" si="3"/>
        <v>8.7</v>
      </c>
      <c r="I24" s="29">
        <f t="shared" si="4"/>
        <v>1435.5</v>
      </c>
      <c r="J24" s="452" t="s">
        <v>540</v>
      </c>
    </row>
    <row r="25" s="436" customFormat="1" spans="1:10">
      <c r="A25" s="479" t="s">
        <v>551</v>
      </c>
      <c r="B25" s="452">
        <v>8.2</v>
      </c>
      <c r="C25" s="29">
        <f t="shared" ref="C25:G25" si="23">B25*165</f>
        <v>1353</v>
      </c>
      <c r="D25" s="450">
        <f t="shared" si="1"/>
        <v>8.3</v>
      </c>
      <c r="E25" s="449">
        <f t="shared" si="23"/>
        <v>1369.5</v>
      </c>
      <c r="F25" s="478">
        <f t="shared" si="2"/>
        <v>8.4</v>
      </c>
      <c r="G25" s="29">
        <f t="shared" si="23"/>
        <v>1386</v>
      </c>
      <c r="H25" s="478">
        <f t="shared" si="3"/>
        <v>8.7</v>
      </c>
      <c r="I25" s="29">
        <f t="shared" si="4"/>
        <v>1435.5</v>
      </c>
      <c r="J25" s="452" t="s">
        <v>540</v>
      </c>
    </row>
    <row r="26" s="436" customFormat="1" spans="1:10">
      <c r="A26" s="479" t="s">
        <v>552</v>
      </c>
      <c r="B26" s="452">
        <v>8.2</v>
      </c>
      <c r="C26" s="29">
        <f t="shared" ref="C26:G26" si="24">B26*165</f>
        <v>1353</v>
      </c>
      <c r="D26" s="450">
        <f t="shared" si="1"/>
        <v>8.3</v>
      </c>
      <c r="E26" s="449">
        <f t="shared" si="24"/>
        <v>1369.5</v>
      </c>
      <c r="F26" s="478">
        <f t="shared" si="2"/>
        <v>8.4</v>
      </c>
      <c r="G26" s="29">
        <f t="shared" si="24"/>
        <v>1386</v>
      </c>
      <c r="H26" s="478">
        <f t="shared" si="3"/>
        <v>8.7</v>
      </c>
      <c r="I26" s="29">
        <f t="shared" si="4"/>
        <v>1435.5</v>
      </c>
      <c r="J26" s="452" t="s">
        <v>540</v>
      </c>
    </row>
    <row r="27" s="436" customFormat="1" spans="1:10">
      <c r="A27" s="479" t="s">
        <v>553</v>
      </c>
      <c r="B27" s="452">
        <v>8.2</v>
      </c>
      <c r="C27" s="29">
        <f t="shared" ref="C27:G27" si="25">B27*165</f>
        <v>1353</v>
      </c>
      <c r="D27" s="450">
        <f t="shared" si="1"/>
        <v>8.3</v>
      </c>
      <c r="E27" s="449">
        <f t="shared" si="25"/>
        <v>1369.5</v>
      </c>
      <c r="F27" s="478">
        <f t="shared" si="2"/>
        <v>8.4</v>
      </c>
      <c r="G27" s="29">
        <f t="shared" si="25"/>
        <v>1386</v>
      </c>
      <c r="H27" s="478">
        <f t="shared" si="3"/>
        <v>8.7</v>
      </c>
      <c r="I27" s="29">
        <f t="shared" si="4"/>
        <v>1435.5</v>
      </c>
      <c r="J27" s="452" t="s">
        <v>540</v>
      </c>
    </row>
    <row r="28" s="436" customFormat="1" spans="1:10">
      <c r="A28" s="479" t="s">
        <v>554</v>
      </c>
      <c r="B28" s="452">
        <v>8.2</v>
      </c>
      <c r="C28" s="29">
        <f t="shared" ref="C28:G28" si="26">B28*165</f>
        <v>1353</v>
      </c>
      <c r="D28" s="450">
        <f t="shared" si="1"/>
        <v>8.3</v>
      </c>
      <c r="E28" s="449">
        <f t="shared" si="26"/>
        <v>1369.5</v>
      </c>
      <c r="F28" s="478">
        <f t="shared" si="2"/>
        <v>8.4</v>
      </c>
      <c r="G28" s="29">
        <f t="shared" si="26"/>
        <v>1386</v>
      </c>
      <c r="H28" s="478">
        <f t="shared" si="3"/>
        <v>8.7</v>
      </c>
      <c r="I28" s="29">
        <f t="shared" si="4"/>
        <v>1435.5</v>
      </c>
      <c r="J28" s="452" t="s">
        <v>540</v>
      </c>
    </row>
    <row r="29" s="436" customFormat="1" spans="1:10">
      <c r="A29" s="479" t="s">
        <v>555</v>
      </c>
      <c r="B29" s="452">
        <v>8.2</v>
      </c>
      <c r="C29" s="29">
        <f t="shared" ref="C29:G29" si="27">B29*165</f>
        <v>1353</v>
      </c>
      <c r="D29" s="450">
        <f t="shared" si="1"/>
        <v>8.3</v>
      </c>
      <c r="E29" s="449">
        <f t="shared" si="27"/>
        <v>1369.5</v>
      </c>
      <c r="F29" s="478">
        <f t="shared" si="2"/>
        <v>8.4</v>
      </c>
      <c r="G29" s="29">
        <f t="shared" si="27"/>
        <v>1386</v>
      </c>
      <c r="H29" s="478">
        <f t="shared" si="3"/>
        <v>8.7</v>
      </c>
      <c r="I29" s="29">
        <f t="shared" si="4"/>
        <v>1435.5</v>
      </c>
      <c r="J29" s="452" t="s">
        <v>540</v>
      </c>
    </row>
    <row r="30" s="436" customFormat="1" spans="1:10">
      <c r="A30" s="479" t="s">
        <v>535</v>
      </c>
      <c r="B30" s="452">
        <v>8.2</v>
      </c>
      <c r="C30" s="29">
        <f t="shared" ref="C30:G30" si="28">B30*165</f>
        <v>1353</v>
      </c>
      <c r="D30" s="450">
        <f t="shared" si="1"/>
        <v>8.3</v>
      </c>
      <c r="E30" s="449">
        <f t="shared" si="28"/>
        <v>1369.5</v>
      </c>
      <c r="F30" s="478">
        <f t="shared" si="2"/>
        <v>8.4</v>
      </c>
      <c r="G30" s="29">
        <f t="shared" si="28"/>
        <v>1386</v>
      </c>
      <c r="H30" s="478">
        <f t="shared" si="3"/>
        <v>8.7</v>
      </c>
      <c r="I30" s="29">
        <f t="shared" si="4"/>
        <v>1435.5</v>
      </c>
      <c r="J30" s="452" t="s">
        <v>540</v>
      </c>
    </row>
    <row r="31" s="436" customFormat="1" ht="17.25" spans="1:10">
      <c r="A31" s="454" t="s">
        <v>390</v>
      </c>
      <c r="B31" s="454"/>
      <c r="C31" s="454"/>
      <c r="D31" s="454"/>
      <c r="E31" s="454"/>
      <c r="F31" s="454"/>
      <c r="G31" s="454"/>
      <c r="H31" s="454"/>
      <c r="I31" s="454"/>
      <c r="J31" s="454"/>
    </row>
    <row r="32" s="436" customFormat="1" ht="45" customHeight="1" spans="1:10">
      <c r="A32" s="455" t="s">
        <v>364</v>
      </c>
      <c r="B32" s="455"/>
      <c r="C32" s="455"/>
      <c r="D32" s="455"/>
      <c r="E32" s="455"/>
      <c r="F32" s="455"/>
      <c r="G32" s="455"/>
      <c r="H32" s="455"/>
      <c r="I32" s="455"/>
      <c r="J32" s="455"/>
    </row>
    <row r="33" s="436" customFormat="1" ht="37.2" customHeight="1" spans="1:10">
      <c r="A33" s="455" t="s">
        <v>330</v>
      </c>
      <c r="B33" s="455"/>
      <c r="C33" s="455" t="s">
        <v>499</v>
      </c>
      <c r="D33" s="455"/>
      <c r="E33" s="455"/>
      <c r="F33" s="455"/>
      <c r="G33" s="455"/>
      <c r="H33" s="455"/>
      <c r="I33" s="455"/>
      <c r="J33" s="455"/>
    </row>
    <row r="34" s="436" customFormat="1" ht="17.25" spans="1:10">
      <c r="A34" s="456" t="s">
        <v>332</v>
      </c>
      <c r="B34" s="456"/>
      <c r="C34" s="457" t="s">
        <v>333</v>
      </c>
      <c r="D34" s="457"/>
      <c r="E34" s="457"/>
      <c r="F34" s="457"/>
      <c r="G34" s="457"/>
      <c r="H34" s="457"/>
      <c r="I34" s="457"/>
      <c r="J34" s="457"/>
    </row>
    <row r="35" s="436" customFormat="1" ht="64.95" customHeight="1" spans="1:10">
      <c r="A35" s="458" t="s">
        <v>465</v>
      </c>
      <c r="B35" s="458"/>
      <c r="C35" s="455" t="s">
        <v>466</v>
      </c>
      <c r="D35" s="455"/>
      <c r="E35" s="455"/>
      <c r="F35" s="455"/>
      <c r="G35" s="455"/>
      <c r="H35" s="455"/>
      <c r="I35" s="455"/>
      <c r="J35" s="455"/>
    </row>
    <row r="36" s="436" customFormat="1" ht="17.25" spans="1:10">
      <c r="A36" s="456" t="s">
        <v>334</v>
      </c>
      <c r="B36" s="456"/>
      <c r="C36" s="456" t="s">
        <v>467</v>
      </c>
      <c r="D36" s="456"/>
      <c r="E36" s="456"/>
      <c r="F36" s="456"/>
      <c r="G36" s="456"/>
      <c r="H36" s="456"/>
      <c r="I36" s="456"/>
      <c r="J36" s="456"/>
    </row>
    <row r="37" s="436" customFormat="1" ht="17.25" spans="1:10">
      <c r="A37" s="456" t="s">
        <v>336</v>
      </c>
      <c r="B37" s="456"/>
      <c r="C37" s="456" t="s">
        <v>337</v>
      </c>
      <c r="D37" s="456"/>
      <c r="E37" s="456"/>
      <c r="F37" s="456"/>
      <c r="G37" s="456"/>
      <c r="H37" s="456"/>
      <c r="I37" s="456"/>
      <c r="J37" s="456"/>
    </row>
    <row r="38" s="436" customFormat="1" ht="17.25" spans="1:10">
      <c r="A38" s="456" t="s">
        <v>338</v>
      </c>
      <c r="B38" s="456"/>
      <c r="C38" s="456" t="s">
        <v>339</v>
      </c>
      <c r="D38" s="456"/>
      <c r="E38" s="456"/>
      <c r="F38" s="456"/>
      <c r="G38" s="456"/>
      <c r="H38" s="456"/>
      <c r="I38" s="456"/>
      <c r="J38" s="456"/>
    </row>
    <row r="39" s="436" customFormat="1" ht="17.25" spans="1:10">
      <c r="A39" s="457" t="s">
        <v>340</v>
      </c>
      <c r="B39" s="457"/>
      <c r="C39" s="457" t="s">
        <v>468</v>
      </c>
      <c r="D39" s="457"/>
      <c r="E39" s="457"/>
      <c r="F39" s="457"/>
      <c r="G39" s="457"/>
      <c r="H39" s="457"/>
      <c r="I39" s="457"/>
      <c r="J39" s="457"/>
    </row>
    <row r="40" s="436" customFormat="1" spans="1:10">
      <c r="A40" s="459" t="s">
        <v>342</v>
      </c>
      <c r="B40" s="459"/>
      <c r="C40" s="460" t="s">
        <v>367</v>
      </c>
      <c r="D40" s="460"/>
      <c r="E40" s="460"/>
      <c r="F40" s="460"/>
      <c r="G40" s="460"/>
      <c r="H40" s="460"/>
      <c r="I40" s="460"/>
      <c r="J40" s="460"/>
    </row>
    <row r="41" s="436" customFormat="1" ht="17.25" spans="1:10">
      <c r="A41" s="459"/>
      <c r="B41" s="459"/>
      <c r="C41" s="461" t="s">
        <v>345</v>
      </c>
      <c r="D41" s="461"/>
      <c r="E41" s="461"/>
      <c r="F41" s="461"/>
      <c r="G41" s="461"/>
      <c r="H41" s="461"/>
      <c r="I41" s="461"/>
      <c r="J41" s="461"/>
    </row>
    <row r="42" s="436" customFormat="1" ht="17.25" spans="1:10">
      <c r="A42" s="459" t="s">
        <v>346</v>
      </c>
      <c r="B42" s="459"/>
      <c r="C42" s="462" t="s">
        <v>347</v>
      </c>
      <c r="D42" s="462"/>
      <c r="E42" s="462"/>
      <c r="F42" s="462"/>
      <c r="G42" s="462"/>
      <c r="H42" s="462"/>
      <c r="I42" s="462"/>
      <c r="J42" s="462"/>
    </row>
    <row r="43" s="436" customFormat="1" ht="17.25" spans="1:10">
      <c r="A43" s="459"/>
      <c r="B43" s="459"/>
      <c r="C43" s="462" t="s">
        <v>368</v>
      </c>
      <c r="D43" s="462"/>
      <c r="E43" s="462"/>
      <c r="F43" s="462"/>
      <c r="G43" s="462"/>
      <c r="H43" s="462"/>
      <c r="I43" s="462"/>
      <c r="J43" s="462"/>
    </row>
    <row r="44" s="436" customFormat="1" ht="17.25" spans="1:10">
      <c r="A44" s="459"/>
      <c r="B44" s="459"/>
      <c r="C44" s="462" t="s">
        <v>349</v>
      </c>
      <c r="D44" s="462"/>
      <c r="E44" s="462"/>
      <c r="F44" s="462"/>
      <c r="G44" s="462"/>
      <c r="H44" s="462"/>
      <c r="I44" s="462"/>
      <c r="J44" s="462"/>
    </row>
    <row r="45" s="436" customFormat="1" ht="17.25" spans="1:10">
      <c r="A45" s="459"/>
      <c r="B45" s="459"/>
      <c r="C45" s="462" t="s">
        <v>350</v>
      </c>
      <c r="D45" s="462"/>
      <c r="E45" s="462"/>
      <c r="F45" s="462"/>
      <c r="G45" s="462"/>
      <c r="H45" s="462"/>
      <c r="I45" s="462"/>
      <c r="J45" s="462"/>
    </row>
    <row r="46" s="436" customFormat="1" ht="111" customHeight="1" spans="1:10">
      <c r="A46" s="459" t="s">
        <v>351</v>
      </c>
      <c r="B46" s="459"/>
      <c r="C46" s="462" t="s">
        <v>352</v>
      </c>
      <c r="D46" s="462"/>
      <c r="E46" s="462"/>
      <c r="F46" s="462"/>
      <c r="G46" s="462"/>
      <c r="H46" s="462"/>
      <c r="I46" s="462"/>
      <c r="J46" s="462"/>
    </row>
  </sheetData>
  <mergeCells count="35">
    <mergeCell ref="A1:J1"/>
    <mergeCell ref="B2:J2"/>
    <mergeCell ref="B3:J3"/>
    <mergeCell ref="B4:C4"/>
    <mergeCell ref="D4:E4"/>
    <mergeCell ref="F4:G4"/>
    <mergeCell ref="H4:I4"/>
    <mergeCell ref="N8:S8"/>
    <mergeCell ref="A31:J31"/>
    <mergeCell ref="A32:J32"/>
    <mergeCell ref="A33:B33"/>
    <mergeCell ref="C33:J33"/>
    <mergeCell ref="A34:B34"/>
    <mergeCell ref="C34:J34"/>
    <mergeCell ref="A35:B35"/>
    <mergeCell ref="C35:J35"/>
    <mergeCell ref="A36:B36"/>
    <mergeCell ref="C36:J36"/>
    <mergeCell ref="A37:B37"/>
    <mergeCell ref="C37:J37"/>
    <mergeCell ref="A38:B38"/>
    <mergeCell ref="C38:J38"/>
    <mergeCell ref="A39:B39"/>
    <mergeCell ref="C39:J39"/>
    <mergeCell ref="C40:J40"/>
    <mergeCell ref="C41:J41"/>
    <mergeCell ref="C42:J42"/>
    <mergeCell ref="C43:J43"/>
    <mergeCell ref="C44:J44"/>
    <mergeCell ref="C45:J45"/>
    <mergeCell ref="A46:B46"/>
    <mergeCell ref="C46:J46"/>
    <mergeCell ref="J4:J5"/>
    <mergeCell ref="A40:B41"/>
    <mergeCell ref="A42:B45"/>
  </mergeCells>
  <pageMargins left="0.75" right="0.75" top="1" bottom="1" header="0.5" footer="0.5"/>
  <headerFooter/>
  <ignoredErrors>
    <ignoredError sqref="D6:H30" formula="1"/>
  </ignoredErrors>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rgb="FF00B0F0"/>
  </sheetPr>
  <dimension ref="A1:Q65"/>
  <sheetViews>
    <sheetView showGridLines="0" zoomScale="60" zoomScaleNormal="60" workbookViewId="0">
      <pane ySplit="5" topLeftCell="A13" activePane="bottomLeft" state="frozen"/>
      <selection/>
      <selection pane="bottomLeft" activeCell="F28" sqref="F28"/>
    </sheetView>
  </sheetViews>
  <sheetFormatPr defaultColWidth="9" defaultRowHeight="16.5"/>
  <cols>
    <col min="1" max="1" width="20.7916666666667" style="436" customWidth="1"/>
    <col min="2" max="2" width="16.5583333333333" style="436" customWidth="1"/>
    <col min="3" max="3" width="15.6666666666667" style="436" customWidth="1"/>
    <col min="4" max="4" width="14.4416666666667" style="436" customWidth="1"/>
    <col min="5" max="9" width="19.3333333333333" style="436" customWidth="1"/>
    <col min="10" max="10" width="17.8833333333333" style="436" customWidth="1"/>
    <col min="11" max="16384" width="9" style="436"/>
  </cols>
  <sheetData>
    <row r="1" s="436" customFormat="1" ht="100.05" customHeight="1" spans="1:17">
      <c r="A1" s="437" t="str">
        <f>_xlfn.DISPIMG("ID_D6697A225B864C34A678052B48D4E660",1)</f>
        <v>=DISPIMG("ID_D6697A225B864C34A678052B48D4E660",1)</v>
      </c>
      <c r="B1" s="437"/>
      <c r="C1" s="437"/>
      <c r="D1" s="437"/>
      <c r="E1" s="437"/>
      <c r="F1" s="437"/>
      <c r="G1" s="437"/>
      <c r="H1" s="437"/>
      <c r="I1" s="437"/>
      <c r="J1" s="437"/>
    </row>
    <row r="2" s="436" customFormat="1" ht="39" customHeight="1" spans="1:17">
      <c r="A2" s="438" t="s">
        <v>29</v>
      </c>
      <c r="B2" s="439" t="s">
        <v>556</v>
      </c>
      <c r="C2" s="439"/>
      <c r="D2" s="439"/>
      <c r="E2" s="439"/>
      <c r="F2" s="439"/>
      <c r="G2" s="439"/>
      <c r="H2" s="439"/>
      <c r="I2" s="439"/>
      <c r="J2" s="439"/>
    </row>
    <row r="3" s="436" customFormat="1" ht="23" customHeight="1" spans="1:17">
      <c r="A3" s="438" t="s">
        <v>371</v>
      </c>
      <c r="B3" s="440" t="s">
        <v>557</v>
      </c>
      <c r="C3" s="441"/>
      <c r="D3" s="441"/>
      <c r="E3" s="441"/>
      <c r="F3" s="441"/>
      <c r="G3" s="441"/>
      <c r="H3" s="441"/>
      <c r="I3" s="441"/>
      <c r="J3" s="442"/>
    </row>
    <row r="4" s="436" customFormat="1" ht="24" customHeight="1" spans="1:17">
      <c r="A4" s="438" t="s">
        <v>355</v>
      </c>
      <c r="B4" s="443" t="s">
        <v>222</v>
      </c>
      <c r="C4" s="444"/>
      <c r="D4" s="443" t="s">
        <v>273</v>
      </c>
      <c r="E4" s="444"/>
      <c r="F4" s="443" t="s">
        <v>274</v>
      </c>
      <c r="G4" s="444"/>
      <c r="H4" s="443" t="s">
        <v>275</v>
      </c>
      <c r="I4" s="444"/>
      <c r="J4" s="445" t="s">
        <v>356</v>
      </c>
    </row>
    <row r="5" s="436" customFormat="1" ht="30" customHeight="1" spans="1:17">
      <c r="A5" s="438" t="s">
        <v>277</v>
      </c>
      <c r="B5" s="446" t="s">
        <v>224</v>
      </c>
      <c r="C5" s="446" t="s">
        <v>357</v>
      </c>
      <c r="D5" s="446" t="s">
        <v>224</v>
      </c>
      <c r="E5" s="446" t="s">
        <v>357</v>
      </c>
      <c r="F5" s="446" t="s">
        <v>224</v>
      </c>
      <c r="G5" s="446" t="s">
        <v>357</v>
      </c>
      <c r="H5" s="446" t="s">
        <v>224</v>
      </c>
      <c r="I5" s="446" t="s">
        <v>357</v>
      </c>
      <c r="J5" s="445"/>
    </row>
    <row r="6" s="436" customFormat="1" ht="30" customHeight="1" spans="1:17">
      <c r="A6" s="463" t="s">
        <v>419</v>
      </c>
      <c r="B6" s="464">
        <v>6.7</v>
      </c>
      <c r="C6" s="465">
        <f t="shared" ref="C6:G6" si="0">B6*165</f>
        <v>1105.5</v>
      </c>
      <c r="D6" s="466">
        <f t="shared" ref="D6:D13" si="1">B6+0.1</f>
        <v>6.8</v>
      </c>
      <c r="E6" s="466">
        <f t="shared" si="0"/>
        <v>1122</v>
      </c>
      <c r="F6" s="466">
        <f t="shared" ref="F6:F13" si="2">B6+0.2</f>
        <v>6.9</v>
      </c>
      <c r="G6" s="465">
        <f t="shared" si="0"/>
        <v>1138.5</v>
      </c>
      <c r="H6" s="466">
        <f t="shared" ref="H6:H13" si="3">B6+0.5</f>
        <v>7.2</v>
      </c>
      <c r="I6" s="465">
        <f t="shared" ref="I6:I13" si="4">H6*165</f>
        <v>1188</v>
      </c>
      <c r="J6" s="467" t="s">
        <v>558</v>
      </c>
      <c r="K6"/>
    </row>
    <row r="7" s="436" customFormat="1" ht="17.25" spans="1:17">
      <c r="A7" s="467" t="s">
        <v>559</v>
      </c>
      <c r="B7" s="464">
        <v>6.7</v>
      </c>
      <c r="C7" s="465">
        <f t="shared" ref="C7:G7" si="5">B7*165</f>
        <v>1105.5</v>
      </c>
      <c r="D7" s="466">
        <f t="shared" si="1"/>
        <v>6.8</v>
      </c>
      <c r="E7" s="466">
        <f t="shared" si="5"/>
        <v>1122</v>
      </c>
      <c r="F7" s="466">
        <f t="shared" si="2"/>
        <v>6.9</v>
      </c>
      <c r="G7" s="465">
        <f t="shared" si="5"/>
        <v>1138.5</v>
      </c>
      <c r="H7" s="466">
        <f t="shared" si="3"/>
        <v>7.2</v>
      </c>
      <c r="I7" s="465">
        <f t="shared" si="4"/>
        <v>1188</v>
      </c>
      <c r="J7" s="467" t="s">
        <v>558</v>
      </c>
    </row>
    <row r="8" s="436" customFormat="1" ht="17.25" spans="1:17">
      <c r="A8" s="467" t="s">
        <v>560</v>
      </c>
      <c r="B8" s="464">
        <v>6.7</v>
      </c>
      <c r="C8" s="465">
        <f t="shared" ref="C8:G8" si="6">B8*165</f>
        <v>1105.5</v>
      </c>
      <c r="D8" s="466">
        <f t="shared" si="1"/>
        <v>6.8</v>
      </c>
      <c r="E8" s="466">
        <f t="shared" si="6"/>
        <v>1122</v>
      </c>
      <c r="F8" s="466">
        <f t="shared" si="2"/>
        <v>6.9</v>
      </c>
      <c r="G8" s="465">
        <f t="shared" si="6"/>
        <v>1138.5</v>
      </c>
      <c r="H8" s="466">
        <f t="shared" si="3"/>
        <v>7.2</v>
      </c>
      <c r="I8" s="465">
        <f t="shared" si="4"/>
        <v>1188</v>
      </c>
      <c r="J8" s="467" t="s">
        <v>558</v>
      </c>
    </row>
    <row r="9" s="436" customFormat="1" ht="22.5" spans="1:17">
      <c r="A9" s="467" t="s">
        <v>321</v>
      </c>
      <c r="B9" s="464">
        <v>6.7</v>
      </c>
      <c r="C9" s="465">
        <f t="shared" ref="C9:G9" si="7">B9*165</f>
        <v>1105.5</v>
      </c>
      <c r="D9" s="466">
        <f t="shared" si="1"/>
        <v>6.8</v>
      </c>
      <c r="E9" s="466">
        <f t="shared" si="7"/>
        <v>1122</v>
      </c>
      <c r="F9" s="466">
        <f t="shared" si="2"/>
        <v>6.9</v>
      </c>
      <c r="G9" s="465">
        <f t="shared" si="7"/>
        <v>1138.5</v>
      </c>
      <c r="H9" s="466">
        <f t="shared" si="3"/>
        <v>7.2</v>
      </c>
      <c r="I9" s="465">
        <f t="shared" si="4"/>
        <v>1188</v>
      </c>
      <c r="J9" s="467" t="s">
        <v>558</v>
      </c>
      <c r="M9" s="451"/>
      <c r="N9" s="451"/>
      <c r="O9" s="451"/>
      <c r="P9" s="451"/>
      <c r="Q9" s="451"/>
    </row>
    <row r="10" s="436" customFormat="1" ht="17.25" spans="1:17">
      <c r="A10" s="467" t="s">
        <v>322</v>
      </c>
      <c r="B10" s="464">
        <v>6.7</v>
      </c>
      <c r="C10" s="465">
        <f t="shared" ref="C10:G10" si="8">B10*165</f>
        <v>1105.5</v>
      </c>
      <c r="D10" s="466">
        <f t="shared" si="1"/>
        <v>6.8</v>
      </c>
      <c r="E10" s="466">
        <f t="shared" si="8"/>
        <v>1122</v>
      </c>
      <c r="F10" s="466">
        <f t="shared" si="2"/>
        <v>6.9</v>
      </c>
      <c r="G10" s="465">
        <f t="shared" si="8"/>
        <v>1138.5</v>
      </c>
      <c r="H10" s="466">
        <f t="shared" si="3"/>
        <v>7.2</v>
      </c>
      <c r="I10" s="465">
        <f t="shared" si="4"/>
        <v>1188</v>
      </c>
      <c r="J10" s="467" t="s">
        <v>558</v>
      </c>
    </row>
    <row r="11" s="436" customFormat="1" ht="17.25" spans="1:17">
      <c r="A11" s="467" t="s">
        <v>561</v>
      </c>
      <c r="B11" s="464">
        <v>6.7</v>
      </c>
      <c r="C11" s="465">
        <f t="shared" ref="C11:G11" si="9">B11*165</f>
        <v>1105.5</v>
      </c>
      <c r="D11" s="466">
        <f t="shared" si="1"/>
        <v>6.8</v>
      </c>
      <c r="E11" s="466">
        <f t="shared" si="9"/>
        <v>1122</v>
      </c>
      <c r="F11" s="466">
        <f t="shared" si="2"/>
        <v>6.9</v>
      </c>
      <c r="G11" s="465">
        <f t="shared" si="9"/>
        <v>1138.5</v>
      </c>
      <c r="H11" s="466">
        <f t="shared" si="3"/>
        <v>7.2</v>
      </c>
      <c r="I11" s="465">
        <f t="shared" si="4"/>
        <v>1188</v>
      </c>
      <c r="J11" s="467" t="s">
        <v>558</v>
      </c>
    </row>
    <row r="12" s="436" customFormat="1" ht="17.25" spans="1:17">
      <c r="A12" s="467" t="s">
        <v>562</v>
      </c>
      <c r="B12" s="464">
        <v>6.7</v>
      </c>
      <c r="C12" s="465">
        <f t="shared" ref="C12:G12" si="10">B12*165</f>
        <v>1105.5</v>
      </c>
      <c r="D12" s="466">
        <f t="shared" si="1"/>
        <v>6.8</v>
      </c>
      <c r="E12" s="466">
        <f t="shared" si="10"/>
        <v>1122</v>
      </c>
      <c r="F12" s="466">
        <f t="shared" si="2"/>
        <v>6.9</v>
      </c>
      <c r="G12" s="465">
        <f t="shared" si="10"/>
        <v>1138.5</v>
      </c>
      <c r="H12" s="466">
        <f t="shared" si="3"/>
        <v>7.2</v>
      </c>
      <c r="I12" s="465">
        <f t="shared" si="4"/>
        <v>1188</v>
      </c>
      <c r="J12" s="467" t="s">
        <v>558</v>
      </c>
    </row>
    <row r="13" s="436" customFormat="1" ht="17.25" spans="1:17">
      <c r="A13" s="467" t="s">
        <v>563</v>
      </c>
      <c r="B13" s="464">
        <v>6.7</v>
      </c>
      <c r="C13" s="465">
        <f t="shared" ref="C13:G13" si="11">B13*165</f>
        <v>1105.5</v>
      </c>
      <c r="D13" s="466">
        <f t="shared" si="1"/>
        <v>6.8</v>
      </c>
      <c r="E13" s="466">
        <f t="shared" si="11"/>
        <v>1122</v>
      </c>
      <c r="F13" s="466">
        <f t="shared" si="2"/>
        <v>6.9</v>
      </c>
      <c r="G13" s="465">
        <f t="shared" si="11"/>
        <v>1138.5</v>
      </c>
      <c r="H13" s="466">
        <f t="shared" si="3"/>
        <v>7.2</v>
      </c>
      <c r="I13" s="465">
        <f t="shared" si="4"/>
        <v>1188</v>
      </c>
      <c r="J13" s="467" t="s">
        <v>558</v>
      </c>
    </row>
    <row r="14" s="436" customFormat="1" ht="17.25" spans="1:17">
      <c r="A14" s="467" t="s">
        <v>564</v>
      </c>
      <c r="B14" s="464">
        <v>6.7</v>
      </c>
      <c r="C14" s="465">
        <f t="shared" ref="C14:G14" si="12">B14*165</f>
        <v>1105.5</v>
      </c>
      <c r="D14" s="466">
        <f t="shared" ref="D14:D20" si="13">B14+0.1</f>
        <v>6.8</v>
      </c>
      <c r="E14" s="466">
        <f t="shared" si="12"/>
        <v>1122</v>
      </c>
      <c r="F14" s="466">
        <f t="shared" ref="F14:F20" si="14">B14+0.2</f>
        <v>6.9</v>
      </c>
      <c r="G14" s="465">
        <f t="shared" si="12"/>
        <v>1138.5</v>
      </c>
      <c r="H14" s="466">
        <f t="shared" ref="H14:H20" si="15">B14+0.5</f>
        <v>7.2</v>
      </c>
      <c r="I14" s="465">
        <f t="shared" ref="I14:I20" si="16">H14*165</f>
        <v>1188</v>
      </c>
      <c r="J14" s="467" t="s">
        <v>558</v>
      </c>
    </row>
    <row r="15" s="436" customFormat="1" ht="17.25" spans="1:17">
      <c r="A15" s="467" t="s">
        <v>565</v>
      </c>
      <c r="B15" s="468">
        <v>7</v>
      </c>
      <c r="C15" s="465">
        <f t="shared" ref="C15:G15" si="17">B15*165</f>
        <v>1155</v>
      </c>
      <c r="D15" s="466">
        <f t="shared" si="13"/>
        <v>7.1</v>
      </c>
      <c r="E15" s="466">
        <f t="shared" si="17"/>
        <v>1171.5</v>
      </c>
      <c r="F15" s="466">
        <f t="shared" si="14"/>
        <v>7.2</v>
      </c>
      <c r="G15" s="465">
        <f t="shared" si="17"/>
        <v>1188</v>
      </c>
      <c r="H15" s="466">
        <f t="shared" si="15"/>
        <v>7.5</v>
      </c>
      <c r="I15" s="465">
        <f t="shared" si="16"/>
        <v>1237.5</v>
      </c>
      <c r="J15" s="467" t="s">
        <v>558</v>
      </c>
    </row>
    <row r="16" s="436" customFormat="1" ht="17.25" spans="1:17">
      <c r="A16" s="467" t="s">
        <v>323</v>
      </c>
      <c r="B16" s="468">
        <v>7</v>
      </c>
      <c r="C16" s="465">
        <f t="shared" ref="C16:G16" si="18">B16*165</f>
        <v>1155</v>
      </c>
      <c r="D16" s="466">
        <f t="shared" si="13"/>
        <v>7.1</v>
      </c>
      <c r="E16" s="466">
        <f t="shared" si="18"/>
        <v>1171.5</v>
      </c>
      <c r="F16" s="466">
        <f t="shared" si="14"/>
        <v>7.2</v>
      </c>
      <c r="G16" s="465">
        <f t="shared" si="18"/>
        <v>1188</v>
      </c>
      <c r="H16" s="466">
        <f t="shared" si="15"/>
        <v>7.5</v>
      </c>
      <c r="I16" s="465">
        <f t="shared" si="16"/>
        <v>1237.5</v>
      </c>
      <c r="J16" s="468" t="s">
        <v>566</v>
      </c>
    </row>
    <row r="17" s="436" customFormat="1" ht="17.25" spans="1:10">
      <c r="A17" s="469" t="s">
        <v>567</v>
      </c>
      <c r="B17" s="468">
        <v>7</v>
      </c>
      <c r="C17" s="465">
        <f t="shared" ref="C17:G17" si="19">B17*165</f>
        <v>1155</v>
      </c>
      <c r="D17" s="466">
        <f t="shared" si="13"/>
        <v>7.1</v>
      </c>
      <c r="E17" s="466">
        <f t="shared" si="19"/>
        <v>1171.5</v>
      </c>
      <c r="F17" s="466">
        <f t="shared" si="14"/>
        <v>7.2</v>
      </c>
      <c r="G17" s="465">
        <f t="shared" si="19"/>
        <v>1188</v>
      </c>
      <c r="H17" s="466">
        <f t="shared" si="15"/>
        <v>7.5</v>
      </c>
      <c r="I17" s="465">
        <f t="shared" si="16"/>
        <v>1237.5</v>
      </c>
      <c r="J17" s="468" t="s">
        <v>566</v>
      </c>
    </row>
    <row r="18" s="436" customFormat="1" ht="17.25" spans="1:10">
      <c r="A18" s="469" t="s">
        <v>568</v>
      </c>
      <c r="B18" s="468">
        <v>7</v>
      </c>
      <c r="C18" s="465">
        <f t="shared" ref="C18:G18" si="20">B18*165</f>
        <v>1155</v>
      </c>
      <c r="D18" s="466">
        <f t="shared" si="13"/>
        <v>7.1</v>
      </c>
      <c r="E18" s="466">
        <f t="shared" si="20"/>
        <v>1171.5</v>
      </c>
      <c r="F18" s="466">
        <f t="shared" si="14"/>
        <v>7.2</v>
      </c>
      <c r="G18" s="465">
        <f t="shared" si="20"/>
        <v>1188</v>
      </c>
      <c r="H18" s="466">
        <f t="shared" si="15"/>
        <v>7.5</v>
      </c>
      <c r="I18" s="465">
        <f t="shared" si="16"/>
        <v>1237.5</v>
      </c>
      <c r="J18" s="468" t="s">
        <v>566</v>
      </c>
    </row>
    <row r="19" s="436" customFormat="1" ht="17.25" spans="1:10">
      <c r="A19" s="470" t="s">
        <v>569</v>
      </c>
      <c r="B19" s="468">
        <v>7</v>
      </c>
      <c r="C19" s="465">
        <f t="shared" ref="C19:G19" si="21">B19*165</f>
        <v>1155</v>
      </c>
      <c r="D19" s="466">
        <f t="shared" si="13"/>
        <v>7.1</v>
      </c>
      <c r="E19" s="466">
        <f t="shared" si="21"/>
        <v>1171.5</v>
      </c>
      <c r="F19" s="466">
        <f t="shared" si="14"/>
        <v>7.2</v>
      </c>
      <c r="G19" s="465">
        <f t="shared" si="21"/>
        <v>1188</v>
      </c>
      <c r="H19" s="466">
        <f t="shared" si="15"/>
        <v>7.5</v>
      </c>
      <c r="I19" s="465">
        <f t="shared" si="16"/>
        <v>1237.5</v>
      </c>
      <c r="J19" s="468" t="s">
        <v>566</v>
      </c>
    </row>
    <row r="20" s="436" customFormat="1" ht="17.25" spans="1:10">
      <c r="A20" s="470" t="s">
        <v>570</v>
      </c>
      <c r="B20" s="468">
        <v>7</v>
      </c>
      <c r="C20" s="465">
        <f t="shared" ref="C20:G20" si="22">B20*165</f>
        <v>1155</v>
      </c>
      <c r="D20" s="466">
        <f t="shared" si="13"/>
        <v>7.1</v>
      </c>
      <c r="E20" s="466">
        <f t="shared" si="22"/>
        <v>1171.5</v>
      </c>
      <c r="F20" s="466">
        <f t="shared" si="14"/>
        <v>7.2</v>
      </c>
      <c r="G20" s="465">
        <f t="shared" si="22"/>
        <v>1188</v>
      </c>
      <c r="H20" s="466">
        <f t="shared" si="15"/>
        <v>7.5</v>
      </c>
      <c r="I20" s="465">
        <f t="shared" si="16"/>
        <v>1237.5</v>
      </c>
      <c r="J20" s="468" t="s">
        <v>566</v>
      </c>
    </row>
    <row r="21" s="436" customFormat="1" ht="17.25" spans="1:10">
      <c r="A21" s="469" t="s">
        <v>571</v>
      </c>
      <c r="B21" s="468">
        <v>7.3</v>
      </c>
      <c r="C21" s="465">
        <f t="shared" ref="C21:G21" si="23">B21*165</f>
        <v>1204.5</v>
      </c>
      <c r="D21" s="466">
        <f t="shared" ref="D21:D49" si="24">B21+0.1</f>
        <v>7.4</v>
      </c>
      <c r="E21" s="466">
        <f t="shared" si="23"/>
        <v>1221</v>
      </c>
      <c r="F21" s="466">
        <f t="shared" ref="F21:F49" si="25">B21+0.2</f>
        <v>7.5</v>
      </c>
      <c r="G21" s="465">
        <f t="shared" si="23"/>
        <v>1237.5</v>
      </c>
      <c r="H21" s="466">
        <f t="shared" ref="H21:H49" si="26">B21+0.5</f>
        <v>7.8</v>
      </c>
      <c r="I21" s="465">
        <f t="shared" ref="I21:I49" si="27">H21*165</f>
        <v>1287</v>
      </c>
      <c r="J21" s="468" t="s">
        <v>566</v>
      </c>
    </row>
    <row r="22" s="436" customFormat="1" ht="17.25" spans="1:10">
      <c r="A22" s="469" t="s">
        <v>313</v>
      </c>
      <c r="B22" s="468">
        <v>7.3</v>
      </c>
      <c r="C22" s="465">
        <f t="shared" ref="C22:G22" si="28">B22*165</f>
        <v>1204.5</v>
      </c>
      <c r="D22" s="466">
        <f t="shared" si="24"/>
        <v>7.4</v>
      </c>
      <c r="E22" s="466">
        <f t="shared" si="28"/>
        <v>1221</v>
      </c>
      <c r="F22" s="466">
        <f t="shared" si="25"/>
        <v>7.5</v>
      </c>
      <c r="G22" s="465">
        <f t="shared" si="28"/>
        <v>1237.5</v>
      </c>
      <c r="H22" s="466">
        <f t="shared" si="26"/>
        <v>7.8</v>
      </c>
      <c r="I22" s="465">
        <f t="shared" si="27"/>
        <v>1287</v>
      </c>
      <c r="J22" s="468" t="s">
        <v>566</v>
      </c>
    </row>
    <row r="23" s="436" customFormat="1" ht="17.25" spans="1:10">
      <c r="A23" s="469" t="s">
        <v>572</v>
      </c>
      <c r="B23" s="468">
        <v>7.3</v>
      </c>
      <c r="C23" s="465">
        <f t="shared" ref="C23:G23" si="29">B23*165</f>
        <v>1204.5</v>
      </c>
      <c r="D23" s="466">
        <f t="shared" si="24"/>
        <v>7.4</v>
      </c>
      <c r="E23" s="466">
        <f t="shared" si="29"/>
        <v>1221</v>
      </c>
      <c r="F23" s="466">
        <f t="shared" si="25"/>
        <v>7.5</v>
      </c>
      <c r="G23" s="465">
        <f t="shared" si="29"/>
        <v>1237.5</v>
      </c>
      <c r="H23" s="466">
        <f t="shared" si="26"/>
        <v>7.8</v>
      </c>
      <c r="I23" s="465">
        <f t="shared" si="27"/>
        <v>1287</v>
      </c>
      <c r="J23" s="468" t="s">
        <v>566</v>
      </c>
    </row>
    <row r="24" s="436" customFormat="1" ht="17.25" spans="1:10">
      <c r="A24" s="469" t="s">
        <v>573</v>
      </c>
      <c r="B24" s="468">
        <v>7.3</v>
      </c>
      <c r="C24" s="465">
        <f t="shared" ref="C24:G24" si="30">B24*165</f>
        <v>1204.5</v>
      </c>
      <c r="D24" s="466">
        <f t="shared" si="24"/>
        <v>7.4</v>
      </c>
      <c r="E24" s="466">
        <f t="shared" si="30"/>
        <v>1221</v>
      </c>
      <c r="F24" s="466">
        <f t="shared" si="25"/>
        <v>7.5</v>
      </c>
      <c r="G24" s="465">
        <f t="shared" si="30"/>
        <v>1237.5</v>
      </c>
      <c r="H24" s="466">
        <f t="shared" si="26"/>
        <v>7.8</v>
      </c>
      <c r="I24" s="465">
        <f t="shared" si="27"/>
        <v>1287</v>
      </c>
      <c r="J24" s="468" t="s">
        <v>566</v>
      </c>
    </row>
    <row r="25" s="436" customFormat="1" ht="17.25" spans="1:10">
      <c r="A25" s="469" t="s">
        <v>574</v>
      </c>
      <c r="B25" s="468">
        <v>7.3</v>
      </c>
      <c r="C25" s="465">
        <f t="shared" ref="C25:G25" si="31">B25*165</f>
        <v>1204.5</v>
      </c>
      <c r="D25" s="466">
        <f t="shared" si="24"/>
        <v>7.4</v>
      </c>
      <c r="E25" s="466">
        <f t="shared" si="31"/>
        <v>1221</v>
      </c>
      <c r="F25" s="466">
        <f t="shared" si="25"/>
        <v>7.5</v>
      </c>
      <c r="G25" s="465">
        <f t="shared" si="31"/>
        <v>1237.5</v>
      </c>
      <c r="H25" s="466">
        <f t="shared" si="26"/>
        <v>7.8</v>
      </c>
      <c r="I25" s="465">
        <f t="shared" si="27"/>
        <v>1287</v>
      </c>
      <c r="J25" s="468" t="s">
        <v>566</v>
      </c>
    </row>
    <row r="26" s="436" customFormat="1" ht="17.25" spans="1:10">
      <c r="A26" s="469" t="s">
        <v>575</v>
      </c>
      <c r="B26" s="468">
        <v>7.3</v>
      </c>
      <c r="C26" s="465">
        <f t="shared" ref="C26:G26" si="32">B26*165</f>
        <v>1204.5</v>
      </c>
      <c r="D26" s="466">
        <f t="shared" si="24"/>
        <v>7.4</v>
      </c>
      <c r="E26" s="466">
        <f t="shared" si="32"/>
        <v>1221</v>
      </c>
      <c r="F26" s="466">
        <f t="shared" si="25"/>
        <v>7.5</v>
      </c>
      <c r="G26" s="465">
        <f t="shared" si="32"/>
        <v>1237.5</v>
      </c>
      <c r="H26" s="466">
        <f t="shared" si="26"/>
        <v>7.8</v>
      </c>
      <c r="I26" s="465">
        <f t="shared" si="27"/>
        <v>1287</v>
      </c>
      <c r="J26" s="468" t="s">
        <v>566</v>
      </c>
    </row>
    <row r="27" s="436" customFormat="1" ht="17.25" spans="1:10">
      <c r="A27" s="469" t="s">
        <v>576</v>
      </c>
      <c r="B27" s="468">
        <v>7.3</v>
      </c>
      <c r="C27" s="465">
        <f t="shared" ref="C27:G27" si="33">B27*165</f>
        <v>1204.5</v>
      </c>
      <c r="D27" s="466">
        <f t="shared" si="24"/>
        <v>7.4</v>
      </c>
      <c r="E27" s="466">
        <f t="shared" si="33"/>
        <v>1221</v>
      </c>
      <c r="F27" s="466">
        <f t="shared" si="25"/>
        <v>7.5</v>
      </c>
      <c r="G27" s="465">
        <f t="shared" si="33"/>
        <v>1237.5</v>
      </c>
      <c r="H27" s="466">
        <f t="shared" si="26"/>
        <v>7.8</v>
      </c>
      <c r="I27" s="465">
        <f t="shared" si="27"/>
        <v>1287</v>
      </c>
      <c r="J27" s="468" t="s">
        <v>566</v>
      </c>
    </row>
    <row r="28" s="436" customFormat="1" ht="17.25" spans="1:10">
      <c r="A28" s="469" t="s">
        <v>577</v>
      </c>
      <c r="B28" s="468">
        <v>7.3</v>
      </c>
      <c r="C28" s="465">
        <f t="shared" ref="C28:G28" si="34">B28*165</f>
        <v>1204.5</v>
      </c>
      <c r="D28" s="466">
        <f t="shared" si="24"/>
        <v>7.4</v>
      </c>
      <c r="E28" s="466">
        <f t="shared" si="34"/>
        <v>1221</v>
      </c>
      <c r="F28" s="466">
        <f t="shared" si="25"/>
        <v>7.5</v>
      </c>
      <c r="G28" s="465">
        <f t="shared" si="34"/>
        <v>1237.5</v>
      </c>
      <c r="H28" s="466">
        <f t="shared" si="26"/>
        <v>7.8</v>
      </c>
      <c r="I28" s="465">
        <f t="shared" si="27"/>
        <v>1287</v>
      </c>
      <c r="J28" s="468" t="s">
        <v>566</v>
      </c>
    </row>
    <row r="29" s="436" customFormat="1" ht="17.25" spans="1:10">
      <c r="A29" s="469" t="s">
        <v>578</v>
      </c>
      <c r="B29" s="468">
        <v>7.3</v>
      </c>
      <c r="C29" s="465">
        <f t="shared" ref="C29:G29" si="35">B29*165</f>
        <v>1204.5</v>
      </c>
      <c r="D29" s="466">
        <f t="shared" si="24"/>
        <v>7.4</v>
      </c>
      <c r="E29" s="466">
        <f t="shared" si="35"/>
        <v>1221</v>
      </c>
      <c r="F29" s="466">
        <f t="shared" si="25"/>
        <v>7.5</v>
      </c>
      <c r="G29" s="465">
        <f t="shared" si="35"/>
        <v>1237.5</v>
      </c>
      <c r="H29" s="466">
        <f t="shared" si="26"/>
        <v>7.8</v>
      </c>
      <c r="I29" s="465">
        <f t="shared" si="27"/>
        <v>1287</v>
      </c>
      <c r="J29" s="468" t="s">
        <v>566</v>
      </c>
    </row>
    <row r="30" s="436" customFormat="1" ht="17.25" spans="1:10">
      <c r="A30" s="469" t="s">
        <v>579</v>
      </c>
      <c r="B30" s="468">
        <v>7.3</v>
      </c>
      <c r="C30" s="465">
        <f t="shared" ref="C30:G30" si="36">B30*165</f>
        <v>1204.5</v>
      </c>
      <c r="D30" s="466">
        <f t="shared" si="24"/>
        <v>7.4</v>
      </c>
      <c r="E30" s="466">
        <f t="shared" si="36"/>
        <v>1221</v>
      </c>
      <c r="F30" s="466">
        <f t="shared" si="25"/>
        <v>7.5</v>
      </c>
      <c r="G30" s="465">
        <f t="shared" si="36"/>
        <v>1237.5</v>
      </c>
      <c r="H30" s="466">
        <f t="shared" si="26"/>
        <v>7.8</v>
      </c>
      <c r="I30" s="465">
        <f t="shared" si="27"/>
        <v>1287</v>
      </c>
      <c r="J30" s="468" t="s">
        <v>566</v>
      </c>
    </row>
    <row r="31" s="436" customFormat="1" ht="17.25" spans="1:10">
      <c r="A31" s="469" t="s">
        <v>580</v>
      </c>
      <c r="B31" s="468">
        <v>7.6</v>
      </c>
      <c r="C31" s="465">
        <f t="shared" ref="C31:G31" si="37">B31*165</f>
        <v>1254</v>
      </c>
      <c r="D31" s="466">
        <f t="shared" si="24"/>
        <v>7.7</v>
      </c>
      <c r="E31" s="466">
        <f t="shared" si="37"/>
        <v>1270.5</v>
      </c>
      <c r="F31" s="466">
        <f t="shared" si="25"/>
        <v>7.8</v>
      </c>
      <c r="G31" s="465">
        <f t="shared" si="37"/>
        <v>1287</v>
      </c>
      <c r="H31" s="466">
        <f t="shared" si="26"/>
        <v>8.1</v>
      </c>
      <c r="I31" s="465">
        <f t="shared" si="27"/>
        <v>1336.5</v>
      </c>
      <c r="J31" s="468" t="s">
        <v>566</v>
      </c>
    </row>
    <row r="32" s="436" customFormat="1" ht="17.25" spans="1:10">
      <c r="A32" s="469" t="s">
        <v>324</v>
      </c>
      <c r="B32" s="468">
        <v>7.6</v>
      </c>
      <c r="C32" s="465">
        <f t="shared" ref="C32:G32" si="38">B32*165</f>
        <v>1254</v>
      </c>
      <c r="D32" s="466">
        <f t="shared" si="24"/>
        <v>7.7</v>
      </c>
      <c r="E32" s="466">
        <f t="shared" si="38"/>
        <v>1270.5</v>
      </c>
      <c r="F32" s="466">
        <f t="shared" si="25"/>
        <v>7.8</v>
      </c>
      <c r="G32" s="465">
        <f t="shared" si="38"/>
        <v>1287</v>
      </c>
      <c r="H32" s="466">
        <f t="shared" si="26"/>
        <v>8.1</v>
      </c>
      <c r="I32" s="465">
        <f t="shared" si="27"/>
        <v>1336.5</v>
      </c>
      <c r="J32" s="468" t="s">
        <v>566</v>
      </c>
    </row>
    <row r="33" s="436" customFormat="1" ht="17.25" spans="1:10">
      <c r="A33" s="469" t="s">
        <v>581</v>
      </c>
      <c r="B33" s="468">
        <v>7.6</v>
      </c>
      <c r="C33" s="465">
        <f t="shared" ref="C33:G33" si="39">B33*165</f>
        <v>1254</v>
      </c>
      <c r="D33" s="466">
        <f t="shared" si="24"/>
        <v>7.7</v>
      </c>
      <c r="E33" s="466">
        <f t="shared" si="39"/>
        <v>1270.5</v>
      </c>
      <c r="F33" s="466">
        <f t="shared" si="25"/>
        <v>7.8</v>
      </c>
      <c r="G33" s="465">
        <f t="shared" si="39"/>
        <v>1287</v>
      </c>
      <c r="H33" s="466">
        <f t="shared" si="26"/>
        <v>8.1</v>
      </c>
      <c r="I33" s="465">
        <f t="shared" si="27"/>
        <v>1336.5</v>
      </c>
      <c r="J33" s="468" t="s">
        <v>566</v>
      </c>
    </row>
    <row r="34" s="436" customFormat="1" ht="17.25" spans="1:10">
      <c r="A34" s="469" t="s">
        <v>582</v>
      </c>
      <c r="B34" s="468">
        <v>7.6</v>
      </c>
      <c r="C34" s="465">
        <f t="shared" ref="C34:G34" si="40">B34*165</f>
        <v>1254</v>
      </c>
      <c r="D34" s="466">
        <f t="shared" si="24"/>
        <v>7.7</v>
      </c>
      <c r="E34" s="466">
        <f t="shared" si="40"/>
        <v>1270.5</v>
      </c>
      <c r="F34" s="466">
        <f t="shared" si="25"/>
        <v>7.8</v>
      </c>
      <c r="G34" s="465">
        <f t="shared" si="40"/>
        <v>1287</v>
      </c>
      <c r="H34" s="466">
        <f t="shared" si="26"/>
        <v>8.1</v>
      </c>
      <c r="I34" s="465">
        <f t="shared" si="27"/>
        <v>1336.5</v>
      </c>
      <c r="J34" s="468" t="s">
        <v>566</v>
      </c>
    </row>
    <row r="35" s="436" customFormat="1" ht="17.25" spans="1:10">
      <c r="A35" s="469" t="s">
        <v>325</v>
      </c>
      <c r="B35" s="468">
        <v>7.6</v>
      </c>
      <c r="C35" s="465">
        <f t="shared" ref="C35:G35" si="41">B35*165</f>
        <v>1254</v>
      </c>
      <c r="D35" s="466">
        <f t="shared" si="24"/>
        <v>7.7</v>
      </c>
      <c r="E35" s="466">
        <f t="shared" si="41"/>
        <v>1270.5</v>
      </c>
      <c r="F35" s="466">
        <f t="shared" si="25"/>
        <v>7.8</v>
      </c>
      <c r="G35" s="465">
        <f t="shared" si="41"/>
        <v>1287</v>
      </c>
      <c r="H35" s="466">
        <f t="shared" si="26"/>
        <v>8.1</v>
      </c>
      <c r="I35" s="465">
        <f t="shared" si="27"/>
        <v>1336.5</v>
      </c>
      <c r="J35" s="468" t="s">
        <v>566</v>
      </c>
    </row>
    <row r="36" s="436" customFormat="1" ht="17.25" spans="1:10">
      <c r="A36" s="467" t="s">
        <v>583</v>
      </c>
      <c r="B36" s="468">
        <v>7.6</v>
      </c>
      <c r="C36" s="465">
        <f t="shared" ref="C36:G36" si="42">B36*165</f>
        <v>1254</v>
      </c>
      <c r="D36" s="466">
        <f t="shared" si="24"/>
        <v>7.7</v>
      </c>
      <c r="E36" s="466">
        <f t="shared" si="42"/>
        <v>1270.5</v>
      </c>
      <c r="F36" s="466">
        <f t="shared" si="25"/>
        <v>7.8</v>
      </c>
      <c r="G36" s="465">
        <f t="shared" si="42"/>
        <v>1287</v>
      </c>
      <c r="H36" s="466">
        <f t="shared" si="26"/>
        <v>8.1</v>
      </c>
      <c r="I36" s="465">
        <f t="shared" si="27"/>
        <v>1336.5</v>
      </c>
      <c r="J36" s="468" t="s">
        <v>566</v>
      </c>
    </row>
    <row r="37" s="436" customFormat="1" ht="17.25" spans="1:10">
      <c r="A37" s="467" t="s">
        <v>584</v>
      </c>
      <c r="B37" s="468">
        <v>7.6</v>
      </c>
      <c r="C37" s="465">
        <f t="shared" ref="C37:G37" si="43">B37*165</f>
        <v>1254</v>
      </c>
      <c r="D37" s="466">
        <f t="shared" si="24"/>
        <v>7.7</v>
      </c>
      <c r="E37" s="466">
        <f t="shared" si="43"/>
        <v>1270.5</v>
      </c>
      <c r="F37" s="466">
        <f t="shared" si="25"/>
        <v>7.8</v>
      </c>
      <c r="G37" s="465">
        <f t="shared" si="43"/>
        <v>1287</v>
      </c>
      <c r="H37" s="466">
        <f t="shared" si="26"/>
        <v>8.1</v>
      </c>
      <c r="I37" s="465">
        <f t="shared" si="27"/>
        <v>1336.5</v>
      </c>
      <c r="J37" s="468" t="s">
        <v>566</v>
      </c>
    </row>
    <row r="38" s="436" customFormat="1" ht="17.25" spans="1:10">
      <c r="A38" s="467" t="s">
        <v>585</v>
      </c>
      <c r="B38" s="468">
        <v>7.6</v>
      </c>
      <c r="C38" s="465">
        <f t="shared" ref="C38:G38" si="44">B38*165</f>
        <v>1254</v>
      </c>
      <c r="D38" s="466">
        <f t="shared" si="24"/>
        <v>7.7</v>
      </c>
      <c r="E38" s="466">
        <f t="shared" si="44"/>
        <v>1270.5</v>
      </c>
      <c r="F38" s="466">
        <f t="shared" si="25"/>
        <v>7.8</v>
      </c>
      <c r="G38" s="465">
        <f t="shared" si="44"/>
        <v>1287</v>
      </c>
      <c r="H38" s="466">
        <f t="shared" si="26"/>
        <v>8.1</v>
      </c>
      <c r="I38" s="465">
        <f t="shared" si="27"/>
        <v>1336.5</v>
      </c>
      <c r="J38" s="468" t="s">
        <v>566</v>
      </c>
    </row>
    <row r="39" s="436" customFormat="1" ht="17.25" spans="1:10">
      <c r="A39" s="467" t="s">
        <v>586</v>
      </c>
      <c r="B39" s="468">
        <v>7.6</v>
      </c>
      <c r="C39" s="465">
        <f t="shared" ref="C39:G39" si="45">B39*165</f>
        <v>1254</v>
      </c>
      <c r="D39" s="466">
        <f t="shared" si="24"/>
        <v>7.7</v>
      </c>
      <c r="E39" s="466">
        <f t="shared" si="45"/>
        <v>1270.5</v>
      </c>
      <c r="F39" s="466">
        <f t="shared" si="25"/>
        <v>7.8</v>
      </c>
      <c r="G39" s="465">
        <f t="shared" si="45"/>
        <v>1287</v>
      </c>
      <c r="H39" s="466">
        <f t="shared" si="26"/>
        <v>8.1</v>
      </c>
      <c r="I39" s="465">
        <f t="shared" si="27"/>
        <v>1336.5</v>
      </c>
      <c r="J39" s="468" t="s">
        <v>566</v>
      </c>
    </row>
    <row r="40" s="436" customFormat="1" ht="17.25" spans="1:10">
      <c r="A40" s="467" t="s">
        <v>587</v>
      </c>
      <c r="B40" s="468">
        <v>7.6</v>
      </c>
      <c r="C40" s="465">
        <f t="shared" ref="C40:G40" si="46">B40*165</f>
        <v>1254</v>
      </c>
      <c r="D40" s="466">
        <f t="shared" si="24"/>
        <v>7.7</v>
      </c>
      <c r="E40" s="466">
        <f t="shared" si="46"/>
        <v>1270.5</v>
      </c>
      <c r="F40" s="466">
        <f t="shared" si="25"/>
        <v>7.8</v>
      </c>
      <c r="G40" s="465">
        <f t="shared" si="46"/>
        <v>1287</v>
      </c>
      <c r="H40" s="466">
        <f t="shared" si="26"/>
        <v>8.1</v>
      </c>
      <c r="I40" s="465">
        <f t="shared" si="27"/>
        <v>1336.5</v>
      </c>
      <c r="J40" s="468" t="s">
        <v>566</v>
      </c>
    </row>
    <row r="41" s="436" customFormat="1" ht="17.25" spans="1:10">
      <c r="A41" s="469" t="s">
        <v>588</v>
      </c>
      <c r="B41" s="468">
        <v>7.9</v>
      </c>
      <c r="C41" s="465">
        <f t="shared" ref="C41:G41" si="47">B41*165</f>
        <v>1303.5</v>
      </c>
      <c r="D41" s="466">
        <f t="shared" si="24"/>
        <v>8</v>
      </c>
      <c r="E41" s="466">
        <f t="shared" si="47"/>
        <v>1320</v>
      </c>
      <c r="F41" s="466">
        <f t="shared" si="25"/>
        <v>8.1</v>
      </c>
      <c r="G41" s="465">
        <f t="shared" si="47"/>
        <v>1336.5</v>
      </c>
      <c r="H41" s="466">
        <f t="shared" si="26"/>
        <v>8.4</v>
      </c>
      <c r="I41" s="465">
        <f t="shared" si="27"/>
        <v>1386</v>
      </c>
      <c r="J41" s="468" t="s">
        <v>566</v>
      </c>
    </row>
    <row r="42" s="436" customFormat="1" ht="17.25" spans="1:10">
      <c r="A42" s="467" t="s">
        <v>318</v>
      </c>
      <c r="B42" s="468">
        <v>7.9</v>
      </c>
      <c r="C42" s="465">
        <f t="shared" ref="C42:G42" si="48">B42*165</f>
        <v>1303.5</v>
      </c>
      <c r="D42" s="466">
        <f t="shared" si="24"/>
        <v>8</v>
      </c>
      <c r="E42" s="466">
        <f t="shared" si="48"/>
        <v>1320</v>
      </c>
      <c r="F42" s="466">
        <f t="shared" si="25"/>
        <v>8.1</v>
      </c>
      <c r="G42" s="465">
        <f t="shared" si="48"/>
        <v>1336.5</v>
      </c>
      <c r="H42" s="466">
        <f t="shared" si="26"/>
        <v>8.4</v>
      </c>
      <c r="I42" s="465">
        <f t="shared" si="27"/>
        <v>1386</v>
      </c>
      <c r="J42" s="468" t="s">
        <v>566</v>
      </c>
    </row>
    <row r="43" s="436" customFormat="1" ht="17.25" spans="1:10">
      <c r="A43" s="467" t="s">
        <v>589</v>
      </c>
      <c r="B43" s="468">
        <v>7.9</v>
      </c>
      <c r="C43" s="465">
        <f t="shared" ref="C43:G43" si="49">B43*165</f>
        <v>1303.5</v>
      </c>
      <c r="D43" s="466">
        <f t="shared" si="24"/>
        <v>8</v>
      </c>
      <c r="E43" s="466">
        <f t="shared" si="49"/>
        <v>1320</v>
      </c>
      <c r="F43" s="466">
        <f t="shared" si="25"/>
        <v>8.1</v>
      </c>
      <c r="G43" s="465">
        <f t="shared" si="49"/>
        <v>1336.5</v>
      </c>
      <c r="H43" s="466">
        <f t="shared" si="26"/>
        <v>8.4</v>
      </c>
      <c r="I43" s="465">
        <f t="shared" si="27"/>
        <v>1386</v>
      </c>
      <c r="J43" s="468" t="s">
        <v>566</v>
      </c>
    </row>
    <row r="44" s="436" customFormat="1" ht="17.25" spans="1:10">
      <c r="A44" s="467" t="s">
        <v>223</v>
      </c>
      <c r="B44" s="468">
        <v>7.9</v>
      </c>
      <c r="C44" s="465">
        <f t="shared" ref="C44:G44" si="50">B44*165</f>
        <v>1303.5</v>
      </c>
      <c r="D44" s="466">
        <f t="shared" si="24"/>
        <v>8</v>
      </c>
      <c r="E44" s="466">
        <f t="shared" si="50"/>
        <v>1320</v>
      </c>
      <c r="F44" s="466">
        <f t="shared" si="25"/>
        <v>8.1</v>
      </c>
      <c r="G44" s="465">
        <f t="shared" si="50"/>
        <v>1336.5</v>
      </c>
      <c r="H44" s="466">
        <f t="shared" si="26"/>
        <v>8.4</v>
      </c>
      <c r="I44" s="465">
        <f t="shared" si="27"/>
        <v>1386</v>
      </c>
      <c r="J44" s="468" t="s">
        <v>566</v>
      </c>
    </row>
    <row r="45" s="436" customFormat="1" ht="17.25" spans="1:10">
      <c r="A45" s="467" t="s">
        <v>530</v>
      </c>
      <c r="B45" s="468">
        <v>7.9</v>
      </c>
      <c r="C45" s="465">
        <f t="shared" ref="C45:G45" si="51">B45*165</f>
        <v>1303.5</v>
      </c>
      <c r="D45" s="466">
        <f t="shared" si="24"/>
        <v>8</v>
      </c>
      <c r="E45" s="466">
        <f t="shared" si="51"/>
        <v>1320</v>
      </c>
      <c r="F45" s="466">
        <f t="shared" si="25"/>
        <v>8.1</v>
      </c>
      <c r="G45" s="465">
        <f t="shared" si="51"/>
        <v>1336.5</v>
      </c>
      <c r="H45" s="466">
        <f t="shared" si="26"/>
        <v>8.4</v>
      </c>
      <c r="I45" s="465">
        <f t="shared" si="27"/>
        <v>1386</v>
      </c>
      <c r="J45" s="468" t="s">
        <v>566</v>
      </c>
    </row>
    <row r="46" s="436" customFormat="1" ht="17.25" spans="1:10">
      <c r="A46" s="467" t="s">
        <v>531</v>
      </c>
      <c r="B46" s="468">
        <v>7.9</v>
      </c>
      <c r="C46" s="465">
        <f t="shared" ref="C46:G46" si="52">B46*165</f>
        <v>1303.5</v>
      </c>
      <c r="D46" s="466">
        <f t="shared" si="24"/>
        <v>8</v>
      </c>
      <c r="E46" s="466">
        <f t="shared" si="52"/>
        <v>1320</v>
      </c>
      <c r="F46" s="466">
        <f t="shared" si="25"/>
        <v>8.1</v>
      </c>
      <c r="G46" s="465">
        <f t="shared" si="52"/>
        <v>1336.5</v>
      </c>
      <c r="H46" s="466">
        <f t="shared" si="26"/>
        <v>8.4</v>
      </c>
      <c r="I46" s="465">
        <f t="shared" si="27"/>
        <v>1386</v>
      </c>
      <c r="J46" s="468" t="s">
        <v>566</v>
      </c>
    </row>
    <row r="47" s="436" customFormat="1" ht="17.25" spans="1:10">
      <c r="A47" s="467" t="s">
        <v>532</v>
      </c>
      <c r="B47" s="468">
        <v>7.9</v>
      </c>
      <c r="C47" s="465">
        <f t="shared" ref="C47:G47" si="53">B47*165</f>
        <v>1303.5</v>
      </c>
      <c r="D47" s="466">
        <f t="shared" si="24"/>
        <v>8</v>
      </c>
      <c r="E47" s="466">
        <f t="shared" si="53"/>
        <v>1320</v>
      </c>
      <c r="F47" s="466">
        <f t="shared" si="25"/>
        <v>8.1</v>
      </c>
      <c r="G47" s="465">
        <f t="shared" si="53"/>
        <v>1336.5</v>
      </c>
      <c r="H47" s="466">
        <f t="shared" si="26"/>
        <v>8.4</v>
      </c>
      <c r="I47" s="465">
        <f t="shared" si="27"/>
        <v>1386</v>
      </c>
      <c r="J47" s="468" t="s">
        <v>566</v>
      </c>
    </row>
    <row r="48" s="436" customFormat="1" ht="17.25" spans="1:10">
      <c r="A48" s="467" t="s">
        <v>533</v>
      </c>
      <c r="B48" s="468">
        <v>7.9</v>
      </c>
      <c r="C48" s="465">
        <f t="shared" ref="C48:G48" si="54">B48*165</f>
        <v>1303.5</v>
      </c>
      <c r="D48" s="466">
        <f t="shared" si="24"/>
        <v>8</v>
      </c>
      <c r="E48" s="466">
        <f t="shared" si="54"/>
        <v>1320</v>
      </c>
      <c r="F48" s="466">
        <f t="shared" si="25"/>
        <v>8.1</v>
      </c>
      <c r="G48" s="465">
        <f t="shared" si="54"/>
        <v>1336.5</v>
      </c>
      <c r="H48" s="466">
        <f t="shared" si="26"/>
        <v>8.4</v>
      </c>
      <c r="I48" s="465">
        <f t="shared" si="27"/>
        <v>1386</v>
      </c>
      <c r="J48" s="468" t="s">
        <v>566</v>
      </c>
    </row>
    <row r="49" s="436" customFormat="1" ht="17.25" spans="1:10">
      <c r="A49" s="471" t="s">
        <v>590</v>
      </c>
      <c r="B49" s="472">
        <v>7.9</v>
      </c>
      <c r="C49" s="465">
        <f t="shared" ref="C49:G49" si="55">B49*165</f>
        <v>1303.5</v>
      </c>
      <c r="D49" s="466">
        <f t="shared" si="24"/>
        <v>8</v>
      </c>
      <c r="E49" s="466">
        <f t="shared" si="55"/>
        <v>1320</v>
      </c>
      <c r="F49" s="466">
        <f t="shared" si="25"/>
        <v>8.1</v>
      </c>
      <c r="G49" s="465">
        <f t="shared" si="55"/>
        <v>1336.5</v>
      </c>
      <c r="H49" s="466">
        <f t="shared" si="26"/>
        <v>8.4</v>
      </c>
      <c r="I49" s="465">
        <f t="shared" si="27"/>
        <v>1386</v>
      </c>
      <c r="J49" s="468" t="s">
        <v>566</v>
      </c>
    </row>
    <row r="50" s="436" customFormat="1" ht="17.25" spans="1:10">
      <c r="A50" s="470" t="s">
        <v>390</v>
      </c>
      <c r="B50" s="470"/>
      <c r="C50" s="470"/>
      <c r="D50" s="470"/>
      <c r="E50" s="470"/>
      <c r="F50" s="470"/>
      <c r="G50" s="470"/>
      <c r="H50" s="470"/>
      <c r="I50" s="470"/>
      <c r="J50" s="470"/>
    </row>
    <row r="51" s="436" customFormat="1" ht="57" customHeight="1" spans="1:10">
      <c r="A51" s="455" t="s">
        <v>364</v>
      </c>
      <c r="B51" s="455"/>
      <c r="C51" s="455"/>
      <c r="D51" s="455"/>
      <c r="E51" s="455"/>
      <c r="F51" s="455"/>
      <c r="G51" s="455"/>
      <c r="H51" s="455"/>
      <c r="I51" s="455"/>
      <c r="J51" s="455"/>
    </row>
    <row r="52" s="436" customFormat="1" ht="37.2" customHeight="1" spans="1:10">
      <c r="A52" s="473" t="s">
        <v>330</v>
      </c>
      <c r="B52" s="473"/>
      <c r="C52" s="473" t="s">
        <v>591</v>
      </c>
      <c r="D52" s="473"/>
      <c r="E52" s="473"/>
      <c r="F52" s="473"/>
      <c r="G52" s="473"/>
      <c r="H52" s="473"/>
      <c r="I52" s="473"/>
      <c r="J52" s="473"/>
    </row>
    <row r="53" s="436" customFormat="1" ht="17.25" spans="1:10">
      <c r="A53" s="474" t="s">
        <v>332</v>
      </c>
      <c r="B53" s="474"/>
      <c r="C53" s="475" t="s">
        <v>333</v>
      </c>
      <c r="D53" s="475"/>
      <c r="E53" s="475"/>
      <c r="F53" s="475"/>
      <c r="G53" s="475"/>
      <c r="H53" s="475"/>
      <c r="I53" s="475"/>
      <c r="J53" s="475"/>
    </row>
    <row r="54" s="436" customFormat="1" ht="64.95" customHeight="1" spans="1:10">
      <c r="A54" s="476" t="s">
        <v>465</v>
      </c>
      <c r="B54" s="476"/>
      <c r="C54" s="473" t="s">
        <v>466</v>
      </c>
      <c r="D54" s="473"/>
      <c r="E54" s="473"/>
      <c r="F54" s="473"/>
      <c r="G54" s="473"/>
      <c r="H54" s="473"/>
      <c r="I54" s="473"/>
      <c r="J54" s="473"/>
    </row>
    <row r="55" s="436" customFormat="1" ht="17.25" spans="1:10">
      <c r="A55" s="474" t="s">
        <v>334</v>
      </c>
      <c r="B55" s="474"/>
      <c r="C55" s="474" t="s">
        <v>467</v>
      </c>
      <c r="D55" s="474"/>
      <c r="E55" s="474"/>
      <c r="F55" s="474"/>
      <c r="G55" s="474"/>
      <c r="H55" s="474"/>
      <c r="I55" s="474"/>
      <c r="J55" s="474"/>
    </row>
    <row r="56" s="436" customFormat="1" ht="17.25" spans="1:10">
      <c r="A56" s="474" t="s">
        <v>336</v>
      </c>
      <c r="B56" s="474"/>
      <c r="C56" s="474" t="s">
        <v>337</v>
      </c>
      <c r="D56" s="474"/>
      <c r="E56" s="474"/>
      <c r="F56" s="474"/>
      <c r="G56" s="474"/>
      <c r="H56" s="474"/>
      <c r="I56" s="474"/>
      <c r="J56" s="474"/>
    </row>
    <row r="57" s="436" customFormat="1" ht="17.25" spans="1:10">
      <c r="A57" s="474" t="s">
        <v>338</v>
      </c>
      <c r="B57" s="474"/>
      <c r="C57" s="474" t="s">
        <v>339</v>
      </c>
      <c r="D57" s="474"/>
      <c r="E57" s="474"/>
      <c r="F57" s="474"/>
      <c r="G57" s="474"/>
      <c r="H57" s="474"/>
      <c r="I57" s="474"/>
      <c r="J57" s="474"/>
    </row>
    <row r="58" s="436" customFormat="1" ht="17.25" spans="1:10">
      <c r="A58" s="475" t="s">
        <v>340</v>
      </c>
      <c r="B58" s="475"/>
      <c r="C58" s="475" t="s">
        <v>468</v>
      </c>
      <c r="D58" s="475"/>
      <c r="E58" s="475"/>
      <c r="F58" s="475"/>
      <c r="G58" s="475"/>
      <c r="H58" s="475"/>
      <c r="I58" s="475"/>
      <c r="J58" s="475"/>
    </row>
    <row r="59" s="436" customFormat="1" spans="1:10">
      <c r="A59" s="476" t="s">
        <v>342</v>
      </c>
      <c r="B59" s="476"/>
      <c r="C59" s="460" t="s">
        <v>367</v>
      </c>
      <c r="D59" s="460"/>
      <c r="E59" s="460"/>
      <c r="F59" s="460"/>
      <c r="G59" s="460"/>
      <c r="H59" s="460"/>
      <c r="I59" s="460"/>
      <c r="J59" s="460"/>
    </row>
    <row r="60" s="436" customFormat="1" ht="17.25" spans="1:10">
      <c r="A60" s="476"/>
      <c r="B60" s="476"/>
      <c r="C60" s="477" t="s">
        <v>345</v>
      </c>
      <c r="D60" s="477"/>
      <c r="E60" s="477"/>
      <c r="F60" s="477"/>
      <c r="G60" s="477"/>
      <c r="H60" s="477"/>
      <c r="I60" s="477"/>
      <c r="J60" s="477"/>
    </row>
    <row r="61" s="436" customFormat="1" ht="17.25" spans="1:10">
      <c r="A61" s="476" t="s">
        <v>346</v>
      </c>
      <c r="B61" s="476"/>
      <c r="C61" s="473" t="s">
        <v>347</v>
      </c>
      <c r="D61" s="473"/>
      <c r="E61" s="473"/>
      <c r="F61" s="473"/>
      <c r="G61" s="473"/>
      <c r="H61" s="473"/>
      <c r="I61" s="473"/>
      <c r="J61" s="473"/>
    </row>
    <row r="62" s="436" customFormat="1" ht="17.25" spans="1:10">
      <c r="A62" s="476"/>
      <c r="B62" s="476"/>
      <c r="C62" s="473" t="s">
        <v>368</v>
      </c>
      <c r="D62" s="473"/>
      <c r="E62" s="473"/>
      <c r="F62" s="473"/>
      <c r="G62" s="473"/>
      <c r="H62" s="473"/>
      <c r="I62" s="473"/>
      <c r="J62" s="473"/>
    </row>
    <row r="63" s="436" customFormat="1" ht="17.25" spans="1:10">
      <c r="A63" s="476"/>
      <c r="B63" s="476"/>
      <c r="C63" s="473" t="s">
        <v>349</v>
      </c>
      <c r="D63" s="473"/>
      <c r="E63" s="473"/>
      <c r="F63" s="473"/>
      <c r="G63" s="473"/>
      <c r="H63" s="473"/>
      <c r="I63" s="473"/>
      <c r="J63" s="473"/>
    </row>
    <row r="64" s="436" customFormat="1" ht="17.25" spans="1:10">
      <c r="A64" s="476"/>
      <c r="B64" s="476"/>
      <c r="C64" s="473" t="s">
        <v>350</v>
      </c>
      <c r="D64" s="473"/>
      <c r="E64" s="473"/>
      <c r="F64" s="473"/>
      <c r="G64" s="473"/>
      <c r="H64" s="473"/>
      <c r="I64" s="473"/>
      <c r="J64" s="473"/>
    </row>
    <row r="65" s="436" customFormat="1" ht="49.95" customHeight="1" spans="1:10">
      <c r="A65" s="476" t="s">
        <v>351</v>
      </c>
      <c r="B65" s="476"/>
      <c r="C65" s="473" t="s">
        <v>352</v>
      </c>
      <c r="D65" s="473"/>
      <c r="E65" s="473"/>
      <c r="F65" s="473"/>
      <c r="G65" s="473"/>
      <c r="H65" s="473"/>
      <c r="I65" s="473"/>
      <c r="J65" s="473"/>
    </row>
  </sheetData>
  <mergeCells count="34">
    <mergeCell ref="A1:J1"/>
    <mergeCell ref="B2:J2"/>
    <mergeCell ref="B3:J3"/>
    <mergeCell ref="B4:C4"/>
    <mergeCell ref="D4:E4"/>
    <mergeCell ref="F4:G4"/>
    <mergeCell ref="H4:I4"/>
    <mergeCell ref="A50:J50"/>
    <mergeCell ref="A51:J51"/>
    <mergeCell ref="A52:B52"/>
    <mergeCell ref="C52:J52"/>
    <mergeCell ref="A53:B53"/>
    <mergeCell ref="C53:J53"/>
    <mergeCell ref="A54:B54"/>
    <mergeCell ref="C54:J54"/>
    <mergeCell ref="A55:B55"/>
    <mergeCell ref="C55:J55"/>
    <mergeCell ref="A56:B56"/>
    <mergeCell ref="C56:J56"/>
    <mergeCell ref="A57:B57"/>
    <mergeCell ref="C57:J57"/>
    <mergeCell ref="A58:B58"/>
    <mergeCell ref="C58:J58"/>
    <mergeCell ref="C59:J59"/>
    <mergeCell ref="C60:J60"/>
    <mergeCell ref="C61:J61"/>
    <mergeCell ref="C62:J62"/>
    <mergeCell ref="C63:J63"/>
    <mergeCell ref="C64:J64"/>
    <mergeCell ref="A65:B65"/>
    <mergeCell ref="C65:J65"/>
    <mergeCell ref="J4:J5"/>
    <mergeCell ref="A59:B60"/>
    <mergeCell ref="A61:B64"/>
  </mergeCells>
  <pageMargins left="0.75" right="0.75" top="1" bottom="1" header="0.5" footer="0.5"/>
  <headerFooter/>
  <ignoredErrors>
    <ignoredError sqref="D6:H49" formula="1"/>
  </ignoredErrors>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rgb="FF00B0F0"/>
  </sheetPr>
  <dimension ref="A1:Q48"/>
  <sheetViews>
    <sheetView showGridLines="0" zoomScale="70" zoomScaleNormal="70" workbookViewId="0">
      <pane ySplit="5" topLeftCell="A6" activePane="bottomLeft" state="frozen"/>
      <selection/>
      <selection pane="bottomLeft" activeCell="L7" sqref="L7"/>
    </sheetView>
  </sheetViews>
  <sheetFormatPr defaultColWidth="9" defaultRowHeight="16.5"/>
  <cols>
    <col min="1" max="1" width="20.7916666666667" style="436" customWidth="1"/>
    <col min="2" max="2" width="15.8833333333333" style="436" customWidth="1"/>
    <col min="3" max="3" width="15" style="436" customWidth="1"/>
    <col min="4" max="4" width="16.4416666666667" style="436" customWidth="1"/>
    <col min="5" max="9" width="18.8833333333333" style="436" customWidth="1"/>
    <col min="10" max="10" width="17.8833333333333" style="436" customWidth="1"/>
    <col min="11" max="16384" width="9" style="436"/>
  </cols>
  <sheetData>
    <row r="1" s="436" customFormat="1" ht="100.05" customHeight="1" spans="1:17">
      <c r="A1" s="437" t="str">
        <f>_xlfn.DISPIMG("ID_D6697A225B864C34A678052B48D4E660",1)</f>
        <v>=DISPIMG("ID_D6697A225B864C34A678052B48D4E660",1)</v>
      </c>
      <c r="B1" s="437"/>
      <c r="C1" s="437"/>
      <c r="D1" s="437"/>
      <c r="E1" s="437"/>
      <c r="F1" s="437"/>
      <c r="G1" s="437"/>
      <c r="H1" s="437"/>
      <c r="I1" s="437"/>
      <c r="J1" s="437"/>
    </row>
    <row r="2" s="436" customFormat="1" ht="39" customHeight="1" spans="1:17">
      <c r="A2" s="438" t="s">
        <v>29</v>
      </c>
      <c r="B2" s="439" t="s">
        <v>261</v>
      </c>
      <c r="C2" s="439"/>
      <c r="D2" s="439"/>
      <c r="E2" s="439"/>
      <c r="F2" s="439"/>
      <c r="G2" s="439"/>
      <c r="H2" s="439"/>
      <c r="I2" s="439"/>
      <c r="J2" s="439"/>
    </row>
    <row r="3" s="436" customFormat="1" ht="30" customHeight="1" spans="1:17">
      <c r="A3" s="438" t="s">
        <v>371</v>
      </c>
      <c r="B3" s="440" t="s">
        <v>557</v>
      </c>
      <c r="C3" s="441"/>
      <c r="D3" s="441"/>
      <c r="E3" s="441"/>
      <c r="F3" s="441"/>
      <c r="G3" s="441"/>
      <c r="H3" s="441"/>
      <c r="I3" s="441"/>
      <c r="J3" s="442"/>
    </row>
    <row r="4" s="436" customFormat="1" ht="24" customHeight="1" spans="1:17">
      <c r="A4" s="438" t="s">
        <v>355</v>
      </c>
      <c r="B4" s="443" t="s">
        <v>222</v>
      </c>
      <c r="C4" s="444"/>
      <c r="D4" s="443" t="s">
        <v>273</v>
      </c>
      <c r="E4" s="444"/>
      <c r="F4" s="443" t="s">
        <v>274</v>
      </c>
      <c r="G4" s="444"/>
      <c r="H4" s="443" t="s">
        <v>275</v>
      </c>
      <c r="I4" s="444"/>
      <c r="J4" s="445" t="s">
        <v>356</v>
      </c>
    </row>
    <row r="5" s="436" customFormat="1" ht="30" customHeight="1" spans="1:17">
      <c r="A5" s="438" t="s">
        <v>277</v>
      </c>
      <c r="B5" s="446" t="s">
        <v>224</v>
      </c>
      <c r="C5" s="446" t="s">
        <v>357</v>
      </c>
      <c r="D5" s="446" t="s">
        <v>224</v>
      </c>
      <c r="E5" s="446" t="s">
        <v>357</v>
      </c>
      <c r="F5" s="446" t="s">
        <v>224</v>
      </c>
      <c r="G5" s="446" t="s">
        <v>357</v>
      </c>
      <c r="H5" s="446" t="s">
        <v>224</v>
      </c>
      <c r="I5" s="446" t="s">
        <v>357</v>
      </c>
      <c r="J5" s="445"/>
    </row>
    <row r="6" s="436" customFormat="1" ht="17.25" spans="1:17">
      <c r="A6" s="447" t="s">
        <v>592</v>
      </c>
      <c r="B6" s="448">
        <v>7</v>
      </c>
      <c r="C6" s="29">
        <f t="shared" ref="C6:G6" si="0">B6*165</f>
        <v>1155</v>
      </c>
      <c r="D6" s="29">
        <f t="shared" ref="D6:D32" si="1">B6+0.1</f>
        <v>7.1</v>
      </c>
      <c r="E6" s="449">
        <f t="shared" si="0"/>
        <v>1171.5</v>
      </c>
      <c r="F6" s="450">
        <f t="shared" ref="F6:F32" si="2">B6+0.2</f>
        <v>7.2</v>
      </c>
      <c r="G6" s="29">
        <f t="shared" si="0"/>
        <v>1188</v>
      </c>
      <c r="H6" s="450">
        <f t="shared" ref="H6:H32" si="3">B6+0.5</f>
        <v>7.5</v>
      </c>
      <c r="I6" s="29">
        <f t="shared" ref="I6:I32" si="4">H6*165</f>
        <v>1237.5</v>
      </c>
      <c r="J6" s="448" t="s">
        <v>593</v>
      </c>
    </row>
    <row r="7" s="436" customFormat="1" ht="22.5" spans="1:17">
      <c r="A7" s="447" t="s">
        <v>594</v>
      </c>
      <c r="B7" s="448">
        <v>7</v>
      </c>
      <c r="C7" s="29">
        <f t="shared" ref="C7:G7" si="5">B7*165</f>
        <v>1155</v>
      </c>
      <c r="D7" s="29">
        <f t="shared" si="1"/>
        <v>7.1</v>
      </c>
      <c r="E7" s="449">
        <f t="shared" si="5"/>
        <v>1171.5</v>
      </c>
      <c r="F7" s="450">
        <f t="shared" si="2"/>
        <v>7.2</v>
      </c>
      <c r="G7" s="29">
        <f t="shared" si="5"/>
        <v>1188</v>
      </c>
      <c r="H7" s="450">
        <f t="shared" si="3"/>
        <v>7.5</v>
      </c>
      <c r="I7" s="29">
        <f t="shared" si="4"/>
        <v>1237.5</v>
      </c>
      <c r="J7" s="448" t="s">
        <v>593</v>
      </c>
      <c r="M7" s="451"/>
      <c r="N7" s="451"/>
      <c r="O7" s="451"/>
      <c r="P7" s="451"/>
      <c r="Q7" s="451"/>
    </row>
    <row r="8" s="436" customFormat="1" ht="17.25" spans="1:17">
      <c r="A8" s="447" t="s">
        <v>595</v>
      </c>
      <c r="B8" s="448">
        <v>7</v>
      </c>
      <c r="C8" s="29">
        <f t="shared" ref="C8:G8" si="6">B8*165</f>
        <v>1155</v>
      </c>
      <c r="D8" s="29">
        <f t="shared" si="1"/>
        <v>7.1</v>
      </c>
      <c r="E8" s="449">
        <f t="shared" si="6"/>
        <v>1171.5</v>
      </c>
      <c r="F8" s="450">
        <f t="shared" si="2"/>
        <v>7.2</v>
      </c>
      <c r="G8" s="29">
        <f t="shared" si="6"/>
        <v>1188</v>
      </c>
      <c r="H8" s="450">
        <f t="shared" si="3"/>
        <v>7.5</v>
      </c>
      <c r="I8" s="29">
        <f t="shared" si="4"/>
        <v>1237.5</v>
      </c>
      <c r="J8" s="448" t="s">
        <v>593</v>
      </c>
    </row>
    <row r="9" s="436" customFormat="1" ht="17.25" spans="1:17">
      <c r="A9" s="447" t="s">
        <v>596</v>
      </c>
      <c r="B9" s="448">
        <v>7</v>
      </c>
      <c r="C9" s="29">
        <f t="shared" ref="C9:G9" si="7">B9*165</f>
        <v>1155</v>
      </c>
      <c r="D9" s="29">
        <f t="shared" si="1"/>
        <v>7.1</v>
      </c>
      <c r="E9" s="449">
        <f t="shared" si="7"/>
        <v>1171.5</v>
      </c>
      <c r="F9" s="450">
        <f t="shared" si="2"/>
        <v>7.2</v>
      </c>
      <c r="G9" s="29">
        <f t="shared" si="7"/>
        <v>1188</v>
      </c>
      <c r="H9" s="450">
        <f t="shared" si="3"/>
        <v>7.5</v>
      </c>
      <c r="I9" s="29">
        <f t="shared" si="4"/>
        <v>1237.5</v>
      </c>
      <c r="J9" s="448" t="s">
        <v>593</v>
      </c>
    </row>
    <row r="10" s="436" customFormat="1" ht="17.25" spans="1:17">
      <c r="A10" s="447" t="s">
        <v>588</v>
      </c>
      <c r="B10" s="448">
        <v>7.3</v>
      </c>
      <c r="C10" s="29">
        <f t="shared" ref="C10:G10" si="8">B10*165</f>
        <v>1204.5</v>
      </c>
      <c r="D10" s="29">
        <f t="shared" si="1"/>
        <v>7.4</v>
      </c>
      <c r="E10" s="449">
        <f t="shared" si="8"/>
        <v>1221</v>
      </c>
      <c r="F10" s="450">
        <f t="shared" si="2"/>
        <v>7.5</v>
      </c>
      <c r="G10" s="29">
        <f t="shared" si="8"/>
        <v>1237.5</v>
      </c>
      <c r="H10" s="450">
        <f t="shared" si="3"/>
        <v>7.8</v>
      </c>
      <c r="I10" s="29">
        <f t="shared" si="4"/>
        <v>1287</v>
      </c>
      <c r="J10" s="448" t="s">
        <v>593</v>
      </c>
    </row>
    <row r="11" s="436" customFormat="1" ht="17.25" spans="1:17">
      <c r="A11" s="447" t="s">
        <v>597</v>
      </c>
      <c r="B11" s="448">
        <v>7.3</v>
      </c>
      <c r="C11" s="29">
        <f t="shared" ref="C11:G11" si="9">B11*165</f>
        <v>1204.5</v>
      </c>
      <c r="D11" s="29">
        <f t="shared" si="1"/>
        <v>7.4</v>
      </c>
      <c r="E11" s="449">
        <f t="shared" si="9"/>
        <v>1221</v>
      </c>
      <c r="F11" s="450">
        <f t="shared" si="2"/>
        <v>7.5</v>
      </c>
      <c r="G11" s="29">
        <f t="shared" si="9"/>
        <v>1237.5</v>
      </c>
      <c r="H11" s="450">
        <f t="shared" si="3"/>
        <v>7.8</v>
      </c>
      <c r="I11" s="29">
        <f t="shared" si="4"/>
        <v>1287</v>
      </c>
      <c r="J11" s="448" t="s">
        <v>593</v>
      </c>
    </row>
    <row r="12" s="436" customFormat="1" ht="17.25" spans="1:17">
      <c r="A12" s="447" t="s">
        <v>318</v>
      </c>
      <c r="B12" s="448">
        <v>7.3</v>
      </c>
      <c r="C12" s="29">
        <f t="shared" ref="C12:G12" si="10">B12*165</f>
        <v>1204.5</v>
      </c>
      <c r="D12" s="29">
        <f t="shared" si="1"/>
        <v>7.4</v>
      </c>
      <c r="E12" s="449">
        <f t="shared" si="10"/>
        <v>1221</v>
      </c>
      <c r="F12" s="450">
        <f t="shared" si="2"/>
        <v>7.5</v>
      </c>
      <c r="G12" s="29">
        <f t="shared" si="10"/>
        <v>1237.5</v>
      </c>
      <c r="H12" s="450">
        <f t="shared" si="3"/>
        <v>7.8</v>
      </c>
      <c r="I12" s="29">
        <f t="shared" si="4"/>
        <v>1287</v>
      </c>
      <c r="J12" s="448" t="s">
        <v>593</v>
      </c>
    </row>
    <row r="13" s="436" customFormat="1" ht="17.25" spans="1:17">
      <c r="A13" s="447" t="s">
        <v>589</v>
      </c>
      <c r="B13" s="448">
        <v>7.3</v>
      </c>
      <c r="C13" s="29">
        <f t="shared" ref="C13:G13" si="11">B13*165</f>
        <v>1204.5</v>
      </c>
      <c r="D13" s="29">
        <f t="shared" si="1"/>
        <v>7.4</v>
      </c>
      <c r="E13" s="449">
        <f t="shared" si="11"/>
        <v>1221</v>
      </c>
      <c r="F13" s="450">
        <f t="shared" si="2"/>
        <v>7.5</v>
      </c>
      <c r="G13" s="29">
        <f t="shared" si="11"/>
        <v>1237.5</v>
      </c>
      <c r="H13" s="450">
        <f t="shared" si="3"/>
        <v>7.8</v>
      </c>
      <c r="I13" s="29">
        <f t="shared" si="4"/>
        <v>1287</v>
      </c>
      <c r="J13" s="448" t="s">
        <v>593</v>
      </c>
    </row>
    <row r="14" s="436" customFormat="1" ht="17.25" spans="1:17">
      <c r="A14" s="447" t="s">
        <v>598</v>
      </c>
      <c r="B14" s="448">
        <v>7.3</v>
      </c>
      <c r="C14" s="29">
        <f t="shared" ref="C14:G14" si="12">B14*165</f>
        <v>1204.5</v>
      </c>
      <c r="D14" s="29">
        <f t="shared" si="1"/>
        <v>7.4</v>
      </c>
      <c r="E14" s="449">
        <f t="shared" si="12"/>
        <v>1221</v>
      </c>
      <c r="F14" s="450">
        <f t="shared" si="2"/>
        <v>7.5</v>
      </c>
      <c r="G14" s="29">
        <f t="shared" si="12"/>
        <v>1237.5</v>
      </c>
      <c r="H14" s="450">
        <f t="shared" si="3"/>
        <v>7.8</v>
      </c>
      <c r="I14" s="29">
        <f t="shared" si="4"/>
        <v>1287</v>
      </c>
      <c r="J14" s="448" t="s">
        <v>593</v>
      </c>
    </row>
    <row r="15" s="436" customFormat="1" ht="17.25" spans="1:17">
      <c r="A15" s="447" t="s">
        <v>223</v>
      </c>
      <c r="B15" s="448">
        <v>7.3</v>
      </c>
      <c r="C15" s="29">
        <f t="shared" ref="C15:G15" si="13">B15*165</f>
        <v>1204.5</v>
      </c>
      <c r="D15" s="29">
        <f t="shared" si="1"/>
        <v>7.4</v>
      </c>
      <c r="E15" s="449">
        <f t="shared" si="13"/>
        <v>1221</v>
      </c>
      <c r="F15" s="450">
        <f t="shared" si="2"/>
        <v>7.5</v>
      </c>
      <c r="G15" s="29">
        <f t="shared" si="13"/>
        <v>1237.5</v>
      </c>
      <c r="H15" s="450">
        <f t="shared" si="3"/>
        <v>7.8</v>
      </c>
      <c r="I15" s="29">
        <f t="shared" si="4"/>
        <v>1287</v>
      </c>
      <c r="J15" s="448" t="s">
        <v>593</v>
      </c>
    </row>
    <row r="16" s="436" customFormat="1" ht="17.25" spans="1:17">
      <c r="A16" s="447" t="s">
        <v>599</v>
      </c>
      <c r="B16" s="448">
        <v>7.3</v>
      </c>
      <c r="C16" s="29">
        <f t="shared" ref="C16:G16" si="14">B16*165</f>
        <v>1204.5</v>
      </c>
      <c r="D16" s="29">
        <f t="shared" si="1"/>
        <v>7.4</v>
      </c>
      <c r="E16" s="449">
        <f t="shared" si="14"/>
        <v>1221</v>
      </c>
      <c r="F16" s="450">
        <f t="shared" si="2"/>
        <v>7.5</v>
      </c>
      <c r="G16" s="29">
        <f t="shared" si="14"/>
        <v>1237.5</v>
      </c>
      <c r="H16" s="450">
        <f t="shared" si="3"/>
        <v>7.8</v>
      </c>
      <c r="I16" s="29">
        <f t="shared" si="4"/>
        <v>1287</v>
      </c>
      <c r="J16" s="448" t="s">
        <v>593</v>
      </c>
    </row>
    <row r="17" s="436" customFormat="1" ht="17.25" spans="1:10">
      <c r="A17" s="447" t="s">
        <v>600</v>
      </c>
      <c r="B17" s="448">
        <v>7.3</v>
      </c>
      <c r="C17" s="29">
        <f t="shared" ref="C17:G17" si="15">B17*165</f>
        <v>1204.5</v>
      </c>
      <c r="D17" s="29">
        <f t="shared" si="1"/>
        <v>7.4</v>
      </c>
      <c r="E17" s="449">
        <f t="shared" si="15"/>
        <v>1221</v>
      </c>
      <c r="F17" s="450">
        <f t="shared" si="2"/>
        <v>7.5</v>
      </c>
      <c r="G17" s="29">
        <f t="shared" si="15"/>
        <v>1237.5</v>
      </c>
      <c r="H17" s="450">
        <f t="shared" si="3"/>
        <v>7.8</v>
      </c>
      <c r="I17" s="29">
        <f t="shared" si="4"/>
        <v>1287</v>
      </c>
      <c r="J17" s="448" t="s">
        <v>601</v>
      </c>
    </row>
    <row r="18" s="436" customFormat="1" ht="17.25" spans="1:10">
      <c r="A18" s="447" t="s">
        <v>602</v>
      </c>
      <c r="B18" s="448">
        <v>7.3</v>
      </c>
      <c r="C18" s="29">
        <f t="shared" ref="C18:G18" si="16">B18*165</f>
        <v>1204.5</v>
      </c>
      <c r="D18" s="29">
        <f t="shared" si="1"/>
        <v>7.4</v>
      </c>
      <c r="E18" s="449">
        <f t="shared" si="16"/>
        <v>1221</v>
      </c>
      <c r="F18" s="450">
        <f t="shared" si="2"/>
        <v>7.5</v>
      </c>
      <c r="G18" s="29">
        <f t="shared" si="16"/>
        <v>1237.5</v>
      </c>
      <c r="H18" s="450">
        <f t="shared" si="3"/>
        <v>7.8</v>
      </c>
      <c r="I18" s="29">
        <f t="shared" si="4"/>
        <v>1287</v>
      </c>
      <c r="J18" s="448" t="s">
        <v>603</v>
      </c>
    </row>
    <row r="19" s="436" customFormat="1" ht="17.25" spans="1:10">
      <c r="A19" s="447" t="s">
        <v>604</v>
      </c>
      <c r="B19" s="448">
        <v>7.5</v>
      </c>
      <c r="C19" s="29">
        <f t="shared" ref="C19:G19" si="17">B19*165</f>
        <v>1237.5</v>
      </c>
      <c r="D19" s="29">
        <f t="shared" si="1"/>
        <v>7.6</v>
      </c>
      <c r="E19" s="449">
        <f t="shared" si="17"/>
        <v>1254</v>
      </c>
      <c r="F19" s="450">
        <f t="shared" si="2"/>
        <v>7.7</v>
      </c>
      <c r="G19" s="29">
        <f t="shared" si="17"/>
        <v>1270.5</v>
      </c>
      <c r="H19" s="450">
        <f t="shared" si="3"/>
        <v>8</v>
      </c>
      <c r="I19" s="29">
        <f t="shared" si="4"/>
        <v>1320</v>
      </c>
      <c r="J19" s="448" t="s">
        <v>605</v>
      </c>
    </row>
    <row r="20" s="436" customFormat="1" ht="17.25" spans="1:10">
      <c r="A20" s="447" t="s">
        <v>606</v>
      </c>
      <c r="B20" s="448">
        <v>7.5</v>
      </c>
      <c r="C20" s="29">
        <f t="shared" ref="C20:G20" si="18">B20*165</f>
        <v>1237.5</v>
      </c>
      <c r="D20" s="29">
        <f t="shared" si="1"/>
        <v>7.6</v>
      </c>
      <c r="E20" s="449">
        <f t="shared" si="18"/>
        <v>1254</v>
      </c>
      <c r="F20" s="450">
        <f t="shared" si="2"/>
        <v>7.7</v>
      </c>
      <c r="G20" s="29">
        <f t="shared" si="18"/>
        <v>1270.5</v>
      </c>
      <c r="H20" s="450">
        <f t="shared" si="3"/>
        <v>8</v>
      </c>
      <c r="I20" s="29">
        <f t="shared" si="4"/>
        <v>1320</v>
      </c>
      <c r="J20" s="448" t="s">
        <v>605</v>
      </c>
    </row>
    <row r="21" s="436" customFormat="1" ht="17.25" spans="1:10">
      <c r="A21" s="447" t="s">
        <v>607</v>
      </c>
      <c r="B21" s="448">
        <v>7.5</v>
      </c>
      <c r="C21" s="29">
        <f t="shared" ref="C21:G21" si="19">B21*165</f>
        <v>1237.5</v>
      </c>
      <c r="D21" s="29">
        <f t="shared" si="1"/>
        <v>7.6</v>
      </c>
      <c r="E21" s="449">
        <f t="shared" si="19"/>
        <v>1254</v>
      </c>
      <c r="F21" s="450">
        <f t="shared" si="2"/>
        <v>7.7</v>
      </c>
      <c r="G21" s="29">
        <f t="shared" si="19"/>
        <v>1270.5</v>
      </c>
      <c r="H21" s="450">
        <f t="shared" si="3"/>
        <v>8</v>
      </c>
      <c r="I21" s="29">
        <f t="shared" si="4"/>
        <v>1320</v>
      </c>
      <c r="J21" s="448" t="s">
        <v>605</v>
      </c>
    </row>
    <row r="22" s="436" customFormat="1" ht="17.25" spans="1:10">
      <c r="A22" s="447" t="s">
        <v>608</v>
      </c>
      <c r="B22" s="448">
        <v>7.5</v>
      </c>
      <c r="C22" s="29">
        <f t="shared" ref="C22:G22" si="20">B22*165</f>
        <v>1237.5</v>
      </c>
      <c r="D22" s="29">
        <f t="shared" si="1"/>
        <v>7.6</v>
      </c>
      <c r="E22" s="449">
        <f t="shared" si="20"/>
        <v>1254</v>
      </c>
      <c r="F22" s="450">
        <f t="shared" si="2"/>
        <v>7.7</v>
      </c>
      <c r="G22" s="29">
        <f t="shared" si="20"/>
        <v>1270.5</v>
      </c>
      <c r="H22" s="450">
        <f t="shared" si="3"/>
        <v>8</v>
      </c>
      <c r="I22" s="29">
        <f t="shared" si="4"/>
        <v>1320</v>
      </c>
      <c r="J22" s="448" t="s">
        <v>605</v>
      </c>
    </row>
    <row r="23" s="436" customFormat="1" ht="17.25" spans="1:10">
      <c r="A23" s="447" t="s">
        <v>609</v>
      </c>
      <c r="B23" s="448">
        <v>7.5</v>
      </c>
      <c r="C23" s="29">
        <f t="shared" ref="C23:G23" si="21">B23*165</f>
        <v>1237.5</v>
      </c>
      <c r="D23" s="29">
        <f t="shared" si="1"/>
        <v>7.6</v>
      </c>
      <c r="E23" s="449">
        <f t="shared" si="21"/>
        <v>1254</v>
      </c>
      <c r="F23" s="450">
        <f t="shared" si="2"/>
        <v>7.7</v>
      </c>
      <c r="G23" s="29">
        <f t="shared" si="21"/>
        <v>1270.5</v>
      </c>
      <c r="H23" s="450">
        <f t="shared" si="3"/>
        <v>8</v>
      </c>
      <c r="I23" s="29">
        <f t="shared" si="4"/>
        <v>1320</v>
      </c>
      <c r="J23" s="448" t="s">
        <v>605</v>
      </c>
    </row>
    <row r="24" s="436" customFormat="1" ht="17.25" spans="1:10">
      <c r="A24" s="447" t="s">
        <v>610</v>
      </c>
      <c r="B24" s="448">
        <v>7.5</v>
      </c>
      <c r="C24" s="29">
        <f t="shared" ref="C24:G24" si="22">B24*165</f>
        <v>1237.5</v>
      </c>
      <c r="D24" s="29">
        <f t="shared" si="1"/>
        <v>7.6</v>
      </c>
      <c r="E24" s="449">
        <f t="shared" si="22"/>
        <v>1254</v>
      </c>
      <c r="F24" s="450">
        <f t="shared" si="2"/>
        <v>7.7</v>
      </c>
      <c r="G24" s="29">
        <f t="shared" si="22"/>
        <v>1270.5</v>
      </c>
      <c r="H24" s="450">
        <f t="shared" si="3"/>
        <v>8</v>
      </c>
      <c r="I24" s="29">
        <f t="shared" si="4"/>
        <v>1320</v>
      </c>
      <c r="J24" s="448" t="s">
        <v>605</v>
      </c>
    </row>
    <row r="25" s="436" customFormat="1" ht="17.25" spans="1:10">
      <c r="A25" s="447" t="s">
        <v>611</v>
      </c>
      <c r="B25" s="448">
        <v>7.5</v>
      </c>
      <c r="C25" s="29">
        <f t="shared" ref="C25:G25" si="23">B25*165</f>
        <v>1237.5</v>
      </c>
      <c r="D25" s="29">
        <f t="shared" si="1"/>
        <v>7.6</v>
      </c>
      <c r="E25" s="449">
        <f t="shared" si="23"/>
        <v>1254</v>
      </c>
      <c r="F25" s="450">
        <f t="shared" si="2"/>
        <v>7.7</v>
      </c>
      <c r="G25" s="29">
        <f t="shared" si="23"/>
        <v>1270.5</v>
      </c>
      <c r="H25" s="450">
        <f t="shared" si="3"/>
        <v>8</v>
      </c>
      <c r="I25" s="29">
        <f t="shared" si="4"/>
        <v>1320</v>
      </c>
      <c r="J25" s="448" t="s">
        <v>605</v>
      </c>
    </row>
    <row r="26" s="436" customFormat="1" ht="17.25" spans="1:10">
      <c r="A26" s="447" t="s">
        <v>612</v>
      </c>
      <c r="B26" s="448">
        <v>7.5</v>
      </c>
      <c r="C26" s="29">
        <f t="shared" ref="C26:G26" si="24">B26*165</f>
        <v>1237.5</v>
      </c>
      <c r="D26" s="29">
        <f t="shared" si="1"/>
        <v>7.6</v>
      </c>
      <c r="E26" s="449">
        <f t="shared" si="24"/>
        <v>1254</v>
      </c>
      <c r="F26" s="450">
        <f t="shared" si="2"/>
        <v>7.7</v>
      </c>
      <c r="G26" s="29">
        <f t="shared" si="24"/>
        <v>1270.5</v>
      </c>
      <c r="H26" s="450">
        <f t="shared" si="3"/>
        <v>8</v>
      </c>
      <c r="I26" s="29">
        <f t="shared" si="4"/>
        <v>1320</v>
      </c>
      <c r="J26" s="448" t="s">
        <v>605</v>
      </c>
    </row>
    <row r="27" s="436" customFormat="1" ht="17.25" spans="1:10">
      <c r="A27" s="447" t="s">
        <v>613</v>
      </c>
      <c r="B27" s="448">
        <v>7.7</v>
      </c>
      <c r="C27" s="29">
        <f t="shared" ref="C27:G27" si="25">B27*165</f>
        <v>1270.5</v>
      </c>
      <c r="D27" s="29">
        <f t="shared" si="1"/>
        <v>7.8</v>
      </c>
      <c r="E27" s="449">
        <f t="shared" si="25"/>
        <v>1287</v>
      </c>
      <c r="F27" s="450">
        <f t="shared" si="2"/>
        <v>7.9</v>
      </c>
      <c r="G27" s="29">
        <f t="shared" si="25"/>
        <v>1303.5</v>
      </c>
      <c r="H27" s="450">
        <f t="shared" si="3"/>
        <v>8.2</v>
      </c>
      <c r="I27" s="29">
        <f t="shared" si="4"/>
        <v>1353</v>
      </c>
      <c r="J27" s="448" t="s">
        <v>605</v>
      </c>
    </row>
    <row r="28" s="436" customFormat="1" ht="17.25" spans="1:10">
      <c r="A28" s="447" t="s">
        <v>614</v>
      </c>
      <c r="B28" s="448">
        <v>7.7</v>
      </c>
      <c r="C28" s="29">
        <f t="shared" ref="C28:G28" si="26">B28*165</f>
        <v>1270.5</v>
      </c>
      <c r="D28" s="29">
        <f t="shared" si="1"/>
        <v>7.8</v>
      </c>
      <c r="E28" s="449">
        <f t="shared" si="26"/>
        <v>1287</v>
      </c>
      <c r="F28" s="450">
        <f t="shared" si="2"/>
        <v>7.9</v>
      </c>
      <c r="G28" s="29">
        <f t="shared" si="26"/>
        <v>1303.5</v>
      </c>
      <c r="H28" s="450">
        <f t="shared" si="3"/>
        <v>8.2</v>
      </c>
      <c r="I28" s="29">
        <f t="shared" si="4"/>
        <v>1353</v>
      </c>
      <c r="J28" s="448" t="s">
        <v>605</v>
      </c>
    </row>
    <row r="29" s="436" customFormat="1" ht="17.25" spans="1:10">
      <c r="A29" s="447" t="s">
        <v>615</v>
      </c>
      <c r="B29" s="448">
        <v>7.7</v>
      </c>
      <c r="C29" s="29">
        <f t="shared" ref="C29:G29" si="27">B29*165</f>
        <v>1270.5</v>
      </c>
      <c r="D29" s="29">
        <f t="shared" si="1"/>
        <v>7.8</v>
      </c>
      <c r="E29" s="449">
        <f t="shared" si="27"/>
        <v>1287</v>
      </c>
      <c r="F29" s="450">
        <f t="shared" si="2"/>
        <v>7.9</v>
      </c>
      <c r="G29" s="29">
        <f t="shared" si="27"/>
        <v>1303.5</v>
      </c>
      <c r="H29" s="450">
        <f t="shared" si="3"/>
        <v>8.2</v>
      </c>
      <c r="I29" s="29">
        <f t="shared" si="4"/>
        <v>1353</v>
      </c>
      <c r="J29" s="448" t="s">
        <v>605</v>
      </c>
    </row>
    <row r="30" s="436" customFormat="1" ht="17.25" spans="1:10">
      <c r="A30" s="447" t="s">
        <v>616</v>
      </c>
      <c r="B30" s="452">
        <v>8</v>
      </c>
      <c r="C30" s="29">
        <f t="shared" ref="C30:G30" si="28">B30*165</f>
        <v>1320</v>
      </c>
      <c r="D30" s="29">
        <f t="shared" si="1"/>
        <v>8.1</v>
      </c>
      <c r="E30" s="449">
        <f t="shared" si="28"/>
        <v>1336.5</v>
      </c>
      <c r="F30" s="450">
        <f t="shared" si="2"/>
        <v>8.2</v>
      </c>
      <c r="G30" s="29">
        <f t="shared" si="28"/>
        <v>1353</v>
      </c>
      <c r="H30" s="450">
        <f t="shared" si="3"/>
        <v>8.5</v>
      </c>
      <c r="I30" s="29">
        <f t="shared" si="4"/>
        <v>1402.5</v>
      </c>
      <c r="J30" s="448" t="s">
        <v>605</v>
      </c>
    </row>
    <row r="31" s="436" customFormat="1" ht="17.25" spans="1:10">
      <c r="A31" s="447" t="s">
        <v>617</v>
      </c>
      <c r="B31" s="452">
        <v>8</v>
      </c>
      <c r="C31" s="29">
        <f t="shared" ref="C31:G31" si="29">B31*165</f>
        <v>1320</v>
      </c>
      <c r="D31" s="29">
        <f t="shared" si="1"/>
        <v>8.1</v>
      </c>
      <c r="E31" s="449">
        <f t="shared" si="29"/>
        <v>1336.5</v>
      </c>
      <c r="F31" s="450">
        <f t="shared" si="2"/>
        <v>8.2</v>
      </c>
      <c r="G31" s="29">
        <f t="shared" si="29"/>
        <v>1353</v>
      </c>
      <c r="H31" s="450">
        <f t="shared" si="3"/>
        <v>8.5</v>
      </c>
      <c r="I31" s="29">
        <f t="shared" si="4"/>
        <v>1402.5</v>
      </c>
      <c r="J31" s="448" t="s">
        <v>605</v>
      </c>
    </row>
    <row r="32" s="436" customFormat="1" ht="17.25" spans="1:10">
      <c r="A32" s="453" t="s">
        <v>618</v>
      </c>
      <c r="B32" s="452">
        <v>8</v>
      </c>
      <c r="C32" s="29">
        <f t="shared" ref="C32:G32" si="30">B32*165</f>
        <v>1320</v>
      </c>
      <c r="D32" s="29">
        <f t="shared" si="1"/>
        <v>8.1</v>
      </c>
      <c r="E32" s="449">
        <f t="shared" si="30"/>
        <v>1336.5</v>
      </c>
      <c r="F32" s="450">
        <f t="shared" si="2"/>
        <v>8.2</v>
      </c>
      <c r="G32" s="29">
        <f t="shared" si="30"/>
        <v>1353</v>
      </c>
      <c r="H32" s="450">
        <f t="shared" si="3"/>
        <v>8.5</v>
      </c>
      <c r="I32" s="29">
        <f t="shared" si="4"/>
        <v>1402.5</v>
      </c>
      <c r="J32" s="448" t="s">
        <v>605</v>
      </c>
    </row>
    <row r="33" s="436" customFormat="1" ht="17.25" spans="1:10">
      <c r="A33" s="454" t="s">
        <v>390</v>
      </c>
      <c r="B33" s="447"/>
      <c r="C33" s="447"/>
      <c r="D33" s="447"/>
      <c r="E33" s="447"/>
      <c r="F33" s="447"/>
      <c r="G33" s="447"/>
      <c r="H33" s="447"/>
      <c r="I33" s="447"/>
      <c r="J33" s="447"/>
    </row>
    <row r="34" s="436" customFormat="1" ht="49" customHeight="1" spans="1:10">
      <c r="A34" s="455" t="s">
        <v>364</v>
      </c>
      <c r="B34" s="455"/>
      <c r="C34" s="455"/>
      <c r="D34" s="455"/>
      <c r="E34" s="455"/>
      <c r="F34" s="455"/>
      <c r="G34" s="455"/>
      <c r="H34" s="455"/>
      <c r="I34" s="455"/>
      <c r="J34" s="455"/>
    </row>
    <row r="35" s="436" customFormat="1" ht="37.2" customHeight="1" spans="1:10">
      <c r="A35" s="455" t="s">
        <v>330</v>
      </c>
      <c r="B35" s="455"/>
      <c r="C35" s="455" t="s">
        <v>365</v>
      </c>
      <c r="D35" s="455"/>
      <c r="E35" s="455"/>
      <c r="F35" s="455"/>
      <c r="G35" s="455"/>
      <c r="H35" s="455"/>
      <c r="I35" s="455"/>
      <c r="J35" s="455"/>
    </row>
    <row r="36" s="436" customFormat="1" ht="17.25" spans="1:10">
      <c r="A36" s="456" t="s">
        <v>332</v>
      </c>
      <c r="B36" s="456"/>
      <c r="C36" s="457" t="s">
        <v>333</v>
      </c>
      <c r="D36" s="457"/>
      <c r="E36" s="457"/>
      <c r="F36" s="457"/>
      <c r="G36" s="457"/>
      <c r="H36" s="457"/>
      <c r="I36" s="457"/>
      <c r="J36" s="457"/>
    </row>
    <row r="37" s="436" customFormat="1" ht="64.95" customHeight="1" spans="1:10">
      <c r="A37" s="458" t="s">
        <v>465</v>
      </c>
      <c r="B37" s="458"/>
      <c r="C37" s="455" t="s">
        <v>466</v>
      </c>
      <c r="D37" s="455"/>
      <c r="E37" s="455"/>
      <c r="F37" s="455"/>
      <c r="G37" s="455"/>
      <c r="H37" s="455"/>
      <c r="I37" s="455"/>
      <c r="J37" s="455"/>
    </row>
    <row r="38" s="436" customFormat="1" ht="17.25" spans="1:10">
      <c r="A38" s="456" t="s">
        <v>334</v>
      </c>
      <c r="B38" s="456"/>
      <c r="C38" s="456" t="s">
        <v>467</v>
      </c>
      <c r="D38" s="456"/>
      <c r="E38" s="456"/>
      <c r="F38" s="456"/>
      <c r="G38" s="456"/>
      <c r="H38" s="456"/>
      <c r="I38" s="456"/>
      <c r="J38" s="456"/>
    </row>
    <row r="39" s="436" customFormat="1" ht="17.25" spans="1:10">
      <c r="A39" s="456" t="s">
        <v>336</v>
      </c>
      <c r="B39" s="456"/>
      <c r="C39" s="456" t="s">
        <v>337</v>
      </c>
      <c r="D39" s="456"/>
      <c r="E39" s="456"/>
      <c r="F39" s="456"/>
      <c r="G39" s="456"/>
      <c r="H39" s="456"/>
      <c r="I39" s="456"/>
      <c r="J39" s="456"/>
    </row>
    <row r="40" s="436" customFormat="1" ht="17.25" spans="1:10">
      <c r="A40" s="456" t="s">
        <v>338</v>
      </c>
      <c r="B40" s="456"/>
      <c r="C40" s="456" t="s">
        <v>339</v>
      </c>
      <c r="D40" s="456"/>
      <c r="E40" s="456"/>
      <c r="F40" s="456"/>
      <c r="G40" s="456"/>
      <c r="H40" s="456"/>
      <c r="I40" s="456"/>
      <c r="J40" s="456"/>
    </row>
    <row r="41" s="436" customFormat="1" ht="17.25" spans="1:10">
      <c r="A41" s="457" t="s">
        <v>340</v>
      </c>
      <c r="B41" s="457"/>
      <c r="C41" s="457" t="s">
        <v>468</v>
      </c>
      <c r="D41" s="457"/>
      <c r="E41" s="457"/>
      <c r="F41" s="457"/>
      <c r="G41" s="457"/>
      <c r="H41" s="457"/>
      <c r="I41" s="457"/>
      <c r="J41" s="457"/>
    </row>
    <row r="42" s="436" customFormat="1" spans="1:10">
      <c r="A42" s="459" t="s">
        <v>342</v>
      </c>
      <c r="B42" s="459"/>
      <c r="C42" s="460" t="s">
        <v>367</v>
      </c>
      <c r="D42" s="460"/>
      <c r="E42" s="460"/>
      <c r="F42" s="460"/>
      <c r="G42" s="460"/>
      <c r="H42" s="460"/>
      <c r="I42" s="460"/>
      <c r="J42" s="460"/>
    </row>
    <row r="43" s="436" customFormat="1" ht="17.25" spans="1:10">
      <c r="A43" s="459"/>
      <c r="B43" s="459"/>
      <c r="C43" s="461" t="s">
        <v>345</v>
      </c>
      <c r="D43" s="461"/>
      <c r="E43" s="461"/>
      <c r="F43" s="461"/>
      <c r="G43" s="461"/>
      <c r="H43" s="461"/>
      <c r="I43" s="461"/>
      <c r="J43" s="461"/>
    </row>
    <row r="44" s="436" customFormat="1" ht="17.25" spans="1:10">
      <c r="A44" s="459" t="s">
        <v>346</v>
      </c>
      <c r="B44" s="459"/>
      <c r="C44" s="462" t="s">
        <v>347</v>
      </c>
      <c r="D44" s="462"/>
      <c r="E44" s="462"/>
      <c r="F44" s="462"/>
      <c r="G44" s="462"/>
      <c r="H44" s="462"/>
      <c r="I44" s="462"/>
      <c r="J44" s="462"/>
    </row>
    <row r="45" s="436" customFormat="1" ht="17.25" spans="1:10">
      <c r="A45" s="459"/>
      <c r="B45" s="459"/>
      <c r="C45" s="462" t="s">
        <v>368</v>
      </c>
      <c r="D45" s="462"/>
      <c r="E45" s="462"/>
      <c r="F45" s="462"/>
      <c r="G45" s="462"/>
      <c r="H45" s="462"/>
      <c r="I45" s="462"/>
      <c r="J45" s="462"/>
    </row>
    <row r="46" s="436" customFormat="1" ht="17.25" spans="1:10">
      <c r="A46" s="459"/>
      <c r="B46" s="459"/>
      <c r="C46" s="462" t="s">
        <v>349</v>
      </c>
      <c r="D46" s="462"/>
      <c r="E46" s="462"/>
      <c r="F46" s="462"/>
      <c r="G46" s="462"/>
      <c r="H46" s="462"/>
      <c r="I46" s="462"/>
      <c r="J46" s="462"/>
    </row>
    <row r="47" s="436" customFormat="1" ht="17.25" spans="1:10">
      <c r="A47" s="459"/>
      <c r="B47" s="459"/>
      <c r="C47" s="462" t="s">
        <v>350</v>
      </c>
      <c r="D47" s="462"/>
      <c r="E47" s="462"/>
      <c r="F47" s="462"/>
      <c r="G47" s="462"/>
      <c r="H47" s="462"/>
      <c r="I47" s="462"/>
      <c r="J47" s="462"/>
    </row>
    <row r="48" s="436" customFormat="1" ht="49.95" customHeight="1" spans="1:10">
      <c r="A48" s="459" t="s">
        <v>351</v>
      </c>
      <c r="B48" s="459"/>
      <c r="C48" s="462" t="s">
        <v>352</v>
      </c>
      <c r="D48" s="462"/>
      <c r="E48" s="462"/>
      <c r="F48" s="462"/>
      <c r="G48" s="462"/>
      <c r="H48" s="462"/>
      <c r="I48" s="462"/>
      <c r="J48" s="462"/>
    </row>
  </sheetData>
  <mergeCells count="34">
    <mergeCell ref="A1:J1"/>
    <mergeCell ref="B2:J2"/>
    <mergeCell ref="B3:J3"/>
    <mergeCell ref="B4:C4"/>
    <mergeCell ref="D4:E4"/>
    <mergeCell ref="F4:G4"/>
    <mergeCell ref="H4:I4"/>
    <mergeCell ref="A33:J33"/>
    <mergeCell ref="A34:J34"/>
    <mergeCell ref="A35:B35"/>
    <mergeCell ref="C35:J35"/>
    <mergeCell ref="A36:B36"/>
    <mergeCell ref="C36:J36"/>
    <mergeCell ref="A37:B37"/>
    <mergeCell ref="C37:J37"/>
    <mergeCell ref="A38:B38"/>
    <mergeCell ref="C38:J38"/>
    <mergeCell ref="A39:B39"/>
    <mergeCell ref="C39:J39"/>
    <mergeCell ref="A40:B40"/>
    <mergeCell ref="C40:J40"/>
    <mergeCell ref="A41:B41"/>
    <mergeCell ref="C41:J41"/>
    <mergeCell ref="C42:J42"/>
    <mergeCell ref="C43:J43"/>
    <mergeCell ref="C44:J44"/>
    <mergeCell ref="C45:J45"/>
    <mergeCell ref="C46:J46"/>
    <mergeCell ref="C47:J47"/>
    <mergeCell ref="A48:B48"/>
    <mergeCell ref="C48:J48"/>
    <mergeCell ref="J4:J5"/>
    <mergeCell ref="A42:B43"/>
    <mergeCell ref="A44:B47"/>
  </mergeCells>
  <pageMargins left="0.75" right="0.75" top="1" bottom="1" header="0.5" footer="0.5"/>
  <headerFooter/>
  <ignoredErrors>
    <ignoredError sqref="D6:H32" formula="1"/>
  </ignoredErrors>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tabColor rgb="FF00B0F0"/>
  </sheetPr>
  <dimension ref="A1:AE57"/>
  <sheetViews>
    <sheetView showGridLines="0" zoomScale="40" zoomScaleNormal="40" workbookViewId="0">
      <pane xSplit="1" ySplit="6" topLeftCell="B7" activePane="bottomRight" state="frozen"/>
      <selection/>
      <selection pane="topRight"/>
      <selection pane="bottomLeft"/>
      <selection pane="bottomRight" activeCell="AD7" sqref="AD7"/>
    </sheetView>
  </sheetViews>
  <sheetFormatPr defaultColWidth="9" defaultRowHeight="14.25"/>
  <cols>
    <col min="1" max="1" width="20.7916666666667" style="404" customWidth="1"/>
    <col min="2" max="28" width="18.7916666666667" style="404" customWidth="1"/>
    <col min="29" max="29" width="30.0916666666667" style="404" customWidth="1"/>
    <col min="30" max="16384" width="9" style="404"/>
  </cols>
  <sheetData>
    <row r="1" s="404" customFormat="1" ht="100.05" customHeight="1" spans="1:31">
      <c r="A1" s="133" t="str">
        <f>_xlfn.DISPIMG("ID_D6697A225B864C34A678052B48D4E660",1)</f>
        <v>=DISPIMG("ID_D6697A225B864C34A678052B48D4E660",1)</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row>
    <row r="2" s="404" customFormat="1" ht="37.2" customHeight="1" spans="1:31">
      <c r="A2" s="39" t="s">
        <v>619</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row>
    <row r="3" s="404" customFormat="1" ht="44.1" customHeight="1" spans="1:31">
      <c r="A3" s="340" t="s">
        <v>620</v>
      </c>
      <c r="B3" s="340"/>
      <c r="C3" s="340"/>
      <c r="D3" s="340" t="s">
        <v>621</v>
      </c>
      <c r="E3" s="340"/>
      <c r="F3" s="340"/>
      <c r="G3" s="340"/>
      <c r="H3" s="340"/>
      <c r="I3" s="405" t="s">
        <v>622</v>
      </c>
      <c r="J3" s="406"/>
      <c r="K3" s="406"/>
      <c r="L3" s="406"/>
      <c r="M3" s="407"/>
      <c r="N3" s="405" t="s">
        <v>623</v>
      </c>
      <c r="O3" s="406"/>
      <c r="P3" s="406"/>
      <c r="Q3" s="406"/>
      <c r="R3" s="407"/>
      <c r="S3" s="408" t="s">
        <v>624</v>
      </c>
      <c r="T3" s="340"/>
      <c r="U3" s="340"/>
      <c r="V3" s="340"/>
      <c r="W3" s="340"/>
      <c r="X3" s="408" t="s">
        <v>625</v>
      </c>
      <c r="Y3" s="340"/>
      <c r="Z3" s="340"/>
      <c r="AA3" s="340"/>
      <c r="AB3" s="340"/>
      <c r="AC3" s="409" t="s">
        <v>626</v>
      </c>
    </row>
    <row r="4" s="404" customFormat="1" ht="42" customHeight="1" spans="1:31">
      <c r="A4" s="409" t="s">
        <v>627</v>
      </c>
      <c r="B4" s="410" t="s">
        <v>628</v>
      </c>
      <c r="C4" s="411"/>
      <c r="D4" s="408" t="s">
        <v>629</v>
      </c>
      <c r="E4" s="340"/>
      <c r="F4" s="340"/>
      <c r="G4" s="340"/>
      <c r="H4" s="340"/>
      <c r="I4" s="408" t="s">
        <v>629</v>
      </c>
      <c r="J4" s="340"/>
      <c r="K4" s="340"/>
      <c r="L4" s="340"/>
      <c r="M4" s="340"/>
      <c r="N4" s="408" t="s">
        <v>629</v>
      </c>
      <c r="O4" s="340"/>
      <c r="P4" s="340"/>
      <c r="Q4" s="340"/>
      <c r="R4" s="340"/>
      <c r="S4" s="408" t="s">
        <v>629</v>
      </c>
      <c r="T4" s="340"/>
      <c r="U4" s="340"/>
      <c r="V4" s="340"/>
      <c r="W4" s="340"/>
      <c r="X4" s="408" t="s">
        <v>629</v>
      </c>
      <c r="Y4" s="340"/>
      <c r="Z4" s="340"/>
      <c r="AA4" s="340"/>
      <c r="AB4" s="340"/>
      <c r="AC4" s="409"/>
    </row>
    <row r="5" s="404" customFormat="1" ht="51" customHeight="1" spans="1:31">
      <c r="A5" s="409"/>
      <c r="B5" s="411" t="s">
        <v>272</v>
      </c>
      <c r="C5" s="411"/>
      <c r="D5" s="412" t="s">
        <v>222</v>
      </c>
      <c r="E5" s="412" t="s">
        <v>273</v>
      </c>
      <c r="F5" s="412" t="s">
        <v>274</v>
      </c>
      <c r="G5" s="412" t="s">
        <v>275</v>
      </c>
      <c r="H5" s="411" t="s">
        <v>276</v>
      </c>
      <c r="I5" s="412" t="s">
        <v>222</v>
      </c>
      <c r="J5" s="412" t="s">
        <v>273</v>
      </c>
      <c r="K5" s="412" t="s">
        <v>274</v>
      </c>
      <c r="L5" s="412" t="s">
        <v>275</v>
      </c>
      <c r="M5" s="411" t="s">
        <v>276</v>
      </c>
      <c r="N5" s="412" t="s">
        <v>222</v>
      </c>
      <c r="O5" s="412" t="s">
        <v>273</v>
      </c>
      <c r="P5" s="412" t="s">
        <v>274</v>
      </c>
      <c r="Q5" s="412" t="s">
        <v>275</v>
      </c>
      <c r="R5" s="411" t="s">
        <v>276</v>
      </c>
      <c r="S5" s="412" t="s">
        <v>222</v>
      </c>
      <c r="T5" s="412" t="s">
        <v>273</v>
      </c>
      <c r="U5" s="412" t="s">
        <v>274</v>
      </c>
      <c r="V5" s="412" t="s">
        <v>275</v>
      </c>
      <c r="W5" s="411" t="s">
        <v>276</v>
      </c>
      <c r="X5" s="412" t="s">
        <v>222</v>
      </c>
      <c r="Y5" s="412" t="s">
        <v>273</v>
      </c>
      <c r="Z5" s="412" t="s">
        <v>274</v>
      </c>
      <c r="AA5" s="412" t="s">
        <v>275</v>
      </c>
      <c r="AB5" s="411" t="s">
        <v>276</v>
      </c>
      <c r="AC5" s="409"/>
    </row>
    <row r="6" s="404" customFormat="1" ht="30" customHeight="1" spans="1:31">
      <c r="A6" s="409"/>
      <c r="B6" s="411" t="s">
        <v>277</v>
      </c>
      <c r="C6" s="411" t="s">
        <v>630</v>
      </c>
      <c r="D6" s="411" t="s">
        <v>631</v>
      </c>
      <c r="E6" s="411" t="s">
        <v>631</v>
      </c>
      <c r="F6" s="411" t="s">
        <v>631</v>
      </c>
      <c r="G6" s="411" t="s">
        <v>631</v>
      </c>
      <c r="H6" s="411"/>
      <c r="I6" s="411" t="s">
        <v>631</v>
      </c>
      <c r="J6" s="411" t="s">
        <v>631</v>
      </c>
      <c r="K6" s="411" t="s">
        <v>631</v>
      </c>
      <c r="L6" s="411" t="s">
        <v>631</v>
      </c>
      <c r="M6" s="411"/>
      <c r="N6" s="411" t="s">
        <v>631</v>
      </c>
      <c r="O6" s="411" t="s">
        <v>631</v>
      </c>
      <c r="P6" s="411" t="s">
        <v>631</v>
      </c>
      <c r="Q6" s="411" t="s">
        <v>631</v>
      </c>
      <c r="R6" s="411"/>
      <c r="S6" s="411" t="s">
        <v>631</v>
      </c>
      <c r="T6" s="411" t="s">
        <v>631</v>
      </c>
      <c r="U6" s="411" t="s">
        <v>631</v>
      </c>
      <c r="V6" s="411" t="s">
        <v>631</v>
      </c>
      <c r="W6" s="411"/>
      <c r="X6" s="411" t="s">
        <v>631</v>
      </c>
      <c r="Y6" s="411" t="s">
        <v>631</v>
      </c>
      <c r="Z6" s="411" t="s">
        <v>631</v>
      </c>
      <c r="AA6" s="411" t="s">
        <v>631</v>
      </c>
      <c r="AB6" s="411"/>
      <c r="AC6" s="409"/>
    </row>
    <row r="7" s="404" customFormat="1" ht="30" customHeight="1" spans="1:31">
      <c r="A7" s="413" t="s">
        <v>632</v>
      </c>
      <c r="B7" s="413" t="s">
        <v>633</v>
      </c>
      <c r="C7" s="343">
        <v>92337</v>
      </c>
      <c r="D7" s="414">
        <v>11.9</v>
      </c>
      <c r="E7" s="414">
        <f t="shared" ref="E7:E41" si="0">D7-0.5</f>
        <v>11.4</v>
      </c>
      <c r="F7" s="414">
        <f t="shared" ref="F7:F41" si="1">D7+0.2</f>
        <v>12.1</v>
      </c>
      <c r="G7" s="414">
        <f t="shared" ref="G7:G41" si="2">D7+0.5</f>
        <v>12.4</v>
      </c>
      <c r="H7" s="414" t="s">
        <v>634</v>
      </c>
      <c r="I7" s="415">
        <v>8</v>
      </c>
      <c r="J7" s="415">
        <f>I7</f>
        <v>8</v>
      </c>
      <c r="K7" s="414">
        <f>I7+0.2</f>
        <v>8.2</v>
      </c>
      <c r="L7" s="414">
        <f>I7+0.5</f>
        <v>8.5</v>
      </c>
      <c r="M7" s="415" t="s">
        <v>635</v>
      </c>
      <c r="N7" s="415">
        <v>7.3</v>
      </c>
      <c r="O7" s="415">
        <f>N7</f>
        <v>7.3</v>
      </c>
      <c r="P7" s="414">
        <f t="shared" ref="P7:P41" si="3">N7+0.2</f>
        <v>7.5</v>
      </c>
      <c r="Q7" s="414">
        <f t="shared" ref="Q7:Q41" si="4">N7+0.5</f>
        <v>7.8</v>
      </c>
      <c r="R7" s="415" t="s">
        <v>636</v>
      </c>
      <c r="S7" s="415">
        <v>6.4</v>
      </c>
      <c r="T7" s="415" t="s">
        <v>637</v>
      </c>
      <c r="U7" s="414">
        <f t="shared" ref="U7:U41" si="5">S7+0.2</f>
        <v>6.6</v>
      </c>
      <c r="V7" s="414">
        <f t="shared" ref="V7:V41" si="6">S7+0.5</f>
        <v>6.9</v>
      </c>
      <c r="W7" s="416" t="s">
        <v>638</v>
      </c>
      <c r="X7" s="415">
        <v>6</v>
      </c>
      <c r="Y7" s="415">
        <f>X7</f>
        <v>6</v>
      </c>
      <c r="Z7" s="414">
        <f>X7+0.2</f>
        <v>6.2</v>
      </c>
      <c r="AA7" s="414">
        <f t="shared" ref="AA7:AA41" si="7">X7+0.5</f>
        <v>6.5</v>
      </c>
      <c r="AB7" s="347" t="s">
        <v>639</v>
      </c>
      <c r="AC7" s="149" t="s">
        <v>640</v>
      </c>
      <c r="AD7" s="417"/>
      <c r="AE7" s="417"/>
    </row>
    <row r="8" s="404" customFormat="1" ht="30" customHeight="1" spans="1:31">
      <c r="A8" s="413"/>
      <c r="B8" s="413" t="s">
        <v>641</v>
      </c>
      <c r="C8" s="343">
        <v>92337</v>
      </c>
      <c r="D8" s="414">
        <v>11.9</v>
      </c>
      <c r="E8" s="414">
        <f t="shared" si="0"/>
        <v>11.4</v>
      </c>
      <c r="F8" s="414">
        <f t="shared" si="1"/>
        <v>12.1</v>
      </c>
      <c r="G8" s="414">
        <f t="shared" si="2"/>
        <v>12.4</v>
      </c>
      <c r="H8" s="414" t="s">
        <v>634</v>
      </c>
      <c r="I8" s="415">
        <v>8</v>
      </c>
      <c r="J8" s="415">
        <f t="shared" ref="J8:J41" si="8">I8</f>
        <v>8</v>
      </c>
      <c r="K8" s="414">
        <f t="shared" ref="K8:K41" si="9">I8+0.2</f>
        <v>8.2</v>
      </c>
      <c r="L8" s="414">
        <f t="shared" ref="L8:L41" si="10">I8+0.5</f>
        <v>8.5</v>
      </c>
      <c r="M8" s="415" t="s">
        <v>635</v>
      </c>
      <c r="N8" s="415">
        <v>7.3</v>
      </c>
      <c r="O8" s="415">
        <f t="shared" ref="O8:O41" si="11">N8</f>
        <v>7.3</v>
      </c>
      <c r="P8" s="414">
        <f t="shared" si="3"/>
        <v>7.5</v>
      </c>
      <c r="Q8" s="414">
        <f t="shared" si="4"/>
        <v>7.8</v>
      </c>
      <c r="R8" s="415" t="s">
        <v>636</v>
      </c>
      <c r="S8" s="415">
        <v>6.4</v>
      </c>
      <c r="T8" s="415">
        <f t="shared" ref="T8:T41" si="12">S8</f>
        <v>6.4</v>
      </c>
      <c r="U8" s="414">
        <f t="shared" si="5"/>
        <v>6.6</v>
      </c>
      <c r="V8" s="414">
        <f t="shared" si="6"/>
        <v>6.9</v>
      </c>
      <c r="W8" s="416" t="s">
        <v>638</v>
      </c>
      <c r="X8" s="415">
        <v>6</v>
      </c>
      <c r="Y8" s="415">
        <f t="shared" ref="Y8:Y41" si="13">X8</f>
        <v>6</v>
      </c>
      <c r="Z8" s="414">
        <f t="shared" ref="Z7:Z41" si="14">X8+0.2</f>
        <v>6.2</v>
      </c>
      <c r="AA8" s="414">
        <f t="shared" si="7"/>
        <v>6.5</v>
      </c>
      <c r="AB8" s="347" t="s">
        <v>639</v>
      </c>
      <c r="AC8" s="148"/>
      <c r="AD8" s="417"/>
      <c r="AE8" s="417"/>
    </row>
    <row r="9" s="404" customFormat="1" ht="30" customHeight="1" spans="1:31">
      <c r="A9" s="413"/>
      <c r="B9" s="413" t="s">
        <v>642</v>
      </c>
      <c r="C9" s="343">
        <v>91761</v>
      </c>
      <c r="D9" s="414">
        <v>11.9</v>
      </c>
      <c r="E9" s="414">
        <f t="shared" si="0"/>
        <v>11.4</v>
      </c>
      <c r="F9" s="414">
        <f t="shared" si="1"/>
        <v>12.1</v>
      </c>
      <c r="G9" s="414">
        <f t="shared" si="2"/>
        <v>12.4</v>
      </c>
      <c r="H9" s="414" t="s">
        <v>634</v>
      </c>
      <c r="I9" s="415">
        <v>8</v>
      </c>
      <c r="J9" s="415">
        <f t="shared" si="8"/>
        <v>8</v>
      </c>
      <c r="K9" s="414">
        <f t="shared" si="9"/>
        <v>8.2</v>
      </c>
      <c r="L9" s="414">
        <f t="shared" si="10"/>
        <v>8.5</v>
      </c>
      <c r="M9" s="415" t="s">
        <v>635</v>
      </c>
      <c r="N9" s="415">
        <v>7.3</v>
      </c>
      <c r="O9" s="415">
        <f t="shared" si="11"/>
        <v>7.3</v>
      </c>
      <c r="P9" s="414">
        <f t="shared" si="3"/>
        <v>7.5</v>
      </c>
      <c r="Q9" s="414">
        <f t="shared" si="4"/>
        <v>7.8</v>
      </c>
      <c r="R9" s="415" t="s">
        <v>636</v>
      </c>
      <c r="S9" s="415">
        <v>6.4</v>
      </c>
      <c r="T9" s="415">
        <f t="shared" si="12"/>
        <v>6.4</v>
      </c>
      <c r="U9" s="414">
        <f t="shared" si="5"/>
        <v>6.6</v>
      </c>
      <c r="V9" s="414">
        <f t="shared" si="6"/>
        <v>6.9</v>
      </c>
      <c r="W9" s="416" t="s">
        <v>638</v>
      </c>
      <c r="X9" s="415">
        <v>6</v>
      </c>
      <c r="Y9" s="415">
        <f t="shared" si="13"/>
        <v>6</v>
      </c>
      <c r="Z9" s="414">
        <f t="shared" si="14"/>
        <v>6.2</v>
      </c>
      <c r="AA9" s="414">
        <f t="shared" si="7"/>
        <v>6.5</v>
      </c>
      <c r="AB9" s="347" t="s">
        <v>639</v>
      </c>
      <c r="AC9" s="148"/>
      <c r="AD9" s="417"/>
      <c r="AE9" s="417"/>
    </row>
    <row r="10" s="404" customFormat="1" ht="30" customHeight="1" spans="1:31">
      <c r="A10" s="413"/>
      <c r="B10" s="413" t="s">
        <v>643</v>
      </c>
      <c r="C10" s="343" t="s">
        <v>644</v>
      </c>
      <c r="D10" s="414">
        <v>11.9</v>
      </c>
      <c r="E10" s="414">
        <f t="shared" si="0"/>
        <v>11.4</v>
      </c>
      <c r="F10" s="414">
        <f t="shared" si="1"/>
        <v>12.1</v>
      </c>
      <c r="G10" s="414">
        <f t="shared" si="2"/>
        <v>12.4</v>
      </c>
      <c r="H10" s="414" t="s">
        <v>634</v>
      </c>
      <c r="I10" s="415">
        <v>8</v>
      </c>
      <c r="J10" s="415">
        <f t="shared" si="8"/>
        <v>8</v>
      </c>
      <c r="K10" s="414">
        <f t="shared" si="9"/>
        <v>8.2</v>
      </c>
      <c r="L10" s="414">
        <f t="shared" si="10"/>
        <v>8.5</v>
      </c>
      <c r="M10" s="415" t="s">
        <v>635</v>
      </c>
      <c r="N10" s="415">
        <v>7.3</v>
      </c>
      <c r="O10" s="415">
        <f t="shared" si="11"/>
        <v>7.3</v>
      </c>
      <c r="P10" s="414">
        <f t="shared" si="3"/>
        <v>7.5</v>
      </c>
      <c r="Q10" s="414">
        <f t="shared" si="4"/>
        <v>7.8</v>
      </c>
      <c r="R10" s="415" t="s">
        <v>636</v>
      </c>
      <c r="S10" s="415">
        <v>6.4</v>
      </c>
      <c r="T10" s="415">
        <f t="shared" si="12"/>
        <v>6.4</v>
      </c>
      <c r="U10" s="414">
        <f t="shared" si="5"/>
        <v>6.6</v>
      </c>
      <c r="V10" s="414">
        <f t="shared" si="6"/>
        <v>6.9</v>
      </c>
      <c r="W10" s="416" t="s">
        <v>638</v>
      </c>
      <c r="X10" s="415">
        <v>6</v>
      </c>
      <c r="Y10" s="415">
        <f t="shared" si="13"/>
        <v>6</v>
      </c>
      <c r="Z10" s="414">
        <f t="shared" si="14"/>
        <v>6.2</v>
      </c>
      <c r="AA10" s="414">
        <f t="shared" si="7"/>
        <v>6.5</v>
      </c>
      <c r="AB10" s="347" t="s">
        <v>639</v>
      </c>
      <c r="AC10" s="148"/>
      <c r="AD10" s="417"/>
      <c r="AE10" s="417"/>
    </row>
    <row r="11" s="404" customFormat="1" ht="30" customHeight="1" spans="1:31">
      <c r="A11" s="413"/>
      <c r="B11" s="413" t="s">
        <v>645</v>
      </c>
      <c r="C11" s="343" t="s">
        <v>646</v>
      </c>
      <c r="D11" s="414">
        <v>12.1</v>
      </c>
      <c r="E11" s="414">
        <f t="shared" si="0"/>
        <v>11.6</v>
      </c>
      <c r="F11" s="414">
        <f t="shared" si="1"/>
        <v>12.3</v>
      </c>
      <c r="G11" s="414">
        <f t="shared" si="2"/>
        <v>12.6</v>
      </c>
      <c r="H11" s="414" t="s">
        <v>634</v>
      </c>
      <c r="I11" s="415">
        <v>8.5</v>
      </c>
      <c r="J11" s="415">
        <f t="shared" si="8"/>
        <v>8.5</v>
      </c>
      <c r="K11" s="414">
        <f t="shared" si="9"/>
        <v>8.7</v>
      </c>
      <c r="L11" s="414">
        <f t="shared" si="10"/>
        <v>9</v>
      </c>
      <c r="M11" s="415" t="s">
        <v>635</v>
      </c>
      <c r="N11" s="415">
        <v>7.7</v>
      </c>
      <c r="O11" s="415">
        <f t="shared" si="11"/>
        <v>7.7</v>
      </c>
      <c r="P11" s="414">
        <f t="shared" si="3"/>
        <v>7.9</v>
      </c>
      <c r="Q11" s="414">
        <f t="shared" si="4"/>
        <v>8.2</v>
      </c>
      <c r="R11" s="415" t="s">
        <v>636</v>
      </c>
      <c r="S11" s="415">
        <v>6.8</v>
      </c>
      <c r="T11" s="415">
        <f t="shared" si="12"/>
        <v>6.8</v>
      </c>
      <c r="U11" s="414">
        <f t="shared" si="5"/>
        <v>7</v>
      </c>
      <c r="V11" s="414">
        <f t="shared" si="6"/>
        <v>7.3</v>
      </c>
      <c r="W11" s="416" t="s">
        <v>638</v>
      </c>
      <c r="X11" s="415">
        <v>6.4</v>
      </c>
      <c r="Y11" s="415">
        <f t="shared" si="13"/>
        <v>6.4</v>
      </c>
      <c r="Z11" s="414">
        <f t="shared" si="14"/>
        <v>6.6</v>
      </c>
      <c r="AA11" s="414">
        <f t="shared" si="7"/>
        <v>6.9</v>
      </c>
      <c r="AB11" s="347" t="s">
        <v>639</v>
      </c>
      <c r="AC11" s="148"/>
      <c r="AD11" s="417"/>
      <c r="AE11" s="417"/>
    </row>
    <row r="12" s="404" customFormat="1" ht="30" customHeight="1" spans="1:31">
      <c r="A12" s="413"/>
      <c r="B12" s="413" t="s">
        <v>647</v>
      </c>
      <c r="C12" s="343">
        <v>91789</v>
      </c>
      <c r="D12" s="414">
        <v>12.1</v>
      </c>
      <c r="E12" s="414">
        <f t="shared" si="0"/>
        <v>11.6</v>
      </c>
      <c r="F12" s="414">
        <f t="shared" si="1"/>
        <v>12.3</v>
      </c>
      <c r="G12" s="414">
        <f t="shared" si="2"/>
        <v>12.6</v>
      </c>
      <c r="H12" s="414" t="s">
        <v>634</v>
      </c>
      <c r="I12" s="415">
        <v>8.2</v>
      </c>
      <c r="J12" s="415">
        <f t="shared" si="8"/>
        <v>8.2</v>
      </c>
      <c r="K12" s="414">
        <f t="shared" si="9"/>
        <v>8.4</v>
      </c>
      <c r="L12" s="414">
        <f t="shared" si="10"/>
        <v>8.7</v>
      </c>
      <c r="M12" s="415" t="s">
        <v>635</v>
      </c>
      <c r="N12" s="415">
        <v>7.5</v>
      </c>
      <c r="O12" s="415">
        <f t="shared" si="11"/>
        <v>7.5</v>
      </c>
      <c r="P12" s="414">
        <f t="shared" si="3"/>
        <v>7.7</v>
      </c>
      <c r="Q12" s="414">
        <f t="shared" si="4"/>
        <v>8</v>
      </c>
      <c r="R12" s="415" t="s">
        <v>636</v>
      </c>
      <c r="S12" s="415">
        <v>6.8</v>
      </c>
      <c r="T12" s="415">
        <f t="shared" si="12"/>
        <v>6.8</v>
      </c>
      <c r="U12" s="414">
        <f t="shared" si="5"/>
        <v>7</v>
      </c>
      <c r="V12" s="414">
        <f t="shared" si="6"/>
        <v>7.3</v>
      </c>
      <c r="W12" s="416" t="s">
        <v>638</v>
      </c>
      <c r="X12" s="415">
        <v>6.4</v>
      </c>
      <c r="Y12" s="415">
        <f t="shared" si="13"/>
        <v>6.4</v>
      </c>
      <c r="Z12" s="414">
        <f t="shared" si="14"/>
        <v>6.6</v>
      </c>
      <c r="AA12" s="414">
        <f t="shared" si="7"/>
        <v>6.9</v>
      </c>
      <c r="AB12" s="347" t="s">
        <v>639</v>
      </c>
      <c r="AC12" s="148"/>
      <c r="AD12" s="417"/>
      <c r="AE12" s="417"/>
    </row>
    <row r="13" s="404" customFormat="1" ht="30" customHeight="1" spans="1:31">
      <c r="A13" s="413"/>
      <c r="B13" s="413" t="s">
        <v>648</v>
      </c>
      <c r="C13" s="343" t="s">
        <v>649</v>
      </c>
      <c r="D13" s="414">
        <v>12.1</v>
      </c>
      <c r="E13" s="414">
        <f t="shared" si="0"/>
        <v>11.6</v>
      </c>
      <c r="F13" s="414">
        <f t="shared" si="1"/>
        <v>12.3</v>
      </c>
      <c r="G13" s="414">
        <f t="shared" si="2"/>
        <v>12.6</v>
      </c>
      <c r="H13" s="414" t="s">
        <v>634</v>
      </c>
      <c r="I13" s="415">
        <v>8</v>
      </c>
      <c r="J13" s="415">
        <f t="shared" si="8"/>
        <v>8</v>
      </c>
      <c r="K13" s="414">
        <f t="shared" si="9"/>
        <v>8.2</v>
      </c>
      <c r="L13" s="414">
        <f t="shared" si="10"/>
        <v>8.5</v>
      </c>
      <c r="M13" s="415" t="s">
        <v>635</v>
      </c>
      <c r="N13" s="415">
        <v>7.3</v>
      </c>
      <c r="O13" s="415">
        <f t="shared" si="11"/>
        <v>7.3</v>
      </c>
      <c r="P13" s="414">
        <f t="shared" si="3"/>
        <v>7.5</v>
      </c>
      <c r="Q13" s="414">
        <f t="shared" si="4"/>
        <v>7.8</v>
      </c>
      <c r="R13" s="415" t="s">
        <v>636</v>
      </c>
      <c r="S13" s="415">
        <v>6.4</v>
      </c>
      <c r="T13" s="415">
        <f t="shared" si="12"/>
        <v>6.4</v>
      </c>
      <c r="U13" s="414">
        <f t="shared" si="5"/>
        <v>6.6</v>
      </c>
      <c r="V13" s="414">
        <f t="shared" si="6"/>
        <v>6.9</v>
      </c>
      <c r="W13" s="416" t="s">
        <v>638</v>
      </c>
      <c r="X13" s="415">
        <v>6</v>
      </c>
      <c r="Y13" s="415">
        <f t="shared" si="13"/>
        <v>6</v>
      </c>
      <c r="Z13" s="414">
        <f t="shared" si="14"/>
        <v>6.2</v>
      </c>
      <c r="AA13" s="414">
        <f t="shared" si="7"/>
        <v>6.5</v>
      </c>
      <c r="AB13" s="347" t="s">
        <v>639</v>
      </c>
      <c r="AC13" s="148"/>
      <c r="AD13" s="417"/>
      <c r="AE13" s="417"/>
    </row>
    <row r="14" s="404" customFormat="1" ht="30" customHeight="1" spans="1:31">
      <c r="A14" s="413"/>
      <c r="B14" s="413" t="s">
        <v>650</v>
      </c>
      <c r="C14" s="343" t="s">
        <v>651</v>
      </c>
      <c r="D14" s="414">
        <v>12.1</v>
      </c>
      <c r="E14" s="414">
        <f t="shared" si="0"/>
        <v>11.6</v>
      </c>
      <c r="F14" s="414">
        <f t="shared" si="1"/>
        <v>12.3</v>
      </c>
      <c r="G14" s="414">
        <f t="shared" si="2"/>
        <v>12.6</v>
      </c>
      <c r="H14" s="414" t="s">
        <v>634</v>
      </c>
      <c r="I14" s="415">
        <v>8</v>
      </c>
      <c r="J14" s="415">
        <f t="shared" si="8"/>
        <v>8</v>
      </c>
      <c r="K14" s="414">
        <f t="shared" si="9"/>
        <v>8.2</v>
      </c>
      <c r="L14" s="414">
        <f t="shared" si="10"/>
        <v>8.5</v>
      </c>
      <c r="M14" s="415" t="s">
        <v>635</v>
      </c>
      <c r="N14" s="415">
        <v>7.3</v>
      </c>
      <c r="O14" s="415">
        <f t="shared" si="11"/>
        <v>7.3</v>
      </c>
      <c r="P14" s="414">
        <f t="shared" si="3"/>
        <v>7.5</v>
      </c>
      <c r="Q14" s="414">
        <f t="shared" si="4"/>
        <v>7.8</v>
      </c>
      <c r="R14" s="415" t="s">
        <v>636</v>
      </c>
      <c r="S14" s="415">
        <v>6.4</v>
      </c>
      <c r="T14" s="415">
        <f t="shared" si="12"/>
        <v>6.4</v>
      </c>
      <c r="U14" s="414">
        <f t="shared" si="5"/>
        <v>6.6</v>
      </c>
      <c r="V14" s="414">
        <f t="shared" si="6"/>
        <v>6.9</v>
      </c>
      <c r="W14" s="416" t="s">
        <v>638</v>
      </c>
      <c r="X14" s="415">
        <v>6</v>
      </c>
      <c r="Y14" s="415">
        <f t="shared" si="13"/>
        <v>6</v>
      </c>
      <c r="Z14" s="414">
        <f t="shared" si="14"/>
        <v>6.2</v>
      </c>
      <c r="AA14" s="414">
        <f t="shared" si="7"/>
        <v>6.5</v>
      </c>
      <c r="AB14" s="347" t="s">
        <v>639</v>
      </c>
      <c r="AC14" s="148"/>
      <c r="AD14" s="417"/>
      <c r="AE14" s="417"/>
    </row>
    <row r="15" s="404" customFormat="1" ht="30" customHeight="1" spans="1:31">
      <c r="A15" s="413"/>
      <c r="B15" s="413" t="s">
        <v>652</v>
      </c>
      <c r="C15" s="343" t="s">
        <v>653</v>
      </c>
      <c r="D15" s="414">
        <v>12.1</v>
      </c>
      <c r="E15" s="414">
        <f t="shared" si="0"/>
        <v>11.6</v>
      </c>
      <c r="F15" s="414">
        <f t="shared" si="1"/>
        <v>12.3</v>
      </c>
      <c r="G15" s="414">
        <f t="shared" si="2"/>
        <v>12.6</v>
      </c>
      <c r="H15" s="414" t="s">
        <v>634</v>
      </c>
      <c r="I15" s="415">
        <v>8</v>
      </c>
      <c r="J15" s="415">
        <f t="shared" si="8"/>
        <v>8</v>
      </c>
      <c r="K15" s="414">
        <f t="shared" si="9"/>
        <v>8.2</v>
      </c>
      <c r="L15" s="414">
        <f t="shared" si="10"/>
        <v>8.5</v>
      </c>
      <c r="M15" s="415" t="s">
        <v>635</v>
      </c>
      <c r="N15" s="415">
        <v>7.3</v>
      </c>
      <c r="O15" s="415">
        <f t="shared" si="11"/>
        <v>7.3</v>
      </c>
      <c r="P15" s="414">
        <f t="shared" si="3"/>
        <v>7.5</v>
      </c>
      <c r="Q15" s="414">
        <f t="shared" si="4"/>
        <v>7.8</v>
      </c>
      <c r="R15" s="415" t="s">
        <v>636</v>
      </c>
      <c r="S15" s="415">
        <v>6.4</v>
      </c>
      <c r="T15" s="415">
        <f t="shared" si="12"/>
        <v>6.4</v>
      </c>
      <c r="U15" s="414">
        <f t="shared" si="5"/>
        <v>6.6</v>
      </c>
      <c r="V15" s="414">
        <f t="shared" si="6"/>
        <v>6.9</v>
      </c>
      <c r="W15" s="416" t="s">
        <v>638</v>
      </c>
      <c r="X15" s="415">
        <v>6</v>
      </c>
      <c r="Y15" s="415">
        <f t="shared" si="13"/>
        <v>6</v>
      </c>
      <c r="Z15" s="414">
        <f t="shared" si="14"/>
        <v>6.2</v>
      </c>
      <c r="AA15" s="414">
        <f t="shared" si="7"/>
        <v>6.5</v>
      </c>
      <c r="AB15" s="347" t="s">
        <v>639</v>
      </c>
      <c r="AC15" s="148"/>
      <c r="AD15" s="417"/>
      <c r="AE15" s="417"/>
    </row>
    <row r="16" s="404" customFormat="1" ht="30" customHeight="1" spans="1:31">
      <c r="A16" s="413"/>
      <c r="B16" s="413" t="s">
        <v>654</v>
      </c>
      <c r="C16" s="343" t="s">
        <v>651</v>
      </c>
      <c r="D16" s="414">
        <v>12.3</v>
      </c>
      <c r="E16" s="414">
        <f t="shared" si="0"/>
        <v>11.8</v>
      </c>
      <c r="F16" s="414">
        <f t="shared" si="1"/>
        <v>12.5</v>
      </c>
      <c r="G16" s="414">
        <f t="shared" si="2"/>
        <v>12.8</v>
      </c>
      <c r="H16" s="414" t="s">
        <v>634</v>
      </c>
      <c r="I16" s="415">
        <v>8.2</v>
      </c>
      <c r="J16" s="415">
        <f t="shared" si="8"/>
        <v>8.2</v>
      </c>
      <c r="K16" s="414">
        <f t="shared" si="9"/>
        <v>8.4</v>
      </c>
      <c r="L16" s="414">
        <f t="shared" si="10"/>
        <v>8.7</v>
      </c>
      <c r="M16" s="415" t="s">
        <v>635</v>
      </c>
      <c r="N16" s="415">
        <v>7.5</v>
      </c>
      <c r="O16" s="415">
        <f t="shared" si="11"/>
        <v>7.5</v>
      </c>
      <c r="P16" s="414">
        <f t="shared" si="3"/>
        <v>7.7</v>
      </c>
      <c r="Q16" s="414">
        <f t="shared" si="4"/>
        <v>8</v>
      </c>
      <c r="R16" s="415" t="s">
        <v>636</v>
      </c>
      <c r="S16" s="415">
        <v>6.6</v>
      </c>
      <c r="T16" s="415">
        <f t="shared" si="12"/>
        <v>6.6</v>
      </c>
      <c r="U16" s="414">
        <f t="shared" si="5"/>
        <v>6.8</v>
      </c>
      <c r="V16" s="414">
        <f t="shared" si="6"/>
        <v>7.1</v>
      </c>
      <c r="W16" s="416" t="s">
        <v>638</v>
      </c>
      <c r="X16" s="415">
        <v>6.2</v>
      </c>
      <c r="Y16" s="415">
        <f t="shared" si="13"/>
        <v>6.2</v>
      </c>
      <c r="Z16" s="414">
        <f t="shared" si="14"/>
        <v>6.4</v>
      </c>
      <c r="AA16" s="414">
        <f t="shared" si="7"/>
        <v>6.7</v>
      </c>
      <c r="AB16" s="347" t="s">
        <v>639</v>
      </c>
      <c r="AC16" s="148"/>
      <c r="AD16" s="417"/>
      <c r="AE16" s="417"/>
    </row>
    <row r="17" s="404" customFormat="1" ht="30" customHeight="1" spans="1:31">
      <c r="A17" s="413"/>
      <c r="B17" s="413" t="s">
        <v>655</v>
      </c>
      <c r="C17" s="343" t="s">
        <v>651</v>
      </c>
      <c r="D17" s="414">
        <v>12.3</v>
      </c>
      <c r="E17" s="414">
        <f t="shared" si="0"/>
        <v>11.8</v>
      </c>
      <c r="F17" s="414">
        <f t="shared" si="1"/>
        <v>12.5</v>
      </c>
      <c r="G17" s="414">
        <f t="shared" si="2"/>
        <v>12.8</v>
      </c>
      <c r="H17" s="414" t="s">
        <v>634</v>
      </c>
      <c r="I17" s="415">
        <v>8.2</v>
      </c>
      <c r="J17" s="415">
        <f t="shared" si="8"/>
        <v>8.2</v>
      </c>
      <c r="K17" s="414">
        <f t="shared" si="9"/>
        <v>8.4</v>
      </c>
      <c r="L17" s="414">
        <f t="shared" si="10"/>
        <v>8.7</v>
      </c>
      <c r="M17" s="415" t="s">
        <v>635</v>
      </c>
      <c r="N17" s="415">
        <v>7.5</v>
      </c>
      <c r="O17" s="415">
        <f t="shared" si="11"/>
        <v>7.5</v>
      </c>
      <c r="P17" s="414">
        <f t="shared" si="3"/>
        <v>7.7</v>
      </c>
      <c r="Q17" s="414">
        <f t="shared" si="4"/>
        <v>8</v>
      </c>
      <c r="R17" s="415" t="s">
        <v>636</v>
      </c>
      <c r="S17" s="415">
        <v>6.6</v>
      </c>
      <c r="T17" s="415">
        <f t="shared" si="12"/>
        <v>6.6</v>
      </c>
      <c r="U17" s="414">
        <f t="shared" si="5"/>
        <v>6.8</v>
      </c>
      <c r="V17" s="414">
        <f t="shared" si="6"/>
        <v>7.1</v>
      </c>
      <c r="W17" s="416" t="s">
        <v>638</v>
      </c>
      <c r="X17" s="415">
        <v>6.2</v>
      </c>
      <c r="Y17" s="415">
        <f t="shared" si="13"/>
        <v>6.2</v>
      </c>
      <c r="Z17" s="414">
        <f t="shared" si="14"/>
        <v>6.4</v>
      </c>
      <c r="AA17" s="414">
        <f t="shared" si="7"/>
        <v>6.7</v>
      </c>
      <c r="AB17" s="347" t="s">
        <v>639</v>
      </c>
      <c r="AC17" s="148"/>
      <c r="AD17" s="417"/>
      <c r="AE17" s="417"/>
    </row>
    <row r="18" s="404" customFormat="1" ht="30" customHeight="1" spans="1:31">
      <c r="A18" s="413"/>
      <c r="B18" s="413" t="s">
        <v>656</v>
      </c>
      <c r="C18" s="343" t="s">
        <v>657</v>
      </c>
      <c r="D18" s="414">
        <v>12.3</v>
      </c>
      <c r="E18" s="414">
        <f t="shared" si="0"/>
        <v>11.8</v>
      </c>
      <c r="F18" s="414">
        <f t="shared" si="1"/>
        <v>12.5</v>
      </c>
      <c r="G18" s="414">
        <f t="shared" si="2"/>
        <v>12.8</v>
      </c>
      <c r="H18" s="414" t="s">
        <v>634</v>
      </c>
      <c r="I18" s="415">
        <v>8.2</v>
      </c>
      <c r="J18" s="415">
        <f t="shared" si="8"/>
        <v>8.2</v>
      </c>
      <c r="K18" s="414">
        <f t="shared" si="9"/>
        <v>8.4</v>
      </c>
      <c r="L18" s="414">
        <f t="shared" si="10"/>
        <v>8.7</v>
      </c>
      <c r="M18" s="415" t="s">
        <v>635</v>
      </c>
      <c r="N18" s="415">
        <v>7.5</v>
      </c>
      <c r="O18" s="415">
        <f t="shared" si="11"/>
        <v>7.5</v>
      </c>
      <c r="P18" s="414">
        <f t="shared" si="3"/>
        <v>7.7</v>
      </c>
      <c r="Q18" s="414">
        <f t="shared" si="4"/>
        <v>8</v>
      </c>
      <c r="R18" s="415" t="s">
        <v>636</v>
      </c>
      <c r="S18" s="415">
        <v>6.6</v>
      </c>
      <c r="T18" s="415">
        <f t="shared" si="12"/>
        <v>6.6</v>
      </c>
      <c r="U18" s="414">
        <f t="shared" si="5"/>
        <v>6.8</v>
      </c>
      <c r="V18" s="414">
        <f t="shared" si="6"/>
        <v>7.1</v>
      </c>
      <c r="W18" s="416" t="s">
        <v>638</v>
      </c>
      <c r="X18" s="415">
        <v>6.2</v>
      </c>
      <c r="Y18" s="415">
        <f t="shared" si="13"/>
        <v>6.2</v>
      </c>
      <c r="Z18" s="414">
        <f t="shared" si="14"/>
        <v>6.4</v>
      </c>
      <c r="AA18" s="414">
        <f t="shared" si="7"/>
        <v>6.7</v>
      </c>
      <c r="AB18" s="347" t="s">
        <v>639</v>
      </c>
      <c r="AC18" s="148"/>
      <c r="AD18" s="417"/>
      <c r="AE18" s="417"/>
    </row>
    <row r="19" s="404" customFormat="1" ht="30" customHeight="1" spans="1:31">
      <c r="A19" s="413"/>
      <c r="B19" s="413" t="s">
        <v>658</v>
      </c>
      <c r="C19" s="343" t="s">
        <v>659</v>
      </c>
      <c r="D19" s="414">
        <v>12.3</v>
      </c>
      <c r="E19" s="414">
        <f t="shared" si="0"/>
        <v>11.8</v>
      </c>
      <c r="F19" s="414">
        <f t="shared" si="1"/>
        <v>12.5</v>
      </c>
      <c r="G19" s="414">
        <f t="shared" si="2"/>
        <v>12.8</v>
      </c>
      <c r="H19" s="414" t="s">
        <v>634</v>
      </c>
      <c r="I19" s="415">
        <v>8.2</v>
      </c>
      <c r="J19" s="415">
        <f t="shared" si="8"/>
        <v>8.2</v>
      </c>
      <c r="K19" s="414">
        <f t="shared" si="9"/>
        <v>8.4</v>
      </c>
      <c r="L19" s="414">
        <f t="shared" si="10"/>
        <v>8.7</v>
      </c>
      <c r="M19" s="415" t="s">
        <v>635</v>
      </c>
      <c r="N19" s="415">
        <v>7.5</v>
      </c>
      <c r="O19" s="415">
        <f t="shared" si="11"/>
        <v>7.5</v>
      </c>
      <c r="P19" s="414">
        <f t="shared" si="3"/>
        <v>7.7</v>
      </c>
      <c r="Q19" s="414">
        <f t="shared" si="4"/>
        <v>8</v>
      </c>
      <c r="R19" s="415" t="s">
        <v>636</v>
      </c>
      <c r="S19" s="415">
        <v>6.6</v>
      </c>
      <c r="T19" s="415">
        <f t="shared" si="12"/>
        <v>6.6</v>
      </c>
      <c r="U19" s="414">
        <f t="shared" si="5"/>
        <v>6.8</v>
      </c>
      <c r="V19" s="414">
        <f t="shared" si="6"/>
        <v>7.1</v>
      </c>
      <c r="W19" s="416" t="s">
        <v>638</v>
      </c>
      <c r="X19" s="415">
        <v>6.2</v>
      </c>
      <c r="Y19" s="415">
        <f t="shared" si="13"/>
        <v>6.2</v>
      </c>
      <c r="Z19" s="414">
        <f t="shared" si="14"/>
        <v>6.4</v>
      </c>
      <c r="AA19" s="414">
        <f t="shared" si="7"/>
        <v>6.7</v>
      </c>
      <c r="AB19" s="347" t="s">
        <v>639</v>
      </c>
      <c r="AC19" s="148"/>
      <c r="AD19" s="417"/>
      <c r="AE19" s="417"/>
    </row>
    <row r="20" s="404" customFormat="1" ht="30" customHeight="1" spans="1:31">
      <c r="A20" s="413"/>
      <c r="B20" s="413" t="s">
        <v>660</v>
      </c>
      <c r="C20" s="343" t="s">
        <v>661</v>
      </c>
      <c r="D20" s="414">
        <v>12.3</v>
      </c>
      <c r="E20" s="414">
        <f t="shared" si="0"/>
        <v>11.8</v>
      </c>
      <c r="F20" s="414">
        <f t="shared" si="1"/>
        <v>12.5</v>
      </c>
      <c r="G20" s="414">
        <f t="shared" si="2"/>
        <v>12.8</v>
      </c>
      <c r="H20" s="414" t="s">
        <v>634</v>
      </c>
      <c r="I20" s="415">
        <v>8.2</v>
      </c>
      <c r="J20" s="415">
        <f t="shared" si="8"/>
        <v>8.2</v>
      </c>
      <c r="K20" s="414">
        <f t="shared" si="9"/>
        <v>8.4</v>
      </c>
      <c r="L20" s="414">
        <f t="shared" si="10"/>
        <v>8.7</v>
      </c>
      <c r="M20" s="415" t="s">
        <v>635</v>
      </c>
      <c r="N20" s="415">
        <v>7.5</v>
      </c>
      <c r="O20" s="415">
        <f t="shared" si="11"/>
        <v>7.5</v>
      </c>
      <c r="P20" s="414">
        <f t="shared" si="3"/>
        <v>7.7</v>
      </c>
      <c r="Q20" s="414">
        <f t="shared" si="4"/>
        <v>8</v>
      </c>
      <c r="R20" s="415" t="s">
        <v>636</v>
      </c>
      <c r="S20" s="415">
        <v>6.6</v>
      </c>
      <c r="T20" s="415">
        <f t="shared" si="12"/>
        <v>6.6</v>
      </c>
      <c r="U20" s="414">
        <f t="shared" si="5"/>
        <v>6.8</v>
      </c>
      <c r="V20" s="414">
        <f t="shared" si="6"/>
        <v>7.1</v>
      </c>
      <c r="W20" s="416" t="s">
        <v>638</v>
      </c>
      <c r="X20" s="415">
        <v>6.2</v>
      </c>
      <c r="Y20" s="415">
        <f t="shared" si="13"/>
        <v>6.2</v>
      </c>
      <c r="Z20" s="414">
        <f t="shared" si="14"/>
        <v>6.4</v>
      </c>
      <c r="AA20" s="414">
        <f t="shared" si="7"/>
        <v>6.7</v>
      </c>
      <c r="AB20" s="347" t="s">
        <v>639</v>
      </c>
      <c r="AC20" s="148"/>
      <c r="AD20" s="417"/>
      <c r="AE20" s="417"/>
    </row>
    <row r="21" s="404" customFormat="1" ht="30" customHeight="1" spans="1:31">
      <c r="A21" s="413"/>
      <c r="B21" s="413" t="s">
        <v>662</v>
      </c>
      <c r="C21" s="343" t="s">
        <v>663</v>
      </c>
      <c r="D21" s="414">
        <v>12.3</v>
      </c>
      <c r="E21" s="414">
        <f t="shared" si="0"/>
        <v>11.8</v>
      </c>
      <c r="F21" s="414">
        <f t="shared" si="1"/>
        <v>12.5</v>
      </c>
      <c r="G21" s="414">
        <f t="shared" si="2"/>
        <v>12.8</v>
      </c>
      <c r="H21" s="414" t="s">
        <v>634</v>
      </c>
      <c r="I21" s="415">
        <v>8.2</v>
      </c>
      <c r="J21" s="415">
        <f t="shared" si="8"/>
        <v>8.2</v>
      </c>
      <c r="K21" s="414">
        <f t="shared" si="9"/>
        <v>8.4</v>
      </c>
      <c r="L21" s="414">
        <f t="shared" si="10"/>
        <v>8.7</v>
      </c>
      <c r="M21" s="415" t="s">
        <v>635</v>
      </c>
      <c r="N21" s="415">
        <v>7.5</v>
      </c>
      <c r="O21" s="415">
        <f t="shared" si="11"/>
        <v>7.5</v>
      </c>
      <c r="P21" s="414">
        <f t="shared" si="3"/>
        <v>7.7</v>
      </c>
      <c r="Q21" s="414">
        <f t="shared" si="4"/>
        <v>8</v>
      </c>
      <c r="R21" s="415" t="s">
        <v>636</v>
      </c>
      <c r="S21" s="415">
        <v>6.6</v>
      </c>
      <c r="T21" s="415">
        <f t="shared" si="12"/>
        <v>6.6</v>
      </c>
      <c r="U21" s="414">
        <f t="shared" si="5"/>
        <v>6.8</v>
      </c>
      <c r="V21" s="414">
        <f t="shared" si="6"/>
        <v>7.1</v>
      </c>
      <c r="W21" s="416" t="s">
        <v>638</v>
      </c>
      <c r="X21" s="415">
        <v>6.2</v>
      </c>
      <c r="Y21" s="415">
        <f t="shared" si="13"/>
        <v>6.2</v>
      </c>
      <c r="Z21" s="414">
        <f t="shared" si="14"/>
        <v>6.4</v>
      </c>
      <c r="AA21" s="414">
        <f t="shared" si="7"/>
        <v>6.7</v>
      </c>
      <c r="AB21" s="347" t="s">
        <v>639</v>
      </c>
      <c r="AC21" s="148"/>
      <c r="AD21" s="417"/>
      <c r="AE21" s="417"/>
    </row>
    <row r="22" s="404" customFormat="1" ht="30" customHeight="1" spans="1:31">
      <c r="A22" s="413"/>
      <c r="B22" s="413" t="s">
        <v>664</v>
      </c>
      <c r="C22" s="343" t="s">
        <v>665</v>
      </c>
      <c r="D22" s="414">
        <v>12.3</v>
      </c>
      <c r="E22" s="414">
        <f t="shared" si="0"/>
        <v>11.8</v>
      </c>
      <c r="F22" s="414">
        <f t="shared" si="1"/>
        <v>12.5</v>
      </c>
      <c r="G22" s="414">
        <f t="shared" si="2"/>
        <v>12.8</v>
      </c>
      <c r="H22" s="414" t="s">
        <v>634</v>
      </c>
      <c r="I22" s="415">
        <v>8.2</v>
      </c>
      <c r="J22" s="415">
        <f t="shared" si="8"/>
        <v>8.2</v>
      </c>
      <c r="K22" s="414">
        <f t="shared" si="9"/>
        <v>8.4</v>
      </c>
      <c r="L22" s="414">
        <f t="shared" si="10"/>
        <v>8.7</v>
      </c>
      <c r="M22" s="415" t="s">
        <v>635</v>
      </c>
      <c r="N22" s="415">
        <v>7.5</v>
      </c>
      <c r="O22" s="415">
        <f t="shared" si="11"/>
        <v>7.5</v>
      </c>
      <c r="P22" s="414">
        <f t="shared" si="3"/>
        <v>7.7</v>
      </c>
      <c r="Q22" s="414">
        <f t="shared" si="4"/>
        <v>8</v>
      </c>
      <c r="R22" s="415" t="s">
        <v>636</v>
      </c>
      <c r="S22" s="415">
        <v>6.6</v>
      </c>
      <c r="T22" s="415">
        <f t="shared" si="12"/>
        <v>6.6</v>
      </c>
      <c r="U22" s="414">
        <f t="shared" si="5"/>
        <v>6.8</v>
      </c>
      <c r="V22" s="414">
        <f t="shared" si="6"/>
        <v>7.1</v>
      </c>
      <c r="W22" s="416" t="s">
        <v>638</v>
      </c>
      <c r="X22" s="415">
        <v>6.2</v>
      </c>
      <c r="Y22" s="415">
        <f t="shared" si="13"/>
        <v>6.2</v>
      </c>
      <c r="Z22" s="414">
        <f t="shared" si="14"/>
        <v>6.4</v>
      </c>
      <c r="AA22" s="414">
        <f t="shared" si="7"/>
        <v>6.7</v>
      </c>
      <c r="AB22" s="347" t="s">
        <v>639</v>
      </c>
      <c r="AC22" s="148"/>
      <c r="AD22" s="417"/>
      <c r="AE22" s="417"/>
    </row>
    <row r="23" s="404" customFormat="1" ht="30" customHeight="1" spans="1:31">
      <c r="A23" s="413"/>
      <c r="B23" s="413" t="s">
        <v>666</v>
      </c>
      <c r="C23" s="343" t="s">
        <v>667</v>
      </c>
      <c r="D23" s="414">
        <v>12.3</v>
      </c>
      <c r="E23" s="414">
        <f t="shared" si="0"/>
        <v>11.8</v>
      </c>
      <c r="F23" s="414">
        <f t="shared" si="1"/>
        <v>12.5</v>
      </c>
      <c r="G23" s="414">
        <f t="shared" si="2"/>
        <v>12.8</v>
      </c>
      <c r="H23" s="414" t="s">
        <v>634</v>
      </c>
      <c r="I23" s="415">
        <v>8.2</v>
      </c>
      <c r="J23" s="415">
        <f t="shared" si="8"/>
        <v>8.2</v>
      </c>
      <c r="K23" s="414">
        <f t="shared" si="9"/>
        <v>8.4</v>
      </c>
      <c r="L23" s="414">
        <f t="shared" si="10"/>
        <v>8.7</v>
      </c>
      <c r="M23" s="415" t="s">
        <v>635</v>
      </c>
      <c r="N23" s="415">
        <v>7.5</v>
      </c>
      <c r="O23" s="415">
        <f t="shared" si="11"/>
        <v>7.5</v>
      </c>
      <c r="P23" s="414">
        <f t="shared" si="3"/>
        <v>7.7</v>
      </c>
      <c r="Q23" s="414">
        <f t="shared" si="4"/>
        <v>8</v>
      </c>
      <c r="R23" s="415" t="s">
        <v>636</v>
      </c>
      <c r="S23" s="415">
        <v>6.6</v>
      </c>
      <c r="T23" s="415">
        <f t="shared" si="12"/>
        <v>6.6</v>
      </c>
      <c r="U23" s="414">
        <f t="shared" si="5"/>
        <v>6.8</v>
      </c>
      <c r="V23" s="414">
        <f t="shared" si="6"/>
        <v>7.1</v>
      </c>
      <c r="W23" s="416" t="s">
        <v>638</v>
      </c>
      <c r="X23" s="415">
        <v>6.2</v>
      </c>
      <c r="Y23" s="415">
        <f t="shared" si="13"/>
        <v>6.2</v>
      </c>
      <c r="Z23" s="414">
        <f t="shared" si="14"/>
        <v>6.4</v>
      </c>
      <c r="AA23" s="414">
        <f t="shared" si="7"/>
        <v>6.7</v>
      </c>
      <c r="AB23" s="347" t="s">
        <v>639</v>
      </c>
      <c r="AC23" s="148"/>
      <c r="AD23" s="417"/>
      <c r="AE23" s="417"/>
    </row>
    <row r="24" s="404" customFormat="1" ht="30" customHeight="1" spans="1:31">
      <c r="A24" s="413"/>
      <c r="B24" s="413" t="s">
        <v>668</v>
      </c>
      <c r="C24" s="343" t="s">
        <v>669</v>
      </c>
      <c r="D24" s="414">
        <v>12.3</v>
      </c>
      <c r="E24" s="414">
        <f t="shared" si="0"/>
        <v>11.8</v>
      </c>
      <c r="F24" s="414">
        <f t="shared" si="1"/>
        <v>12.5</v>
      </c>
      <c r="G24" s="414">
        <f t="shared" si="2"/>
        <v>12.8</v>
      </c>
      <c r="H24" s="414" t="s">
        <v>634</v>
      </c>
      <c r="I24" s="415">
        <v>8.2</v>
      </c>
      <c r="J24" s="415">
        <f t="shared" si="8"/>
        <v>8.2</v>
      </c>
      <c r="K24" s="414">
        <f t="shared" si="9"/>
        <v>8.4</v>
      </c>
      <c r="L24" s="414">
        <f t="shared" si="10"/>
        <v>8.7</v>
      </c>
      <c r="M24" s="415" t="s">
        <v>635</v>
      </c>
      <c r="N24" s="415">
        <v>7.5</v>
      </c>
      <c r="O24" s="415">
        <f t="shared" si="11"/>
        <v>7.5</v>
      </c>
      <c r="P24" s="414">
        <f t="shared" si="3"/>
        <v>7.7</v>
      </c>
      <c r="Q24" s="414">
        <f t="shared" si="4"/>
        <v>8</v>
      </c>
      <c r="R24" s="415" t="s">
        <v>636</v>
      </c>
      <c r="S24" s="415">
        <v>6.6</v>
      </c>
      <c r="T24" s="415">
        <f t="shared" si="12"/>
        <v>6.6</v>
      </c>
      <c r="U24" s="414">
        <f t="shared" si="5"/>
        <v>6.8</v>
      </c>
      <c r="V24" s="414">
        <f t="shared" si="6"/>
        <v>7.1</v>
      </c>
      <c r="W24" s="416" t="s">
        <v>638</v>
      </c>
      <c r="X24" s="415">
        <v>6.2</v>
      </c>
      <c r="Y24" s="415">
        <f t="shared" si="13"/>
        <v>6.2</v>
      </c>
      <c r="Z24" s="414">
        <f t="shared" si="14"/>
        <v>6.4</v>
      </c>
      <c r="AA24" s="414">
        <f t="shared" si="7"/>
        <v>6.7</v>
      </c>
      <c r="AB24" s="347" t="s">
        <v>639</v>
      </c>
      <c r="AC24" s="148"/>
      <c r="AD24" s="417"/>
      <c r="AE24" s="417"/>
    </row>
    <row r="25" s="404" customFormat="1" ht="30" customHeight="1" spans="1:31">
      <c r="A25" s="413"/>
      <c r="B25" s="413" t="s">
        <v>670</v>
      </c>
      <c r="C25" s="343" t="s">
        <v>671</v>
      </c>
      <c r="D25" s="414">
        <v>12.3</v>
      </c>
      <c r="E25" s="414">
        <f t="shared" si="0"/>
        <v>11.8</v>
      </c>
      <c r="F25" s="414">
        <f t="shared" si="1"/>
        <v>12.5</v>
      </c>
      <c r="G25" s="414">
        <f t="shared" si="2"/>
        <v>12.8</v>
      </c>
      <c r="H25" s="414" t="s">
        <v>634</v>
      </c>
      <c r="I25" s="415">
        <v>8.2</v>
      </c>
      <c r="J25" s="415">
        <f t="shared" si="8"/>
        <v>8.2</v>
      </c>
      <c r="K25" s="414">
        <f t="shared" si="9"/>
        <v>8.4</v>
      </c>
      <c r="L25" s="414">
        <f t="shared" si="10"/>
        <v>8.7</v>
      </c>
      <c r="M25" s="415" t="s">
        <v>635</v>
      </c>
      <c r="N25" s="415">
        <v>7.5</v>
      </c>
      <c r="O25" s="415">
        <f t="shared" si="11"/>
        <v>7.5</v>
      </c>
      <c r="P25" s="414">
        <f t="shared" si="3"/>
        <v>7.7</v>
      </c>
      <c r="Q25" s="414">
        <f t="shared" si="4"/>
        <v>8</v>
      </c>
      <c r="R25" s="415" t="s">
        <v>636</v>
      </c>
      <c r="S25" s="415">
        <v>6.6</v>
      </c>
      <c r="T25" s="415">
        <f t="shared" si="12"/>
        <v>6.6</v>
      </c>
      <c r="U25" s="414">
        <f t="shared" si="5"/>
        <v>6.8</v>
      </c>
      <c r="V25" s="414">
        <f t="shared" si="6"/>
        <v>7.1</v>
      </c>
      <c r="W25" s="416" t="s">
        <v>638</v>
      </c>
      <c r="X25" s="415">
        <v>6.2</v>
      </c>
      <c r="Y25" s="415">
        <f t="shared" si="13"/>
        <v>6.2</v>
      </c>
      <c r="Z25" s="414">
        <f t="shared" si="14"/>
        <v>6.4</v>
      </c>
      <c r="AA25" s="414">
        <f t="shared" si="7"/>
        <v>6.7</v>
      </c>
      <c r="AB25" s="347" t="s">
        <v>639</v>
      </c>
      <c r="AC25" s="148"/>
      <c r="AD25" s="417"/>
      <c r="AE25" s="417"/>
    </row>
    <row r="26" s="404" customFormat="1" ht="30" customHeight="1" spans="1:31">
      <c r="A26" s="413"/>
      <c r="B26" s="413" t="s">
        <v>672</v>
      </c>
      <c r="C26" s="343" t="s">
        <v>673</v>
      </c>
      <c r="D26" s="414">
        <v>12.5</v>
      </c>
      <c r="E26" s="414">
        <f t="shared" si="0"/>
        <v>12</v>
      </c>
      <c r="F26" s="414">
        <f t="shared" si="1"/>
        <v>12.7</v>
      </c>
      <c r="G26" s="414">
        <f t="shared" si="2"/>
        <v>13</v>
      </c>
      <c r="H26" s="414" t="s">
        <v>634</v>
      </c>
      <c r="I26" s="415">
        <v>8.4</v>
      </c>
      <c r="J26" s="415">
        <f t="shared" si="8"/>
        <v>8.4</v>
      </c>
      <c r="K26" s="414">
        <f t="shared" si="9"/>
        <v>8.6</v>
      </c>
      <c r="L26" s="414">
        <f t="shared" si="10"/>
        <v>8.9</v>
      </c>
      <c r="M26" s="415" t="s">
        <v>635</v>
      </c>
      <c r="N26" s="415">
        <v>7.7</v>
      </c>
      <c r="O26" s="415">
        <f t="shared" si="11"/>
        <v>7.7</v>
      </c>
      <c r="P26" s="414">
        <f t="shared" si="3"/>
        <v>7.9</v>
      </c>
      <c r="Q26" s="414">
        <f t="shared" si="4"/>
        <v>8.2</v>
      </c>
      <c r="R26" s="415" t="s">
        <v>636</v>
      </c>
      <c r="S26" s="415">
        <v>6.8</v>
      </c>
      <c r="T26" s="415">
        <f t="shared" si="12"/>
        <v>6.8</v>
      </c>
      <c r="U26" s="414">
        <f t="shared" si="5"/>
        <v>7</v>
      </c>
      <c r="V26" s="414">
        <f t="shared" si="6"/>
        <v>7.3</v>
      </c>
      <c r="W26" s="416" t="s">
        <v>638</v>
      </c>
      <c r="X26" s="415">
        <v>6.4</v>
      </c>
      <c r="Y26" s="415">
        <f t="shared" si="13"/>
        <v>6.4</v>
      </c>
      <c r="Z26" s="414">
        <f t="shared" si="14"/>
        <v>6.6</v>
      </c>
      <c r="AA26" s="414">
        <f t="shared" si="7"/>
        <v>6.9</v>
      </c>
      <c r="AB26" s="347" t="s">
        <v>639</v>
      </c>
      <c r="AC26" s="148"/>
      <c r="AD26" s="417"/>
      <c r="AE26" s="417"/>
    </row>
    <row r="27" s="404" customFormat="1" ht="30" customHeight="1" spans="1:31">
      <c r="A27" s="413"/>
      <c r="B27" s="413" t="s">
        <v>674</v>
      </c>
      <c r="C27" s="343" t="s">
        <v>675</v>
      </c>
      <c r="D27" s="414">
        <v>12.3</v>
      </c>
      <c r="E27" s="414">
        <f t="shared" si="0"/>
        <v>11.8</v>
      </c>
      <c r="F27" s="414">
        <f t="shared" si="1"/>
        <v>12.5</v>
      </c>
      <c r="G27" s="414">
        <f t="shared" si="2"/>
        <v>12.8</v>
      </c>
      <c r="H27" s="414" t="s">
        <v>634</v>
      </c>
      <c r="I27" s="415">
        <v>8.2</v>
      </c>
      <c r="J27" s="415">
        <f t="shared" si="8"/>
        <v>8.2</v>
      </c>
      <c r="K27" s="414">
        <f t="shared" si="9"/>
        <v>8.4</v>
      </c>
      <c r="L27" s="414">
        <f t="shared" si="10"/>
        <v>8.7</v>
      </c>
      <c r="M27" s="415" t="s">
        <v>635</v>
      </c>
      <c r="N27" s="415">
        <v>7.5</v>
      </c>
      <c r="O27" s="415">
        <f t="shared" si="11"/>
        <v>7.5</v>
      </c>
      <c r="P27" s="414">
        <f t="shared" si="3"/>
        <v>7.7</v>
      </c>
      <c r="Q27" s="414">
        <f t="shared" si="4"/>
        <v>8</v>
      </c>
      <c r="R27" s="415" t="s">
        <v>636</v>
      </c>
      <c r="S27" s="415">
        <v>6.6</v>
      </c>
      <c r="T27" s="415">
        <f t="shared" si="12"/>
        <v>6.6</v>
      </c>
      <c r="U27" s="414">
        <f t="shared" si="5"/>
        <v>6.8</v>
      </c>
      <c r="V27" s="414">
        <f t="shared" si="6"/>
        <v>7.1</v>
      </c>
      <c r="W27" s="416" t="s">
        <v>638</v>
      </c>
      <c r="X27" s="415">
        <v>6.2</v>
      </c>
      <c r="Y27" s="415">
        <f t="shared" si="13"/>
        <v>6.2</v>
      </c>
      <c r="Z27" s="414">
        <f t="shared" si="14"/>
        <v>6.4</v>
      </c>
      <c r="AA27" s="414">
        <f t="shared" si="7"/>
        <v>6.7</v>
      </c>
      <c r="AB27" s="347" t="s">
        <v>639</v>
      </c>
      <c r="AC27" s="148"/>
      <c r="AD27" s="417"/>
      <c r="AE27" s="417"/>
    </row>
    <row r="28" s="404" customFormat="1" ht="30" customHeight="1" spans="1:31">
      <c r="A28" s="413"/>
      <c r="B28" s="413" t="s">
        <v>676</v>
      </c>
      <c r="C28" s="343" t="s">
        <v>677</v>
      </c>
      <c r="D28" s="414">
        <v>12.3</v>
      </c>
      <c r="E28" s="414">
        <f t="shared" si="0"/>
        <v>11.8</v>
      </c>
      <c r="F28" s="414">
        <f t="shared" si="1"/>
        <v>12.5</v>
      </c>
      <c r="G28" s="414">
        <f t="shared" si="2"/>
        <v>12.8</v>
      </c>
      <c r="H28" s="414" t="s">
        <v>634</v>
      </c>
      <c r="I28" s="415">
        <v>8.2</v>
      </c>
      <c r="J28" s="415">
        <f t="shared" si="8"/>
        <v>8.2</v>
      </c>
      <c r="K28" s="414">
        <f t="shared" si="9"/>
        <v>8.4</v>
      </c>
      <c r="L28" s="414">
        <f t="shared" si="10"/>
        <v>8.7</v>
      </c>
      <c r="M28" s="415" t="s">
        <v>635</v>
      </c>
      <c r="N28" s="415">
        <v>7.5</v>
      </c>
      <c r="O28" s="415">
        <f t="shared" si="11"/>
        <v>7.5</v>
      </c>
      <c r="P28" s="414">
        <f t="shared" si="3"/>
        <v>7.7</v>
      </c>
      <c r="Q28" s="414">
        <f t="shared" si="4"/>
        <v>8</v>
      </c>
      <c r="R28" s="415" t="s">
        <v>636</v>
      </c>
      <c r="S28" s="415">
        <v>6.6</v>
      </c>
      <c r="T28" s="415">
        <f t="shared" si="12"/>
        <v>6.6</v>
      </c>
      <c r="U28" s="414">
        <f t="shared" si="5"/>
        <v>6.8</v>
      </c>
      <c r="V28" s="414">
        <f t="shared" si="6"/>
        <v>7.1</v>
      </c>
      <c r="W28" s="416" t="s">
        <v>638</v>
      </c>
      <c r="X28" s="415">
        <v>6.2</v>
      </c>
      <c r="Y28" s="415">
        <f t="shared" si="13"/>
        <v>6.2</v>
      </c>
      <c r="Z28" s="414">
        <f t="shared" si="14"/>
        <v>6.4</v>
      </c>
      <c r="AA28" s="414">
        <f t="shared" si="7"/>
        <v>6.7</v>
      </c>
      <c r="AB28" s="347" t="s">
        <v>639</v>
      </c>
      <c r="AC28" s="148"/>
      <c r="AD28" s="417"/>
      <c r="AE28" s="417"/>
    </row>
    <row r="29" s="404" customFormat="1" ht="30" customHeight="1" spans="1:31">
      <c r="A29" s="413"/>
      <c r="B29" s="413" t="s">
        <v>678</v>
      </c>
      <c r="C29" s="343" t="s">
        <v>679</v>
      </c>
      <c r="D29" s="414">
        <v>12.5</v>
      </c>
      <c r="E29" s="414">
        <f t="shared" si="0"/>
        <v>12</v>
      </c>
      <c r="F29" s="414">
        <f t="shared" si="1"/>
        <v>12.7</v>
      </c>
      <c r="G29" s="414">
        <f t="shared" si="2"/>
        <v>13</v>
      </c>
      <c r="H29" s="414" t="s">
        <v>634</v>
      </c>
      <c r="I29" s="415">
        <v>8.4</v>
      </c>
      <c r="J29" s="415">
        <f t="shared" si="8"/>
        <v>8.4</v>
      </c>
      <c r="K29" s="414">
        <f t="shared" si="9"/>
        <v>8.6</v>
      </c>
      <c r="L29" s="414">
        <f t="shared" si="10"/>
        <v>8.9</v>
      </c>
      <c r="M29" s="415" t="s">
        <v>635</v>
      </c>
      <c r="N29" s="415">
        <v>7.7</v>
      </c>
      <c r="O29" s="415">
        <f t="shared" si="11"/>
        <v>7.7</v>
      </c>
      <c r="P29" s="414">
        <f t="shared" si="3"/>
        <v>7.9</v>
      </c>
      <c r="Q29" s="414">
        <f t="shared" si="4"/>
        <v>8.2</v>
      </c>
      <c r="R29" s="415" t="s">
        <v>636</v>
      </c>
      <c r="S29" s="415">
        <v>6.8</v>
      </c>
      <c r="T29" s="415">
        <f t="shared" si="12"/>
        <v>6.8</v>
      </c>
      <c r="U29" s="414">
        <f t="shared" si="5"/>
        <v>7</v>
      </c>
      <c r="V29" s="414">
        <f t="shared" si="6"/>
        <v>7.3</v>
      </c>
      <c r="W29" s="416" t="s">
        <v>638</v>
      </c>
      <c r="X29" s="415">
        <v>6.4</v>
      </c>
      <c r="Y29" s="415">
        <f t="shared" si="13"/>
        <v>6.4</v>
      </c>
      <c r="Z29" s="414">
        <f t="shared" si="14"/>
        <v>6.6</v>
      </c>
      <c r="AA29" s="414">
        <f t="shared" si="7"/>
        <v>6.9</v>
      </c>
      <c r="AB29" s="347" t="s">
        <v>639</v>
      </c>
      <c r="AC29" s="148"/>
      <c r="AD29" s="417"/>
      <c r="AE29" s="417"/>
    </row>
    <row r="30" s="404" customFormat="1" ht="30" customHeight="1" spans="1:31">
      <c r="A30" s="413"/>
      <c r="B30" s="413" t="s">
        <v>680</v>
      </c>
      <c r="C30" s="343" t="s">
        <v>681</v>
      </c>
      <c r="D30" s="414">
        <v>12.1</v>
      </c>
      <c r="E30" s="414">
        <f t="shared" si="0"/>
        <v>11.6</v>
      </c>
      <c r="F30" s="414">
        <f t="shared" si="1"/>
        <v>12.3</v>
      </c>
      <c r="G30" s="414">
        <f t="shared" si="2"/>
        <v>12.6</v>
      </c>
      <c r="H30" s="414" t="s">
        <v>634</v>
      </c>
      <c r="I30" s="415">
        <v>8.5</v>
      </c>
      <c r="J30" s="415">
        <f t="shared" si="8"/>
        <v>8.5</v>
      </c>
      <c r="K30" s="414">
        <f t="shared" si="9"/>
        <v>8.7</v>
      </c>
      <c r="L30" s="414">
        <f t="shared" si="10"/>
        <v>9</v>
      </c>
      <c r="M30" s="415" t="s">
        <v>635</v>
      </c>
      <c r="N30" s="415">
        <v>7.3</v>
      </c>
      <c r="O30" s="415">
        <f t="shared" si="11"/>
        <v>7.3</v>
      </c>
      <c r="P30" s="414">
        <f t="shared" si="3"/>
        <v>7.5</v>
      </c>
      <c r="Q30" s="414">
        <f t="shared" si="4"/>
        <v>7.8</v>
      </c>
      <c r="R30" s="415" t="s">
        <v>636</v>
      </c>
      <c r="S30" s="415">
        <v>6.4</v>
      </c>
      <c r="T30" s="415">
        <f t="shared" si="12"/>
        <v>6.4</v>
      </c>
      <c r="U30" s="414">
        <f t="shared" si="5"/>
        <v>6.6</v>
      </c>
      <c r="V30" s="414">
        <f t="shared" si="6"/>
        <v>6.9</v>
      </c>
      <c r="W30" s="416" t="s">
        <v>638</v>
      </c>
      <c r="X30" s="415">
        <v>6</v>
      </c>
      <c r="Y30" s="415">
        <f t="shared" si="13"/>
        <v>6</v>
      </c>
      <c r="Z30" s="414">
        <f t="shared" si="14"/>
        <v>6.2</v>
      </c>
      <c r="AA30" s="414">
        <f t="shared" si="7"/>
        <v>6.5</v>
      </c>
      <c r="AB30" s="347" t="s">
        <v>639</v>
      </c>
      <c r="AC30" s="148"/>
      <c r="AD30" s="417"/>
      <c r="AE30" s="417"/>
    </row>
    <row r="31" s="404" customFormat="1" ht="30" customHeight="1" spans="1:31">
      <c r="A31" s="413"/>
      <c r="B31" s="413" t="s">
        <v>682</v>
      </c>
      <c r="C31" s="343" t="s">
        <v>681</v>
      </c>
      <c r="D31" s="414">
        <v>12.1</v>
      </c>
      <c r="E31" s="414">
        <f t="shared" si="0"/>
        <v>11.6</v>
      </c>
      <c r="F31" s="414">
        <f t="shared" si="1"/>
        <v>12.3</v>
      </c>
      <c r="G31" s="414">
        <f t="shared" si="2"/>
        <v>12.6</v>
      </c>
      <c r="H31" s="414" t="s">
        <v>634</v>
      </c>
      <c r="I31" s="415">
        <v>8.5</v>
      </c>
      <c r="J31" s="415">
        <f t="shared" si="8"/>
        <v>8.5</v>
      </c>
      <c r="K31" s="414">
        <f t="shared" si="9"/>
        <v>8.7</v>
      </c>
      <c r="L31" s="414">
        <f t="shared" si="10"/>
        <v>9</v>
      </c>
      <c r="M31" s="415" t="s">
        <v>635</v>
      </c>
      <c r="N31" s="415">
        <v>7.3</v>
      </c>
      <c r="O31" s="415">
        <f t="shared" si="11"/>
        <v>7.3</v>
      </c>
      <c r="P31" s="414">
        <f t="shared" si="3"/>
        <v>7.5</v>
      </c>
      <c r="Q31" s="414">
        <f t="shared" si="4"/>
        <v>7.8</v>
      </c>
      <c r="R31" s="415" t="s">
        <v>636</v>
      </c>
      <c r="S31" s="415">
        <v>6.4</v>
      </c>
      <c r="T31" s="415">
        <f t="shared" si="12"/>
        <v>6.4</v>
      </c>
      <c r="U31" s="414">
        <f t="shared" si="5"/>
        <v>6.6</v>
      </c>
      <c r="V31" s="414">
        <f t="shared" si="6"/>
        <v>6.9</v>
      </c>
      <c r="W31" s="416" t="s">
        <v>638</v>
      </c>
      <c r="X31" s="415">
        <v>6</v>
      </c>
      <c r="Y31" s="415">
        <f t="shared" si="13"/>
        <v>6</v>
      </c>
      <c r="Z31" s="414">
        <f t="shared" si="14"/>
        <v>6.2</v>
      </c>
      <c r="AA31" s="414">
        <f t="shared" si="7"/>
        <v>6.5</v>
      </c>
      <c r="AB31" s="347" t="s">
        <v>639</v>
      </c>
      <c r="AC31" s="148"/>
      <c r="AD31" s="417"/>
      <c r="AE31" s="417"/>
    </row>
    <row r="32" s="404" customFormat="1" ht="30" customHeight="1" spans="1:31">
      <c r="A32" s="413"/>
      <c r="B32" s="413" t="s">
        <v>683</v>
      </c>
      <c r="C32" s="343" t="s">
        <v>684</v>
      </c>
      <c r="D32" s="414">
        <v>12.5</v>
      </c>
      <c r="E32" s="414">
        <f t="shared" si="0"/>
        <v>12</v>
      </c>
      <c r="F32" s="414">
        <f t="shared" si="1"/>
        <v>12.7</v>
      </c>
      <c r="G32" s="414">
        <f t="shared" si="2"/>
        <v>13</v>
      </c>
      <c r="H32" s="414" t="s">
        <v>634</v>
      </c>
      <c r="I32" s="415">
        <v>8.5</v>
      </c>
      <c r="J32" s="415">
        <f t="shared" si="8"/>
        <v>8.5</v>
      </c>
      <c r="K32" s="414">
        <f t="shared" si="9"/>
        <v>8.7</v>
      </c>
      <c r="L32" s="414">
        <f t="shared" si="10"/>
        <v>9</v>
      </c>
      <c r="M32" s="415" t="s">
        <v>635</v>
      </c>
      <c r="N32" s="415">
        <v>7.7</v>
      </c>
      <c r="O32" s="415">
        <f t="shared" si="11"/>
        <v>7.7</v>
      </c>
      <c r="P32" s="414">
        <f t="shared" si="3"/>
        <v>7.9</v>
      </c>
      <c r="Q32" s="414">
        <f t="shared" si="4"/>
        <v>8.2</v>
      </c>
      <c r="R32" s="415" t="s">
        <v>636</v>
      </c>
      <c r="S32" s="415">
        <v>6.8</v>
      </c>
      <c r="T32" s="415">
        <f t="shared" si="12"/>
        <v>6.8</v>
      </c>
      <c r="U32" s="414">
        <f t="shared" si="5"/>
        <v>7</v>
      </c>
      <c r="V32" s="414">
        <f t="shared" si="6"/>
        <v>7.3</v>
      </c>
      <c r="W32" s="416" t="s">
        <v>638</v>
      </c>
      <c r="X32" s="415">
        <v>6.4</v>
      </c>
      <c r="Y32" s="415">
        <f t="shared" si="13"/>
        <v>6.4</v>
      </c>
      <c r="Z32" s="414">
        <f t="shared" si="14"/>
        <v>6.6</v>
      </c>
      <c r="AA32" s="414">
        <f t="shared" si="7"/>
        <v>6.9</v>
      </c>
      <c r="AB32" s="347" t="s">
        <v>639</v>
      </c>
      <c r="AC32" s="148"/>
      <c r="AD32" s="417"/>
      <c r="AE32" s="417"/>
    </row>
    <row r="33" s="404" customFormat="1" ht="30" customHeight="1" spans="1:31">
      <c r="A33" s="413"/>
      <c r="B33" s="413" t="s">
        <v>685</v>
      </c>
      <c r="C33" s="343" t="s">
        <v>684</v>
      </c>
      <c r="D33" s="414">
        <v>12.5</v>
      </c>
      <c r="E33" s="414">
        <f t="shared" si="0"/>
        <v>12</v>
      </c>
      <c r="F33" s="414">
        <f t="shared" si="1"/>
        <v>12.7</v>
      </c>
      <c r="G33" s="414">
        <f t="shared" si="2"/>
        <v>13</v>
      </c>
      <c r="H33" s="414" t="s">
        <v>634</v>
      </c>
      <c r="I33" s="415">
        <v>8.5</v>
      </c>
      <c r="J33" s="415">
        <f t="shared" si="8"/>
        <v>8.5</v>
      </c>
      <c r="K33" s="414">
        <f t="shared" si="9"/>
        <v>8.7</v>
      </c>
      <c r="L33" s="414">
        <f t="shared" si="10"/>
        <v>9</v>
      </c>
      <c r="M33" s="415" t="s">
        <v>635</v>
      </c>
      <c r="N33" s="415">
        <v>7.7</v>
      </c>
      <c r="O33" s="415">
        <f t="shared" si="11"/>
        <v>7.7</v>
      </c>
      <c r="P33" s="414">
        <f t="shared" si="3"/>
        <v>7.9</v>
      </c>
      <c r="Q33" s="414">
        <f t="shared" si="4"/>
        <v>8.2</v>
      </c>
      <c r="R33" s="415" t="s">
        <v>636</v>
      </c>
      <c r="S33" s="415">
        <v>6.8</v>
      </c>
      <c r="T33" s="415">
        <f t="shared" si="12"/>
        <v>6.8</v>
      </c>
      <c r="U33" s="414">
        <f t="shared" si="5"/>
        <v>7</v>
      </c>
      <c r="V33" s="414">
        <f t="shared" si="6"/>
        <v>7.3</v>
      </c>
      <c r="W33" s="416" t="s">
        <v>638</v>
      </c>
      <c r="X33" s="415">
        <v>6.4</v>
      </c>
      <c r="Y33" s="415">
        <f t="shared" si="13"/>
        <v>6.4</v>
      </c>
      <c r="Z33" s="414">
        <f t="shared" si="14"/>
        <v>6.6</v>
      </c>
      <c r="AA33" s="414">
        <f t="shared" si="7"/>
        <v>6.9</v>
      </c>
      <c r="AB33" s="347" t="s">
        <v>639</v>
      </c>
      <c r="AC33" s="148"/>
      <c r="AD33" s="417"/>
      <c r="AE33" s="417"/>
    </row>
    <row r="34" s="404" customFormat="1" ht="30" customHeight="1" spans="1:31">
      <c r="A34" s="413"/>
      <c r="B34" s="413" t="s">
        <v>686</v>
      </c>
      <c r="C34" s="343" t="s">
        <v>684</v>
      </c>
      <c r="D34" s="414">
        <v>12.5</v>
      </c>
      <c r="E34" s="414">
        <f t="shared" si="0"/>
        <v>12</v>
      </c>
      <c r="F34" s="414">
        <f t="shared" si="1"/>
        <v>12.7</v>
      </c>
      <c r="G34" s="414">
        <f t="shared" si="2"/>
        <v>13</v>
      </c>
      <c r="H34" s="414" t="s">
        <v>634</v>
      </c>
      <c r="I34" s="415">
        <v>8.5</v>
      </c>
      <c r="J34" s="415">
        <f t="shared" si="8"/>
        <v>8.5</v>
      </c>
      <c r="K34" s="414">
        <f t="shared" si="9"/>
        <v>8.7</v>
      </c>
      <c r="L34" s="414">
        <f t="shared" si="10"/>
        <v>9</v>
      </c>
      <c r="M34" s="415" t="s">
        <v>635</v>
      </c>
      <c r="N34" s="415">
        <v>7.7</v>
      </c>
      <c r="O34" s="415">
        <f t="shared" si="11"/>
        <v>7.7</v>
      </c>
      <c r="P34" s="414">
        <f t="shared" si="3"/>
        <v>7.9</v>
      </c>
      <c r="Q34" s="414">
        <f t="shared" si="4"/>
        <v>8.2</v>
      </c>
      <c r="R34" s="415" t="s">
        <v>636</v>
      </c>
      <c r="S34" s="415">
        <v>6.8</v>
      </c>
      <c r="T34" s="415">
        <f t="shared" si="12"/>
        <v>6.8</v>
      </c>
      <c r="U34" s="414">
        <f t="shared" si="5"/>
        <v>7</v>
      </c>
      <c r="V34" s="414">
        <f t="shared" si="6"/>
        <v>7.3</v>
      </c>
      <c r="W34" s="416" t="s">
        <v>638</v>
      </c>
      <c r="X34" s="415">
        <v>6.4</v>
      </c>
      <c r="Y34" s="415">
        <f t="shared" si="13"/>
        <v>6.4</v>
      </c>
      <c r="Z34" s="414">
        <f t="shared" si="14"/>
        <v>6.6</v>
      </c>
      <c r="AA34" s="414">
        <f t="shared" si="7"/>
        <v>6.9</v>
      </c>
      <c r="AB34" s="347" t="s">
        <v>639</v>
      </c>
      <c r="AC34" s="148"/>
      <c r="AD34" s="417"/>
      <c r="AE34" s="417"/>
    </row>
    <row r="35" s="404" customFormat="1" ht="30" customHeight="1" spans="1:31">
      <c r="A35" s="413"/>
      <c r="B35" s="413" t="s">
        <v>687</v>
      </c>
      <c r="C35" s="343" t="s">
        <v>684</v>
      </c>
      <c r="D35" s="414">
        <v>12.5</v>
      </c>
      <c r="E35" s="414">
        <f t="shared" si="0"/>
        <v>12</v>
      </c>
      <c r="F35" s="414">
        <f t="shared" si="1"/>
        <v>12.7</v>
      </c>
      <c r="G35" s="414">
        <f t="shared" si="2"/>
        <v>13</v>
      </c>
      <c r="H35" s="414" t="s">
        <v>634</v>
      </c>
      <c r="I35" s="415">
        <v>8.5</v>
      </c>
      <c r="J35" s="415">
        <f t="shared" si="8"/>
        <v>8.5</v>
      </c>
      <c r="K35" s="414">
        <f t="shared" si="9"/>
        <v>8.7</v>
      </c>
      <c r="L35" s="414">
        <f t="shared" si="10"/>
        <v>9</v>
      </c>
      <c r="M35" s="415" t="s">
        <v>635</v>
      </c>
      <c r="N35" s="415">
        <v>7.7</v>
      </c>
      <c r="O35" s="415">
        <f t="shared" si="11"/>
        <v>7.7</v>
      </c>
      <c r="P35" s="414">
        <f t="shared" si="3"/>
        <v>7.9</v>
      </c>
      <c r="Q35" s="414">
        <f t="shared" si="4"/>
        <v>8.2</v>
      </c>
      <c r="R35" s="415" t="s">
        <v>636</v>
      </c>
      <c r="S35" s="415">
        <v>6.8</v>
      </c>
      <c r="T35" s="415">
        <f t="shared" si="12"/>
        <v>6.8</v>
      </c>
      <c r="U35" s="414">
        <f t="shared" si="5"/>
        <v>7</v>
      </c>
      <c r="V35" s="414">
        <f t="shared" si="6"/>
        <v>7.3</v>
      </c>
      <c r="W35" s="416" t="s">
        <v>638</v>
      </c>
      <c r="X35" s="415">
        <v>6.4</v>
      </c>
      <c r="Y35" s="415">
        <f t="shared" si="13"/>
        <v>6.4</v>
      </c>
      <c r="Z35" s="414">
        <f t="shared" si="14"/>
        <v>6.6</v>
      </c>
      <c r="AA35" s="414">
        <f t="shared" si="7"/>
        <v>6.9</v>
      </c>
      <c r="AB35" s="347" t="s">
        <v>639</v>
      </c>
      <c r="AC35" s="148"/>
      <c r="AD35" s="417"/>
      <c r="AE35" s="417"/>
    </row>
    <row r="36" s="404" customFormat="1" ht="30" customHeight="1" spans="1:31">
      <c r="A36" s="413"/>
      <c r="B36" s="413" t="s">
        <v>688</v>
      </c>
      <c r="C36" s="343" t="s">
        <v>689</v>
      </c>
      <c r="D36" s="414">
        <v>12.1</v>
      </c>
      <c r="E36" s="414">
        <f t="shared" si="0"/>
        <v>11.6</v>
      </c>
      <c r="F36" s="414">
        <f t="shared" si="1"/>
        <v>12.3</v>
      </c>
      <c r="G36" s="414">
        <f t="shared" si="2"/>
        <v>12.6</v>
      </c>
      <c r="H36" s="414" t="s">
        <v>634</v>
      </c>
      <c r="I36" s="415">
        <v>8.5</v>
      </c>
      <c r="J36" s="415">
        <f t="shared" si="8"/>
        <v>8.5</v>
      </c>
      <c r="K36" s="414">
        <f t="shared" si="9"/>
        <v>8.7</v>
      </c>
      <c r="L36" s="414">
        <f t="shared" si="10"/>
        <v>9</v>
      </c>
      <c r="M36" s="415" t="s">
        <v>635</v>
      </c>
      <c r="N36" s="415">
        <v>7.3</v>
      </c>
      <c r="O36" s="415">
        <f t="shared" si="11"/>
        <v>7.3</v>
      </c>
      <c r="P36" s="414">
        <f t="shared" si="3"/>
        <v>7.5</v>
      </c>
      <c r="Q36" s="414">
        <f t="shared" si="4"/>
        <v>7.8</v>
      </c>
      <c r="R36" s="415" t="s">
        <v>636</v>
      </c>
      <c r="S36" s="415">
        <v>6.8</v>
      </c>
      <c r="T36" s="415">
        <f t="shared" si="12"/>
        <v>6.8</v>
      </c>
      <c r="U36" s="414">
        <f t="shared" si="5"/>
        <v>7</v>
      </c>
      <c r="V36" s="414">
        <f t="shared" si="6"/>
        <v>7.3</v>
      </c>
      <c r="W36" s="416" t="s">
        <v>638</v>
      </c>
      <c r="X36" s="415">
        <v>6.4</v>
      </c>
      <c r="Y36" s="415">
        <f t="shared" si="13"/>
        <v>6.4</v>
      </c>
      <c r="Z36" s="414">
        <f t="shared" si="14"/>
        <v>6.6</v>
      </c>
      <c r="AA36" s="414">
        <f t="shared" si="7"/>
        <v>6.9</v>
      </c>
      <c r="AB36" s="347" t="s">
        <v>639</v>
      </c>
      <c r="AC36" s="148"/>
      <c r="AD36" s="417"/>
      <c r="AE36" s="417"/>
    </row>
    <row r="37" s="404" customFormat="1" ht="30" customHeight="1" spans="1:31">
      <c r="A37" s="413"/>
      <c r="B37" s="413" t="s">
        <v>690</v>
      </c>
      <c r="C37" s="343" t="s">
        <v>659</v>
      </c>
      <c r="D37" s="414">
        <v>12.5</v>
      </c>
      <c r="E37" s="414">
        <f t="shared" si="0"/>
        <v>12</v>
      </c>
      <c r="F37" s="414">
        <f t="shared" si="1"/>
        <v>12.7</v>
      </c>
      <c r="G37" s="414">
        <f t="shared" si="2"/>
        <v>13</v>
      </c>
      <c r="H37" s="414" t="s">
        <v>634</v>
      </c>
      <c r="I37" s="415">
        <v>8.5</v>
      </c>
      <c r="J37" s="415">
        <f t="shared" si="8"/>
        <v>8.5</v>
      </c>
      <c r="K37" s="414">
        <f t="shared" si="9"/>
        <v>8.7</v>
      </c>
      <c r="L37" s="414">
        <f t="shared" si="10"/>
        <v>9</v>
      </c>
      <c r="M37" s="415" t="s">
        <v>635</v>
      </c>
      <c r="N37" s="415">
        <v>7.7</v>
      </c>
      <c r="O37" s="415">
        <f t="shared" si="11"/>
        <v>7.7</v>
      </c>
      <c r="P37" s="414">
        <f t="shared" si="3"/>
        <v>7.9</v>
      </c>
      <c r="Q37" s="414">
        <f t="shared" si="4"/>
        <v>8.2</v>
      </c>
      <c r="R37" s="415" t="s">
        <v>636</v>
      </c>
      <c r="S37" s="415">
        <v>6.8</v>
      </c>
      <c r="T37" s="415">
        <f t="shared" si="12"/>
        <v>6.8</v>
      </c>
      <c r="U37" s="414">
        <f t="shared" si="5"/>
        <v>7</v>
      </c>
      <c r="V37" s="414">
        <f t="shared" si="6"/>
        <v>7.3</v>
      </c>
      <c r="W37" s="416" t="s">
        <v>638</v>
      </c>
      <c r="X37" s="415">
        <v>6.4</v>
      </c>
      <c r="Y37" s="415">
        <f t="shared" si="13"/>
        <v>6.4</v>
      </c>
      <c r="Z37" s="414">
        <f t="shared" si="14"/>
        <v>6.6</v>
      </c>
      <c r="AA37" s="414">
        <f t="shared" si="7"/>
        <v>6.9</v>
      </c>
      <c r="AB37" s="347" t="s">
        <v>639</v>
      </c>
      <c r="AC37" s="148"/>
      <c r="AD37" s="417"/>
      <c r="AE37" s="417"/>
    </row>
    <row r="38" s="404" customFormat="1" ht="30" customHeight="1" spans="1:31">
      <c r="A38" s="413"/>
      <c r="B38" s="413" t="s">
        <v>691</v>
      </c>
      <c r="C38" s="343" t="s">
        <v>692</v>
      </c>
      <c r="D38" s="414">
        <v>12.5</v>
      </c>
      <c r="E38" s="414">
        <f t="shared" si="0"/>
        <v>12</v>
      </c>
      <c r="F38" s="414">
        <f t="shared" si="1"/>
        <v>12.7</v>
      </c>
      <c r="G38" s="414">
        <f t="shared" si="2"/>
        <v>13</v>
      </c>
      <c r="H38" s="414" t="s">
        <v>634</v>
      </c>
      <c r="I38" s="415">
        <v>8.5</v>
      </c>
      <c r="J38" s="415">
        <f t="shared" si="8"/>
        <v>8.5</v>
      </c>
      <c r="K38" s="414">
        <f t="shared" si="9"/>
        <v>8.7</v>
      </c>
      <c r="L38" s="414">
        <f t="shared" si="10"/>
        <v>9</v>
      </c>
      <c r="M38" s="415" t="s">
        <v>635</v>
      </c>
      <c r="N38" s="415">
        <v>7.7</v>
      </c>
      <c r="O38" s="415">
        <f t="shared" si="11"/>
        <v>7.7</v>
      </c>
      <c r="P38" s="414">
        <f t="shared" si="3"/>
        <v>7.9</v>
      </c>
      <c r="Q38" s="414">
        <f t="shared" si="4"/>
        <v>8.2</v>
      </c>
      <c r="R38" s="415" t="s">
        <v>636</v>
      </c>
      <c r="S38" s="415">
        <v>6.8</v>
      </c>
      <c r="T38" s="415">
        <f t="shared" si="12"/>
        <v>6.8</v>
      </c>
      <c r="U38" s="414">
        <f t="shared" si="5"/>
        <v>7</v>
      </c>
      <c r="V38" s="414">
        <f t="shared" si="6"/>
        <v>7.3</v>
      </c>
      <c r="W38" s="416" t="s">
        <v>638</v>
      </c>
      <c r="X38" s="415">
        <v>6.4</v>
      </c>
      <c r="Y38" s="415">
        <f t="shared" si="13"/>
        <v>6.4</v>
      </c>
      <c r="Z38" s="414">
        <f t="shared" si="14"/>
        <v>6.6</v>
      </c>
      <c r="AA38" s="414">
        <f t="shared" si="7"/>
        <v>6.9</v>
      </c>
      <c r="AB38" s="347" t="s">
        <v>639</v>
      </c>
      <c r="AC38" s="148"/>
      <c r="AD38" s="417"/>
      <c r="AE38" s="417"/>
    </row>
    <row r="39" s="404" customFormat="1" ht="30" customHeight="1" spans="1:31">
      <c r="A39" s="413"/>
      <c r="B39" s="413" t="s">
        <v>693</v>
      </c>
      <c r="C39" s="343" t="s">
        <v>692</v>
      </c>
      <c r="D39" s="414">
        <v>12.5</v>
      </c>
      <c r="E39" s="414">
        <f t="shared" si="0"/>
        <v>12</v>
      </c>
      <c r="F39" s="414">
        <f t="shared" si="1"/>
        <v>12.7</v>
      </c>
      <c r="G39" s="414">
        <f t="shared" si="2"/>
        <v>13</v>
      </c>
      <c r="H39" s="414" t="s">
        <v>634</v>
      </c>
      <c r="I39" s="415">
        <v>8.5</v>
      </c>
      <c r="J39" s="415">
        <f t="shared" si="8"/>
        <v>8.5</v>
      </c>
      <c r="K39" s="414">
        <f t="shared" si="9"/>
        <v>8.7</v>
      </c>
      <c r="L39" s="414">
        <f t="shared" si="10"/>
        <v>9</v>
      </c>
      <c r="M39" s="415" t="s">
        <v>635</v>
      </c>
      <c r="N39" s="415">
        <v>7.7</v>
      </c>
      <c r="O39" s="415">
        <f t="shared" si="11"/>
        <v>7.7</v>
      </c>
      <c r="P39" s="414">
        <f t="shared" si="3"/>
        <v>7.9</v>
      </c>
      <c r="Q39" s="414">
        <f t="shared" si="4"/>
        <v>8.2</v>
      </c>
      <c r="R39" s="415" t="s">
        <v>636</v>
      </c>
      <c r="S39" s="415">
        <v>6.8</v>
      </c>
      <c r="T39" s="415">
        <f t="shared" si="12"/>
        <v>6.8</v>
      </c>
      <c r="U39" s="414">
        <f t="shared" si="5"/>
        <v>7</v>
      </c>
      <c r="V39" s="414">
        <f t="shared" si="6"/>
        <v>7.3</v>
      </c>
      <c r="W39" s="416" t="s">
        <v>638</v>
      </c>
      <c r="X39" s="415">
        <v>6.4</v>
      </c>
      <c r="Y39" s="415">
        <f t="shared" si="13"/>
        <v>6.4</v>
      </c>
      <c r="Z39" s="414">
        <f t="shared" si="14"/>
        <v>6.6</v>
      </c>
      <c r="AA39" s="414">
        <f t="shared" si="7"/>
        <v>6.9</v>
      </c>
      <c r="AB39" s="347" t="s">
        <v>639</v>
      </c>
      <c r="AC39" s="148"/>
      <c r="AD39" s="417"/>
      <c r="AE39" s="417"/>
    </row>
    <row r="40" s="404" customFormat="1" ht="30" customHeight="1" spans="1:31">
      <c r="A40" s="413"/>
      <c r="B40" s="413" t="s">
        <v>694</v>
      </c>
      <c r="C40" s="343" t="s">
        <v>695</v>
      </c>
      <c r="D40" s="414">
        <v>12.5</v>
      </c>
      <c r="E40" s="414">
        <f t="shared" si="0"/>
        <v>12</v>
      </c>
      <c r="F40" s="414">
        <f t="shared" si="1"/>
        <v>12.7</v>
      </c>
      <c r="G40" s="414">
        <f t="shared" si="2"/>
        <v>13</v>
      </c>
      <c r="H40" s="414" t="s">
        <v>634</v>
      </c>
      <c r="I40" s="415">
        <v>8.5</v>
      </c>
      <c r="J40" s="415">
        <f t="shared" si="8"/>
        <v>8.5</v>
      </c>
      <c r="K40" s="414">
        <f t="shared" si="9"/>
        <v>8.7</v>
      </c>
      <c r="L40" s="414">
        <f t="shared" si="10"/>
        <v>9</v>
      </c>
      <c r="M40" s="415" t="s">
        <v>635</v>
      </c>
      <c r="N40" s="415">
        <v>7.7</v>
      </c>
      <c r="O40" s="415">
        <f t="shared" si="11"/>
        <v>7.7</v>
      </c>
      <c r="P40" s="414">
        <f t="shared" si="3"/>
        <v>7.9</v>
      </c>
      <c r="Q40" s="414">
        <f t="shared" si="4"/>
        <v>8.2</v>
      </c>
      <c r="R40" s="415" t="s">
        <v>636</v>
      </c>
      <c r="S40" s="415">
        <v>6.8</v>
      </c>
      <c r="T40" s="415">
        <f t="shared" si="12"/>
        <v>6.8</v>
      </c>
      <c r="U40" s="414">
        <f t="shared" si="5"/>
        <v>7</v>
      </c>
      <c r="V40" s="414">
        <f t="shared" si="6"/>
        <v>7.3</v>
      </c>
      <c r="W40" s="416" t="s">
        <v>638</v>
      </c>
      <c r="X40" s="415">
        <v>6.4</v>
      </c>
      <c r="Y40" s="415">
        <f t="shared" si="13"/>
        <v>6.4</v>
      </c>
      <c r="Z40" s="414">
        <f t="shared" si="14"/>
        <v>6.6</v>
      </c>
      <c r="AA40" s="414">
        <f t="shared" si="7"/>
        <v>6.9</v>
      </c>
      <c r="AB40" s="347" t="s">
        <v>639</v>
      </c>
      <c r="AC40" s="148"/>
      <c r="AD40" s="417"/>
      <c r="AE40" s="417"/>
    </row>
    <row r="41" s="404" customFormat="1" ht="30" customHeight="1" spans="1:31">
      <c r="A41" s="413"/>
      <c r="B41" s="413" t="s">
        <v>696</v>
      </c>
      <c r="C41" s="343" t="s">
        <v>697</v>
      </c>
      <c r="D41" s="414">
        <v>12.5</v>
      </c>
      <c r="E41" s="414">
        <f t="shared" si="0"/>
        <v>12</v>
      </c>
      <c r="F41" s="414">
        <f t="shared" si="1"/>
        <v>12.7</v>
      </c>
      <c r="G41" s="414">
        <f t="shared" si="2"/>
        <v>13</v>
      </c>
      <c r="H41" s="414" t="s">
        <v>634</v>
      </c>
      <c r="I41" s="415">
        <v>8.5</v>
      </c>
      <c r="J41" s="415">
        <f t="shared" si="8"/>
        <v>8.5</v>
      </c>
      <c r="K41" s="414">
        <f t="shared" si="9"/>
        <v>8.7</v>
      </c>
      <c r="L41" s="414">
        <f t="shared" si="10"/>
        <v>9</v>
      </c>
      <c r="M41" s="415" t="s">
        <v>635</v>
      </c>
      <c r="N41" s="415">
        <v>7.7</v>
      </c>
      <c r="O41" s="415">
        <f t="shared" si="11"/>
        <v>7.7</v>
      </c>
      <c r="P41" s="414">
        <f t="shared" si="3"/>
        <v>7.9</v>
      </c>
      <c r="Q41" s="414">
        <f t="shared" si="4"/>
        <v>8.2</v>
      </c>
      <c r="R41" s="415" t="s">
        <v>636</v>
      </c>
      <c r="S41" s="415">
        <v>7</v>
      </c>
      <c r="T41" s="415">
        <f t="shared" si="12"/>
        <v>7</v>
      </c>
      <c r="U41" s="414">
        <f t="shared" si="5"/>
        <v>7.2</v>
      </c>
      <c r="V41" s="414">
        <f t="shared" si="6"/>
        <v>7.5</v>
      </c>
      <c r="W41" s="416" t="s">
        <v>638</v>
      </c>
      <c r="X41" s="415">
        <v>6.6</v>
      </c>
      <c r="Y41" s="415">
        <f t="shared" si="13"/>
        <v>6.6</v>
      </c>
      <c r="Z41" s="414">
        <f t="shared" si="14"/>
        <v>6.8</v>
      </c>
      <c r="AA41" s="414">
        <f t="shared" si="7"/>
        <v>7.1</v>
      </c>
      <c r="AB41" s="347" t="s">
        <v>639</v>
      </c>
      <c r="AC41" s="148"/>
      <c r="AD41" s="417"/>
      <c r="AE41" s="417"/>
    </row>
    <row r="42" s="404" customFormat="1" ht="35.1" customHeight="1" spans="1:31">
      <c r="A42" s="418" t="s">
        <v>390</v>
      </c>
      <c r="B42" s="418"/>
      <c r="C42" s="418"/>
      <c r="D42" s="418"/>
      <c r="E42" s="418"/>
      <c r="F42" s="418"/>
      <c r="G42" s="418"/>
      <c r="H42" s="418"/>
      <c r="I42" s="418"/>
      <c r="J42" s="418"/>
      <c r="K42" s="418"/>
      <c r="L42" s="418"/>
      <c r="M42" s="418"/>
      <c r="N42" s="418"/>
      <c r="O42" s="418"/>
      <c r="P42" s="418"/>
      <c r="Q42" s="418"/>
      <c r="R42" s="418"/>
      <c r="S42" s="418"/>
      <c r="T42" s="418"/>
      <c r="U42" s="418"/>
      <c r="V42" s="418"/>
      <c r="W42" s="418"/>
      <c r="X42" s="418"/>
      <c r="Y42" s="418"/>
      <c r="Z42" s="418"/>
      <c r="AA42" s="418"/>
      <c r="AB42" s="418"/>
      <c r="AC42" s="418"/>
    </row>
    <row r="43" s="404" customFormat="1" ht="44.1" customHeight="1" spans="1:31">
      <c r="A43" s="419" t="s">
        <v>698</v>
      </c>
      <c r="B43" s="419"/>
      <c r="C43" s="419"/>
      <c r="D43" s="419"/>
      <c r="E43" s="419"/>
      <c r="F43" s="419"/>
      <c r="G43" s="419"/>
      <c r="H43" s="419"/>
      <c r="I43" s="419"/>
      <c r="J43" s="419"/>
      <c r="K43" s="419"/>
      <c r="L43" s="419"/>
      <c r="M43" s="419"/>
      <c r="N43" s="419"/>
      <c r="O43" s="419"/>
      <c r="P43" s="419"/>
      <c r="Q43" s="419"/>
      <c r="R43" s="419"/>
      <c r="S43" s="419"/>
      <c r="T43" s="419"/>
      <c r="U43" s="419"/>
      <c r="V43" s="419"/>
      <c r="W43" s="419"/>
      <c r="X43" s="419"/>
      <c r="Y43" s="419"/>
      <c r="Z43" s="419"/>
      <c r="AA43" s="419"/>
      <c r="AB43" s="419"/>
      <c r="AC43" s="419"/>
    </row>
    <row r="44" s="404" customFormat="1" ht="22.2" customHeight="1" spans="1:31">
      <c r="A44" s="420" t="s">
        <v>332</v>
      </c>
      <c r="B44" s="420"/>
      <c r="C44" s="418" t="s">
        <v>333</v>
      </c>
      <c r="D44" s="418"/>
      <c r="E44" s="418"/>
      <c r="F44" s="418"/>
      <c r="G44" s="418"/>
      <c r="H44" s="418"/>
      <c r="I44" s="418"/>
      <c r="J44" s="418"/>
      <c r="K44" s="418"/>
      <c r="L44" s="418"/>
      <c r="M44" s="418"/>
      <c r="N44" s="418"/>
      <c r="O44" s="418"/>
      <c r="P44" s="418"/>
      <c r="Q44" s="418"/>
      <c r="R44" s="418"/>
      <c r="S44" s="418"/>
      <c r="T44" s="418"/>
      <c r="U44" s="418"/>
      <c r="V44" s="418"/>
      <c r="W44" s="418"/>
      <c r="X44" s="418"/>
      <c r="Y44" s="418"/>
      <c r="Z44" s="418"/>
      <c r="AA44" s="418"/>
      <c r="AB44" s="418"/>
      <c r="AC44" s="418"/>
    </row>
    <row r="45" s="404" customFormat="1" ht="22.2" customHeight="1" spans="1:31">
      <c r="A45" s="420" t="s">
        <v>330</v>
      </c>
      <c r="B45" s="421" t="s">
        <v>699</v>
      </c>
      <c r="C45" s="422"/>
      <c r="D45" s="422"/>
      <c r="E45" s="422"/>
      <c r="F45" s="422"/>
      <c r="G45" s="422"/>
      <c r="H45" s="422"/>
      <c r="I45" s="422"/>
      <c r="J45" s="422"/>
      <c r="K45" s="422"/>
      <c r="L45" s="422"/>
      <c r="M45" s="422"/>
      <c r="N45" s="422"/>
      <c r="O45" s="422"/>
      <c r="P45" s="422"/>
      <c r="Q45" s="422"/>
      <c r="R45" s="422"/>
      <c r="S45" s="422"/>
      <c r="T45" s="422"/>
      <c r="U45" s="422"/>
      <c r="V45" s="422"/>
      <c r="W45" s="422"/>
      <c r="X45" s="422"/>
      <c r="Y45" s="422"/>
      <c r="Z45" s="422"/>
      <c r="AA45" s="422"/>
      <c r="AB45" s="422"/>
      <c r="AC45" s="423"/>
    </row>
    <row r="46" s="404" customFormat="1" ht="54" customHeight="1" spans="1:31">
      <c r="A46" s="420" t="s">
        <v>465</v>
      </c>
      <c r="B46" s="420"/>
      <c r="C46" s="424" t="s">
        <v>700</v>
      </c>
      <c r="D46" s="424"/>
      <c r="E46" s="424"/>
      <c r="F46" s="424"/>
      <c r="G46" s="424"/>
      <c r="H46" s="424"/>
      <c r="I46" s="424"/>
      <c r="J46" s="424"/>
      <c r="K46" s="424"/>
      <c r="L46" s="424"/>
      <c r="M46" s="424"/>
      <c r="N46" s="424"/>
      <c r="O46" s="424"/>
      <c r="P46" s="424"/>
      <c r="Q46" s="424"/>
      <c r="R46" s="424"/>
      <c r="S46" s="424"/>
      <c r="T46" s="424"/>
      <c r="U46" s="424"/>
      <c r="V46" s="424"/>
      <c r="W46" s="424"/>
      <c r="X46" s="424"/>
      <c r="Y46" s="424"/>
      <c r="Z46" s="424"/>
      <c r="AA46" s="424"/>
      <c r="AB46" s="424"/>
      <c r="AC46" s="424"/>
    </row>
    <row r="47" s="404" customFormat="1" ht="20.25" spans="1:31">
      <c r="A47" s="420" t="s">
        <v>334</v>
      </c>
      <c r="B47" s="420"/>
      <c r="C47" s="425" t="s">
        <v>335</v>
      </c>
      <c r="D47" s="425"/>
      <c r="E47" s="425"/>
      <c r="F47" s="425"/>
      <c r="G47" s="425"/>
      <c r="H47" s="425"/>
      <c r="I47" s="425"/>
      <c r="J47" s="425"/>
      <c r="K47" s="425"/>
      <c r="L47" s="425"/>
      <c r="M47" s="425"/>
      <c r="N47" s="425"/>
      <c r="O47" s="425"/>
      <c r="P47" s="425"/>
      <c r="Q47" s="425"/>
      <c r="R47" s="425"/>
      <c r="S47" s="425"/>
      <c r="T47" s="425"/>
      <c r="U47" s="425"/>
      <c r="V47" s="425"/>
      <c r="W47" s="425"/>
      <c r="X47" s="425"/>
      <c r="Y47" s="425"/>
      <c r="Z47" s="425"/>
      <c r="AA47" s="425"/>
      <c r="AB47" s="425"/>
      <c r="AC47" s="425"/>
    </row>
    <row r="48" s="404" customFormat="1" ht="20.25" spans="1:31">
      <c r="A48" s="420" t="s">
        <v>336</v>
      </c>
      <c r="B48" s="420"/>
      <c r="C48" s="425" t="s">
        <v>337</v>
      </c>
      <c r="D48" s="425"/>
      <c r="E48" s="425"/>
      <c r="F48" s="425"/>
      <c r="G48" s="425"/>
      <c r="H48" s="425"/>
      <c r="I48" s="425"/>
      <c r="J48" s="425"/>
      <c r="K48" s="425"/>
      <c r="L48" s="425"/>
      <c r="M48" s="425"/>
      <c r="N48" s="425"/>
      <c r="O48" s="425"/>
      <c r="P48" s="425"/>
      <c r="Q48" s="425"/>
      <c r="R48" s="425"/>
      <c r="S48" s="425"/>
      <c r="T48" s="425"/>
      <c r="U48" s="425"/>
      <c r="V48" s="425"/>
      <c r="W48" s="425"/>
      <c r="X48" s="425"/>
      <c r="Y48" s="425"/>
      <c r="Z48" s="425"/>
      <c r="AA48" s="425"/>
      <c r="AB48" s="425"/>
      <c r="AC48" s="425"/>
    </row>
    <row r="49" s="404" customFormat="1" ht="20.25" spans="1:29">
      <c r="A49" s="420" t="s">
        <v>338</v>
      </c>
      <c r="B49" s="420"/>
      <c r="C49" s="425" t="s">
        <v>339</v>
      </c>
      <c r="D49" s="425"/>
      <c r="E49" s="425"/>
      <c r="F49" s="425"/>
      <c r="G49" s="425"/>
      <c r="H49" s="425"/>
      <c r="I49" s="425"/>
      <c r="J49" s="425"/>
      <c r="K49" s="425"/>
      <c r="L49" s="425"/>
      <c r="M49" s="425"/>
      <c r="N49" s="425"/>
      <c r="O49" s="425"/>
      <c r="P49" s="425"/>
      <c r="Q49" s="425"/>
      <c r="R49" s="425"/>
      <c r="S49" s="425"/>
      <c r="T49" s="425"/>
      <c r="U49" s="425"/>
      <c r="V49" s="425"/>
      <c r="W49" s="425"/>
      <c r="X49" s="425"/>
      <c r="Y49" s="425"/>
      <c r="Z49" s="425"/>
      <c r="AA49" s="425"/>
      <c r="AB49" s="425"/>
      <c r="AC49" s="425"/>
    </row>
    <row r="50" s="404" customFormat="1" ht="24" customHeight="1" spans="1:29">
      <c r="A50" s="426" t="s">
        <v>342</v>
      </c>
      <c r="B50" s="427"/>
      <c r="C50" s="428" t="s">
        <v>367</v>
      </c>
      <c r="D50" s="429"/>
      <c r="E50" s="429"/>
      <c r="F50" s="429"/>
      <c r="G50" s="429"/>
      <c r="H50" s="429"/>
      <c r="I50" s="429"/>
      <c r="J50" s="429"/>
      <c r="K50" s="429"/>
      <c r="L50" s="429"/>
      <c r="M50" s="429"/>
      <c r="N50" s="429"/>
      <c r="O50" s="429"/>
      <c r="P50" s="429"/>
      <c r="Q50" s="429"/>
      <c r="R50" s="429"/>
      <c r="S50" s="429"/>
      <c r="T50" s="429"/>
      <c r="U50" s="429"/>
      <c r="V50" s="429"/>
      <c r="W50" s="429"/>
      <c r="X50" s="429"/>
      <c r="Y50" s="429"/>
      <c r="Z50" s="429"/>
      <c r="AA50" s="429"/>
      <c r="AB50" s="429"/>
      <c r="AC50" s="430"/>
    </row>
    <row r="51" s="404" customFormat="1" ht="26.1" customHeight="1" spans="1:29">
      <c r="A51" s="431"/>
      <c r="B51" s="432"/>
      <c r="C51" s="433" t="s">
        <v>345</v>
      </c>
      <c r="D51" s="433"/>
      <c r="E51" s="433"/>
      <c r="F51" s="433"/>
      <c r="G51" s="433"/>
      <c r="H51" s="433"/>
      <c r="I51" s="433"/>
      <c r="J51" s="433"/>
      <c r="K51" s="433"/>
      <c r="L51" s="433"/>
      <c r="M51" s="433"/>
      <c r="N51" s="433"/>
      <c r="O51" s="433"/>
      <c r="P51" s="433"/>
      <c r="Q51" s="433"/>
      <c r="R51" s="433"/>
      <c r="S51" s="433"/>
      <c r="T51" s="433"/>
      <c r="U51" s="433"/>
      <c r="V51" s="433"/>
      <c r="W51" s="433"/>
      <c r="X51" s="433"/>
      <c r="Y51" s="433"/>
      <c r="Z51" s="433"/>
      <c r="AA51" s="433"/>
      <c r="AB51" s="433"/>
      <c r="AC51" s="433"/>
    </row>
    <row r="52" s="404" customFormat="1" ht="30" customHeight="1" spans="1:29">
      <c r="A52" s="434" t="s">
        <v>346</v>
      </c>
      <c r="B52" s="434" t="s">
        <v>347</v>
      </c>
      <c r="C52" s="434"/>
      <c r="D52" s="434"/>
      <c r="E52" s="434"/>
      <c r="F52" s="434"/>
      <c r="G52" s="434"/>
      <c r="H52" s="434"/>
      <c r="I52" s="434"/>
      <c r="J52" s="434"/>
      <c r="K52" s="434"/>
      <c r="L52" s="434"/>
      <c r="M52" s="434"/>
      <c r="N52" s="434"/>
      <c r="O52" s="434"/>
      <c r="P52" s="434"/>
      <c r="Q52" s="434"/>
      <c r="R52" s="434"/>
      <c r="S52" s="434"/>
      <c r="T52" s="434"/>
      <c r="U52" s="434"/>
      <c r="V52" s="434"/>
      <c r="W52" s="434"/>
      <c r="X52" s="434"/>
      <c r="Y52" s="434"/>
      <c r="Z52" s="434"/>
      <c r="AA52" s="434"/>
      <c r="AB52" s="434"/>
      <c r="AC52" s="434"/>
    </row>
    <row r="53" s="404" customFormat="1" ht="38.1" customHeight="1" spans="1:29">
      <c r="A53" s="434"/>
      <c r="B53" s="434" t="s">
        <v>701</v>
      </c>
      <c r="C53" s="434"/>
      <c r="D53" s="434"/>
      <c r="E53" s="434"/>
      <c r="F53" s="434"/>
      <c r="G53" s="434"/>
      <c r="H53" s="434"/>
      <c r="I53" s="434"/>
      <c r="J53" s="434"/>
      <c r="K53" s="434"/>
      <c r="L53" s="434"/>
      <c r="M53" s="434"/>
      <c r="N53" s="434"/>
      <c r="O53" s="434"/>
      <c r="P53" s="434"/>
      <c r="Q53" s="434"/>
      <c r="R53" s="434"/>
      <c r="S53" s="434"/>
      <c r="T53" s="434"/>
      <c r="U53" s="434"/>
      <c r="V53" s="434"/>
      <c r="W53" s="434"/>
      <c r="X53" s="434"/>
      <c r="Y53" s="434"/>
      <c r="Z53" s="434"/>
      <c r="AA53" s="434"/>
      <c r="AB53" s="434"/>
      <c r="AC53" s="434"/>
    </row>
    <row r="54" s="404" customFormat="1" ht="27.9" customHeight="1" spans="1:29">
      <c r="A54" s="434"/>
      <c r="B54" s="434" t="s">
        <v>349</v>
      </c>
      <c r="C54" s="434"/>
      <c r="D54" s="434"/>
      <c r="E54" s="434"/>
      <c r="F54" s="434"/>
      <c r="G54" s="434"/>
      <c r="H54" s="434"/>
      <c r="I54" s="434"/>
      <c r="J54" s="434"/>
      <c r="K54" s="434"/>
      <c r="L54" s="434"/>
      <c r="M54" s="434"/>
      <c r="N54" s="434"/>
      <c r="O54" s="434"/>
      <c r="P54" s="434"/>
      <c r="Q54" s="434"/>
      <c r="R54" s="434"/>
      <c r="S54" s="434"/>
      <c r="T54" s="434"/>
      <c r="U54" s="434"/>
      <c r="V54" s="434"/>
      <c r="W54" s="434"/>
      <c r="X54" s="434"/>
      <c r="Y54" s="434"/>
      <c r="Z54" s="434"/>
      <c r="AA54" s="434"/>
      <c r="AB54" s="434"/>
      <c r="AC54" s="434"/>
    </row>
    <row r="55" s="404" customFormat="1" ht="27" customHeight="1" spans="1:29">
      <c r="A55" s="434"/>
      <c r="B55" s="434" t="s">
        <v>350</v>
      </c>
      <c r="C55" s="434"/>
      <c r="D55" s="434"/>
      <c r="E55" s="434"/>
      <c r="F55" s="434"/>
      <c r="G55" s="434"/>
      <c r="H55" s="434"/>
      <c r="I55" s="434"/>
      <c r="J55" s="434"/>
      <c r="K55" s="434"/>
      <c r="L55" s="434"/>
      <c r="M55" s="434"/>
      <c r="N55" s="434"/>
      <c r="O55" s="434"/>
      <c r="P55" s="434"/>
      <c r="Q55" s="434"/>
      <c r="R55" s="434"/>
      <c r="S55" s="434"/>
      <c r="T55" s="434"/>
      <c r="U55" s="434"/>
      <c r="V55" s="434"/>
      <c r="W55" s="434"/>
      <c r="X55" s="434"/>
      <c r="Y55" s="434"/>
      <c r="Z55" s="434"/>
      <c r="AA55" s="434"/>
      <c r="AB55" s="434"/>
      <c r="AC55" s="434"/>
    </row>
    <row r="56" s="404" customFormat="1" ht="63.9" customHeight="1" spans="1:29">
      <c r="A56" s="435" t="s">
        <v>351</v>
      </c>
      <c r="B56" s="434" t="s">
        <v>352</v>
      </c>
      <c r="C56" s="434"/>
      <c r="D56" s="434"/>
      <c r="E56" s="434"/>
      <c r="F56" s="434"/>
      <c r="G56" s="434"/>
      <c r="H56" s="434"/>
      <c r="I56" s="434"/>
      <c r="J56" s="434"/>
      <c r="K56" s="434"/>
      <c r="L56" s="434"/>
      <c r="M56" s="434"/>
      <c r="N56" s="434"/>
      <c r="O56" s="434"/>
      <c r="P56" s="434"/>
      <c r="Q56" s="434"/>
      <c r="R56" s="434"/>
      <c r="S56" s="434"/>
      <c r="T56" s="434"/>
      <c r="U56" s="434"/>
      <c r="V56" s="434"/>
      <c r="W56" s="434"/>
      <c r="X56" s="434"/>
      <c r="Y56" s="434"/>
      <c r="Z56" s="434"/>
      <c r="AA56" s="434"/>
      <c r="AB56" s="434"/>
      <c r="AC56" s="434"/>
    </row>
    <row r="57" ht="36" customHeight="1"/>
  </sheetData>
  <mergeCells count="41">
    <mergeCell ref="A1:AC1"/>
    <mergeCell ref="A2:AC2"/>
    <mergeCell ref="A3:C3"/>
    <mergeCell ref="D3:H3"/>
    <mergeCell ref="I3:M3"/>
    <mergeCell ref="N3:R3"/>
    <mergeCell ref="S3:W3"/>
    <mergeCell ref="X3:AB3"/>
    <mergeCell ref="B4:C4"/>
    <mergeCell ref="D4:H4"/>
    <mergeCell ref="I4:M4"/>
    <mergeCell ref="N4:R4"/>
    <mergeCell ref="S4:W4"/>
    <mergeCell ref="X4:AB4"/>
    <mergeCell ref="B5:C5"/>
    <mergeCell ref="A42:AC42"/>
    <mergeCell ref="A43:AC43"/>
    <mergeCell ref="C44:AC44"/>
    <mergeCell ref="B45:AC45"/>
    <mergeCell ref="C46:AC46"/>
    <mergeCell ref="C47:AC47"/>
    <mergeCell ref="C48:AC48"/>
    <mergeCell ref="C49:AC49"/>
    <mergeCell ref="C50:AC50"/>
    <mergeCell ref="C51:AC51"/>
    <mergeCell ref="B52:AC52"/>
    <mergeCell ref="B53:AC53"/>
    <mergeCell ref="B54:AC54"/>
    <mergeCell ref="B55:AC55"/>
    <mergeCell ref="B56:AC56"/>
    <mergeCell ref="A4:A6"/>
    <mergeCell ref="A7:A41"/>
    <mergeCell ref="A52:A55"/>
    <mergeCell ref="H5:H6"/>
    <mergeCell ref="M5:M6"/>
    <mergeCell ref="R5:R6"/>
    <mergeCell ref="W5:W6"/>
    <mergeCell ref="AB5:AB6"/>
    <mergeCell ref="AC3:AC6"/>
    <mergeCell ref="AC7:AC41"/>
    <mergeCell ref="A50:B51"/>
  </mergeCells>
  <pageMargins left="0.75" right="0.75" top="1" bottom="1" header="0.5" footer="0.5"/>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tabColor theme="5"/>
  </sheetPr>
  <dimension ref="A1:BK126"/>
  <sheetViews>
    <sheetView showGridLines="0" zoomScale="80" zoomScaleNormal="80" workbookViewId="0">
      <selection activeCell="I10" sqref="I10"/>
    </sheetView>
  </sheetViews>
  <sheetFormatPr defaultColWidth="9" defaultRowHeight="17.25"/>
  <cols>
    <col min="1" max="1" width="53.4333333333333" style="356" customWidth="1"/>
    <col min="2" max="2" width="15.475" style="356" customWidth="1"/>
    <col min="3" max="3" width="17.1833333333333" style="356" customWidth="1"/>
    <col min="4" max="4" width="15.7916666666667" style="356" customWidth="1"/>
    <col min="5" max="5" width="20.7916666666667" style="298" customWidth="1"/>
    <col min="6" max="6" width="32.2" style="298" customWidth="1"/>
    <col min="7" max="16384" width="9" style="298"/>
  </cols>
  <sheetData>
    <row r="1" s="356" customFormat="1" ht="100.05" customHeight="1" spans="1:63">
      <c r="A1" s="359" t="str">
        <f>_xlfn.DISPIMG("ID_D6697A225B864C34A678052B48D4E660",1)</f>
        <v>=DISPIMG("ID_D6697A225B864C34A678052B48D4E660",1)</v>
      </c>
      <c r="B1" s="359"/>
      <c r="C1" s="359"/>
      <c r="D1" s="359"/>
      <c r="E1" s="359"/>
      <c r="F1" s="359"/>
      <c r="G1" s="360"/>
      <c r="H1" s="360"/>
      <c r="I1" s="360"/>
      <c r="J1" s="360"/>
      <c r="K1" s="360"/>
      <c r="L1" s="360"/>
      <c r="M1" s="360"/>
      <c r="N1" s="360"/>
      <c r="O1" s="360"/>
      <c r="P1" s="360"/>
      <c r="Q1" s="360"/>
      <c r="R1" s="360"/>
      <c r="S1" s="360"/>
      <c r="T1" s="360"/>
      <c r="U1" s="360"/>
      <c r="V1" s="360"/>
      <c r="W1" s="360"/>
      <c r="X1" s="360"/>
      <c r="Y1" s="360"/>
      <c r="Z1" s="360"/>
      <c r="AA1" s="360"/>
      <c r="AB1" s="360"/>
      <c r="AC1" s="360"/>
      <c r="AD1" s="360"/>
      <c r="AE1" s="360"/>
      <c r="AF1" s="360"/>
      <c r="AG1" s="360"/>
      <c r="AH1" s="360"/>
      <c r="AI1" s="360"/>
      <c r="AJ1" s="360"/>
      <c r="AK1" s="360"/>
      <c r="AL1" s="360"/>
      <c r="AM1" s="360"/>
      <c r="AN1" s="360"/>
      <c r="AO1" s="360"/>
      <c r="AP1" s="360"/>
      <c r="AQ1" s="360"/>
      <c r="AR1" s="360"/>
      <c r="AS1" s="360"/>
      <c r="AT1" s="360"/>
      <c r="AU1" s="360"/>
      <c r="AV1" s="360"/>
      <c r="AW1" s="360"/>
      <c r="AX1" s="360"/>
      <c r="AY1" s="360"/>
      <c r="AZ1" s="360"/>
      <c r="BA1" s="360"/>
      <c r="BB1" s="360"/>
      <c r="BC1" s="360"/>
      <c r="BD1" s="360"/>
      <c r="BE1" s="360"/>
      <c r="BF1" s="360"/>
      <c r="BG1" s="360"/>
      <c r="BH1" s="360"/>
      <c r="BI1" s="360"/>
      <c r="BJ1" s="360"/>
      <c r="BK1" s="360"/>
    </row>
    <row r="2" s="356" customFormat="1" ht="36" customHeight="1" spans="1:63">
      <c r="A2" s="361" t="s">
        <v>702</v>
      </c>
      <c r="B2" s="362"/>
      <c r="C2" s="362"/>
      <c r="D2" s="362"/>
      <c r="E2" s="362"/>
      <c r="F2" s="363"/>
      <c r="G2" s="360"/>
      <c r="H2" s="360"/>
      <c r="I2" s="360"/>
      <c r="J2" s="360"/>
      <c r="K2" s="360"/>
      <c r="L2" s="360"/>
      <c r="M2" s="360"/>
      <c r="N2" s="360"/>
      <c r="O2" s="360"/>
      <c r="P2" s="360"/>
      <c r="Q2" s="360"/>
      <c r="R2" s="360"/>
      <c r="S2" s="360"/>
      <c r="T2" s="360"/>
      <c r="U2" s="360"/>
      <c r="V2" s="360"/>
      <c r="W2" s="360"/>
      <c r="X2" s="360"/>
      <c r="Y2" s="360"/>
      <c r="Z2" s="360"/>
      <c r="AA2" s="360"/>
      <c r="AB2" s="360"/>
      <c r="AC2" s="360"/>
      <c r="AD2" s="360"/>
      <c r="AE2" s="360"/>
      <c r="AF2" s="360"/>
      <c r="AG2" s="360"/>
      <c r="AH2" s="360"/>
      <c r="AI2" s="360"/>
      <c r="AJ2" s="360"/>
      <c r="AK2" s="360"/>
      <c r="AL2" s="360"/>
      <c r="AM2" s="360"/>
      <c r="AN2" s="360"/>
      <c r="AO2" s="360"/>
      <c r="AP2" s="360"/>
      <c r="AQ2" s="360"/>
      <c r="AR2" s="360"/>
      <c r="AS2" s="360"/>
      <c r="AT2" s="360"/>
      <c r="AU2" s="360"/>
      <c r="AV2" s="360"/>
      <c r="AW2" s="360"/>
      <c r="AX2" s="360"/>
      <c r="AY2" s="360"/>
      <c r="AZ2" s="360"/>
      <c r="BA2" s="360"/>
      <c r="BB2" s="360"/>
      <c r="BC2" s="360"/>
      <c r="BD2" s="360"/>
      <c r="BE2" s="360"/>
      <c r="BF2" s="360"/>
      <c r="BG2" s="360"/>
      <c r="BH2" s="360"/>
      <c r="BI2" s="360"/>
      <c r="BJ2" s="360"/>
      <c r="BK2" s="360"/>
    </row>
    <row r="3" s="356" customFormat="1" ht="28.2" customHeight="1" spans="1:63">
      <c r="A3" s="364" t="s">
        <v>703</v>
      </c>
      <c r="B3" s="365" t="s">
        <v>704</v>
      </c>
      <c r="C3" s="366"/>
      <c r="D3" s="366"/>
      <c r="E3" s="367"/>
      <c r="F3" s="364" t="s">
        <v>232</v>
      </c>
      <c r="G3" s="368"/>
      <c r="H3" s="368"/>
      <c r="I3" s="368"/>
      <c r="J3" s="368"/>
      <c r="K3" s="368"/>
      <c r="L3" s="368"/>
      <c r="M3" s="368"/>
      <c r="N3" s="368"/>
      <c r="O3" s="368"/>
      <c r="P3" s="368"/>
      <c r="Q3" s="368"/>
      <c r="R3" s="368"/>
      <c r="S3" s="368"/>
      <c r="T3" s="368"/>
      <c r="U3" s="368"/>
      <c r="V3" s="368"/>
      <c r="W3" s="368"/>
      <c r="X3" s="368"/>
      <c r="Y3" s="368"/>
      <c r="Z3" s="368"/>
      <c r="AA3" s="368"/>
      <c r="AB3" s="368"/>
      <c r="AC3" s="368"/>
      <c r="AD3" s="368"/>
      <c r="AE3" s="368"/>
      <c r="AF3" s="368"/>
      <c r="AG3" s="368"/>
      <c r="AH3" s="368"/>
      <c r="AI3" s="368"/>
      <c r="AJ3" s="368"/>
      <c r="AK3" s="368"/>
      <c r="AL3" s="368"/>
      <c r="AM3" s="368"/>
      <c r="AN3" s="368"/>
      <c r="AO3" s="368"/>
      <c r="AP3" s="368"/>
      <c r="AQ3" s="368"/>
      <c r="AR3" s="368"/>
      <c r="AS3" s="368"/>
      <c r="AT3" s="368"/>
      <c r="AU3" s="368"/>
      <c r="AV3" s="368"/>
      <c r="AW3" s="368"/>
      <c r="AX3" s="368"/>
      <c r="AY3" s="368"/>
      <c r="AZ3" s="368"/>
      <c r="BA3" s="368"/>
      <c r="BB3" s="368"/>
      <c r="BC3" s="368"/>
      <c r="BD3" s="368"/>
      <c r="BE3" s="368"/>
      <c r="BF3" s="368"/>
      <c r="BG3" s="368"/>
      <c r="BH3" s="368"/>
      <c r="BI3" s="368"/>
      <c r="BJ3" s="368"/>
      <c r="BK3" s="368"/>
    </row>
    <row r="4" s="356" customFormat="1" ht="28.2" customHeight="1" spans="1:63">
      <c r="A4" s="369" t="s">
        <v>705</v>
      </c>
      <c r="B4" s="370">
        <v>7.1</v>
      </c>
      <c r="C4" s="370"/>
      <c r="D4" s="370"/>
      <c r="E4" s="370"/>
      <c r="F4" s="371" t="s">
        <v>706</v>
      </c>
      <c r="G4" s="368">
        <v>0.2</v>
      </c>
      <c r="H4" s="368"/>
      <c r="I4" s="368"/>
      <c r="J4" s="368"/>
      <c r="K4" s="368"/>
      <c r="L4" s="368"/>
      <c r="M4" s="368"/>
      <c r="N4" s="368"/>
      <c r="O4" s="368"/>
      <c r="P4" s="368"/>
      <c r="Q4" s="368"/>
      <c r="R4" s="368"/>
      <c r="S4" s="368"/>
      <c r="T4" s="368"/>
      <c r="U4" s="368"/>
      <c r="V4" s="368"/>
      <c r="W4" s="368"/>
      <c r="X4" s="368"/>
      <c r="Y4" s="368"/>
      <c r="Z4" s="368"/>
      <c r="AA4" s="368"/>
      <c r="AB4" s="368"/>
      <c r="AC4" s="368"/>
      <c r="AD4" s="368"/>
      <c r="AE4" s="368"/>
      <c r="AF4" s="368"/>
      <c r="AG4" s="368"/>
      <c r="AH4" s="368"/>
      <c r="AI4" s="368"/>
      <c r="AJ4" s="368"/>
      <c r="AK4" s="368"/>
      <c r="AL4" s="368"/>
      <c r="AM4" s="368"/>
      <c r="AN4" s="368"/>
      <c r="AO4" s="368"/>
      <c r="AP4" s="368"/>
      <c r="AQ4" s="368"/>
      <c r="AR4" s="368"/>
      <c r="AS4" s="368"/>
      <c r="AT4" s="368"/>
      <c r="AU4" s="368"/>
      <c r="AV4" s="368"/>
      <c r="AW4" s="368"/>
      <c r="AX4" s="368"/>
      <c r="AY4" s="368"/>
      <c r="AZ4" s="368"/>
      <c r="BA4" s="368"/>
      <c r="BB4" s="368"/>
      <c r="BC4" s="368"/>
      <c r="BD4" s="368"/>
      <c r="BE4" s="368"/>
      <c r="BF4" s="368"/>
      <c r="BG4" s="368"/>
      <c r="BH4" s="368"/>
      <c r="BI4" s="368"/>
      <c r="BJ4" s="368"/>
      <c r="BK4" s="368"/>
    </row>
    <row r="5" s="356" customFormat="1" ht="28.2" customHeight="1" spans="1:63">
      <c r="A5" s="369" t="s">
        <v>707</v>
      </c>
      <c r="B5" s="370">
        <v>7.4</v>
      </c>
      <c r="C5" s="370"/>
      <c r="D5" s="370"/>
      <c r="E5" s="370"/>
      <c r="F5" s="371"/>
      <c r="G5" s="368"/>
      <c r="H5" s="368"/>
      <c r="I5" s="368"/>
      <c r="J5" s="368"/>
      <c r="K5" s="368"/>
      <c r="L5" s="368"/>
      <c r="M5" s="368"/>
      <c r="N5" s="368"/>
      <c r="O5" s="368"/>
      <c r="P5" s="368"/>
      <c r="Q5" s="368"/>
      <c r="R5" s="368"/>
      <c r="S5" s="368"/>
      <c r="T5" s="368"/>
      <c r="U5" s="368"/>
      <c r="V5" s="368"/>
      <c r="W5" s="368"/>
      <c r="X5" s="368"/>
      <c r="Y5" s="368"/>
      <c r="Z5" s="368"/>
      <c r="AA5" s="368"/>
      <c r="AB5" s="368"/>
      <c r="AC5" s="368"/>
      <c r="AD5" s="368"/>
      <c r="AE5" s="368"/>
      <c r="AF5" s="368"/>
      <c r="AG5" s="368"/>
      <c r="AH5" s="368"/>
      <c r="AI5" s="368"/>
      <c r="AJ5" s="368"/>
      <c r="AK5" s="368"/>
      <c r="AL5" s="368"/>
      <c r="AM5" s="368"/>
      <c r="AN5" s="368"/>
      <c r="AO5" s="368"/>
      <c r="AP5" s="368"/>
      <c r="AQ5" s="368"/>
      <c r="AR5" s="368"/>
      <c r="AS5" s="368"/>
      <c r="AT5" s="368"/>
      <c r="AU5" s="368"/>
      <c r="AV5" s="368"/>
      <c r="AW5" s="368"/>
      <c r="AX5" s="368"/>
      <c r="AY5" s="368"/>
      <c r="AZ5" s="368"/>
      <c r="BA5" s="368"/>
      <c r="BB5" s="368"/>
      <c r="BC5" s="368"/>
      <c r="BD5" s="368"/>
      <c r="BE5" s="368"/>
      <c r="BF5" s="368"/>
      <c r="BG5" s="368"/>
      <c r="BH5" s="368"/>
      <c r="BI5" s="368"/>
      <c r="BJ5" s="368"/>
      <c r="BK5" s="368"/>
    </row>
    <row r="6" s="356" customFormat="1" ht="28.2" customHeight="1" spans="1:63">
      <c r="A6" s="369" t="s">
        <v>708</v>
      </c>
      <c r="B6" s="370">
        <v>7.6</v>
      </c>
      <c r="C6" s="370"/>
      <c r="D6" s="370"/>
      <c r="E6" s="370"/>
      <c r="F6" s="371"/>
      <c r="G6" s="368"/>
      <c r="H6" s="368"/>
      <c r="I6" s="368"/>
      <c r="J6" s="368"/>
      <c r="K6" s="368"/>
      <c r="L6" s="368"/>
      <c r="M6" s="368"/>
      <c r="N6" s="368"/>
      <c r="O6" s="368"/>
      <c r="P6" s="368"/>
      <c r="Q6" s="368"/>
      <c r="R6" s="368"/>
      <c r="S6" s="368"/>
      <c r="T6" s="368"/>
      <c r="U6" s="368"/>
      <c r="V6" s="368"/>
      <c r="W6" s="368"/>
      <c r="X6" s="368"/>
      <c r="Y6" s="368"/>
      <c r="Z6" s="368"/>
      <c r="AA6" s="368"/>
      <c r="AB6" s="368"/>
      <c r="AC6" s="368"/>
      <c r="AD6" s="368"/>
      <c r="AE6" s="368"/>
      <c r="AF6" s="368"/>
      <c r="AG6" s="368"/>
      <c r="AH6" s="368"/>
      <c r="AI6" s="368"/>
      <c r="AJ6" s="368"/>
      <c r="AK6" s="368"/>
      <c r="AL6" s="368"/>
      <c r="AM6" s="368"/>
      <c r="AN6" s="368"/>
      <c r="AO6" s="368"/>
      <c r="AP6" s="368"/>
      <c r="AQ6" s="368"/>
      <c r="AR6" s="368"/>
      <c r="AS6" s="368"/>
      <c r="AT6" s="368"/>
      <c r="AU6" s="368"/>
      <c r="AV6" s="368"/>
      <c r="AW6" s="368"/>
      <c r="AX6" s="368"/>
      <c r="AY6" s="368"/>
      <c r="AZ6" s="368"/>
      <c r="BA6" s="368"/>
      <c r="BB6" s="368"/>
      <c r="BC6" s="368"/>
      <c r="BD6" s="368"/>
      <c r="BE6" s="368"/>
      <c r="BF6" s="368"/>
      <c r="BG6" s="368"/>
      <c r="BH6" s="368"/>
      <c r="BI6" s="368"/>
      <c r="BJ6" s="368"/>
      <c r="BK6" s="368"/>
    </row>
    <row r="7" s="356" customFormat="1" ht="30" customHeight="1" spans="1:63">
      <c r="A7" s="364" t="s">
        <v>124</v>
      </c>
      <c r="B7" s="364" t="s">
        <v>709</v>
      </c>
      <c r="C7" s="365" t="s">
        <v>710</v>
      </c>
      <c r="D7" s="367"/>
      <c r="E7" s="364" t="s">
        <v>704</v>
      </c>
      <c r="F7" s="364" t="s">
        <v>232</v>
      </c>
      <c r="G7" s="360"/>
      <c r="H7" s="360"/>
      <c r="I7" s="360"/>
      <c r="J7" s="360"/>
      <c r="K7" s="360"/>
      <c r="L7" s="360"/>
      <c r="M7" s="360"/>
      <c r="N7" s="360"/>
      <c r="O7" s="360"/>
      <c r="P7" s="360"/>
      <c r="Q7" s="360"/>
      <c r="R7" s="360"/>
      <c r="S7" s="360"/>
      <c r="T7" s="360"/>
      <c r="U7" s="360"/>
      <c r="V7" s="360"/>
      <c r="W7" s="360"/>
      <c r="X7" s="360"/>
      <c r="Y7" s="360"/>
      <c r="Z7" s="360"/>
      <c r="AA7" s="360"/>
      <c r="AB7" s="360"/>
      <c r="AC7" s="360"/>
      <c r="AD7" s="360"/>
      <c r="AE7" s="360"/>
      <c r="AF7" s="360"/>
      <c r="AG7" s="360"/>
      <c r="AH7" s="360"/>
      <c r="AI7" s="360"/>
      <c r="AJ7" s="360"/>
      <c r="AK7" s="360"/>
      <c r="AL7" s="360"/>
      <c r="AM7" s="360"/>
      <c r="AN7" s="360"/>
      <c r="AO7" s="360"/>
      <c r="AP7" s="360"/>
      <c r="AQ7" s="360"/>
      <c r="AR7" s="360"/>
      <c r="AS7" s="360"/>
      <c r="AT7" s="360"/>
      <c r="AU7" s="360"/>
      <c r="AV7" s="360"/>
      <c r="AW7" s="360"/>
      <c r="AX7" s="360"/>
      <c r="AY7" s="360"/>
      <c r="AZ7" s="360"/>
      <c r="BA7" s="360"/>
      <c r="BB7" s="360"/>
      <c r="BC7" s="360"/>
      <c r="BD7" s="360"/>
      <c r="BE7" s="360"/>
      <c r="BF7" s="360"/>
      <c r="BG7" s="360"/>
      <c r="BH7" s="360"/>
      <c r="BI7" s="360"/>
      <c r="BJ7" s="360"/>
      <c r="BK7" s="360"/>
    </row>
    <row r="8" s="356" customFormat="1" ht="40.2" customHeight="1" spans="1:63">
      <c r="A8" s="372" t="s">
        <v>711</v>
      </c>
      <c r="B8" s="288">
        <v>10.6</v>
      </c>
      <c r="C8" s="288">
        <v>9.1</v>
      </c>
      <c r="D8" s="288"/>
      <c r="E8" s="288">
        <v>8.1</v>
      </c>
      <c r="F8" s="373" t="s">
        <v>712</v>
      </c>
      <c r="G8" s="360"/>
      <c r="H8" s="360"/>
      <c r="I8" s="360"/>
      <c r="J8" s="360"/>
      <c r="K8" s="360"/>
      <c r="L8" s="360"/>
      <c r="M8" s="360"/>
      <c r="N8" s="360"/>
      <c r="O8" s="360"/>
      <c r="P8" s="360"/>
      <c r="Q8" s="360"/>
      <c r="R8" s="360"/>
      <c r="S8" s="360"/>
      <c r="T8" s="360"/>
      <c r="U8" s="360"/>
      <c r="V8" s="360"/>
      <c r="W8" s="360"/>
      <c r="X8" s="360"/>
      <c r="Y8" s="360"/>
      <c r="Z8" s="360"/>
      <c r="AA8" s="360"/>
      <c r="AB8" s="360"/>
      <c r="AC8" s="360"/>
      <c r="AD8" s="360"/>
      <c r="AE8" s="360"/>
      <c r="AF8" s="360"/>
      <c r="AG8" s="360"/>
      <c r="AH8" s="360"/>
      <c r="AI8" s="360"/>
      <c r="AJ8" s="360"/>
      <c r="AK8" s="360"/>
      <c r="AL8" s="360"/>
      <c r="AM8" s="360"/>
      <c r="AN8" s="360"/>
      <c r="AO8" s="360"/>
      <c r="AP8" s="360"/>
      <c r="AQ8" s="360"/>
      <c r="AR8" s="360"/>
      <c r="AS8" s="360"/>
      <c r="AT8" s="360"/>
      <c r="AU8" s="360"/>
      <c r="AV8" s="360"/>
      <c r="AW8" s="360"/>
      <c r="AX8" s="360"/>
      <c r="AY8" s="360"/>
      <c r="AZ8" s="360"/>
      <c r="BA8" s="360"/>
      <c r="BB8" s="360"/>
      <c r="BC8" s="360"/>
      <c r="BD8" s="360"/>
      <c r="BE8" s="360"/>
      <c r="BF8" s="360"/>
      <c r="BG8" s="360"/>
      <c r="BH8" s="360"/>
      <c r="BI8" s="360"/>
      <c r="BJ8" s="360"/>
      <c r="BK8" s="360"/>
    </row>
    <row r="9" s="356" customFormat="1" ht="40.2" customHeight="1" spans="1:63">
      <c r="A9" s="372" t="s">
        <v>713</v>
      </c>
      <c r="B9" s="288">
        <v>12.7</v>
      </c>
      <c r="C9" s="288">
        <v>11.2</v>
      </c>
      <c r="D9" s="288"/>
      <c r="E9" s="288">
        <v>10.2</v>
      </c>
      <c r="F9" s="373"/>
      <c r="G9" s="360"/>
      <c r="H9" s="360"/>
      <c r="I9" s="360"/>
      <c r="J9" s="360"/>
      <c r="K9" s="360"/>
      <c r="L9" s="360"/>
      <c r="M9" s="360"/>
      <c r="N9" s="360"/>
      <c r="O9" s="360"/>
      <c r="P9" s="360"/>
      <c r="Q9" s="360"/>
      <c r="R9" s="360"/>
      <c r="S9" s="360"/>
      <c r="T9" s="360"/>
      <c r="U9" s="360"/>
      <c r="V9" s="360"/>
      <c r="W9" s="360"/>
      <c r="X9" s="360"/>
      <c r="Y9" s="360"/>
      <c r="Z9" s="360"/>
      <c r="AA9" s="360"/>
      <c r="AB9" s="360"/>
      <c r="AC9" s="360"/>
      <c r="AD9" s="360"/>
      <c r="AE9" s="360"/>
      <c r="AF9" s="360"/>
      <c r="AG9" s="360"/>
      <c r="AH9" s="360"/>
      <c r="AI9" s="360"/>
      <c r="AJ9" s="360"/>
      <c r="AK9" s="360"/>
      <c r="AL9" s="360"/>
      <c r="AM9" s="360"/>
      <c r="AN9" s="360"/>
      <c r="AO9" s="360"/>
      <c r="AP9" s="360"/>
      <c r="AQ9" s="360"/>
      <c r="AR9" s="360"/>
      <c r="AS9" s="360"/>
      <c r="AT9" s="360"/>
      <c r="AU9" s="360"/>
      <c r="AV9" s="360"/>
      <c r="AW9" s="360"/>
      <c r="AX9" s="360"/>
      <c r="AY9" s="360"/>
      <c r="AZ9" s="360"/>
      <c r="BA9" s="360"/>
      <c r="BB9" s="360"/>
      <c r="BC9" s="360"/>
      <c r="BD9" s="360"/>
      <c r="BE9" s="360"/>
      <c r="BF9" s="360"/>
      <c r="BG9" s="360"/>
      <c r="BH9" s="360"/>
      <c r="BI9" s="360"/>
      <c r="BJ9" s="360"/>
      <c r="BK9" s="360"/>
    </row>
    <row r="10" s="356" customFormat="1" ht="44.1" customHeight="1" spans="1:63">
      <c r="A10" s="372" t="s">
        <v>714</v>
      </c>
      <c r="B10" s="288">
        <v>13.2</v>
      </c>
      <c r="C10" s="288">
        <v>11.7</v>
      </c>
      <c r="D10" s="288"/>
      <c r="E10" s="288">
        <v>10.7</v>
      </c>
      <c r="F10" s="373"/>
      <c r="G10" s="360"/>
      <c r="H10" s="360"/>
      <c r="I10" s="360"/>
      <c r="J10" s="360"/>
      <c r="K10" s="360"/>
      <c r="L10" s="360"/>
      <c r="M10" s="360"/>
      <c r="N10" s="360"/>
      <c r="O10" s="360"/>
      <c r="P10" s="360"/>
      <c r="Q10" s="360"/>
      <c r="R10" s="360"/>
      <c r="S10" s="360"/>
      <c r="T10" s="360"/>
      <c r="U10" s="360"/>
      <c r="V10" s="360"/>
      <c r="W10" s="360"/>
      <c r="X10" s="360"/>
      <c r="Y10" s="360"/>
      <c r="Z10" s="360"/>
      <c r="AA10" s="360"/>
      <c r="AB10" s="360"/>
      <c r="AC10" s="360"/>
      <c r="AD10" s="360"/>
      <c r="AE10" s="360"/>
      <c r="AF10" s="360"/>
      <c r="AG10" s="360"/>
      <c r="AH10" s="360"/>
      <c r="AI10" s="360"/>
      <c r="AJ10" s="360"/>
      <c r="AK10" s="360"/>
      <c r="AL10" s="360"/>
      <c r="AM10" s="360"/>
      <c r="AN10" s="360"/>
      <c r="AO10" s="360"/>
      <c r="AP10" s="360"/>
      <c r="AQ10" s="360"/>
      <c r="AR10" s="360"/>
      <c r="AS10" s="360"/>
      <c r="AT10" s="360"/>
      <c r="AU10" s="360"/>
      <c r="AV10" s="360"/>
      <c r="AW10" s="360"/>
      <c r="AX10" s="360"/>
      <c r="AY10" s="360"/>
      <c r="AZ10" s="360"/>
      <c r="BA10" s="360"/>
      <c r="BB10" s="360"/>
      <c r="BC10" s="360"/>
      <c r="BD10" s="360"/>
      <c r="BE10" s="360"/>
      <c r="BF10" s="360"/>
      <c r="BG10" s="360"/>
      <c r="BH10" s="360"/>
      <c r="BI10" s="360"/>
      <c r="BJ10" s="360"/>
      <c r="BK10" s="360"/>
    </row>
    <row r="11" s="356" customFormat="1" ht="54" customHeight="1" spans="1:63">
      <c r="A11" s="372" t="s">
        <v>715</v>
      </c>
      <c r="B11" s="288">
        <v>13.7</v>
      </c>
      <c r="C11" s="288">
        <v>12.2</v>
      </c>
      <c r="D11" s="288"/>
      <c r="E11" s="288">
        <v>11.2</v>
      </c>
      <c r="F11" s="373"/>
      <c r="G11" s="360"/>
      <c r="H11" s="360"/>
      <c r="I11" s="360"/>
      <c r="J11" s="360"/>
      <c r="K11" s="360"/>
      <c r="L11" s="360"/>
      <c r="M11" s="360"/>
      <c r="N11" s="360"/>
      <c r="O11" s="360"/>
      <c r="P11" s="360"/>
      <c r="Q11" s="360"/>
      <c r="R11" s="360"/>
      <c r="S11" s="360"/>
      <c r="T11" s="360"/>
      <c r="U11" s="360"/>
      <c r="V11" s="360"/>
      <c r="W11" s="360"/>
      <c r="X11" s="360"/>
      <c r="Y11" s="360"/>
      <c r="Z11" s="360"/>
      <c r="AA11" s="360"/>
      <c r="AB11" s="360"/>
      <c r="AC11" s="360"/>
      <c r="AD11" s="360"/>
      <c r="AE11" s="360"/>
      <c r="AF11" s="360"/>
      <c r="AG11" s="360"/>
      <c r="AH11" s="360"/>
      <c r="AI11" s="360"/>
      <c r="AJ11" s="360"/>
      <c r="AK11" s="360"/>
      <c r="AL11" s="360"/>
      <c r="AM11" s="360"/>
      <c r="AN11" s="360"/>
      <c r="AO11" s="360"/>
      <c r="AP11" s="360"/>
      <c r="AQ11" s="360"/>
      <c r="AR11" s="360"/>
      <c r="AS11" s="360"/>
      <c r="AT11" s="360"/>
      <c r="AU11" s="360"/>
      <c r="AV11" s="360"/>
      <c r="AW11" s="360"/>
      <c r="AX11" s="360"/>
      <c r="AY11" s="360"/>
      <c r="AZ11" s="360"/>
      <c r="BA11" s="360"/>
      <c r="BB11" s="360"/>
      <c r="BC11" s="360"/>
      <c r="BD11" s="360"/>
      <c r="BE11" s="360"/>
      <c r="BF11" s="360"/>
      <c r="BG11" s="360"/>
      <c r="BH11" s="360"/>
      <c r="BI11" s="360"/>
      <c r="BJ11" s="360"/>
      <c r="BK11" s="360"/>
    </row>
    <row r="12" s="356" customFormat="1" ht="54" customHeight="1" spans="1:63">
      <c r="A12" s="372" t="s">
        <v>716</v>
      </c>
      <c r="B12" s="288">
        <v>14.5</v>
      </c>
      <c r="C12" s="288">
        <v>13</v>
      </c>
      <c r="D12" s="288"/>
      <c r="E12" s="288">
        <v>12</v>
      </c>
      <c r="F12" s="373"/>
      <c r="G12" s="360"/>
      <c r="H12" s="360"/>
      <c r="I12" s="360"/>
      <c r="J12" s="360"/>
      <c r="K12" s="360"/>
      <c r="L12" s="360"/>
      <c r="M12" s="360"/>
      <c r="N12" s="360"/>
      <c r="O12" s="360"/>
      <c r="P12" s="360"/>
      <c r="Q12" s="360"/>
      <c r="R12" s="360"/>
      <c r="S12" s="360"/>
      <c r="T12" s="360"/>
      <c r="U12" s="360"/>
      <c r="V12" s="360"/>
      <c r="W12" s="360"/>
      <c r="X12" s="360"/>
      <c r="Y12" s="360"/>
      <c r="Z12" s="360"/>
      <c r="AA12" s="360"/>
      <c r="AB12" s="360"/>
      <c r="AC12" s="360"/>
      <c r="AD12" s="360"/>
      <c r="AE12" s="360"/>
      <c r="AF12" s="360"/>
      <c r="AG12" s="360"/>
      <c r="AH12" s="360"/>
      <c r="AI12" s="360"/>
      <c r="AJ12" s="360"/>
      <c r="AK12" s="360"/>
      <c r="AL12" s="360"/>
      <c r="AM12" s="360"/>
      <c r="AN12" s="360"/>
      <c r="AO12" s="360"/>
      <c r="AP12" s="360"/>
      <c r="AQ12" s="360"/>
      <c r="AR12" s="360"/>
      <c r="AS12" s="360"/>
      <c r="AT12" s="360"/>
      <c r="AU12" s="360"/>
      <c r="AV12" s="360"/>
      <c r="AW12" s="360"/>
      <c r="AX12" s="360"/>
      <c r="AY12" s="360"/>
      <c r="AZ12" s="360"/>
      <c r="BA12" s="360"/>
      <c r="BB12" s="360"/>
      <c r="BC12" s="360"/>
      <c r="BD12" s="360"/>
      <c r="BE12" s="360"/>
      <c r="BF12" s="360"/>
      <c r="BG12" s="360"/>
      <c r="BH12" s="360"/>
      <c r="BI12" s="360"/>
      <c r="BJ12" s="360"/>
      <c r="BK12" s="360"/>
    </row>
    <row r="13" s="356" customFormat="1" ht="67" customHeight="1" spans="1:63">
      <c r="A13" s="372" t="s">
        <v>717</v>
      </c>
      <c r="B13" s="374"/>
      <c r="C13" s="374"/>
      <c r="D13" s="374"/>
      <c r="E13" s="374"/>
      <c r="F13" s="374"/>
      <c r="G13" s="360"/>
      <c r="H13" s="360"/>
      <c r="I13" s="360"/>
      <c r="J13" s="360"/>
      <c r="K13" s="360"/>
      <c r="L13" s="360"/>
      <c r="M13" s="360"/>
      <c r="N13" s="360"/>
      <c r="O13" s="360"/>
      <c r="P13" s="360"/>
      <c r="Q13" s="360"/>
      <c r="R13" s="360"/>
      <c r="S13" s="360"/>
      <c r="T13" s="360"/>
      <c r="U13" s="360"/>
      <c r="V13" s="360"/>
      <c r="W13" s="360"/>
      <c r="X13" s="360"/>
      <c r="Y13" s="360"/>
      <c r="Z13" s="360"/>
      <c r="AA13" s="360"/>
      <c r="AB13" s="360"/>
      <c r="AC13" s="360"/>
      <c r="AD13" s="360"/>
      <c r="AE13" s="360"/>
      <c r="AF13" s="360"/>
      <c r="AG13" s="360"/>
      <c r="AH13" s="360"/>
      <c r="AI13" s="360"/>
      <c r="AJ13" s="360"/>
      <c r="AK13" s="360"/>
      <c r="AL13" s="360"/>
      <c r="AM13" s="360"/>
      <c r="AN13" s="360"/>
      <c r="AO13" s="360"/>
      <c r="AP13" s="360"/>
      <c r="AQ13" s="360"/>
      <c r="AR13" s="360"/>
      <c r="AS13" s="360"/>
      <c r="AT13" s="360"/>
      <c r="AU13" s="360"/>
      <c r="AV13" s="360"/>
      <c r="AW13" s="360"/>
      <c r="AX13" s="360"/>
      <c r="AY13" s="360"/>
      <c r="AZ13" s="360"/>
      <c r="BA13" s="360"/>
      <c r="BB13" s="360"/>
      <c r="BC13" s="360"/>
      <c r="BD13" s="360"/>
      <c r="BE13" s="360"/>
      <c r="BF13" s="360"/>
      <c r="BG13" s="360"/>
      <c r="BH13" s="360"/>
      <c r="BI13" s="360"/>
      <c r="BJ13" s="360"/>
      <c r="BK13" s="360"/>
    </row>
    <row r="14" s="356" customFormat="1" ht="34.2" customHeight="1" spans="1:63">
      <c r="A14" s="375" t="s">
        <v>718</v>
      </c>
      <c r="B14" s="375"/>
      <c r="C14" s="375"/>
      <c r="D14" s="375"/>
      <c r="E14" s="375"/>
      <c r="F14" s="375"/>
      <c r="G14" s="360"/>
      <c r="H14" s="360"/>
      <c r="I14" s="360"/>
      <c r="J14" s="360"/>
      <c r="K14" s="360"/>
      <c r="L14" s="360"/>
      <c r="M14" s="360"/>
      <c r="N14" s="360"/>
      <c r="O14" s="360"/>
      <c r="P14" s="360"/>
      <c r="Q14" s="360"/>
      <c r="R14" s="360"/>
      <c r="S14" s="360"/>
      <c r="T14" s="360"/>
      <c r="U14" s="360"/>
      <c r="V14" s="360"/>
      <c r="W14" s="360"/>
      <c r="X14" s="360"/>
      <c r="Y14" s="360"/>
      <c r="Z14" s="360"/>
      <c r="AA14" s="360"/>
      <c r="AB14" s="360"/>
      <c r="AC14" s="360"/>
      <c r="AD14" s="360"/>
      <c r="AE14" s="360"/>
      <c r="AF14" s="360"/>
      <c r="AG14" s="360"/>
      <c r="AH14" s="360"/>
      <c r="AI14" s="360"/>
      <c r="AJ14" s="360"/>
      <c r="AK14" s="360"/>
      <c r="AL14" s="360"/>
      <c r="AM14" s="360"/>
      <c r="AN14" s="360"/>
      <c r="AO14" s="360"/>
      <c r="AP14" s="360"/>
      <c r="AQ14" s="360"/>
      <c r="AR14" s="360"/>
      <c r="AS14" s="360"/>
      <c r="AT14" s="360"/>
      <c r="AU14" s="360"/>
      <c r="AV14" s="360"/>
      <c r="AW14" s="360"/>
      <c r="AX14" s="360"/>
      <c r="AY14" s="360"/>
      <c r="AZ14" s="360"/>
      <c r="BA14" s="360"/>
      <c r="BB14" s="360"/>
      <c r="BC14" s="360"/>
      <c r="BD14" s="360"/>
      <c r="BE14" s="360"/>
      <c r="BF14" s="360"/>
      <c r="BG14" s="360"/>
      <c r="BH14" s="360"/>
      <c r="BI14" s="360"/>
      <c r="BJ14" s="360"/>
      <c r="BK14" s="360"/>
    </row>
    <row r="15" s="356" customFormat="1" ht="39" customHeight="1" spans="1:63">
      <c r="A15" s="66" t="s">
        <v>719</v>
      </c>
      <c r="B15" s="66"/>
      <c r="C15" s="66"/>
      <c r="D15" s="66"/>
      <c r="E15" s="66"/>
      <c r="F15" s="66"/>
      <c r="G15" s="360"/>
      <c r="H15" s="360"/>
      <c r="I15" s="360"/>
      <c r="J15" s="360"/>
      <c r="K15" s="360"/>
      <c r="L15" s="360"/>
      <c r="M15" s="360"/>
      <c r="N15" s="360"/>
      <c r="O15" s="360"/>
      <c r="P15" s="360"/>
      <c r="Q15" s="360"/>
      <c r="R15" s="360"/>
      <c r="S15" s="360"/>
      <c r="T15" s="360"/>
      <c r="U15" s="360"/>
      <c r="V15" s="360"/>
      <c r="W15" s="360"/>
      <c r="X15" s="360"/>
      <c r="Y15" s="360"/>
      <c r="Z15" s="360"/>
      <c r="AA15" s="360"/>
      <c r="AB15" s="360"/>
      <c r="AC15" s="360"/>
      <c r="AD15" s="360"/>
      <c r="AE15" s="360"/>
      <c r="AF15" s="360"/>
      <c r="AG15" s="360"/>
      <c r="AH15" s="360"/>
      <c r="AI15" s="360"/>
      <c r="AJ15" s="360"/>
      <c r="AK15" s="360"/>
      <c r="AL15" s="360"/>
      <c r="AM15" s="360"/>
      <c r="AN15" s="360"/>
      <c r="AO15" s="360"/>
      <c r="AP15" s="360"/>
      <c r="AQ15" s="360"/>
      <c r="AR15" s="360"/>
      <c r="AS15" s="360"/>
      <c r="AT15" s="360"/>
      <c r="AU15" s="360"/>
      <c r="AV15" s="360"/>
      <c r="AW15" s="360"/>
      <c r="AX15" s="360"/>
      <c r="AY15" s="360"/>
      <c r="AZ15" s="360"/>
      <c r="BA15" s="360"/>
      <c r="BB15" s="360"/>
      <c r="BC15" s="360"/>
      <c r="BD15" s="360"/>
      <c r="BE15" s="360"/>
      <c r="BF15" s="360"/>
      <c r="BG15" s="360"/>
      <c r="BH15" s="360"/>
      <c r="BI15" s="360"/>
      <c r="BJ15" s="360"/>
      <c r="BK15" s="360"/>
    </row>
    <row r="16" s="356" customFormat="1" ht="27" customHeight="1" spans="1:63">
      <c r="A16" s="67" t="s">
        <v>720</v>
      </c>
      <c r="B16" s="67"/>
      <c r="C16" s="67"/>
      <c r="D16" s="67"/>
      <c r="E16" s="67"/>
      <c r="F16" s="67"/>
      <c r="G16" s="360"/>
      <c r="H16" s="360"/>
      <c r="I16" s="360"/>
      <c r="J16" s="360"/>
      <c r="K16" s="360"/>
      <c r="L16" s="360"/>
      <c r="M16" s="360"/>
      <c r="N16" s="360"/>
      <c r="O16" s="360"/>
      <c r="P16" s="360"/>
      <c r="Q16" s="360"/>
      <c r="R16" s="360"/>
      <c r="S16" s="360"/>
      <c r="T16" s="360"/>
      <c r="U16" s="360"/>
      <c r="V16" s="360"/>
      <c r="W16" s="360"/>
      <c r="X16" s="360"/>
      <c r="Y16" s="360"/>
      <c r="Z16" s="360"/>
      <c r="AA16" s="360"/>
      <c r="AB16" s="360"/>
      <c r="AC16" s="360"/>
      <c r="AD16" s="360"/>
      <c r="AE16" s="360"/>
      <c r="AF16" s="360"/>
      <c r="AG16" s="360"/>
      <c r="AH16" s="360"/>
      <c r="AI16" s="360"/>
      <c r="AJ16" s="360"/>
      <c r="AK16" s="360"/>
      <c r="AL16" s="360"/>
      <c r="AM16" s="360"/>
      <c r="AN16" s="360"/>
      <c r="AO16" s="360"/>
      <c r="AP16" s="360"/>
      <c r="AQ16" s="360"/>
      <c r="AR16" s="360"/>
      <c r="AS16" s="360"/>
      <c r="AT16" s="360"/>
      <c r="AU16" s="360"/>
      <c r="AV16" s="360"/>
      <c r="AW16" s="360"/>
      <c r="AX16" s="360"/>
      <c r="AY16" s="360"/>
      <c r="AZ16" s="360"/>
      <c r="BA16" s="360"/>
      <c r="BB16" s="360"/>
      <c r="BC16" s="360"/>
      <c r="BD16" s="360"/>
      <c r="BE16" s="360"/>
      <c r="BF16" s="360"/>
      <c r="BG16" s="360"/>
      <c r="BH16" s="360"/>
      <c r="BI16" s="360"/>
      <c r="BJ16" s="360"/>
      <c r="BK16" s="360"/>
    </row>
    <row r="17" s="357" customFormat="1" ht="27" customHeight="1" spans="1:63">
      <c r="A17" s="67" t="s">
        <v>721</v>
      </c>
      <c r="B17" s="67"/>
      <c r="C17" s="67"/>
      <c r="D17" s="67"/>
      <c r="E17" s="67"/>
      <c r="F17" s="67"/>
      <c r="G17" s="360"/>
      <c r="H17" s="360"/>
      <c r="I17" s="360"/>
      <c r="J17" s="360"/>
      <c r="K17" s="360"/>
      <c r="L17" s="360"/>
      <c r="M17" s="360"/>
      <c r="N17" s="360"/>
      <c r="O17" s="360"/>
      <c r="P17" s="360"/>
      <c r="Q17" s="360"/>
      <c r="R17" s="360"/>
      <c r="S17" s="360"/>
      <c r="T17" s="360"/>
      <c r="U17" s="360"/>
      <c r="V17" s="360"/>
      <c r="W17" s="360"/>
      <c r="X17" s="360"/>
      <c r="Y17" s="360"/>
      <c r="Z17" s="360"/>
      <c r="AA17" s="360"/>
      <c r="AB17" s="360"/>
      <c r="AC17" s="360"/>
      <c r="AD17" s="360"/>
      <c r="AE17" s="360"/>
      <c r="AF17" s="360"/>
      <c r="AG17" s="360"/>
      <c r="AH17" s="360"/>
      <c r="AI17" s="360"/>
      <c r="AJ17" s="360"/>
      <c r="AK17" s="360"/>
      <c r="AL17" s="360"/>
      <c r="AM17" s="360"/>
      <c r="AN17" s="360"/>
      <c r="AO17" s="360"/>
      <c r="AP17" s="360"/>
      <c r="AQ17" s="360"/>
      <c r="AR17" s="360"/>
      <c r="AS17" s="360"/>
      <c r="AT17" s="360"/>
      <c r="AU17" s="360"/>
      <c r="AV17" s="360"/>
      <c r="AW17" s="360"/>
      <c r="AX17" s="360"/>
      <c r="AY17" s="360"/>
      <c r="AZ17" s="360"/>
      <c r="BA17" s="360"/>
      <c r="BB17" s="360"/>
      <c r="BC17" s="360"/>
      <c r="BD17" s="360"/>
      <c r="BE17" s="360"/>
      <c r="BF17" s="360"/>
      <c r="BG17" s="360"/>
      <c r="BH17" s="360"/>
      <c r="BI17" s="360"/>
      <c r="BJ17" s="360"/>
      <c r="BK17" s="360"/>
    </row>
    <row r="18" s="356" customFormat="1" ht="27" customHeight="1" spans="1:63">
      <c r="A18" s="376" t="s">
        <v>722</v>
      </c>
      <c r="B18" s="67"/>
      <c r="C18" s="67"/>
      <c r="D18" s="67"/>
      <c r="E18" s="67"/>
      <c r="F18" s="67"/>
      <c r="G18" s="360"/>
      <c r="H18" s="360"/>
      <c r="I18" s="360"/>
      <c r="J18" s="360"/>
      <c r="K18" s="360"/>
      <c r="L18" s="360"/>
      <c r="M18" s="360"/>
      <c r="N18" s="360"/>
      <c r="O18" s="360"/>
      <c r="P18" s="360"/>
      <c r="Q18" s="360"/>
      <c r="R18" s="360"/>
      <c r="S18" s="360"/>
      <c r="T18" s="360"/>
      <c r="U18" s="360"/>
      <c r="V18" s="360"/>
      <c r="W18" s="360"/>
      <c r="X18" s="360"/>
      <c r="Y18" s="360"/>
      <c r="Z18" s="360"/>
      <c r="AA18" s="360"/>
      <c r="AB18" s="360"/>
      <c r="AC18" s="360"/>
      <c r="AD18" s="360"/>
      <c r="AE18" s="360"/>
      <c r="AF18" s="360"/>
      <c r="AG18" s="360"/>
      <c r="AH18" s="360"/>
      <c r="AI18" s="360"/>
      <c r="AJ18" s="360"/>
      <c r="AK18" s="360"/>
      <c r="AL18" s="360"/>
      <c r="AM18" s="360"/>
      <c r="AN18" s="360"/>
      <c r="AO18" s="360"/>
      <c r="AP18" s="360"/>
      <c r="AQ18" s="360"/>
      <c r="AR18" s="360"/>
      <c r="AS18" s="360"/>
      <c r="AT18" s="360"/>
      <c r="AU18" s="360"/>
      <c r="AV18" s="360"/>
      <c r="AW18" s="360"/>
      <c r="AX18" s="360"/>
      <c r="AY18" s="360"/>
      <c r="AZ18" s="360"/>
      <c r="BA18" s="360"/>
      <c r="BB18" s="360"/>
      <c r="BC18" s="360"/>
      <c r="BD18" s="360"/>
      <c r="BE18" s="360"/>
      <c r="BF18" s="360"/>
      <c r="BG18" s="360"/>
      <c r="BH18" s="360"/>
      <c r="BI18" s="360"/>
      <c r="BJ18" s="360"/>
      <c r="BK18" s="360"/>
    </row>
    <row r="19" s="356" customFormat="1" ht="27" customHeight="1" spans="1:63">
      <c r="A19" s="67" t="s">
        <v>723</v>
      </c>
      <c r="B19" s="67"/>
      <c r="C19" s="67"/>
      <c r="D19" s="67"/>
      <c r="E19" s="67"/>
      <c r="F19" s="67"/>
      <c r="G19" s="360"/>
      <c r="H19" s="360"/>
      <c r="I19" s="360"/>
      <c r="J19" s="360"/>
      <c r="K19" s="360"/>
      <c r="L19" s="360"/>
      <c r="M19" s="360"/>
      <c r="N19" s="360"/>
      <c r="O19" s="360"/>
      <c r="P19" s="360"/>
      <c r="Q19" s="360"/>
      <c r="R19" s="360"/>
      <c r="S19" s="360"/>
      <c r="T19" s="360"/>
      <c r="U19" s="360"/>
      <c r="V19" s="360"/>
      <c r="W19" s="360"/>
      <c r="X19" s="360"/>
      <c r="Y19" s="360"/>
      <c r="Z19" s="360"/>
      <c r="AA19" s="360"/>
      <c r="AB19" s="360"/>
      <c r="AC19" s="360"/>
      <c r="AD19" s="360"/>
      <c r="AE19" s="360"/>
      <c r="AF19" s="360"/>
      <c r="AG19" s="360"/>
      <c r="AH19" s="360"/>
      <c r="AI19" s="360"/>
      <c r="AJ19" s="360"/>
      <c r="AK19" s="360"/>
      <c r="AL19" s="360"/>
      <c r="AM19" s="360"/>
      <c r="AN19" s="360"/>
      <c r="AO19" s="360"/>
      <c r="AP19" s="360"/>
      <c r="AQ19" s="360"/>
      <c r="AR19" s="360"/>
      <c r="AS19" s="360"/>
      <c r="AT19" s="360"/>
      <c r="AU19" s="360"/>
      <c r="AV19" s="360"/>
      <c r="AW19" s="360"/>
      <c r="AX19" s="360"/>
      <c r="AY19" s="360"/>
      <c r="AZ19" s="360"/>
      <c r="BA19" s="360"/>
      <c r="BB19" s="360"/>
      <c r="BC19" s="360"/>
      <c r="BD19" s="360"/>
      <c r="BE19" s="360"/>
      <c r="BF19" s="360"/>
      <c r="BG19" s="360"/>
      <c r="BH19" s="360"/>
      <c r="BI19" s="360"/>
      <c r="BJ19" s="360"/>
      <c r="BK19" s="360"/>
    </row>
    <row r="20" s="356" customFormat="1" ht="27" customHeight="1" spans="1:63">
      <c r="A20" s="67" t="s">
        <v>724</v>
      </c>
      <c r="B20" s="67"/>
      <c r="C20" s="67"/>
      <c r="D20" s="67"/>
      <c r="E20" s="67"/>
      <c r="F20" s="67"/>
      <c r="G20" s="360"/>
      <c r="H20" s="360"/>
      <c r="I20" s="360"/>
      <c r="J20" s="360"/>
      <c r="K20" s="360"/>
      <c r="L20" s="360"/>
      <c r="M20" s="360"/>
      <c r="N20" s="360"/>
      <c r="O20" s="360"/>
      <c r="P20" s="360"/>
      <c r="Q20" s="360"/>
      <c r="R20" s="360"/>
      <c r="S20" s="360"/>
      <c r="T20" s="360"/>
      <c r="U20" s="360"/>
      <c r="V20" s="360"/>
      <c r="W20" s="360"/>
      <c r="X20" s="360"/>
      <c r="Y20" s="360"/>
      <c r="Z20" s="360"/>
      <c r="AA20" s="360"/>
      <c r="AB20" s="360"/>
      <c r="AC20" s="360"/>
      <c r="AD20" s="360"/>
      <c r="AE20" s="360"/>
      <c r="AF20" s="360"/>
      <c r="AG20" s="360"/>
      <c r="AH20" s="360"/>
      <c r="AI20" s="360"/>
      <c r="AJ20" s="360"/>
      <c r="AK20" s="360"/>
      <c r="AL20" s="360"/>
      <c r="AM20" s="360"/>
      <c r="AN20" s="360"/>
      <c r="AO20" s="360"/>
      <c r="AP20" s="360"/>
      <c r="AQ20" s="360"/>
      <c r="AR20" s="360"/>
      <c r="AS20" s="360"/>
      <c r="AT20" s="360"/>
      <c r="AU20" s="360"/>
      <c r="AV20" s="360"/>
      <c r="AW20" s="360"/>
      <c r="AX20" s="360"/>
      <c r="AY20" s="360"/>
      <c r="AZ20" s="360"/>
      <c r="BA20" s="360"/>
      <c r="BB20" s="360"/>
      <c r="BC20" s="360"/>
      <c r="BD20" s="360"/>
      <c r="BE20" s="360"/>
      <c r="BF20" s="360"/>
      <c r="BG20" s="360"/>
      <c r="BH20" s="360"/>
      <c r="BI20" s="360"/>
      <c r="BJ20" s="360"/>
      <c r="BK20" s="360"/>
    </row>
    <row r="21" s="356" customFormat="1" ht="46" customHeight="1" spans="1:63">
      <c r="A21" s="66" t="s">
        <v>725</v>
      </c>
      <c r="B21" s="66"/>
      <c r="C21" s="66"/>
      <c r="D21" s="66"/>
      <c r="E21" s="66"/>
      <c r="F21" s="66"/>
      <c r="G21" s="360"/>
      <c r="H21" s="360"/>
      <c r="I21" s="360"/>
      <c r="J21" s="360"/>
      <c r="K21" s="360"/>
      <c r="L21" s="360"/>
      <c r="M21" s="360"/>
      <c r="N21" s="360"/>
      <c r="O21" s="360"/>
      <c r="P21" s="360"/>
      <c r="Q21" s="360"/>
      <c r="R21" s="360"/>
      <c r="S21" s="360"/>
      <c r="T21" s="360"/>
      <c r="U21" s="360"/>
      <c r="V21" s="360"/>
      <c r="W21" s="360"/>
      <c r="X21" s="360"/>
      <c r="Y21" s="360"/>
      <c r="Z21" s="360"/>
      <c r="AA21" s="360"/>
      <c r="AB21" s="360"/>
      <c r="AC21" s="360"/>
      <c r="AD21" s="360"/>
      <c r="AE21" s="360"/>
      <c r="AF21" s="360"/>
      <c r="AG21" s="360"/>
      <c r="AH21" s="360"/>
      <c r="AI21" s="360"/>
      <c r="AJ21" s="360"/>
      <c r="AK21" s="360"/>
      <c r="AL21" s="360"/>
      <c r="AM21" s="360"/>
      <c r="AN21" s="360"/>
      <c r="AO21" s="360"/>
      <c r="AP21" s="360"/>
      <c r="AQ21" s="360"/>
      <c r="AR21" s="360"/>
      <c r="AS21" s="360"/>
      <c r="AT21" s="360"/>
      <c r="AU21" s="360"/>
      <c r="AV21" s="360"/>
      <c r="AW21" s="360"/>
      <c r="AX21" s="360"/>
      <c r="AY21" s="360"/>
      <c r="AZ21" s="360"/>
      <c r="BA21" s="360"/>
      <c r="BB21" s="360"/>
      <c r="BC21" s="360"/>
      <c r="BD21" s="360"/>
      <c r="BE21" s="360"/>
      <c r="BF21" s="360"/>
      <c r="BG21" s="360"/>
      <c r="BH21" s="360"/>
      <c r="BI21" s="360"/>
      <c r="BJ21" s="360"/>
      <c r="BK21" s="360"/>
    </row>
    <row r="22" s="356" customFormat="1" ht="42" customHeight="1" spans="1:63">
      <c r="A22" s="66" t="s">
        <v>726</v>
      </c>
      <c r="B22" s="66"/>
      <c r="C22" s="66"/>
      <c r="D22" s="66"/>
      <c r="E22" s="66"/>
      <c r="F22" s="66"/>
      <c r="G22" s="360"/>
      <c r="H22" s="360"/>
      <c r="I22" s="360"/>
      <c r="J22" s="360"/>
      <c r="K22" s="360"/>
      <c r="L22" s="360"/>
      <c r="M22" s="360"/>
      <c r="N22" s="360"/>
      <c r="O22" s="360"/>
      <c r="P22" s="360"/>
      <c r="Q22" s="360"/>
      <c r="R22" s="360"/>
      <c r="S22" s="360"/>
      <c r="T22" s="360"/>
      <c r="U22" s="360"/>
      <c r="V22" s="360"/>
      <c r="W22" s="360"/>
      <c r="X22" s="360"/>
      <c r="Y22" s="360"/>
      <c r="Z22" s="360"/>
      <c r="AA22" s="360"/>
      <c r="AB22" s="360"/>
      <c r="AC22" s="360"/>
      <c r="AD22" s="360"/>
      <c r="AE22" s="360"/>
      <c r="AF22" s="360"/>
      <c r="AG22" s="360"/>
      <c r="AH22" s="360"/>
      <c r="AI22" s="360"/>
      <c r="AJ22" s="360"/>
      <c r="AK22" s="360"/>
      <c r="AL22" s="360"/>
      <c r="AM22" s="360"/>
      <c r="AN22" s="360"/>
      <c r="AO22" s="360"/>
      <c r="AP22" s="360"/>
      <c r="AQ22" s="360"/>
      <c r="AR22" s="360"/>
      <c r="AS22" s="360"/>
      <c r="AT22" s="360"/>
      <c r="AU22" s="360"/>
      <c r="AV22" s="360"/>
      <c r="AW22" s="360"/>
      <c r="AX22" s="360"/>
      <c r="AY22" s="360"/>
      <c r="AZ22" s="360"/>
      <c r="BA22" s="360"/>
      <c r="BB22" s="360"/>
      <c r="BC22" s="360"/>
      <c r="BD22" s="360"/>
      <c r="BE22" s="360"/>
      <c r="BF22" s="360"/>
      <c r="BG22" s="360"/>
      <c r="BH22" s="360"/>
      <c r="BI22" s="360"/>
      <c r="BJ22" s="360"/>
      <c r="BK22" s="360"/>
    </row>
    <row r="23" s="356" customFormat="1" ht="37.2" customHeight="1" spans="1:63">
      <c r="A23" s="375" t="s">
        <v>727</v>
      </c>
      <c r="B23" s="375"/>
      <c r="C23" s="375"/>
      <c r="D23" s="375"/>
      <c r="E23" s="375"/>
      <c r="F23" s="375"/>
      <c r="G23" s="360"/>
      <c r="H23" s="360"/>
      <c r="I23" s="360"/>
      <c r="J23" s="360"/>
      <c r="K23" s="360"/>
      <c r="L23" s="360"/>
      <c r="M23" s="360"/>
      <c r="N23" s="360"/>
      <c r="O23" s="360"/>
      <c r="P23" s="360"/>
      <c r="Q23" s="360"/>
      <c r="R23" s="360"/>
      <c r="S23" s="360"/>
      <c r="T23" s="360"/>
      <c r="U23" s="360"/>
      <c r="V23" s="360"/>
      <c r="W23" s="360"/>
      <c r="X23" s="360"/>
      <c r="Y23" s="360"/>
      <c r="Z23" s="360"/>
      <c r="AA23" s="360"/>
      <c r="AB23" s="360"/>
      <c r="AC23" s="360"/>
      <c r="AD23" s="360"/>
      <c r="AE23" s="360"/>
      <c r="AF23" s="360"/>
      <c r="AG23" s="360"/>
      <c r="AH23" s="360"/>
      <c r="AI23" s="360"/>
      <c r="AJ23" s="360"/>
      <c r="AK23" s="360"/>
      <c r="AL23" s="360"/>
      <c r="AM23" s="360"/>
      <c r="AN23" s="360"/>
      <c r="AO23" s="360"/>
      <c r="AP23" s="360"/>
      <c r="AQ23" s="360"/>
      <c r="AR23" s="360"/>
      <c r="AS23" s="360"/>
      <c r="AT23" s="360"/>
      <c r="AU23" s="360"/>
      <c r="AV23" s="360"/>
      <c r="AW23" s="360"/>
      <c r="AX23" s="360"/>
      <c r="AY23" s="360"/>
      <c r="AZ23" s="360"/>
      <c r="BA23" s="360"/>
      <c r="BB23" s="360"/>
      <c r="BC23" s="360"/>
      <c r="BD23" s="360"/>
      <c r="BE23" s="360"/>
      <c r="BF23" s="360"/>
      <c r="BG23" s="360"/>
      <c r="BH23" s="360"/>
      <c r="BI23" s="360"/>
      <c r="BJ23" s="360"/>
      <c r="BK23" s="360"/>
    </row>
    <row r="24" s="356" customFormat="1" ht="27" customHeight="1" spans="1:63">
      <c r="A24" s="67" t="s">
        <v>728</v>
      </c>
      <c r="B24" s="67"/>
      <c r="C24" s="67"/>
      <c r="D24" s="67"/>
      <c r="E24" s="67"/>
      <c r="F24" s="67"/>
      <c r="G24" s="360"/>
      <c r="H24" s="360"/>
      <c r="I24" s="360"/>
      <c r="J24" s="360"/>
      <c r="K24" s="360"/>
      <c r="L24" s="360"/>
      <c r="M24" s="360"/>
      <c r="N24" s="360"/>
      <c r="O24" s="360"/>
      <c r="P24" s="360"/>
      <c r="Q24" s="360"/>
      <c r="R24" s="360"/>
      <c r="S24" s="360"/>
      <c r="T24" s="360"/>
      <c r="U24" s="360"/>
      <c r="V24" s="360"/>
      <c r="W24" s="360"/>
      <c r="X24" s="360"/>
      <c r="Y24" s="360"/>
      <c r="Z24" s="360"/>
      <c r="AA24" s="360"/>
      <c r="AB24" s="360"/>
      <c r="AC24" s="360"/>
      <c r="AD24" s="360"/>
      <c r="AE24" s="360"/>
      <c r="AF24" s="360"/>
      <c r="AG24" s="360"/>
      <c r="AH24" s="360"/>
      <c r="AI24" s="360"/>
      <c r="AJ24" s="360"/>
      <c r="AK24" s="360"/>
      <c r="AL24" s="360"/>
      <c r="AM24" s="360"/>
      <c r="AN24" s="360"/>
      <c r="AO24" s="360"/>
      <c r="AP24" s="360"/>
      <c r="AQ24" s="360"/>
      <c r="AR24" s="360"/>
      <c r="AS24" s="360"/>
      <c r="AT24" s="360"/>
      <c r="AU24" s="360"/>
      <c r="AV24" s="360"/>
      <c r="AW24" s="360"/>
      <c r="AX24" s="360"/>
      <c r="AY24" s="360"/>
      <c r="AZ24" s="360"/>
      <c r="BA24" s="360"/>
      <c r="BB24" s="360"/>
      <c r="BC24" s="360"/>
      <c r="BD24" s="360"/>
      <c r="BE24" s="360"/>
      <c r="BF24" s="360"/>
      <c r="BG24" s="360"/>
      <c r="BH24" s="360"/>
      <c r="BI24" s="360"/>
      <c r="BJ24" s="360"/>
      <c r="BK24" s="360"/>
    </row>
    <row r="25" s="356" customFormat="1" ht="59.1" customHeight="1" spans="1:63">
      <c r="A25" s="66" t="s">
        <v>729</v>
      </c>
      <c r="B25" s="66"/>
      <c r="C25" s="66"/>
      <c r="D25" s="66"/>
      <c r="E25" s="66"/>
      <c r="F25" s="66"/>
      <c r="G25" s="360"/>
      <c r="H25" s="360"/>
      <c r="I25" s="360"/>
      <c r="J25" s="360"/>
      <c r="K25" s="360"/>
      <c r="L25" s="360"/>
      <c r="M25" s="360"/>
      <c r="N25" s="360"/>
      <c r="O25" s="360"/>
      <c r="P25" s="360"/>
      <c r="Q25" s="360"/>
      <c r="R25" s="360"/>
      <c r="S25" s="360"/>
      <c r="T25" s="360"/>
      <c r="U25" s="360"/>
      <c r="V25" s="360"/>
      <c r="W25" s="360"/>
      <c r="X25" s="360"/>
      <c r="Y25" s="360"/>
      <c r="Z25" s="360"/>
      <c r="AA25" s="360"/>
      <c r="AB25" s="360"/>
      <c r="AC25" s="360"/>
      <c r="AD25" s="360"/>
      <c r="AE25" s="360"/>
      <c r="AF25" s="360"/>
      <c r="AG25" s="360"/>
      <c r="AH25" s="360"/>
      <c r="AI25" s="360"/>
      <c r="AJ25" s="360"/>
      <c r="AK25" s="360"/>
      <c r="AL25" s="360"/>
      <c r="AM25" s="360"/>
      <c r="AN25" s="360"/>
      <c r="AO25" s="360"/>
      <c r="AP25" s="360"/>
      <c r="AQ25" s="360"/>
      <c r="AR25" s="360"/>
      <c r="AS25" s="360"/>
      <c r="AT25" s="360"/>
      <c r="AU25" s="360"/>
      <c r="AV25" s="360"/>
      <c r="AW25" s="360"/>
      <c r="AX25" s="360"/>
      <c r="AY25" s="360"/>
      <c r="AZ25" s="360"/>
      <c r="BA25" s="360"/>
      <c r="BB25" s="360"/>
      <c r="BC25" s="360"/>
      <c r="BD25" s="360"/>
      <c r="BE25" s="360"/>
      <c r="BF25" s="360"/>
      <c r="BG25" s="360"/>
      <c r="BH25" s="360"/>
      <c r="BI25" s="360"/>
      <c r="BJ25" s="360"/>
      <c r="BK25" s="360"/>
    </row>
    <row r="26" s="356" customFormat="1" ht="25.2" customHeight="1" spans="1:63">
      <c r="A26" s="67" t="s">
        <v>730</v>
      </c>
      <c r="B26" s="67"/>
      <c r="C26" s="67"/>
      <c r="D26" s="67"/>
      <c r="E26" s="67"/>
      <c r="F26" s="67"/>
      <c r="G26" s="360"/>
      <c r="H26" s="360"/>
      <c r="I26" s="360"/>
      <c r="J26" s="360"/>
      <c r="K26" s="360"/>
      <c r="L26" s="360"/>
      <c r="M26" s="360"/>
      <c r="N26" s="360"/>
      <c r="O26" s="360"/>
      <c r="P26" s="360"/>
      <c r="Q26" s="360"/>
      <c r="R26" s="360"/>
      <c r="S26" s="360"/>
      <c r="T26" s="360"/>
      <c r="U26" s="360"/>
      <c r="V26" s="360"/>
      <c r="W26" s="360"/>
      <c r="X26" s="360"/>
      <c r="Y26" s="360"/>
      <c r="Z26" s="360"/>
      <c r="AA26" s="360"/>
      <c r="AB26" s="360"/>
      <c r="AC26" s="360"/>
      <c r="AD26" s="360"/>
      <c r="AE26" s="360"/>
      <c r="AF26" s="360"/>
      <c r="AG26" s="360"/>
      <c r="AH26" s="360"/>
      <c r="AI26" s="360"/>
      <c r="AJ26" s="360"/>
      <c r="AK26" s="360"/>
      <c r="AL26" s="360"/>
      <c r="AM26" s="360"/>
      <c r="AN26" s="360"/>
      <c r="AO26" s="360"/>
      <c r="AP26" s="360"/>
      <c r="AQ26" s="360"/>
      <c r="AR26" s="360"/>
      <c r="AS26" s="360"/>
      <c r="AT26" s="360"/>
      <c r="AU26" s="360"/>
      <c r="AV26" s="360"/>
      <c r="AW26" s="360"/>
      <c r="AX26" s="360"/>
      <c r="AY26" s="360"/>
      <c r="AZ26" s="360"/>
      <c r="BA26" s="360"/>
      <c r="BB26" s="360"/>
      <c r="BC26" s="360"/>
      <c r="BD26" s="360"/>
      <c r="BE26" s="360"/>
      <c r="BF26" s="360"/>
      <c r="BG26" s="360"/>
      <c r="BH26" s="360"/>
      <c r="BI26" s="360"/>
      <c r="BJ26" s="360"/>
      <c r="BK26" s="360"/>
    </row>
    <row r="27" s="356" customFormat="1" ht="25.2" customHeight="1" spans="1:63">
      <c r="A27" s="377" t="s">
        <v>731</v>
      </c>
      <c r="B27" s="377" t="s">
        <v>732</v>
      </c>
      <c r="C27" s="378" t="s">
        <v>733</v>
      </c>
      <c r="D27" s="379"/>
      <c r="E27" s="380"/>
      <c r="F27" s="377" t="s">
        <v>734</v>
      </c>
      <c r="G27" s="360"/>
      <c r="H27" s="360"/>
      <c r="I27" s="360"/>
      <c r="J27" s="360"/>
      <c r="K27" s="360"/>
      <c r="L27" s="360"/>
      <c r="M27" s="360"/>
      <c r="N27" s="360"/>
      <c r="O27" s="360"/>
      <c r="P27" s="360"/>
      <c r="Q27" s="360"/>
      <c r="R27" s="360"/>
      <c r="S27" s="360"/>
      <c r="T27" s="360"/>
      <c r="U27" s="360"/>
      <c r="V27" s="360"/>
      <c r="W27" s="360"/>
      <c r="X27" s="360"/>
      <c r="Y27" s="360"/>
      <c r="Z27" s="360"/>
      <c r="AA27" s="360"/>
      <c r="AB27" s="360"/>
      <c r="AC27" s="360"/>
      <c r="AD27" s="360"/>
      <c r="AE27" s="360"/>
      <c r="AF27" s="360"/>
      <c r="AG27" s="360"/>
      <c r="AH27" s="360"/>
      <c r="AI27" s="360"/>
      <c r="AJ27" s="360"/>
      <c r="AK27" s="360"/>
      <c r="AL27" s="360"/>
      <c r="AM27" s="360"/>
      <c r="AN27" s="360"/>
      <c r="AO27" s="360"/>
      <c r="AP27" s="360"/>
      <c r="AQ27" s="360"/>
      <c r="AR27" s="360"/>
      <c r="AS27" s="360"/>
      <c r="AT27" s="360"/>
      <c r="AU27" s="360"/>
      <c r="AV27" s="360"/>
      <c r="AW27" s="360"/>
      <c r="AX27" s="360"/>
      <c r="AY27" s="360"/>
      <c r="AZ27" s="360"/>
      <c r="BA27" s="360"/>
      <c r="BB27" s="360"/>
      <c r="BC27" s="360"/>
      <c r="BD27" s="360"/>
      <c r="BE27" s="360"/>
      <c r="BF27" s="360"/>
      <c r="BG27" s="360"/>
      <c r="BH27" s="360"/>
      <c r="BI27" s="360"/>
      <c r="BJ27" s="360"/>
      <c r="BK27" s="360"/>
    </row>
    <row r="28" s="356" customFormat="1" ht="72" customHeight="1" spans="1:63">
      <c r="A28" s="381" t="s">
        <v>735</v>
      </c>
      <c r="B28" s="382" t="s">
        <v>736</v>
      </c>
      <c r="C28" s="383" t="s">
        <v>737</v>
      </c>
      <c r="D28" s="384"/>
      <c r="E28" s="385"/>
      <c r="F28" s="386">
        <v>22.25</v>
      </c>
      <c r="G28" s="360"/>
      <c r="H28" s="360"/>
      <c r="I28" s="360"/>
      <c r="J28" s="360"/>
      <c r="K28" s="360"/>
      <c r="L28" s="360"/>
      <c r="M28" s="360"/>
      <c r="N28" s="360"/>
      <c r="O28" s="360"/>
      <c r="P28" s="360"/>
      <c r="Q28" s="360"/>
      <c r="R28" s="360"/>
      <c r="S28" s="360"/>
      <c r="T28" s="360"/>
      <c r="U28" s="360"/>
      <c r="V28" s="360"/>
      <c r="W28" s="360"/>
      <c r="X28" s="360"/>
      <c r="Y28" s="360"/>
      <c r="Z28" s="360"/>
      <c r="AA28" s="360"/>
      <c r="AB28" s="360"/>
      <c r="AC28" s="360"/>
      <c r="AD28" s="360"/>
      <c r="AE28" s="360"/>
      <c r="AF28" s="360"/>
      <c r="AG28" s="360"/>
      <c r="AH28" s="360"/>
      <c r="AI28" s="360"/>
      <c r="AJ28" s="360"/>
      <c r="AK28" s="360"/>
      <c r="AL28" s="360"/>
      <c r="AM28" s="360"/>
      <c r="AN28" s="360"/>
      <c r="AO28" s="360"/>
      <c r="AP28" s="360"/>
      <c r="AQ28" s="360"/>
      <c r="AR28" s="360"/>
      <c r="AS28" s="360"/>
      <c r="AT28" s="360"/>
      <c r="AU28" s="360"/>
      <c r="AV28" s="360"/>
      <c r="AW28" s="360"/>
      <c r="AX28" s="360"/>
      <c r="AY28" s="360"/>
      <c r="AZ28" s="360"/>
      <c r="BA28" s="360"/>
      <c r="BB28" s="360"/>
      <c r="BC28" s="360"/>
      <c r="BD28" s="360"/>
      <c r="BE28" s="360"/>
      <c r="BF28" s="360"/>
      <c r="BG28" s="360"/>
      <c r="BH28" s="360"/>
      <c r="BI28" s="360"/>
      <c r="BJ28" s="360"/>
      <c r="BK28" s="360"/>
    </row>
    <row r="29" s="356" customFormat="1" ht="25.2" customHeight="1" spans="1:63">
      <c r="A29" s="387"/>
      <c r="B29" s="382" t="s">
        <v>738</v>
      </c>
      <c r="C29" s="383" t="s">
        <v>739</v>
      </c>
      <c r="D29" s="384"/>
      <c r="E29" s="385"/>
      <c r="F29" s="386">
        <v>95.55</v>
      </c>
      <c r="G29" s="360"/>
      <c r="H29" s="360"/>
      <c r="I29" s="360"/>
      <c r="J29" s="360"/>
      <c r="K29" s="360"/>
      <c r="L29" s="360"/>
      <c r="M29" s="360"/>
      <c r="N29" s="360"/>
      <c r="O29" s="360"/>
      <c r="P29" s="360"/>
      <c r="Q29" s="360"/>
      <c r="R29" s="360"/>
      <c r="S29" s="360"/>
      <c r="T29" s="360"/>
      <c r="U29" s="360"/>
      <c r="V29" s="360"/>
      <c r="W29" s="360"/>
      <c r="X29" s="360"/>
      <c r="Y29" s="360"/>
      <c r="Z29" s="360"/>
      <c r="AA29" s="360"/>
      <c r="AB29" s="360"/>
      <c r="AC29" s="360"/>
      <c r="AD29" s="360"/>
      <c r="AE29" s="360"/>
      <c r="AF29" s="360"/>
      <c r="AG29" s="360"/>
      <c r="AH29" s="360"/>
      <c r="AI29" s="360"/>
      <c r="AJ29" s="360"/>
      <c r="AK29" s="360"/>
      <c r="AL29" s="360"/>
      <c r="AM29" s="360"/>
      <c r="AN29" s="360"/>
      <c r="AO29" s="360"/>
      <c r="AP29" s="360"/>
      <c r="AQ29" s="360"/>
      <c r="AR29" s="360"/>
      <c r="AS29" s="360"/>
      <c r="AT29" s="360"/>
      <c r="AU29" s="360"/>
      <c r="AV29" s="360"/>
      <c r="AW29" s="360"/>
      <c r="AX29" s="360"/>
      <c r="AY29" s="360"/>
      <c r="AZ29" s="360"/>
      <c r="BA29" s="360"/>
      <c r="BB29" s="360"/>
      <c r="BC29" s="360"/>
      <c r="BD29" s="360"/>
      <c r="BE29" s="360"/>
      <c r="BF29" s="360"/>
      <c r="BG29" s="360"/>
      <c r="BH29" s="360"/>
      <c r="BI29" s="360"/>
      <c r="BJ29" s="360"/>
      <c r="BK29" s="360"/>
    </row>
    <row r="30" s="356" customFormat="1" ht="76" customHeight="1" spans="1:63">
      <c r="A30" s="388"/>
      <c r="B30" s="382" t="s">
        <v>740</v>
      </c>
      <c r="C30" s="383" t="s">
        <v>741</v>
      </c>
      <c r="D30" s="384"/>
      <c r="E30" s="385"/>
      <c r="F30" s="386">
        <v>217</v>
      </c>
      <c r="G30" s="360"/>
      <c r="H30" s="360"/>
      <c r="I30" s="360"/>
      <c r="J30" s="360"/>
      <c r="K30" s="360"/>
      <c r="L30" s="360"/>
      <c r="M30" s="360"/>
      <c r="N30" s="360"/>
      <c r="O30" s="360"/>
      <c r="P30" s="360"/>
      <c r="Q30" s="360"/>
      <c r="R30" s="360"/>
      <c r="S30" s="360"/>
      <c r="T30" s="360"/>
      <c r="U30" s="360"/>
      <c r="V30" s="360"/>
      <c r="W30" s="360"/>
      <c r="X30" s="360"/>
      <c r="Y30" s="360"/>
      <c r="Z30" s="360"/>
      <c r="AA30" s="360"/>
      <c r="AB30" s="360"/>
      <c r="AC30" s="360"/>
      <c r="AD30" s="360"/>
      <c r="AE30" s="360"/>
      <c r="AF30" s="360"/>
      <c r="AG30" s="360"/>
      <c r="AH30" s="360"/>
      <c r="AI30" s="360"/>
      <c r="AJ30" s="360"/>
      <c r="AK30" s="360"/>
      <c r="AL30" s="360"/>
      <c r="AM30" s="360"/>
      <c r="AN30" s="360"/>
      <c r="AO30" s="360"/>
      <c r="AP30" s="360"/>
      <c r="AQ30" s="360"/>
      <c r="AR30" s="360"/>
      <c r="AS30" s="360"/>
      <c r="AT30" s="360"/>
      <c r="AU30" s="360"/>
      <c r="AV30" s="360"/>
      <c r="AW30" s="360"/>
      <c r="AX30" s="360"/>
      <c r="AY30" s="360"/>
      <c r="AZ30" s="360"/>
      <c r="BA30" s="360"/>
      <c r="BB30" s="360"/>
      <c r="BC30" s="360"/>
      <c r="BD30" s="360"/>
      <c r="BE30" s="360"/>
      <c r="BF30" s="360"/>
      <c r="BG30" s="360"/>
      <c r="BH30" s="360"/>
      <c r="BI30" s="360"/>
      <c r="BJ30" s="360"/>
      <c r="BK30" s="360"/>
    </row>
    <row r="31" s="356" customFormat="1" ht="60" customHeight="1" spans="1:63">
      <c r="A31" s="382" t="s">
        <v>742</v>
      </c>
      <c r="B31" s="382" t="s">
        <v>738</v>
      </c>
      <c r="C31" s="389" t="s">
        <v>743</v>
      </c>
      <c r="D31" s="390"/>
      <c r="E31" s="391"/>
      <c r="F31" s="386" t="s">
        <v>744</v>
      </c>
      <c r="G31" s="360"/>
      <c r="H31" s="360"/>
      <c r="I31" s="360"/>
      <c r="J31" s="360"/>
      <c r="K31" s="360"/>
      <c r="L31" s="360"/>
      <c r="M31" s="360"/>
      <c r="N31" s="360"/>
      <c r="O31" s="360"/>
      <c r="P31" s="360"/>
      <c r="Q31" s="360"/>
      <c r="R31" s="360"/>
      <c r="S31" s="360"/>
      <c r="T31" s="360"/>
      <c r="U31" s="360"/>
      <c r="V31" s="360"/>
      <c r="W31" s="360"/>
      <c r="X31" s="360"/>
      <c r="Y31" s="360"/>
      <c r="Z31" s="360"/>
      <c r="AA31" s="360"/>
      <c r="AB31" s="360"/>
      <c r="AC31" s="360"/>
      <c r="AD31" s="360"/>
      <c r="AE31" s="360"/>
      <c r="AF31" s="360"/>
      <c r="AG31" s="360"/>
      <c r="AH31" s="360"/>
      <c r="AI31" s="360"/>
      <c r="AJ31" s="360"/>
      <c r="AK31" s="360"/>
      <c r="AL31" s="360"/>
      <c r="AM31" s="360"/>
      <c r="AN31" s="360"/>
      <c r="AO31" s="360"/>
      <c r="AP31" s="360"/>
      <c r="AQ31" s="360"/>
      <c r="AR31" s="360"/>
      <c r="AS31" s="360"/>
      <c r="AT31" s="360"/>
      <c r="AU31" s="360"/>
      <c r="AV31" s="360"/>
      <c r="AW31" s="360"/>
      <c r="AX31" s="360"/>
      <c r="AY31" s="360"/>
      <c r="AZ31" s="360"/>
      <c r="BA31" s="360"/>
      <c r="BB31" s="360"/>
      <c r="BC31" s="360"/>
      <c r="BD31" s="360"/>
      <c r="BE31" s="360"/>
      <c r="BF31" s="360"/>
      <c r="BG31" s="360"/>
      <c r="BH31" s="360"/>
      <c r="BI31" s="360"/>
      <c r="BJ31" s="360"/>
      <c r="BK31" s="360"/>
    </row>
    <row r="32" s="356" customFormat="1" ht="61" customHeight="1" spans="1:63">
      <c r="A32" s="382" t="s">
        <v>745</v>
      </c>
      <c r="B32" s="392" t="s">
        <v>738</v>
      </c>
      <c r="C32" s="383" t="s">
        <v>746</v>
      </c>
      <c r="D32" s="384"/>
      <c r="E32" s="385"/>
      <c r="F32" s="386">
        <v>10</v>
      </c>
      <c r="G32" s="360"/>
      <c r="H32" s="360"/>
      <c r="I32" s="360"/>
      <c r="J32" s="360"/>
      <c r="K32" s="360"/>
      <c r="L32" s="360"/>
      <c r="M32" s="360"/>
      <c r="N32" s="360"/>
      <c r="O32" s="360"/>
      <c r="P32" s="360"/>
      <c r="Q32" s="360"/>
      <c r="R32" s="360"/>
      <c r="S32" s="360"/>
      <c r="T32" s="360"/>
      <c r="U32" s="360"/>
      <c r="V32" s="360"/>
      <c r="W32" s="360"/>
      <c r="X32" s="360"/>
      <c r="Y32" s="360"/>
      <c r="Z32" s="360"/>
      <c r="AA32" s="360"/>
      <c r="AB32" s="360"/>
      <c r="AC32" s="360"/>
      <c r="AD32" s="360"/>
      <c r="AE32" s="360"/>
      <c r="AF32" s="360"/>
      <c r="AG32" s="360"/>
      <c r="AH32" s="360"/>
      <c r="AI32" s="360"/>
      <c r="AJ32" s="360"/>
      <c r="AK32" s="360"/>
      <c r="AL32" s="360"/>
      <c r="AM32" s="360"/>
      <c r="AN32" s="360"/>
      <c r="AO32" s="360"/>
      <c r="AP32" s="360"/>
      <c r="AQ32" s="360"/>
      <c r="AR32" s="360"/>
      <c r="AS32" s="360"/>
      <c r="AT32" s="360"/>
      <c r="AU32" s="360"/>
      <c r="AV32" s="360"/>
      <c r="AW32" s="360"/>
      <c r="AX32" s="360"/>
      <c r="AY32" s="360"/>
      <c r="AZ32" s="360"/>
      <c r="BA32" s="360"/>
      <c r="BB32" s="360"/>
      <c r="BC32" s="360"/>
      <c r="BD32" s="360"/>
      <c r="BE32" s="360"/>
      <c r="BF32" s="360"/>
      <c r="BG32" s="360"/>
      <c r="BH32" s="360"/>
      <c r="BI32" s="360"/>
      <c r="BJ32" s="360"/>
      <c r="BK32" s="360"/>
    </row>
    <row r="33" s="356" customFormat="1" ht="59" customHeight="1" spans="1:63">
      <c r="A33" s="393" t="s">
        <v>747</v>
      </c>
      <c r="B33" s="392" t="s">
        <v>748</v>
      </c>
      <c r="C33" s="383" t="s">
        <v>749</v>
      </c>
      <c r="D33" s="384"/>
      <c r="E33" s="385"/>
      <c r="F33" s="386">
        <v>9</v>
      </c>
      <c r="G33" s="360"/>
      <c r="H33" s="360"/>
      <c r="I33" s="360"/>
      <c r="J33" s="360"/>
      <c r="K33" s="360"/>
      <c r="L33" s="360"/>
      <c r="M33" s="360"/>
      <c r="N33" s="360"/>
      <c r="O33" s="360"/>
      <c r="P33" s="360"/>
      <c r="Q33" s="360"/>
      <c r="R33" s="360"/>
      <c r="S33" s="360"/>
      <c r="T33" s="360"/>
      <c r="U33" s="360"/>
      <c r="V33" s="360"/>
      <c r="W33" s="360"/>
      <c r="X33" s="360"/>
      <c r="Y33" s="360"/>
      <c r="Z33" s="360"/>
      <c r="AA33" s="360"/>
      <c r="AB33" s="360"/>
      <c r="AC33" s="360"/>
      <c r="AD33" s="360"/>
      <c r="AE33" s="360"/>
      <c r="AF33" s="360"/>
      <c r="AG33" s="360"/>
      <c r="AH33" s="360"/>
      <c r="AI33" s="360"/>
      <c r="AJ33" s="360"/>
      <c r="AK33" s="360"/>
      <c r="AL33" s="360"/>
      <c r="AM33" s="360"/>
      <c r="AN33" s="360"/>
      <c r="AO33" s="360"/>
      <c r="AP33" s="360"/>
      <c r="AQ33" s="360"/>
      <c r="AR33" s="360"/>
      <c r="AS33" s="360"/>
      <c r="AT33" s="360"/>
      <c r="AU33" s="360"/>
      <c r="AV33" s="360"/>
      <c r="AW33" s="360"/>
      <c r="AX33" s="360"/>
      <c r="AY33" s="360"/>
      <c r="AZ33" s="360"/>
      <c r="BA33" s="360"/>
      <c r="BB33" s="360"/>
      <c r="BC33" s="360"/>
      <c r="BD33" s="360"/>
      <c r="BE33" s="360"/>
      <c r="BF33" s="360"/>
      <c r="BG33" s="360"/>
      <c r="BH33" s="360"/>
      <c r="BI33" s="360"/>
      <c r="BJ33" s="360"/>
      <c r="BK33" s="360"/>
    </row>
    <row r="34" s="356" customFormat="1" ht="46" customHeight="1" spans="1:63">
      <c r="A34" s="394"/>
      <c r="B34" s="392" t="s">
        <v>738</v>
      </c>
      <c r="C34" s="383" t="s">
        <v>750</v>
      </c>
      <c r="D34" s="384"/>
      <c r="E34" s="385"/>
      <c r="F34" s="386">
        <v>40</v>
      </c>
      <c r="G34" s="360"/>
      <c r="H34" s="360"/>
      <c r="I34" s="360"/>
      <c r="J34" s="360"/>
      <c r="K34" s="360"/>
      <c r="L34" s="360"/>
      <c r="M34" s="360"/>
      <c r="N34" s="360"/>
      <c r="O34" s="360"/>
      <c r="P34" s="360"/>
      <c r="Q34" s="360"/>
      <c r="R34" s="360"/>
      <c r="S34" s="360"/>
      <c r="T34" s="360"/>
      <c r="U34" s="360"/>
      <c r="V34" s="360"/>
      <c r="W34" s="360"/>
      <c r="X34" s="360"/>
      <c r="Y34" s="360"/>
      <c r="Z34" s="360"/>
      <c r="AA34" s="360"/>
      <c r="AB34" s="360"/>
      <c r="AC34" s="360"/>
      <c r="AD34" s="360"/>
      <c r="AE34" s="360"/>
      <c r="AF34" s="360"/>
      <c r="AG34" s="360"/>
      <c r="AH34" s="360"/>
      <c r="AI34" s="360"/>
      <c r="AJ34" s="360"/>
      <c r="AK34" s="360"/>
      <c r="AL34" s="360"/>
      <c r="AM34" s="360"/>
      <c r="AN34" s="360"/>
      <c r="AO34" s="360"/>
      <c r="AP34" s="360"/>
      <c r="AQ34" s="360"/>
      <c r="AR34" s="360"/>
      <c r="AS34" s="360"/>
      <c r="AT34" s="360"/>
      <c r="AU34" s="360"/>
      <c r="AV34" s="360"/>
      <c r="AW34" s="360"/>
      <c r="AX34" s="360"/>
      <c r="AY34" s="360"/>
      <c r="AZ34" s="360"/>
      <c r="BA34" s="360"/>
      <c r="BB34" s="360"/>
      <c r="BC34" s="360"/>
      <c r="BD34" s="360"/>
      <c r="BE34" s="360"/>
      <c r="BF34" s="360"/>
      <c r="BG34" s="360"/>
      <c r="BH34" s="360"/>
      <c r="BI34" s="360"/>
      <c r="BJ34" s="360"/>
      <c r="BK34" s="360"/>
    </row>
    <row r="35" s="356" customFormat="1" ht="39" customHeight="1" spans="1:63">
      <c r="A35" s="395"/>
      <c r="B35" s="392" t="s">
        <v>740</v>
      </c>
      <c r="C35" s="383" t="s">
        <v>751</v>
      </c>
      <c r="D35" s="384"/>
      <c r="E35" s="385"/>
      <c r="F35" s="386">
        <v>60</v>
      </c>
      <c r="G35" s="360"/>
      <c r="H35" s="360"/>
      <c r="I35" s="360"/>
      <c r="J35" s="360"/>
      <c r="K35" s="360"/>
      <c r="L35" s="360"/>
      <c r="M35" s="360"/>
      <c r="N35" s="360"/>
      <c r="O35" s="360"/>
      <c r="P35" s="360"/>
      <c r="Q35" s="360"/>
      <c r="R35" s="360"/>
      <c r="S35" s="360"/>
      <c r="T35" s="360"/>
      <c r="U35" s="360"/>
      <c r="V35" s="360"/>
      <c r="W35" s="360"/>
      <c r="X35" s="360"/>
      <c r="Y35" s="360"/>
      <c r="Z35" s="360"/>
      <c r="AA35" s="360"/>
      <c r="AB35" s="360"/>
      <c r="AC35" s="360"/>
      <c r="AD35" s="360"/>
      <c r="AE35" s="360"/>
      <c r="AF35" s="360"/>
      <c r="AG35" s="360"/>
      <c r="AH35" s="360"/>
      <c r="AI35" s="360"/>
      <c r="AJ35" s="360"/>
      <c r="AK35" s="360"/>
      <c r="AL35" s="360"/>
      <c r="AM35" s="360"/>
      <c r="AN35" s="360"/>
      <c r="AO35" s="360"/>
      <c r="AP35" s="360"/>
      <c r="AQ35" s="360"/>
      <c r="AR35" s="360"/>
      <c r="AS35" s="360"/>
      <c r="AT35" s="360"/>
      <c r="AU35" s="360"/>
      <c r="AV35" s="360"/>
      <c r="AW35" s="360"/>
      <c r="AX35" s="360"/>
      <c r="AY35" s="360"/>
      <c r="AZ35" s="360"/>
      <c r="BA35" s="360"/>
      <c r="BB35" s="360"/>
      <c r="BC35" s="360"/>
      <c r="BD35" s="360"/>
      <c r="BE35" s="360"/>
      <c r="BF35" s="360"/>
      <c r="BG35" s="360"/>
      <c r="BH35" s="360"/>
      <c r="BI35" s="360"/>
      <c r="BJ35" s="360"/>
      <c r="BK35" s="360"/>
    </row>
    <row r="36" s="356" customFormat="1" ht="33" customHeight="1" spans="1:63">
      <c r="A36" s="375" t="s">
        <v>752</v>
      </c>
      <c r="B36" s="375"/>
      <c r="C36" s="375"/>
      <c r="D36" s="375"/>
      <c r="E36" s="375"/>
      <c r="F36" s="375"/>
      <c r="G36" s="360"/>
      <c r="H36" s="360"/>
      <c r="I36" s="360"/>
      <c r="J36" s="360"/>
      <c r="K36" s="360"/>
      <c r="L36" s="360"/>
      <c r="M36" s="360"/>
      <c r="N36" s="360"/>
      <c r="O36" s="360"/>
      <c r="P36" s="360"/>
      <c r="Q36" s="360"/>
      <c r="R36" s="360"/>
      <c r="S36" s="360"/>
      <c r="T36" s="360"/>
      <c r="U36" s="360"/>
      <c r="V36" s="360"/>
      <c r="W36" s="360"/>
      <c r="X36" s="360"/>
      <c r="Y36" s="360"/>
      <c r="Z36" s="360"/>
      <c r="AA36" s="360"/>
      <c r="AB36" s="360"/>
      <c r="AC36" s="360"/>
      <c r="AD36" s="360"/>
      <c r="AE36" s="360"/>
      <c r="AF36" s="360"/>
      <c r="AG36" s="360"/>
      <c r="AH36" s="360"/>
      <c r="AI36" s="360"/>
      <c r="AJ36" s="360"/>
      <c r="AK36" s="360"/>
      <c r="AL36" s="360"/>
      <c r="AM36" s="360"/>
      <c r="AN36" s="360"/>
      <c r="AO36" s="360"/>
      <c r="AP36" s="360"/>
      <c r="AQ36" s="360"/>
      <c r="AR36" s="360"/>
      <c r="AS36" s="360"/>
      <c r="AT36" s="360"/>
      <c r="AU36" s="360"/>
      <c r="AV36" s="360"/>
      <c r="AW36" s="360"/>
      <c r="AX36" s="360"/>
      <c r="AY36" s="360"/>
      <c r="AZ36" s="360"/>
      <c r="BA36" s="360"/>
      <c r="BB36" s="360"/>
      <c r="BC36" s="360"/>
      <c r="BD36" s="360"/>
      <c r="BE36" s="360"/>
      <c r="BF36" s="360"/>
      <c r="BG36" s="360"/>
      <c r="BH36" s="360"/>
      <c r="BI36" s="360"/>
      <c r="BJ36" s="360"/>
      <c r="BK36" s="360"/>
    </row>
    <row r="37" s="358" customFormat="1" ht="35.1" customHeight="1" spans="1:63">
      <c r="A37" s="67" t="s">
        <v>753</v>
      </c>
      <c r="B37" s="67"/>
      <c r="C37" s="67"/>
      <c r="D37" s="67"/>
      <c r="E37" s="67"/>
      <c r="F37" s="67"/>
      <c r="G37" s="360"/>
      <c r="H37" s="360"/>
      <c r="I37" s="360"/>
      <c r="J37" s="360"/>
      <c r="K37" s="360"/>
      <c r="L37" s="360"/>
      <c r="M37" s="360"/>
      <c r="N37" s="360"/>
      <c r="O37" s="360"/>
      <c r="P37" s="360"/>
      <c r="Q37" s="360"/>
      <c r="R37" s="360"/>
      <c r="S37" s="360"/>
      <c r="T37" s="360"/>
      <c r="U37" s="360"/>
      <c r="V37" s="360"/>
      <c r="W37" s="360"/>
      <c r="X37" s="360"/>
      <c r="Y37" s="360"/>
      <c r="Z37" s="360"/>
      <c r="AA37" s="360"/>
      <c r="AB37" s="360"/>
      <c r="AC37" s="360"/>
      <c r="AD37" s="360"/>
      <c r="AE37" s="360"/>
      <c r="AF37" s="360"/>
      <c r="AG37" s="360"/>
      <c r="AH37" s="360"/>
      <c r="AI37" s="360"/>
      <c r="AJ37" s="360"/>
      <c r="AK37" s="360"/>
      <c r="AL37" s="360"/>
      <c r="AM37" s="360"/>
      <c r="AN37" s="360"/>
      <c r="AO37" s="360"/>
      <c r="AP37" s="360"/>
      <c r="AQ37" s="360"/>
      <c r="AR37" s="360"/>
      <c r="AS37" s="360"/>
      <c r="AT37" s="360"/>
      <c r="AU37" s="360"/>
      <c r="AV37" s="360"/>
      <c r="AW37" s="360"/>
      <c r="AX37" s="360"/>
      <c r="AY37" s="360"/>
      <c r="AZ37" s="360"/>
      <c r="BA37" s="360"/>
      <c r="BB37" s="360"/>
      <c r="BC37" s="360"/>
      <c r="BD37" s="360"/>
      <c r="BE37" s="360"/>
      <c r="BF37" s="360"/>
      <c r="BG37" s="360"/>
      <c r="BH37" s="360"/>
      <c r="BI37" s="360"/>
      <c r="BJ37" s="360"/>
      <c r="BK37" s="360"/>
    </row>
    <row r="38" s="356" customFormat="1" ht="21" customHeight="1" spans="1:63">
      <c r="A38" s="396" t="s">
        <v>754</v>
      </c>
      <c r="B38" s="397"/>
      <c r="C38" s="397"/>
      <c r="D38" s="397"/>
      <c r="E38" s="397"/>
      <c r="F38" s="398"/>
      <c r="G38" s="360"/>
      <c r="H38" s="360"/>
      <c r="I38" s="360"/>
      <c r="J38" s="360"/>
      <c r="K38" s="360"/>
      <c r="L38" s="360"/>
      <c r="M38" s="360"/>
      <c r="N38" s="360"/>
      <c r="O38" s="360"/>
      <c r="P38" s="360"/>
      <c r="Q38" s="360"/>
      <c r="R38" s="360"/>
      <c r="S38" s="360"/>
      <c r="T38" s="360"/>
      <c r="U38" s="360"/>
      <c r="V38" s="360"/>
      <c r="W38" s="360"/>
      <c r="X38" s="360"/>
      <c r="Y38" s="360"/>
      <c r="Z38" s="360"/>
      <c r="AA38" s="360"/>
      <c r="AB38" s="360"/>
      <c r="AC38" s="360"/>
      <c r="AD38" s="360"/>
      <c r="AE38" s="360"/>
      <c r="AF38" s="360"/>
      <c r="AG38" s="360"/>
      <c r="AH38" s="360"/>
      <c r="AI38" s="360"/>
      <c r="AJ38" s="360"/>
      <c r="AK38" s="360"/>
      <c r="AL38" s="360"/>
      <c r="AM38" s="360"/>
      <c r="AN38" s="360"/>
      <c r="AO38" s="360"/>
      <c r="AP38" s="360"/>
      <c r="AQ38" s="360"/>
      <c r="AR38" s="360"/>
      <c r="AS38" s="360"/>
      <c r="AT38" s="360"/>
      <c r="AU38" s="360"/>
      <c r="AV38" s="360"/>
      <c r="AW38" s="360"/>
      <c r="AX38" s="360"/>
      <c r="AY38" s="360"/>
      <c r="AZ38" s="360"/>
      <c r="BA38" s="360"/>
      <c r="BB38" s="360"/>
      <c r="BC38" s="360"/>
      <c r="BD38" s="360"/>
      <c r="BE38" s="360"/>
      <c r="BF38" s="360"/>
      <c r="BG38" s="360"/>
      <c r="BH38" s="360"/>
      <c r="BI38" s="360"/>
      <c r="BJ38" s="360"/>
      <c r="BK38" s="360"/>
    </row>
    <row r="39" s="356" customFormat="1" ht="58" customHeight="1" spans="1:63">
      <c r="A39" s="399"/>
      <c r="B39" s="400"/>
      <c r="C39" s="400"/>
      <c r="D39" s="400"/>
      <c r="E39" s="400"/>
      <c r="F39" s="401"/>
      <c r="G39" s="360"/>
      <c r="H39" s="360"/>
      <c r="I39" s="360"/>
      <c r="J39" s="360"/>
      <c r="K39" s="360"/>
      <c r="L39" s="360"/>
      <c r="M39" s="360"/>
      <c r="N39" s="360"/>
      <c r="O39" s="360"/>
      <c r="P39" s="360"/>
      <c r="Q39" s="360"/>
      <c r="R39" s="360"/>
      <c r="S39" s="360"/>
      <c r="T39" s="360"/>
      <c r="U39" s="360"/>
      <c r="V39" s="360"/>
      <c r="W39" s="360"/>
      <c r="X39" s="360"/>
      <c r="Y39" s="360"/>
      <c r="Z39" s="360"/>
      <c r="AA39" s="360"/>
      <c r="AB39" s="360"/>
      <c r="AC39" s="360"/>
      <c r="AD39" s="360"/>
      <c r="AE39" s="360"/>
      <c r="AF39" s="360"/>
      <c r="AG39" s="360"/>
      <c r="AH39" s="360"/>
      <c r="AI39" s="360"/>
      <c r="AJ39" s="360"/>
      <c r="AK39" s="360"/>
      <c r="AL39" s="360"/>
      <c r="AM39" s="360"/>
      <c r="AN39" s="360"/>
      <c r="AO39" s="360"/>
      <c r="AP39" s="360"/>
      <c r="AQ39" s="360"/>
      <c r="AR39" s="360"/>
      <c r="AS39" s="360"/>
      <c r="AT39" s="360"/>
      <c r="AU39" s="360"/>
      <c r="AV39" s="360"/>
      <c r="AW39" s="360"/>
      <c r="AX39" s="360"/>
      <c r="AY39" s="360"/>
      <c r="AZ39" s="360"/>
      <c r="BA39" s="360"/>
      <c r="BB39" s="360"/>
      <c r="BC39" s="360"/>
      <c r="BD39" s="360"/>
      <c r="BE39" s="360"/>
      <c r="BF39" s="360"/>
      <c r="BG39" s="360"/>
      <c r="BH39" s="360"/>
      <c r="BI39" s="360"/>
      <c r="BJ39" s="360"/>
      <c r="BK39" s="360"/>
    </row>
    <row r="40" s="356" customFormat="1" ht="21" spans="1:63">
      <c r="A40" s="399" t="s">
        <v>755</v>
      </c>
      <c r="B40" s="400"/>
      <c r="C40" s="400"/>
      <c r="D40" s="400"/>
      <c r="E40" s="400"/>
      <c r="F40" s="401"/>
      <c r="G40" s="360"/>
      <c r="H40" s="360"/>
      <c r="I40" s="360"/>
      <c r="J40" s="360"/>
      <c r="K40" s="360"/>
      <c r="L40" s="360"/>
      <c r="M40" s="360"/>
      <c r="N40" s="360"/>
      <c r="O40" s="360"/>
      <c r="P40" s="360"/>
      <c r="Q40" s="360"/>
      <c r="R40" s="360"/>
      <c r="S40" s="360"/>
      <c r="T40" s="360"/>
      <c r="U40" s="360"/>
      <c r="V40" s="360"/>
      <c r="W40" s="360"/>
      <c r="X40" s="360"/>
      <c r="Y40" s="360"/>
      <c r="Z40" s="360"/>
      <c r="AA40" s="360"/>
      <c r="AB40" s="360"/>
      <c r="AC40" s="360"/>
      <c r="AD40" s="360"/>
      <c r="AE40" s="360"/>
      <c r="AF40" s="360"/>
      <c r="AG40" s="360"/>
      <c r="AH40" s="360"/>
      <c r="AI40" s="360"/>
      <c r="AJ40" s="360"/>
      <c r="AK40" s="360"/>
      <c r="AL40" s="360"/>
      <c r="AM40" s="360"/>
      <c r="AN40" s="360"/>
      <c r="AO40" s="360"/>
      <c r="AP40" s="360"/>
      <c r="AQ40" s="360"/>
      <c r="AR40" s="360"/>
      <c r="AS40" s="360"/>
      <c r="AT40" s="360"/>
      <c r="AU40" s="360"/>
      <c r="AV40" s="360"/>
      <c r="AW40" s="360"/>
      <c r="AX40" s="360"/>
      <c r="AY40" s="360"/>
      <c r="AZ40" s="360"/>
      <c r="BA40" s="360"/>
      <c r="BB40" s="360"/>
      <c r="BC40" s="360"/>
      <c r="BD40" s="360"/>
      <c r="BE40" s="360"/>
      <c r="BF40" s="360"/>
      <c r="BG40" s="360"/>
      <c r="BH40" s="360"/>
      <c r="BI40" s="360"/>
      <c r="BJ40" s="360"/>
      <c r="BK40" s="360"/>
    </row>
    <row r="41" s="356" customFormat="1" ht="30" customHeight="1" spans="1:63">
      <c r="A41" s="375" t="s">
        <v>756</v>
      </c>
      <c r="B41" s="375"/>
      <c r="C41" s="375"/>
      <c r="D41" s="375"/>
      <c r="E41" s="375"/>
      <c r="F41" s="375"/>
      <c r="G41" s="360"/>
      <c r="H41" s="360"/>
      <c r="I41" s="360"/>
      <c r="J41" s="360"/>
      <c r="K41" s="360"/>
      <c r="L41" s="360"/>
      <c r="M41" s="360"/>
      <c r="N41" s="360"/>
      <c r="O41" s="360"/>
      <c r="P41" s="360"/>
      <c r="Q41" s="360"/>
      <c r="R41" s="360"/>
      <c r="S41" s="360"/>
      <c r="T41" s="360"/>
      <c r="U41" s="360"/>
      <c r="V41" s="360"/>
      <c r="W41" s="360"/>
      <c r="X41" s="360"/>
      <c r="Y41" s="360"/>
      <c r="Z41" s="360"/>
      <c r="AA41" s="360"/>
      <c r="AB41" s="360"/>
      <c r="AC41" s="360"/>
      <c r="AD41" s="360"/>
      <c r="AE41" s="360"/>
      <c r="AF41" s="360"/>
      <c r="AG41" s="360"/>
      <c r="AH41" s="360"/>
      <c r="AI41" s="360"/>
      <c r="AJ41" s="360"/>
      <c r="AK41" s="360"/>
      <c r="AL41" s="360"/>
      <c r="AM41" s="360"/>
      <c r="AN41" s="360"/>
      <c r="AO41" s="360"/>
      <c r="AP41" s="360"/>
      <c r="AQ41" s="360"/>
      <c r="AR41" s="360"/>
      <c r="AS41" s="360"/>
      <c r="AT41" s="360"/>
      <c r="AU41" s="360"/>
      <c r="AV41" s="360"/>
      <c r="AW41" s="360"/>
      <c r="AX41" s="360"/>
      <c r="AY41" s="360"/>
      <c r="AZ41" s="360"/>
      <c r="BA41" s="360"/>
      <c r="BB41" s="360"/>
      <c r="BC41" s="360"/>
      <c r="BD41" s="360"/>
      <c r="BE41" s="360"/>
      <c r="BF41" s="360"/>
      <c r="BG41" s="360"/>
      <c r="BH41" s="360"/>
      <c r="BI41" s="360"/>
      <c r="BJ41" s="360"/>
      <c r="BK41" s="360"/>
    </row>
    <row r="42" s="356" customFormat="1" ht="21" customHeight="1" spans="1:63">
      <c r="A42" s="67" t="s">
        <v>757</v>
      </c>
      <c r="B42" s="67"/>
      <c r="C42" s="67"/>
      <c r="D42" s="67"/>
      <c r="E42" s="67"/>
      <c r="F42" s="67"/>
      <c r="G42" s="360"/>
      <c r="H42" s="360"/>
      <c r="I42" s="360"/>
      <c r="J42" s="360"/>
      <c r="K42" s="360"/>
      <c r="L42" s="360"/>
      <c r="M42" s="360"/>
      <c r="N42" s="360"/>
      <c r="O42" s="360"/>
      <c r="P42" s="360"/>
      <c r="Q42" s="360"/>
      <c r="R42" s="360"/>
      <c r="S42" s="360"/>
      <c r="T42" s="360"/>
      <c r="U42" s="360"/>
      <c r="V42" s="360"/>
      <c r="W42" s="360"/>
      <c r="X42" s="360"/>
      <c r="Y42" s="360"/>
      <c r="Z42" s="360"/>
      <c r="AA42" s="360"/>
      <c r="AB42" s="360"/>
      <c r="AC42" s="360"/>
      <c r="AD42" s="360"/>
      <c r="AE42" s="360"/>
      <c r="AF42" s="360"/>
      <c r="AG42" s="360"/>
      <c r="AH42" s="360"/>
      <c r="AI42" s="360"/>
      <c r="AJ42" s="360"/>
      <c r="AK42" s="360"/>
      <c r="AL42" s="360"/>
      <c r="AM42" s="360"/>
      <c r="AN42" s="360"/>
      <c r="AO42" s="360"/>
      <c r="AP42" s="360"/>
      <c r="AQ42" s="360"/>
      <c r="AR42" s="360"/>
      <c r="AS42" s="360"/>
      <c r="AT42" s="360"/>
      <c r="AU42" s="360"/>
      <c r="AV42" s="360"/>
      <c r="AW42" s="360"/>
      <c r="AX42" s="360"/>
      <c r="AY42" s="360"/>
      <c r="AZ42" s="360"/>
      <c r="BA42" s="360"/>
      <c r="BB42" s="360"/>
      <c r="BC42" s="360"/>
      <c r="BD42" s="360"/>
      <c r="BE42" s="360"/>
      <c r="BF42" s="360"/>
      <c r="BG42" s="360"/>
      <c r="BH42" s="360"/>
      <c r="BI42" s="360"/>
      <c r="BJ42" s="360"/>
      <c r="BK42" s="360"/>
    </row>
    <row r="43" s="356" customFormat="1" ht="34.2" customHeight="1" spans="1:63">
      <c r="A43" s="66" t="s">
        <v>758</v>
      </c>
      <c r="B43" s="66"/>
      <c r="C43" s="66"/>
      <c r="D43" s="66"/>
      <c r="E43" s="66"/>
      <c r="F43" s="66"/>
      <c r="G43" s="360"/>
      <c r="H43" s="360"/>
      <c r="I43" s="360"/>
      <c r="J43" s="360"/>
      <c r="K43" s="360"/>
      <c r="L43" s="360"/>
      <c r="M43" s="360"/>
      <c r="N43" s="360"/>
      <c r="O43" s="360"/>
      <c r="P43" s="360"/>
      <c r="Q43" s="360"/>
      <c r="R43" s="360"/>
      <c r="S43" s="360"/>
      <c r="T43" s="360"/>
      <c r="U43" s="360"/>
      <c r="V43" s="360"/>
      <c r="W43" s="360"/>
      <c r="X43" s="360"/>
      <c r="Y43" s="360"/>
      <c r="Z43" s="360"/>
      <c r="AA43" s="360"/>
      <c r="AB43" s="360"/>
      <c r="AC43" s="360"/>
      <c r="AD43" s="360"/>
      <c r="AE43" s="360"/>
      <c r="AF43" s="360"/>
      <c r="AG43" s="360"/>
      <c r="AH43" s="360"/>
      <c r="AI43" s="360"/>
      <c r="AJ43" s="360"/>
      <c r="AK43" s="360"/>
      <c r="AL43" s="360"/>
      <c r="AM43" s="360"/>
      <c r="AN43" s="360"/>
      <c r="AO43" s="360"/>
      <c r="AP43" s="360"/>
      <c r="AQ43" s="360"/>
      <c r="AR43" s="360"/>
      <c r="AS43" s="360"/>
      <c r="AT43" s="360"/>
      <c r="AU43" s="360"/>
      <c r="AV43" s="360"/>
      <c r="AW43" s="360"/>
      <c r="AX43" s="360"/>
      <c r="AY43" s="360"/>
      <c r="AZ43" s="360"/>
      <c r="BA43" s="360"/>
      <c r="BB43" s="360"/>
      <c r="BC43" s="360"/>
      <c r="BD43" s="360"/>
      <c r="BE43" s="360"/>
      <c r="BF43" s="360"/>
      <c r="BG43" s="360"/>
      <c r="BH43" s="360"/>
      <c r="BI43" s="360"/>
      <c r="BJ43" s="360"/>
      <c r="BK43" s="360"/>
    </row>
    <row r="44" s="356" customFormat="1" ht="53.1" customHeight="1" spans="1:63">
      <c r="A44" s="66" t="s">
        <v>759</v>
      </c>
      <c r="B44" s="66"/>
      <c r="C44" s="66"/>
      <c r="D44" s="66"/>
      <c r="E44" s="66"/>
      <c r="F44" s="66"/>
      <c r="G44" s="360"/>
      <c r="H44" s="360"/>
      <c r="I44" s="360"/>
      <c r="J44" s="360"/>
      <c r="K44" s="360"/>
      <c r="L44" s="360"/>
      <c r="M44" s="360"/>
      <c r="N44" s="360"/>
      <c r="O44" s="360"/>
      <c r="P44" s="360"/>
      <c r="Q44" s="360"/>
      <c r="R44" s="360"/>
      <c r="S44" s="360"/>
      <c r="T44" s="360"/>
      <c r="U44" s="360"/>
      <c r="V44" s="360"/>
      <c r="W44" s="360"/>
      <c r="X44" s="360"/>
      <c r="Y44" s="360"/>
      <c r="Z44" s="360"/>
      <c r="AA44" s="360"/>
      <c r="AB44" s="360"/>
      <c r="AC44" s="360"/>
      <c r="AD44" s="360"/>
      <c r="AE44" s="360"/>
      <c r="AF44" s="360"/>
      <c r="AG44" s="360"/>
      <c r="AH44" s="360"/>
      <c r="AI44" s="360"/>
      <c r="AJ44" s="360"/>
      <c r="AK44" s="360"/>
      <c r="AL44" s="360"/>
      <c r="AM44" s="360"/>
      <c r="AN44" s="360"/>
      <c r="AO44" s="360"/>
      <c r="AP44" s="360"/>
      <c r="AQ44" s="360"/>
      <c r="AR44" s="360"/>
      <c r="AS44" s="360"/>
      <c r="AT44" s="360"/>
      <c r="AU44" s="360"/>
      <c r="AV44" s="360"/>
      <c r="AW44" s="360"/>
      <c r="AX44" s="360"/>
      <c r="AY44" s="360"/>
      <c r="AZ44" s="360"/>
      <c r="BA44" s="360"/>
      <c r="BB44" s="360"/>
      <c r="BC44" s="360"/>
      <c r="BD44" s="360"/>
      <c r="BE44" s="360"/>
      <c r="BF44" s="360"/>
      <c r="BG44" s="360"/>
      <c r="BH44" s="360"/>
      <c r="BI44" s="360"/>
      <c r="BJ44" s="360"/>
      <c r="BK44" s="360"/>
    </row>
    <row r="45" s="356" customFormat="1" ht="52.2" customHeight="1" spans="1:63">
      <c r="A45" s="66" t="s">
        <v>760</v>
      </c>
      <c r="B45" s="66"/>
      <c r="C45" s="66"/>
      <c r="D45" s="66"/>
      <c r="E45" s="66"/>
      <c r="F45" s="66"/>
      <c r="G45" s="360"/>
      <c r="H45" s="360"/>
      <c r="I45" s="360"/>
      <c r="J45" s="360"/>
      <c r="K45" s="360"/>
      <c r="L45" s="360"/>
      <c r="M45" s="360"/>
      <c r="N45" s="360"/>
      <c r="O45" s="360"/>
      <c r="P45" s="360"/>
      <c r="Q45" s="360"/>
      <c r="R45" s="360"/>
      <c r="S45" s="360"/>
      <c r="T45" s="360"/>
      <c r="U45" s="360"/>
      <c r="V45" s="360"/>
      <c r="W45" s="360"/>
      <c r="X45" s="360"/>
      <c r="Y45" s="360"/>
      <c r="Z45" s="360"/>
      <c r="AA45" s="360"/>
      <c r="AB45" s="360"/>
      <c r="AC45" s="360"/>
      <c r="AD45" s="360"/>
      <c r="AE45" s="360"/>
      <c r="AF45" s="360"/>
      <c r="AG45" s="360"/>
      <c r="AH45" s="360"/>
      <c r="AI45" s="360"/>
      <c r="AJ45" s="360"/>
      <c r="AK45" s="360"/>
      <c r="AL45" s="360"/>
      <c r="AM45" s="360"/>
      <c r="AN45" s="360"/>
      <c r="AO45" s="360"/>
      <c r="AP45" s="360"/>
      <c r="AQ45" s="360"/>
      <c r="AR45" s="360"/>
      <c r="AS45" s="360"/>
      <c r="AT45" s="360"/>
      <c r="AU45" s="360"/>
      <c r="AV45" s="360"/>
      <c r="AW45" s="360"/>
      <c r="AX45" s="360"/>
      <c r="AY45" s="360"/>
      <c r="AZ45" s="360"/>
      <c r="BA45" s="360"/>
      <c r="BB45" s="360"/>
      <c r="BC45" s="360"/>
      <c r="BD45" s="360"/>
      <c r="BE45" s="360"/>
      <c r="BF45" s="360"/>
      <c r="BG45" s="360"/>
      <c r="BH45" s="360"/>
      <c r="BI45" s="360"/>
      <c r="BJ45" s="360"/>
      <c r="BK45" s="360"/>
    </row>
    <row r="46" s="356" customFormat="1" ht="59.1" customHeight="1" spans="1:63">
      <c r="A46" s="66" t="s">
        <v>761</v>
      </c>
      <c r="B46" s="66"/>
      <c r="C46" s="66"/>
      <c r="D46" s="66"/>
      <c r="E46" s="66"/>
      <c r="F46" s="66"/>
      <c r="G46" s="360"/>
      <c r="H46" s="360"/>
      <c r="I46" s="360"/>
      <c r="J46" s="360"/>
      <c r="K46" s="360"/>
      <c r="L46" s="360"/>
      <c r="M46" s="360"/>
      <c r="N46" s="360"/>
      <c r="O46" s="360"/>
      <c r="P46" s="360"/>
      <c r="Q46" s="360"/>
      <c r="R46" s="360"/>
      <c r="S46" s="360"/>
      <c r="T46" s="360"/>
      <c r="U46" s="360"/>
      <c r="V46" s="360"/>
      <c r="W46" s="360"/>
      <c r="X46" s="360"/>
      <c r="Y46" s="360"/>
      <c r="Z46" s="360"/>
      <c r="AA46" s="360"/>
      <c r="AB46" s="360"/>
      <c r="AC46" s="360"/>
      <c r="AD46" s="360"/>
      <c r="AE46" s="360"/>
      <c r="AF46" s="360"/>
      <c r="AG46" s="360"/>
      <c r="AH46" s="360"/>
      <c r="AI46" s="360"/>
      <c r="AJ46" s="360"/>
      <c r="AK46" s="360"/>
      <c r="AL46" s="360"/>
      <c r="AM46" s="360"/>
      <c r="AN46" s="360"/>
      <c r="AO46" s="360"/>
      <c r="AP46" s="360"/>
      <c r="AQ46" s="360"/>
      <c r="AR46" s="360"/>
      <c r="AS46" s="360"/>
      <c r="AT46" s="360"/>
      <c r="AU46" s="360"/>
      <c r="AV46" s="360"/>
      <c r="AW46" s="360"/>
      <c r="AX46" s="360"/>
      <c r="AY46" s="360"/>
      <c r="AZ46" s="360"/>
      <c r="BA46" s="360"/>
      <c r="BB46" s="360"/>
      <c r="BC46" s="360"/>
      <c r="BD46" s="360"/>
      <c r="BE46" s="360"/>
      <c r="BF46" s="360"/>
      <c r="BG46" s="360"/>
      <c r="BH46" s="360"/>
      <c r="BI46" s="360"/>
      <c r="BJ46" s="360"/>
      <c r="BK46" s="360"/>
    </row>
    <row r="47" s="356" customFormat="1" ht="43.2" customHeight="1" spans="1:63">
      <c r="A47" s="66" t="s">
        <v>762</v>
      </c>
      <c r="B47" s="66"/>
      <c r="C47" s="66"/>
      <c r="D47" s="66"/>
      <c r="E47" s="66"/>
      <c r="F47" s="66"/>
      <c r="G47" s="360"/>
      <c r="H47" s="360"/>
      <c r="I47" s="360"/>
      <c r="J47" s="360"/>
      <c r="K47" s="360"/>
      <c r="L47" s="360"/>
      <c r="M47" s="360"/>
      <c r="N47" s="360"/>
      <c r="O47" s="360"/>
      <c r="P47" s="360"/>
      <c r="Q47" s="360"/>
      <c r="R47" s="360"/>
      <c r="S47" s="360"/>
      <c r="T47" s="360"/>
      <c r="U47" s="360"/>
      <c r="V47" s="360"/>
      <c r="W47" s="360"/>
      <c r="X47" s="360"/>
      <c r="Y47" s="360"/>
      <c r="Z47" s="360"/>
      <c r="AA47" s="360"/>
      <c r="AB47" s="360"/>
      <c r="AC47" s="360"/>
      <c r="AD47" s="360"/>
      <c r="AE47" s="360"/>
      <c r="AF47" s="360"/>
      <c r="AG47" s="360"/>
      <c r="AH47" s="360"/>
      <c r="AI47" s="360"/>
      <c r="AJ47" s="360"/>
      <c r="AK47" s="360"/>
      <c r="AL47" s="360"/>
      <c r="AM47" s="360"/>
      <c r="AN47" s="360"/>
      <c r="AO47" s="360"/>
      <c r="AP47" s="360"/>
      <c r="AQ47" s="360"/>
      <c r="AR47" s="360"/>
      <c r="AS47" s="360"/>
      <c r="AT47" s="360"/>
      <c r="AU47" s="360"/>
      <c r="AV47" s="360"/>
      <c r="AW47" s="360"/>
      <c r="AX47" s="360"/>
      <c r="AY47" s="360"/>
      <c r="AZ47" s="360"/>
      <c r="BA47" s="360"/>
      <c r="BB47" s="360"/>
      <c r="BC47" s="360"/>
      <c r="BD47" s="360"/>
      <c r="BE47" s="360"/>
      <c r="BF47" s="360"/>
      <c r="BG47" s="360"/>
      <c r="BH47" s="360"/>
      <c r="BI47" s="360"/>
      <c r="BJ47" s="360"/>
      <c r="BK47" s="360"/>
    </row>
    <row r="48" s="356" customFormat="1" ht="30" customHeight="1" spans="1:63">
      <c r="A48" s="66" t="s">
        <v>763</v>
      </c>
      <c r="B48" s="66"/>
      <c r="C48" s="66"/>
      <c r="D48" s="66"/>
      <c r="E48" s="66"/>
      <c r="F48" s="66"/>
      <c r="G48" s="360"/>
      <c r="H48" s="360"/>
      <c r="I48" s="360"/>
      <c r="J48" s="360"/>
      <c r="K48" s="360"/>
      <c r="L48" s="360"/>
      <c r="M48" s="360"/>
      <c r="N48" s="360"/>
      <c r="O48" s="360"/>
      <c r="P48" s="360"/>
      <c r="Q48" s="360"/>
      <c r="R48" s="360"/>
      <c r="S48" s="360"/>
      <c r="T48" s="360"/>
      <c r="U48" s="360"/>
      <c r="V48" s="360"/>
      <c r="W48" s="360"/>
      <c r="X48" s="360"/>
      <c r="Y48" s="360"/>
      <c r="Z48" s="360"/>
      <c r="AA48" s="360"/>
      <c r="AB48" s="360"/>
      <c r="AC48" s="360"/>
      <c r="AD48" s="360"/>
      <c r="AE48" s="360"/>
      <c r="AF48" s="360"/>
      <c r="AG48" s="360"/>
      <c r="AH48" s="360"/>
      <c r="AI48" s="360"/>
      <c r="AJ48" s="360"/>
      <c r="AK48" s="360"/>
      <c r="AL48" s="360"/>
      <c r="AM48" s="360"/>
      <c r="AN48" s="360"/>
      <c r="AO48" s="360"/>
      <c r="AP48" s="360"/>
      <c r="AQ48" s="360"/>
      <c r="AR48" s="360"/>
      <c r="AS48" s="360"/>
      <c r="AT48" s="360"/>
      <c r="AU48" s="360"/>
      <c r="AV48" s="360"/>
      <c r="AW48" s="360"/>
      <c r="AX48" s="360"/>
      <c r="AY48" s="360"/>
      <c r="AZ48" s="360"/>
      <c r="BA48" s="360"/>
      <c r="BB48" s="360"/>
      <c r="BC48" s="360"/>
      <c r="BD48" s="360"/>
      <c r="BE48" s="360"/>
      <c r="BF48" s="360"/>
      <c r="BG48" s="360"/>
      <c r="BH48" s="360"/>
      <c r="BI48" s="360"/>
      <c r="BJ48" s="360"/>
      <c r="BK48" s="360"/>
    </row>
    <row r="49" s="356" customFormat="1" ht="26.1" customHeight="1" spans="1:63">
      <c r="A49" s="402" t="s">
        <v>764</v>
      </c>
      <c r="B49" s="403"/>
      <c r="C49" s="403"/>
      <c r="D49" s="403"/>
      <c r="E49" s="403"/>
      <c r="F49" s="403"/>
      <c r="G49" s="360"/>
      <c r="H49" s="360"/>
      <c r="I49" s="360"/>
      <c r="J49" s="360"/>
      <c r="K49" s="360"/>
      <c r="L49" s="360"/>
      <c r="M49" s="360"/>
      <c r="N49" s="360"/>
      <c r="O49" s="360"/>
      <c r="P49" s="360"/>
      <c r="Q49" s="360"/>
      <c r="R49" s="360"/>
      <c r="S49" s="360"/>
      <c r="T49" s="360"/>
      <c r="U49" s="360"/>
      <c r="V49" s="360"/>
      <c r="W49" s="360"/>
      <c r="X49" s="360"/>
      <c r="Y49" s="360"/>
      <c r="Z49" s="360"/>
      <c r="AA49" s="360"/>
      <c r="AB49" s="360"/>
      <c r="AC49" s="360"/>
      <c r="AD49" s="360"/>
      <c r="AE49" s="360"/>
      <c r="AF49" s="360"/>
      <c r="AG49" s="360"/>
      <c r="AH49" s="360"/>
      <c r="AI49" s="360"/>
      <c r="AJ49" s="360"/>
      <c r="AK49" s="360"/>
      <c r="AL49" s="360"/>
      <c r="AM49" s="360"/>
      <c r="AN49" s="360"/>
      <c r="AO49" s="360"/>
      <c r="AP49" s="360"/>
      <c r="AQ49" s="360"/>
      <c r="AR49" s="360"/>
      <c r="AS49" s="360"/>
      <c r="AT49" s="360"/>
      <c r="AU49" s="360"/>
      <c r="AV49" s="360"/>
      <c r="AW49" s="360"/>
      <c r="AX49" s="360"/>
      <c r="AY49" s="360"/>
      <c r="AZ49" s="360"/>
      <c r="BA49" s="360"/>
      <c r="BB49" s="360"/>
      <c r="BC49" s="360"/>
      <c r="BD49" s="360"/>
      <c r="BE49" s="360"/>
      <c r="BF49" s="360"/>
      <c r="BG49" s="360"/>
      <c r="BH49" s="360"/>
      <c r="BI49" s="360"/>
      <c r="BJ49" s="360"/>
      <c r="BK49" s="360"/>
    </row>
    <row r="50" s="356" customFormat="1" ht="48" customHeight="1" spans="1:63">
      <c r="A50" s="66" t="s">
        <v>765</v>
      </c>
      <c r="B50" s="66"/>
      <c r="C50" s="66"/>
      <c r="D50" s="66"/>
      <c r="E50" s="66"/>
      <c r="F50" s="66"/>
      <c r="G50" s="360"/>
      <c r="H50" s="360"/>
      <c r="I50" s="360"/>
      <c r="J50" s="360"/>
      <c r="K50" s="360"/>
      <c r="L50" s="360"/>
      <c r="M50" s="360"/>
      <c r="N50" s="360"/>
      <c r="O50" s="360"/>
      <c r="P50" s="360"/>
      <c r="Q50" s="360"/>
      <c r="R50" s="360"/>
      <c r="S50" s="360"/>
      <c r="T50" s="360"/>
      <c r="U50" s="360"/>
      <c r="V50" s="360"/>
      <c r="W50" s="360"/>
      <c r="X50" s="360"/>
      <c r="Y50" s="360"/>
      <c r="Z50" s="360"/>
      <c r="AA50" s="360"/>
      <c r="AB50" s="360"/>
      <c r="AC50" s="360"/>
      <c r="AD50" s="360"/>
      <c r="AE50" s="360"/>
      <c r="AF50" s="360"/>
      <c r="AG50" s="360"/>
      <c r="AH50" s="360"/>
      <c r="AI50" s="360"/>
      <c r="AJ50" s="360"/>
      <c r="AK50" s="360"/>
      <c r="AL50" s="360"/>
      <c r="AM50" s="360"/>
      <c r="AN50" s="360"/>
      <c r="AO50" s="360"/>
      <c r="AP50" s="360"/>
      <c r="AQ50" s="360"/>
      <c r="AR50" s="360"/>
      <c r="AS50" s="360"/>
      <c r="AT50" s="360"/>
      <c r="AU50" s="360"/>
      <c r="AV50" s="360"/>
      <c r="AW50" s="360"/>
      <c r="AX50" s="360"/>
      <c r="AY50" s="360"/>
      <c r="AZ50" s="360"/>
      <c r="BA50" s="360"/>
      <c r="BB50" s="360"/>
      <c r="BC50" s="360"/>
      <c r="BD50" s="360"/>
      <c r="BE50" s="360"/>
      <c r="BF50" s="360"/>
      <c r="BG50" s="360"/>
      <c r="BH50" s="360"/>
      <c r="BI50" s="360"/>
      <c r="BJ50" s="360"/>
      <c r="BK50" s="360"/>
    </row>
    <row r="51" s="356" customFormat="1" ht="45" customHeight="1" spans="1:63">
      <c r="A51" s="66" t="s">
        <v>766</v>
      </c>
      <c r="B51" s="66"/>
      <c r="C51" s="66"/>
      <c r="D51" s="66"/>
      <c r="E51" s="66"/>
      <c r="F51" s="66"/>
      <c r="G51" s="360"/>
      <c r="H51" s="360"/>
      <c r="I51" s="360"/>
      <c r="J51" s="360"/>
      <c r="K51" s="360"/>
      <c r="L51" s="360"/>
      <c r="M51" s="360"/>
      <c r="N51" s="360"/>
      <c r="O51" s="360"/>
      <c r="P51" s="360"/>
      <c r="Q51" s="360"/>
      <c r="R51" s="360"/>
      <c r="S51" s="360"/>
      <c r="T51" s="360"/>
      <c r="U51" s="360"/>
      <c r="V51" s="360"/>
      <c r="W51" s="360"/>
      <c r="X51" s="360"/>
      <c r="Y51" s="360"/>
      <c r="Z51" s="360"/>
      <c r="AA51" s="360"/>
      <c r="AB51" s="360"/>
      <c r="AC51" s="360"/>
      <c r="AD51" s="360"/>
      <c r="AE51" s="360"/>
      <c r="AF51" s="360"/>
      <c r="AG51" s="360"/>
      <c r="AH51" s="360"/>
      <c r="AI51" s="360"/>
      <c r="AJ51" s="360"/>
      <c r="AK51" s="360"/>
      <c r="AL51" s="360"/>
      <c r="AM51" s="360"/>
      <c r="AN51" s="360"/>
      <c r="AO51" s="360"/>
      <c r="AP51" s="360"/>
      <c r="AQ51" s="360"/>
      <c r="AR51" s="360"/>
      <c r="AS51" s="360"/>
      <c r="AT51" s="360"/>
      <c r="AU51" s="360"/>
      <c r="AV51" s="360"/>
      <c r="AW51" s="360"/>
      <c r="AX51" s="360"/>
      <c r="AY51" s="360"/>
      <c r="AZ51" s="360"/>
      <c r="BA51" s="360"/>
      <c r="BB51" s="360"/>
      <c r="BC51" s="360"/>
      <c r="BD51" s="360"/>
      <c r="BE51" s="360"/>
      <c r="BF51" s="360"/>
      <c r="BG51" s="360"/>
      <c r="BH51" s="360"/>
      <c r="BI51" s="360"/>
      <c r="BJ51" s="360"/>
      <c r="BK51" s="360"/>
    </row>
    <row r="52" s="298" customFormat="1" ht="21" spans="1:63">
      <c r="A52" s="66" t="s">
        <v>767</v>
      </c>
      <c r="B52" s="66"/>
      <c r="C52" s="66"/>
      <c r="D52" s="66"/>
      <c r="E52" s="66"/>
      <c r="F52" s="66"/>
      <c r="G52" s="356"/>
      <c r="H52" s="356"/>
      <c r="I52" s="356"/>
      <c r="J52" s="356"/>
      <c r="K52" s="356"/>
      <c r="L52" s="356"/>
      <c r="M52" s="356"/>
      <c r="N52" s="360"/>
      <c r="O52" s="360"/>
      <c r="P52" s="360"/>
      <c r="Q52" s="360"/>
      <c r="R52" s="360"/>
      <c r="S52" s="360"/>
      <c r="T52" s="360"/>
      <c r="U52" s="360"/>
      <c r="V52" s="360"/>
      <c r="W52" s="360"/>
      <c r="X52" s="360"/>
      <c r="Y52" s="360"/>
      <c r="Z52" s="360"/>
      <c r="AA52" s="360"/>
      <c r="AB52" s="360"/>
      <c r="AC52" s="360"/>
      <c r="AD52" s="360"/>
      <c r="AE52" s="360"/>
      <c r="AF52" s="360"/>
      <c r="AG52" s="360"/>
      <c r="AH52" s="360"/>
      <c r="AI52" s="360"/>
      <c r="AJ52" s="360"/>
      <c r="AK52" s="360"/>
      <c r="AL52" s="360"/>
      <c r="AM52" s="360"/>
      <c r="AN52" s="360"/>
      <c r="AO52" s="360"/>
      <c r="AP52" s="360"/>
      <c r="AQ52" s="360"/>
      <c r="AR52" s="360"/>
      <c r="AS52" s="360"/>
      <c r="AT52" s="360"/>
      <c r="AU52" s="360"/>
      <c r="AV52" s="360"/>
      <c r="AW52" s="360"/>
      <c r="AX52" s="360"/>
      <c r="AY52" s="360"/>
      <c r="AZ52" s="360"/>
      <c r="BA52" s="360"/>
      <c r="BB52" s="360"/>
      <c r="BC52" s="360"/>
      <c r="BD52" s="360"/>
      <c r="BE52" s="360"/>
      <c r="BF52" s="360"/>
      <c r="BG52" s="360"/>
      <c r="BH52" s="360"/>
      <c r="BI52" s="360"/>
      <c r="BJ52" s="360"/>
      <c r="BK52" s="360"/>
    </row>
    <row r="53" s="298" customFormat="1" ht="21" spans="1:63">
      <c r="A53" s="66" t="s">
        <v>768</v>
      </c>
      <c r="B53" s="66"/>
      <c r="C53" s="66"/>
      <c r="D53" s="66"/>
      <c r="E53" s="66"/>
      <c r="F53" s="66"/>
      <c r="G53" s="356"/>
      <c r="H53" s="356"/>
      <c r="I53" s="356"/>
      <c r="J53" s="356"/>
      <c r="K53" s="356"/>
      <c r="L53" s="356"/>
      <c r="M53" s="356"/>
      <c r="N53" s="360"/>
      <c r="O53" s="360"/>
      <c r="P53" s="360"/>
      <c r="Q53" s="360"/>
      <c r="R53" s="360"/>
      <c r="S53" s="360"/>
      <c r="T53" s="360"/>
      <c r="U53" s="360"/>
      <c r="V53" s="360"/>
      <c r="W53" s="360"/>
      <c r="X53" s="360"/>
      <c r="Y53" s="360"/>
      <c r="Z53" s="360"/>
      <c r="AA53" s="360"/>
      <c r="AB53" s="360"/>
      <c r="AC53" s="360"/>
      <c r="AD53" s="360"/>
      <c r="AE53" s="360"/>
      <c r="AF53" s="360"/>
      <c r="AG53" s="360"/>
      <c r="AH53" s="360"/>
      <c r="AI53" s="360"/>
      <c r="AJ53" s="360"/>
      <c r="AK53" s="360"/>
      <c r="AL53" s="360"/>
      <c r="AM53" s="360"/>
      <c r="AN53" s="360"/>
      <c r="AO53" s="360"/>
      <c r="AP53" s="360"/>
      <c r="AQ53" s="360"/>
      <c r="AR53" s="360"/>
      <c r="AS53" s="360"/>
      <c r="AT53" s="360"/>
      <c r="AU53" s="360"/>
      <c r="AV53" s="360"/>
      <c r="AW53" s="360"/>
      <c r="AX53" s="360"/>
      <c r="AY53" s="360"/>
      <c r="AZ53" s="360"/>
      <c r="BA53" s="360"/>
      <c r="BB53" s="360"/>
      <c r="BC53" s="360"/>
      <c r="BD53" s="360"/>
      <c r="BE53" s="360"/>
      <c r="BF53" s="360"/>
      <c r="BG53" s="360"/>
      <c r="BH53" s="360"/>
      <c r="BI53" s="360"/>
      <c r="BJ53" s="360"/>
      <c r="BK53" s="360"/>
    </row>
    <row r="54" s="298" customFormat="1" ht="21" spans="1:63">
      <c r="A54" s="66" t="s">
        <v>769</v>
      </c>
      <c r="B54" s="66"/>
      <c r="C54" s="66"/>
      <c r="D54" s="66"/>
      <c r="E54" s="66"/>
      <c r="F54" s="66"/>
      <c r="G54" s="356"/>
      <c r="H54" s="356"/>
      <c r="I54" s="356"/>
      <c r="J54" s="356"/>
      <c r="K54" s="356"/>
      <c r="L54" s="356"/>
      <c r="M54" s="356"/>
      <c r="N54" s="360"/>
      <c r="O54" s="360"/>
      <c r="P54" s="360"/>
      <c r="Q54" s="360"/>
      <c r="R54" s="360"/>
      <c r="S54" s="360"/>
      <c r="T54" s="360"/>
      <c r="U54" s="360"/>
      <c r="V54" s="360"/>
      <c r="W54" s="360"/>
      <c r="X54" s="360"/>
      <c r="Y54" s="360"/>
      <c r="Z54" s="360"/>
      <c r="AA54" s="360"/>
      <c r="AB54" s="360"/>
      <c r="AC54" s="360"/>
      <c r="AD54" s="360"/>
      <c r="AE54" s="360"/>
      <c r="AF54" s="360"/>
      <c r="AG54" s="360"/>
      <c r="AH54" s="360"/>
      <c r="AI54" s="360"/>
      <c r="AJ54" s="360"/>
      <c r="AK54" s="360"/>
      <c r="AL54" s="360"/>
      <c r="AM54" s="360"/>
      <c r="AN54" s="360"/>
      <c r="AO54" s="360"/>
      <c r="AP54" s="360"/>
      <c r="AQ54" s="360"/>
      <c r="AR54" s="360"/>
      <c r="AS54" s="360"/>
      <c r="AT54" s="360"/>
      <c r="AU54" s="360"/>
      <c r="AV54" s="360"/>
      <c r="AW54" s="360"/>
      <c r="AX54" s="360"/>
      <c r="AY54" s="360"/>
      <c r="AZ54" s="360"/>
      <c r="BA54" s="360"/>
      <c r="BB54" s="360"/>
      <c r="BC54" s="360"/>
      <c r="BD54" s="360"/>
      <c r="BE54" s="360"/>
      <c r="BF54" s="360"/>
      <c r="BG54" s="360"/>
      <c r="BH54" s="360"/>
      <c r="BI54" s="360"/>
      <c r="BJ54" s="360"/>
      <c r="BK54" s="360"/>
    </row>
    <row r="55" s="298" customFormat="1" ht="21" spans="1:63">
      <c r="A55" s="66" t="s">
        <v>770</v>
      </c>
      <c r="B55" s="66"/>
      <c r="C55" s="66"/>
      <c r="D55" s="66"/>
      <c r="E55" s="66"/>
      <c r="F55" s="66"/>
      <c r="G55" s="356"/>
      <c r="H55" s="356"/>
      <c r="I55" s="356"/>
      <c r="J55" s="356"/>
      <c r="K55" s="356"/>
      <c r="L55" s="356"/>
      <c r="M55" s="356"/>
      <c r="N55" s="360"/>
      <c r="O55" s="360"/>
      <c r="P55" s="360"/>
      <c r="Q55" s="360"/>
      <c r="R55" s="360"/>
      <c r="S55" s="360"/>
      <c r="T55" s="360"/>
      <c r="U55" s="360"/>
      <c r="V55" s="360"/>
      <c r="W55" s="360"/>
      <c r="X55" s="360"/>
      <c r="Y55" s="360"/>
      <c r="Z55" s="360"/>
      <c r="AA55" s="360"/>
      <c r="AB55" s="360"/>
      <c r="AC55" s="360"/>
      <c r="AD55" s="360"/>
      <c r="AE55" s="360"/>
      <c r="AF55" s="360"/>
      <c r="AG55" s="360"/>
      <c r="AH55" s="360"/>
      <c r="AI55" s="360"/>
      <c r="AJ55" s="360"/>
      <c r="AK55" s="360"/>
      <c r="AL55" s="360"/>
      <c r="AM55" s="360"/>
      <c r="AN55" s="360"/>
      <c r="AO55" s="360"/>
      <c r="AP55" s="360"/>
      <c r="AQ55" s="360"/>
      <c r="AR55" s="360"/>
      <c r="AS55" s="360"/>
      <c r="AT55" s="360"/>
      <c r="AU55" s="360"/>
      <c r="AV55" s="360"/>
      <c r="AW55" s="360"/>
      <c r="AX55" s="360"/>
      <c r="AY55" s="360"/>
      <c r="AZ55" s="360"/>
      <c r="BA55" s="360"/>
      <c r="BB55" s="360"/>
      <c r="BC55" s="360"/>
      <c r="BD55" s="360"/>
      <c r="BE55" s="360"/>
      <c r="BF55" s="360"/>
      <c r="BG55" s="360"/>
      <c r="BH55" s="360"/>
      <c r="BI55" s="360"/>
      <c r="BJ55" s="360"/>
      <c r="BK55" s="360"/>
    </row>
    <row r="56" s="298" customFormat="1" ht="21" spans="1:63">
      <c r="A56" s="66" t="s">
        <v>771</v>
      </c>
      <c r="B56" s="66"/>
      <c r="C56" s="66"/>
      <c r="D56" s="66"/>
      <c r="E56" s="66"/>
      <c r="F56" s="66"/>
      <c r="G56" s="356"/>
      <c r="H56" s="356"/>
      <c r="I56" s="356"/>
      <c r="J56" s="356"/>
      <c r="K56" s="356"/>
      <c r="L56" s="356"/>
      <c r="M56" s="356"/>
      <c r="N56" s="360"/>
      <c r="O56" s="360"/>
      <c r="P56" s="360"/>
      <c r="Q56" s="360"/>
      <c r="R56" s="360"/>
      <c r="S56" s="360"/>
      <c r="T56" s="360"/>
      <c r="U56" s="360"/>
      <c r="V56" s="360"/>
      <c r="W56" s="360"/>
      <c r="X56" s="360"/>
      <c r="Y56" s="360"/>
      <c r="Z56" s="360"/>
      <c r="AA56" s="360"/>
      <c r="AB56" s="360"/>
      <c r="AC56" s="360"/>
      <c r="AD56" s="360"/>
      <c r="AE56" s="360"/>
      <c r="AF56" s="360"/>
      <c r="AG56" s="360"/>
      <c r="AH56" s="360"/>
      <c r="AI56" s="360"/>
      <c r="AJ56" s="360"/>
      <c r="AK56" s="360"/>
      <c r="AL56" s="360"/>
      <c r="AM56" s="360"/>
      <c r="AN56" s="360"/>
      <c r="AO56" s="360"/>
      <c r="AP56" s="360"/>
      <c r="AQ56" s="360"/>
      <c r="AR56" s="360"/>
      <c r="AS56" s="360"/>
      <c r="AT56" s="360"/>
      <c r="AU56" s="360"/>
      <c r="AV56" s="360"/>
      <c r="AW56" s="360"/>
      <c r="AX56" s="360"/>
      <c r="AY56" s="360"/>
      <c r="AZ56" s="360"/>
      <c r="BA56" s="360"/>
      <c r="BB56" s="360"/>
      <c r="BC56" s="360"/>
      <c r="BD56" s="360"/>
      <c r="BE56" s="360"/>
      <c r="BF56" s="360"/>
      <c r="BG56" s="360"/>
      <c r="BH56" s="360"/>
      <c r="BI56" s="360"/>
      <c r="BJ56" s="360"/>
      <c r="BK56" s="360"/>
    </row>
    <row r="57" s="298" customFormat="1" ht="22.5" spans="1:63">
      <c r="A57" s="288" t="s">
        <v>772</v>
      </c>
      <c r="B57" s="288"/>
      <c r="C57" s="288"/>
      <c r="D57" s="288"/>
      <c r="E57" s="288"/>
      <c r="F57" s="288"/>
      <c r="G57" s="356"/>
      <c r="H57" s="356"/>
      <c r="I57" s="356"/>
      <c r="J57" s="356"/>
      <c r="K57" s="356"/>
      <c r="L57" s="356"/>
      <c r="M57" s="356"/>
      <c r="N57" s="360"/>
      <c r="O57" s="360"/>
      <c r="P57" s="360"/>
      <c r="Q57" s="360"/>
      <c r="R57" s="360"/>
      <c r="S57" s="360"/>
      <c r="T57" s="360"/>
      <c r="U57" s="360"/>
      <c r="V57" s="360"/>
      <c r="W57" s="360"/>
      <c r="X57" s="360"/>
      <c r="Y57" s="360"/>
      <c r="Z57" s="360"/>
      <c r="AA57" s="360"/>
      <c r="AB57" s="360"/>
      <c r="AC57" s="360"/>
      <c r="AD57" s="360"/>
      <c r="AE57" s="360"/>
      <c r="AF57" s="360"/>
      <c r="AG57" s="360"/>
      <c r="AH57" s="360"/>
      <c r="AI57" s="360"/>
      <c r="AJ57" s="360"/>
      <c r="AK57" s="360"/>
      <c r="AL57" s="360"/>
      <c r="AM57" s="360"/>
      <c r="AN57" s="360"/>
      <c r="AO57" s="360"/>
      <c r="AP57" s="360"/>
      <c r="AQ57" s="360"/>
      <c r="AR57" s="360"/>
      <c r="AS57" s="360"/>
      <c r="AT57" s="360"/>
      <c r="AU57" s="360"/>
      <c r="AV57" s="360"/>
      <c r="AW57" s="360"/>
      <c r="AX57" s="360"/>
      <c r="AY57" s="360"/>
      <c r="AZ57" s="360"/>
      <c r="BA57" s="360"/>
      <c r="BB57" s="360"/>
      <c r="BC57" s="360"/>
      <c r="BD57" s="360"/>
      <c r="BE57" s="360"/>
      <c r="BF57" s="360"/>
      <c r="BG57" s="360"/>
      <c r="BH57" s="360"/>
      <c r="BI57" s="360"/>
      <c r="BJ57" s="360"/>
      <c r="BK57" s="360"/>
    </row>
    <row r="58" s="298" customFormat="1" spans="1:63">
      <c r="A58" s="356"/>
      <c r="B58" s="356"/>
      <c r="C58" s="356"/>
      <c r="D58" s="356"/>
      <c r="E58" s="356"/>
      <c r="F58" s="356"/>
      <c r="G58" s="356"/>
      <c r="H58" s="356"/>
      <c r="I58" s="356"/>
      <c r="J58" s="356"/>
      <c r="K58" s="356"/>
      <c r="L58" s="356"/>
      <c r="M58" s="356"/>
    </row>
    <row r="59" s="298" customFormat="1" spans="1:63">
      <c r="A59" s="356"/>
      <c r="B59" s="356"/>
      <c r="C59" s="356"/>
      <c r="D59" s="356"/>
      <c r="E59" s="356"/>
      <c r="F59" s="356"/>
      <c r="G59" s="356"/>
      <c r="H59" s="356"/>
      <c r="I59" s="356"/>
      <c r="J59" s="356"/>
      <c r="K59" s="356"/>
      <c r="L59" s="356"/>
      <c r="M59" s="356"/>
    </row>
    <row r="60" s="298" customFormat="1" spans="1:63">
      <c r="A60" s="356"/>
      <c r="B60" s="356"/>
      <c r="C60" s="356"/>
      <c r="D60" s="356"/>
      <c r="E60" s="356"/>
      <c r="F60" s="356"/>
      <c r="G60" s="356"/>
      <c r="H60" s="356"/>
      <c r="I60" s="356"/>
      <c r="J60" s="356"/>
      <c r="K60" s="356"/>
      <c r="L60" s="356"/>
      <c r="M60" s="356"/>
    </row>
    <row r="61" s="298" customFormat="1" spans="1:63">
      <c r="A61" s="356"/>
      <c r="B61" s="356"/>
      <c r="C61" s="356"/>
      <c r="D61" s="356"/>
      <c r="E61" s="356"/>
      <c r="F61" s="356"/>
      <c r="G61" s="356"/>
      <c r="H61" s="356"/>
      <c r="I61" s="356"/>
      <c r="J61" s="356"/>
      <c r="K61" s="356"/>
      <c r="L61" s="356"/>
      <c r="M61" s="356"/>
    </row>
    <row r="62" s="298" customFormat="1" spans="1:63">
      <c r="A62" s="356"/>
      <c r="B62" s="356"/>
      <c r="C62" s="356"/>
      <c r="D62" s="356"/>
      <c r="E62" s="356"/>
      <c r="F62" s="356"/>
      <c r="G62" s="356"/>
      <c r="H62" s="356"/>
      <c r="I62" s="356"/>
      <c r="J62" s="356"/>
      <c r="K62" s="356"/>
      <c r="L62" s="356"/>
      <c r="M62" s="356"/>
    </row>
    <row r="63" s="298" customFormat="1" spans="1:63">
      <c r="A63" s="356"/>
      <c r="B63" s="356"/>
      <c r="C63" s="356"/>
      <c r="D63" s="356"/>
      <c r="E63" s="356"/>
      <c r="F63" s="356"/>
      <c r="G63" s="356"/>
      <c r="H63" s="356"/>
      <c r="I63" s="356"/>
      <c r="J63" s="356"/>
      <c r="K63" s="356"/>
      <c r="L63" s="356"/>
      <c r="M63" s="356"/>
    </row>
    <row r="64" s="298" customFormat="1" spans="1:63">
      <c r="A64" s="356"/>
      <c r="B64" s="356"/>
      <c r="C64" s="356"/>
      <c r="D64" s="356"/>
      <c r="E64" s="356"/>
      <c r="F64" s="356"/>
      <c r="G64" s="356"/>
      <c r="H64" s="356"/>
      <c r="I64" s="356"/>
      <c r="J64" s="356"/>
      <c r="K64" s="356"/>
      <c r="L64" s="356"/>
      <c r="M64" s="356"/>
    </row>
    <row r="65" s="298" customFormat="1" spans="1:13">
      <c r="A65" s="356"/>
      <c r="B65" s="356"/>
      <c r="C65" s="356"/>
      <c r="D65" s="356"/>
      <c r="E65" s="356"/>
      <c r="F65" s="356"/>
      <c r="G65" s="356"/>
      <c r="H65" s="356"/>
      <c r="I65" s="356"/>
      <c r="J65" s="356"/>
      <c r="K65" s="356"/>
      <c r="L65" s="356"/>
      <c r="M65" s="356"/>
    </row>
    <row r="66" s="298" customFormat="1" spans="1:13">
      <c r="A66" s="356"/>
      <c r="B66" s="356"/>
      <c r="C66" s="356"/>
      <c r="D66" s="356"/>
      <c r="E66" s="356"/>
      <c r="F66" s="356"/>
      <c r="G66" s="356"/>
      <c r="H66" s="356"/>
      <c r="I66" s="356"/>
      <c r="J66" s="356"/>
      <c r="K66" s="356"/>
      <c r="L66" s="356"/>
      <c r="M66" s="356"/>
    </row>
    <row r="67" s="298" customFormat="1" spans="1:13">
      <c r="A67" s="356"/>
      <c r="B67" s="356"/>
      <c r="C67" s="356"/>
      <c r="D67" s="356"/>
      <c r="E67" s="356"/>
      <c r="F67" s="356"/>
      <c r="G67" s="356"/>
      <c r="H67" s="356"/>
      <c r="I67" s="356"/>
      <c r="J67" s="356"/>
      <c r="K67" s="356"/>
      <c r="L67" s="356"/>
      <c r="M67" s="356"/>
    </row>
    <row r="68" s="298" customFormat="1" spans="1:13">
      <c r="A68" s="356"/>
      <c r="B68" s="356"/>
      <c r="C68" s="356"/>
      <c r="D68" s="356"/>
      <c r="E68" s="356"/>
      <c r="F68" s="356"/>
      <c r="G68" s="356"/>
      <c r="H68" s="356"/>
      <c r="I68" s="356"/>
      <c r="J68" s="356"/>
      <c r="K68" s="356"/>
      <c r="L68" s="356"/>
      <c r="M68" s="356"/>
    </row>
    <row r="69" s="298" customFormat="1" spans="1:13">
      <c r="A69" s="356"/>
      <c r="B69" s="356"/>
      <c r="C69" s="356"/>
      <c r="D69" s="356"/>
      <c r="E69" s="356"/>
      <c r="F69" s="356"/>
      <c r="G69" s="356"/>
      <c r="H69" s="356"/>
      <c r="I69" s="356"/>
      <c r="J69" s="356"/>
      <c r="K69" s="356"/>
      <c r="L69" s="356"/>
      <c r="M69" s="356"/>
    </row>
    <row r="70" s="298" customFormat="1" spans="1:13">
      <c r="A70" s="356"/>
      <c r="B70" s="356"/>
      <c r="C70" s="356"/>
      <c r="D70" s="356"/>
      <c r="E70" s="356"/>
      <c r="F70" s="356"/>
      <c r="G70" s="356"/>
      <c r="H70" s="356"/>
      <c r="I70" s="356"/>
      <c r="J70" s="356"/>
      <c r="K70" s="356"/>
      <c r="L70" s="356"/>
      <c r="M70" s="356"/>
    </row>
    <row r="71" s="298" customFormat="1" spans="1:13">
      <c r="A71" s="356"/>
      <c r="B71" s="356"/>
      <c r="C71" s="356"/>
      <c r="D71" s="356"/>
      <c r="E71" s="356"/>
      <c r="F71" s="356"/>
      <c r="G71" s="356"/>
      <c r="H71" s="356"/>
      <c r="I71" s="356"/>
      <c r="J71" s="356"/>
      <c r="K71" s="356"/>
      <c r="L71" s="356"/>
      <c r="M71" s="356"/>
    </row>
    <row r="72" s="298" customFormat="1" spans="1:13">
      <c r="A72" s="356"/>
      <c r="B72" s="356"/>
      <c r="C72" s="356"/>
      <c r="D72" s="356"/>
      <c r="E72" s="356"/>
      <c r="F72" s="356"/>
      <c r="G72" s="356"/>
      <c r="H72" s="356"/>
      <c r="I72" s="356"/>
      <c r="J72" s="356"/>
      <c r="K72" s="356"/>
      <c r="L72" s="356"/>
      <c r="M72" s="356"/>
    </row>
    <row r="73" s="298" customFormat="1" spans="1:13">
      <c r="A73" s="356"/>
      <c r="B73" s="356"/>
      <c r="C73" s="356"/>
      <c r="D73" s="356"/>
      <c r="E73" s="356"/>
      <c r="F73" s="356"/>
      <c r="G73" s="356"/>
      <c r="H73" s="356"/>
      <c r="I73" s="356"/>
      <c r="J73" s="356"/>
      <c r="K73" s="356"/>
      <c r="L73" s="356"/>
      <c r="M73" s="356"/>
    </row>
    <row r="74" s="298" customFormat="1" spans="1:13">
      <c r="A74" s="356"/>
      <c r="B74" s="356"/>
      <c r="C74" s="356"/>
      <c r="D74" s="356"/>
      <c r="E74" s="356"/>
      <c r="F74" s="356"/>
      <c r="G74" s="356"/>
      <c r="H74" s="356"/>
      <c r="I74" s="356"/>
      <c r="J74" s="356"/>
      <c r="K74" s="356"/>
      <c r="L74" s="356"/>
      <c r="M74" s="356"/>
    </row>
    <row r="75" s="298" customFormat="1" spans="1:13">
      <c r="A75" s="356"/>
      <c r="B75" s="356"/>
      <c r="C75" s="356"/>
      <c r="D75" s="356"/>
      <c r="E75" s="356"/>
      <c r="F75" s="356"/>
      <c r="G75" s="356"/>
      <c r="H75" s="356"/>
      <c r="I75" s="356"/>
      <c r="J75" s="356"/>
      <c r="K75" s="356"/>
      <c r="L75" s="356"/>
      <c r="M75" s="356"/>
    </row>
    <row r="76" s="298" customFormat="1" spans="1:13">
      <c r="A76" s="356"/>
      <c r="B76" s="356"/>
      <c r="C76" s="356"/>
      <c r="D76" s="356"/>
      <c r="E76" s="356"/>
      <c r="F76" s="356"/>
      <c r="G76" s="356"/>
      <c r="H76" s="356"/>
      <c r="I76" s="356"/>
      <c r="J76" s="356"/>
      <c r="K76" s="356"/>
      <c r="L76" s="356"/>
      <c r="M76" s="356"/>
    </row>
    <row r="77" s="298" customFormat="1" spans="1:13">
      <c r="A77" s="356"/>
      <c r="B77" s="356"/>
      <c r="C77" s="356"/>
      <c r="D77" s="356"/>
      <c r="E77" s="356"/>
      <c r="F77" s="356"/>
      <c r="G77" s="356"/>
      <c r="H77" s="356"/>
      <c r="I77" s="356"/>
      <c r="J77" s="356"/>
      <c r="K77" s="356"/>
      <c r="L77" s="356"/>
      <c r="M77" s="356"/>
    </row>
    <row r="78" s="298" customFormat="1" spans="1:13">
      <c r="A78" s="356"/>
      <c r="B78" s="356"/>
      <c r="C78" s="356"/>
      <c r="D78" s="356"/>
      <c r="E78" s="356"/>
      <c r="F78" s="356"/>
      <c r="G78" s="356"/>
      <c r="H78" s="356"/>
      <c r="I78" s="356"/>
      <c r="J78" s="356"/>
      <c r="K78" s="356"/>
      <c r="L78" s="356"/>
      <c r="M78" s="356"/>
    </row>
    <row r="79" s="298" customFormat="1" spans="1:13">
      <c r="A79" s="356"/>
      <c r="B79" s="356"/>
      <c r="C79" s="356"/>
      <c r="D79" s="356"/>
      <c r="E79" s="356"/>
      <c r="F79" s="356"/>
      <c r="G79" s="356"/>
      <c r="H79" s="356"/>
      <c r="I79" s="356"/>
      <c r="J79" s="356"/>
      <c r="K79" s="356"/>
      <c r="L79" s="356"/>
      <c r="M79" s="356"/>
    </row>
    <row r="80" s="298" customFormat="1" spans="1:13">
      <c r="A80" s="356"/>
      <c r="B80" s="356"/>
      <c r="C80" s="356"/>
      <c r="D80" s="356"/>
      <c r="E80" s="356"/>
      <c r="F80" s="356"/>
      <c r="G80" s="356"/>
      <c r="H80" s="356"/>
      <c r="I80" s="356"/>
      <c r="J80" s="356"/>
      <c r="K80" s="356"/>
      <c r="L80" s="356"/>
      <c r="M80" s="356"/>
    </row>
    <row r="81" s="298" customFormat="1" spans="1:13">
      <c r="A81" s="356"/>
      <c r="B81" s="356"/>
      <c r="C81" s="356"/>
      <c r="D81" s="356"/>
      <c r="E81" s="356"/>
      <c r="F81" s="356"/>
      <c r="G81" s="356"/>
      <c r="H81" s="356"/>
      <c r="I81" s="356"/>
      <c r="J81" s="356"/>
      <c r="K81" s="356"/>
      <c r="L81" s="356"/>
      <c r="M81" s="356"/>
    </row>
    <row r="82" s="298" customFormat="1" spans="1:13">
      <c r="A82" s="356"/>
      <c r="B82" s="356"/>
      <c r="C82" s="356"/>
      <c r="D82" s="356"/>
      <c r="E82" s="356"/>
      <c r="F82" s="356"/>
      <c r="G82" s="356"/>
      <c r="H82" s="356"/>
      <c r="I82" s="356"/>
      <c r="J82" s="356"/>
      <c r="K82" s="356"/>
      <c r="L82" s="356"/>
      <c r="M82" s="356"/>
    </row>
    <row r="83" s="298" customFormat="1" spans="1:13">
      <c r="A83" s="356"/>
      <c r="B83" s="356"/>
      <c r="C83" s="356"/>
      <c r="D83" s="356"/>
      <c r="E83" s="356"/>
      <c r="F83" s="356"/>
      <c r="G83" s="356"/>
      <c r="H83" s="356"/>
      <c r="I83" s="356"/>
      <c r="J83" s="356"/>
      <c r="K83" s="356"/>
      <c r="L83" s="356"/>
      <c r="M83" s="356"/>
    </row>
    <row r="84" s="298" customFormat="1" spans="1:13">
      <c r="A84" s="356"/>
      <c r="B84" s="356"/>
      <c r="C84" s="356"/>
      <c r="D84" s="356"/>
      <c r="E84" s="356"/>
      <c r="F84" s="356"/>
      <c r="G84" s="356"/>
      <c r="H84" s="356"/>
      <c r="I84" s="356"/>
      <c r="J84" s="356"/>
      <c r="K84" s="356"/>
      <c r="L84" s="356"/>
      <c r="M84" s="356"/>
    </row>
    <row r="85" s="298" customFormat="1" spans="1:13">
      <c r="A85" s="356"/>
      <c r="B85" s="356"/>
      <c r="C85" s="356"/>
      <c r="D85" s="356"/>
      <c r="E85" s="356"/>
      <c r="F85" s="356"/>
      <c r="G85" s="356"/>
      <c r="H85" s="356"/>
      <c r="I85" s="356"/>
      <c r="J85" s="356"/>
      <c r="K85" s="356"/>
      <c r="L85" s="356"/>
      <c r="M85" s="356"/>
    </row>
    <row r="86" s="298" customFormat="1" spans="1:13">
      <c r="A86" s="356"/>
      <c r="B86" s="356"/>
      <c r="C86" s="356"/>
      <c r="D86" s="356"/>
      <c r="E86" s="356"/>
      <c r="F86" s="356"/>
      <c r="G86" s="356"/>
      <c r="H86" s="356"/>
      <c r="I86" s="356"/>
      <c r="J86" s="356"/>
      <c r="K86" s="356"/>
      <c r="L86" s="356"/>
      <c r="M86" s="356"/>
    </row>
    <row r="87" s="298" customFormat="1" spans="1:13">
      <c r="A87" s="356"/>
      <c r="B87" s="356"/>
      <c r="C87" s="356"/>
      <c r="D87" s="356"/>
      <c r="E87" s="356"/>
      <c r="F87" s="356"/>
      <c r="G87" s="356"/>
      <c r="H87" s="356"/>
      <c r="I87" s="356"/>
      <c r="J87" s="356"/>
      <c r="K87" s="356"/>
      <c r="L87" s="356"/>
      <c r="M87" s="356"/>
    </row>
    <row r="88" s="298" customFormat="1" spans="1:13">
      <c r="A88" s="356"/>
      <c r="B88" s="356"/>
      <c r="C88" s="356"/>
      <c r="D88" s="356"/>
      <c r="E88" s="356"/>
      <c r="F88" s="356"/>
      <c r="G88" s="356"/>
      <c r="H88" s="356"/>
      <c r="I88" s="356"/>
      <c r="J88" s="356"/>
      <c r="K88" s="356"/>
      <c r="L88" s="356"/>
      <c r="M88" s="356"/>
    </row>
    <row r="89" s="298" customFormat="1" spans="1:13">
      <c r="A89" s="356"/>
      <c r="B89" s="356"/>
      <c r="C89" s="356"/>
      <c r="D89" s="356"/>
      <c r="E89" s="356"/>
      <c r="F89" s="356"/>
      <c r="G89" s="356"/>
      <c r="H89" s="356"/>
      <c r="I89" s="356"/>
      <c r="J89" s="356"/>
      <c r="K89" s="356"/>
      <c r="L89" s="356"/>
      <c r="M89" s="356"/>
    </row>
    <row r="90" s="298" customFormat="1" spans="1:13">
      <c r="A90" s="356"/>
      <c r="B90" s="356"/>
      <c r="C90" s="356"/>
      <c r="D90" s="356"/>
      <c r="E90" s="356"/>
      <c r="F90" s="356"/>
      <c r="G90" s="356"/>
      <c r="H90" s="356"/>
      <c r="I90" s="356"/>
      <c r="J90" s="356"/>
      <c r="K90" s="356"/>
      <c r="L90" s="356"/>
      <c r="M90" s="356"/>
    </row>
    <row r="91" s="298" customFormat="1" spans="1:13">
      <c r="A91" s="356"/>
      <c r="B91" s="356"/>
      <c r="C91" s="356"/>
      <c r="D91" s="356"/>
      <c r="E91" s="356"/>
      <c r="F91" s="356"/>
      <c r="G91" s="356"/>
      <c r="H91" s="356"/>
      <c r="I91" s="356"/>
      <c r="J91" s="356"/>
      <c r="K91" s="356"/>
      <c r="L91" s="356"/>
      <c r="M91" s="356"/>
    </row>
    <row r="92" s="298" customFormat="1" spans="1:13">
      <c r="A92" s="356"/>
      <c r="B92" s="356"/>
      <c r="C92" s="356"/>
      <c r="D92" s="356"/>
      <c r="E92" s="356"/>
      <c r="F92" s="356"/>
      <c r="G92" s="356"/>
      <c r="H92" s="356"/>
      <c r="I92" s="356"/>
      <c r="J92" s="356"/>
      <c r="K92" s="356"/>
      <c r="L92" s="356"/>
      <c r="M92" s="356"/>
    </row>
    <row r="93" s="298" customFormat="1" spans="1:13">
      <c r="A93" s="356"/>
      <c r="B93" s="356"/>
      <c r="C93" s="356"/>
      <c r="D93" s="356"/>
      <c r="E93" s="356"/>
      <c r="F93" s="356"/>
      <c r="G93" s="356"/>
      <c r="H93" s="356"/>
      <c r="I93" s="356"/>
      <c r="J93" s="356"/>
      <c r="K93" s="356"/>
      <c r="L93" s="356"/>
      <c r="M93" s="356"/>
    </row>
    <row r="94" s="298" customFormat="1" spans="1:13">
      <c r="A94" s="356"/>
      <c r="B94" s="356"/>
      <c r="C94" s="356"/>
      <c r="D94" s="356"/>
      <c r="E94" s="356"/>
      <c r="F94" s="356"/>
      <c r="G94" s="356"/>
      <c r="H94" s="356"/>
      <c r="I94" s="356"/>
      <c r="J94" s="356"/>
      <c r="K94" s="356"/>
      <c r="L94" s="356"/>
      <c r="M94" s="356"/>
    </row>
    <row r="95" s="298" customFormat="1" spans="1:13">
      <c r="A95" s="356"/>
      <c r="B95" s="356"/>
      <c r="C95" s="356"/>
      <c r="D95" s="356"/>
      <c r="E95" s="356"/>
      <c r="F95" s="356"/>
      <c r="G95" s="356"/>
      <c r="H95" s="356"/>
      <c r="I95" s="356"/>
      <c r="J95" s="356"/>
      <c r="K95" s="356"/>
      <c r="L95" s="356"/>
      <c r="M95" s="356"/>
    </row>
    <row r="96" s="298" customFormat="1" spans="1:13">
      <c r="A96" s="356"/>
      <c r="B96" s="356"/>
      <c r="C96" s="356"/>
      <c r="D96" s="356"/>
      <c r="E96" s="356"/>
      <c r="F96" s="356"/>
      <c r="G96" s="356"/>
      <c r="H96" s="356"/>
      <c r="I96" s="356"/>
      <c r="J96" s="356"/>
      <c r="K96" s="356"/>
      <c r="L96" s="356"/>
      <c r="M96" s="356"/>
    </row>
    <row r="97" s="298" customFormat="1" spans="1:13">
      <c r="A97" s="356"/>
      <c r="B97" s="356"/>
      <c r="C97" s="356"/>
      <c r="D97" s="356"/>
      <c r="E97" s="356"/>
      <c r="F97" s="356"/>
      <c r="G97" s="356"/>
      <c r="H97" s="356"/>
      <c r="I97" s="356"/>
      <c r="J97" s="356"/>
      <c r="K97" s="356"/>
      <c r="L97" s="356"/>
      <c r="M97" s="356"/>
    </row>
    <row r="98" s="298" customFormat="1" spans="1:13">
      <c r="A98" s="356"/>
      <c r="B98" s="356"/>
      <c r="C98" s="356"/>
      <c r="D98" s="356"/>
      <c r="E98" s="356"/>
      <c r="F98" s="356"/>
      <c r="G98" s="356"/>
      <c r="H98" s="356"/>
      <c r="I98" s="356"/>
      <c r="J98" s="356"/>
      <c r="K98" s="356"/>
      <c r="L98" s="356"/>
      <c r="M98" s="356"/>
    </row>
    <row r="99" s="298" customFormat="1" spans="1:13">
      <c r="A99" s="356"/>
      <c r="B99" s="356"/>
      <c r="C99" s="356"/>
      <c r="D99" s="356"/>
      <c r="E99" s="356"/>
      <c r="F99" s="356"/>
      <c r="G99" s="356"/>
      <c r="H99" s="356"/>
      <c r="I99" s="356"/>
      <c r="J99" s="356"/>
      <c r="K99" s="356"/>
      <c r="L99" s="356"/>
      <c r="M99" s="356"/>
    </row>
    <row r="100" s="298" customFormat="1" spans="1:13">
      <c r="A100" s="356"/>
      <c r="B100" s="356"/>
      <c r="C100" s="356"/>
      <c r="D100" s="356"/>
      <c r="E100" s="356"/>
      <c r="F100" s="356"/>
      <c r="G100" s="356"/>
      <c r="H100" s="356"/>
      <c r="I100" s="356"/>
      <c r="J100" s="356"/>
      <c r="K100" s="356"/>
      <c r="L100" s="356"/>
      <c r="M100" s="356"/>
    </row>
    <row r="101" s="298" customFormat="1" spans="1:13">
      <c r="A101" s="356"/>
      <c r="B101" s="356"/>
      <c r="C101" s="356"/>
      <c r="D101" s="356"/>
      <c r="E101" s="356"/>
      <c r="F101" s="356"/>
      <c r="G101" s="356"/>
      <c r="H101" s="356"/>
      <c r="I101" s="356"/>
      <c r="J101" s="356"/>
      <c r="K101" s="356"/>
      <c r="L101" s="356"/>
      <c r="M101" s="356"/>
    </row>
    <row r="102" s="298" customFormat="1" spans="1:13">
      <c r="A102" s="356"/>
      <c r="B102" s="356"/>
      <c r="C102" s="356"/>
      <c r="D102" s="356"/>
      <c r="E102" s="356"/>
      <c r="F102" s="356"/>
      <c r="G102" s="356"/>
      <c r="H102" s="356"/>
      <c r="I102" s="356"/>
      <c r="J102" s="356"/>
      <c r="K102" s="356"/>
      <c r="L102" s="356"/>
      <c r="M102" s="356"/>
    </row>
    <row r="103" s="298" customFormat="1" spans="1:13">
      <c r="A103" s="356"/>
      <c r="B103" s="356"/>
      <c r="C103" s="356"/>
      <c r="D103" s="356"/>
      <c r="E103" s="356"/>
      <c r="F103" s="356"/>
      <c r="G103" s="356"/>
      <c r="H103" s="356"/>
      <c r="I103" s="356"/>
      <c r="J103" s="356"/>
      <c r="K103" s="356"/>
      <c r="L103" s="356"/>
      <c r="M103" s="356"/>
    </row>
    <row r="104" s="298" customFormat="1" spans="1:13">
      <c r="A104" s="356"/>
      <c r="B104" s="356"/>
      <c r="C104" s="356"/>
      <c r="D104" s="356"/>
      <c r="E104" s="356"/>
      <c r="F104" s="356"/>
      <c r="G104" s="356"/>
      <c r="H104" s="356"/>
      <c r="I104" s="356"/>
      <c r="J104" s="356"/>
      <c r="K104" s="356"/>
      <c r="L104" s="356"/>
      <c r="M104" s="356"/>
    </row>
    <row r="105" s="298" customFormat="1" spans="1:13">
      <c r="A105" s="356"/>
      <c r="B105" s="356"/>
      <c r="C105" s="356"/>
      <c r="D105" s="356"/>
      <c r="E105" s="356"/>
      <c r="F105" s="356"/>
      <c r="G105" s="356"/>
      <c r="H105" s="356"/>
      <c r="I105" s="356"/>
      <c r="J105" s="356"/>
      <c r="K105" s="356"/>
      <c r="L105" s="356"/>
      <c r="M105" s="356"/>
    </row>
    <row r="106" s="298" customFormat="1" spans="1:13">
      <c r="A106" s="356"/>
      <c r="B106" s="356"/>
      <c r="C106" s="356"/>
      <c r="D106" s="356"/>
      <c r="E106" s="356"/>
      <c r="F106" s="356"/>
      <c r="G106" s="356"/>
      <c r="H106" s="356"/>
      <c r="I106" s="356"/>
      <c r="J106" s="356"/>
      <c r="K106" s="356"/>
      <c r="L106" s="356"/>
      <c r="M106" s="356"/>
    </row>
    <row r="107" s="298" customFormat="1" spans="1:13">
      <c r="A107" s="356"/>
      <c r="B107" s="356"/>
      <c r="C107" s="356"/>
      <c r="D107" s="356"/>
      <c r="E107" s="356"/>
      <c r="F107" s="356"/>
      <c r="G107" s="356"/>
      <c r="H107" s="356"/>
      <c r="I107" s="356"/>
      <c r="J107" s="356"/>
      <c r="K107" s="356"/>
      <c r="L107" s="356"/>
      <c r="M107" s="356"/>
    </row>
    <row r="108" s="298" customFormat="1" spans="1:13">
      <c r="A108" s="356"/>
      <c r="B108" s="356"/>
      <c r="C108" s="356"/>
      <c r="D108" s="356"/>
      <c r="E108" s="356"/>
      <c r="F108" s="356"/>
      <c r="G108" s="356"/>
      <c r="H108" s="356"/>
      <c r="I108" s="356"/>
      <c r="J108" s="356"/>
      <c r="K108" s="356"/>
      <c r="L108" s="356"/>
      <c r="M108" s="356"/>
    </row>
    <row r="109" s="298" customFormat="1" spans="1:13">
      <c r="A109" s="356"/>
      <c r="B109" s="356"/>
      <c r="C109" s="356"/>
      <c r="D109" s="356"/>
      <c r="E109" s="356"/>
      <c r="F109" s="356"/>
      <c r="G109" s="356"/>
      <c r="H109" s="356"/>
      <c r="I109" s="356"/>
      <c r="J109" s="356"/>
      <c r="K109" s="356"/>
      <c r="L109" s="356"/>
      <c r="M109" s="356"/>
    </row>
    <row r="110" s="298" customFormat="1" spans="1:13">
      <c r="A110" s="356"/>
      <c r="B110" s="356"/>
      <c r="C110" s="356"/>
      <c r="D110" s="356"/>
      <c r="E110" s="356"/>
      <c r="F110" s="356"/>
      <c r="G110" s="356"/>
      <c r="H110" s="356"/>
      <c r="I110" s="356"/>
      <c r="J110" s="356"/>
      <c r="K110" s="356"/>
      <c r="L110" s="356"/>
      <c r="M110" s="356"/>
    </row>
    <row r="111" s="298" customFormat="1" spans="1:13">
      <c r="A111" s="356"/>
      <c r="B111" s="356"/>
      <c r="C111" s="356"/>
      <c r="D111" s="356"/>
      <c r="E111" s="356"/>
      <c r="F111" s="356"/>
      <c r="G111" s="356"/>
      <c r="H111" s="356"/>
      <c r="I111" s="356"/>
      <c r="J111" s="356"/>
      <c r="K111" s="356"/>
      <c r="L111" s="356"/>
      <c r="M111" s="356"/>
    </row>
    <row r="112" s="298" customFormat="1" spans="1:13">
      <c r="A112" s="356"/>
      <c r="B112" s="356"/>
      <c r="C112" s="356"/>
      <c r="D112" s="356"/>
      <c r="E112" s="356"/>
      <c r="F112" s="356"/>
      <c r="G112" s="356"/>
      <c r="H112" s="356"/>
      <c r="I112" s="356"/>
      <c r="J112" s="356"/>
      <c r="K112" s="356"/>
      <c r="L112" s="356"/>
      <c r="M112" s="356"/>
    </row>
    <row r="113" s="298" customFormat="1" spans="1:13">
      <c r="A113" s="356"/>
      <c r="B113" s="356"/>
      <c r="C113" s="356"/>
      <c r="D113" s="356"/>
      <c r="E113" s="356"/>
      <c r="F113" s="356"/>
      <c r="G113" s="356"/>
      <c r="H113" s="356"/>
      <c r="I113" s="356"/>
      <c r="J113" s="356"/>
      <c r="K113" s="356"/>
      <c r="L113" s="356"/>
      <c r="M113" s="356"/>
    </row>
    <row r="114" s="298" customFormat="1" spans="1:13">
      <c r="A114" s="356"/>
      <c r="B114" s="356"/>
      <c r="C114" s="356"/>
      <c r="D114" s="356"/>
      <c r="E114" s="356"/>
      <c r="F114" s="356"/>
      <c r="G114" s="356"/>
      <c r="H114" s="356"/>
      <c r="I114" s="356"/>
      <c r="J114" s="356"/>
      <c r="K114" s="356"/>
      <c r="L114" s="356"/>
      <c r="M114" s="356"/>
    </row>
    <row r="115" s="298" customFormat="1" spans="1:13">
      <c r="A115" s="356"/>
      <c r="B115" s="356"/>
      <c r="C115" s="356"/>
      <c r="D115" s="356"/>
      <c r="E115" s="356"/>
      <c r="F115" s="356"/>
      <c r="G115" s="356"/>
      <c r="H115" s="356"/>
      <c r="I115" s="356"/>
      <c r="J115" s="356"/>
      <c r="K115" s="356"/>
      <c r="L115" s="356"/>
      <c r="M115" s="356"/>
    </row>
    <row r="116" s="298" customFormat="1" spans="1:13">
      <c r="A116" s="356"/>
      <c r="B116" s="356"/>
      <c r="C116" s="356"/>
      <c r="D116" s="356"/>
      <c r="E116" s="356"/>
      <c r="F116" s="356"/>
      <c r="G116" s="356"/>
      <c r="H116" s="356"/>
      <c r="I116" s="356"/>
      <c r="J116" s="356"/>
      <c r="K116" s="356"/>
      <c r="L116" s="356"/>
      <c r="M116" s="356"/>
    </row>
    <row r="117" s="298" customFormat="1" spans="1:13">
      <c r="A117" s="356"/>
      <c r="B117" s="356"/>
      <c r="C117" s="356"/>
      <c r="D117" s="356"/>
      <c r="E117" s="356"/>
      <c r="F117" s="356"/>
      <c r="G117" s="356"/>
      <c r="H117" s="356"/>
      <c r="I117" s="356"/>
      <c r="J117" s="356"/>
      <c r="K117" s="356"/>
      <c r="L117" s="356"/>
      <c r="M117" s="356"/>
    </row>
    <row r="118" s="298" customFormat="1" spans="1:13">
      <c r="A118" s="356"/>
      <c r="B118" s="356"/>
      <c r="C118" s="356"/>
      <c r="D118" s="356"/>
      <c r="E118" s="356"/>
      <c r="F118" s="356"/>
      <c r="G118" s="356"/>
      <c r="H118" s="356"/>
      <c r="I118" s="356"/>
      <c r="J118" s="356"/>
      <c r="K118" s="356"/>
      <c r="L118" s="356"/>
      <c r="M118" s="356"/>
    </row>
    <row r="119" s="298" customFormat="1" spans="1:13">
      <c r="A119" s="356"/>
      <c r="B119" s="356"/>
      <c r="C119" s="356"/>
      <c r="D119" s="356"/>
      <c r="E119" s="356"/>
      <c r="F119" s="356"/>
      <c r="G119" s="356"/>
      <c r="H119" s="356"/>
      <c r="I119" s="356"/>
      <c r="J119" s="356"/>
      <c r="K119" s="356"/>
      <c r="L119" s="356"/>
      <c r="M119" s="356"/>
    </row>
    <row r="120" s="298" customFormat="1" spans="1:13">
      <c r="A120" s="356"/>
      <c r="B120" s="356"/>
      <c r="C120" s="356"/>
      <c r="D120" s="356"/>
      <c r="E120" s="356"/>
      <c r="F120" s="356"/>
      <c r="G120" s="356"/>
      <c r="H120" s="356"/>
      <c r="I120" s="356"/>
      <c r="J120" s="356"/>
      <c r="K120" s="356"/>
      <c r="L120" s="356"/>
      <c r="M120" s="356"/>
    </row>
    <row r="121" s="298" customFormat="1" spans="1:13">
      <c r="A121" s="356"/>
      <c r="B121" s="356"/>
      <c r="C121" s="356"/>
      <c r="D121" s="356"/>
      <c r="E121" s="356"/>
      <c r="F121" s="356"/>
      <c r="G121" s="356"/>
      <c r="H121" s="356"/>
      <c r="I121" s="356"/>
      <c r="J121" s="356"/>
      <c r="K121" s="356"/>
      <c r="L121" s="356"/>
      <c r="M121" s="356"/>
    </row>
    <row r="122" s="298" customFormat="1" spans="1:13">
      <c r="A122" s="356"/>
      <c r="B122" s="356"/>
      <c r="C122" s="356"/>
      <c r="D122" s="356"/>
      <c r="E122" s="356"/>
      <c r="F122" s="356"/>
      <c r="G122" s="356"/>
      <c r="H122" s="356"/>
      <c r="I122" s="356"/>
      <c r="J122" s="356"/>
      <c r="K122" s="356"/>
      <c r="L122" s="356"/>
      <c r="M122" s="356"/>
    </row>
    <row r="123" s="298" customFormat="1" spans="1:13">
      <c r="A123" s="356"/>
      <c r="B123" s="356"/>
      <c r="C123" s="356"/>
      <c r="D123" s="356"/>
      <c r="E123" s="356"/>
      <c r="F123" s="356"/>
      <c r="G123" s="356"/>
      <c r="H123" s="356"/>
      <c r="I123" s="356"/>
      <c r="J123" s="356"/>
      <c r="K123" s="356"/>
      <c r="L123" s="356"/>
      <c r="M123" s="356"/>
    </row>
    <row r="124" s="298" customFormat="1" spans="1:13">
      <c r="A124" s="356"/>
      <c r="B124" s="356"/>
      <c r="C124" s="356"/>
      <c r="D124" s="356"/>
      <c r="E124" s="356"/>
      <c r="F124" s="356"/>
      <c r="G124" s="356"/>
      <c r="H124" s="356"/>
      <c r="I124" s="356"/>
      <c r="J124" s="356"/>
      <c r="K124" s="356"/>
      <c r="L124" s="356"/>
      <c r="M124" s="356"/>
    </row>
    <row r="125" s="298" customFormat="1" spans="1:13">
      <c r="A125" s="356"/>
      <c r="B125" s="356"/>
      <c r="C125" s="356"/>
      <c r="D125" s="356"/>
      <c r="E125" s="356"/>
      <c r="F125" s="356"/>
      <c r="G125" s="356"/>
      <c r="H125" s="356"/>
      <c r="I125" s="356"/>
      <c r="J125" s="356"/>
      <c r="K125" s="356"/>
      <c r="L125" s="356"/>
      <c r="M125" s="356"/>
    </row>
    <row r="126" s="298" customFormat="1" spans="1:13">
      <c r="A126" s="356"/>
      <c r="B126" s="356"/>
      <c r="C126" s="356"/>
      <c r="D126" s="356"/>
      <c r="E126" s="356"/>
      <c r="F126" s="356"/>
      <c r="G126" s="356"/>
      <c r="H126" s="356"/>
      <c r="I126" s="356"/>
      <c r="J126" s="356"/>
      <c r="K126" s="356"/>
      <c r="L126" s="356"/>
      <c r="M126" s="356"/>
    </row>
  </sheetData>
  <mergeCells count="60">
    <mergeCell ref="A1:F1"/>
    <mergeCell ref="A2:F2"/>
    <mergeCell ref="B3:E3"/>
    <mergeCell ref="B4:E4"/>
    <mergeCell ref="B5:E5"/>
    <mergeCell ref="B6:E6"/>
    <mergeCell ref="C7:D7"/>
    <mergeCell ref="C8:D8"/>
    <mergeCell ref="C9:D9"/>
    <mergeCell ref="C10:D10"/>
    <mergeCell ref="C11:D11"/>
    <mergeCell ref="C12:D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C27:E27"/>
    <mergeCell ref="C28:E28"/>
    <mergeCell ref="C29:E29"/>
    <mergeCell ref="C30:E30"/>
    <mergeCell ref="C31:E31"/>
    <mergeCell ref="C32:E32"/>
    <mergeCell ref="C33:E33"/>
    <mergeCell ref="C34:E34"/>
    <mergeCell ref="C35:E35"/>
    <mergeCell ref="A36:F36"/>
    <mergeCell ref="A37:F37"/>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A56:F56"/>
    <mergeCell ref="A57:F57"/>
    <mergeCell ref="A28:A30"/>
    <mergeCell ref="A33:A35"/>
    <mergeCell ref="F4:F6"/>
    <mergeCell ref="F8:F12"/>
    <mergeCell ref="A38:F39"/>
  </mergeCells>
  <pageMargins left="0.75" right="0.75" top="1" bottom="1" header="0.5" footer="0.5"/>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tabColor theme="5"/>
  </sheetPr>
  <dimension ref="A1:GP42"/>
  <sheetViews>
    <sheetView showGridLines="0" zoomScale="90" zoomScaleNormal="90" workbookViewId="0">
      <pane ySplit="3" topLeftCell="A6" activePane="bottomLeft" state="frozen"/>
      <selection/>
      <selection pane="bottomLeft" activeCell="D11" sqref="D11"/>
    </sheetView>
  </sheetViews>
  <sheetFormatPr defaultColWidth="9" defaultRowHeight="14.25"/>
  <cols>
    <col min="1" max="1" width="55.8833333333333" style="132" customWidth="1"/>
    <col min="2" max="2" width="27.1083333333333" style="132" customWidth="1"/>
    <col min="3" max="3" width="26.7916666666667" style="132" customWidth="1"/>
    <col min="4" max="4" width="29.4416666666667" style="132" customWidth="1"/>
    <col min="5" max="5" width="66.6666666666667" style="132" customWidth="1"/>
    <col min="6" max="16384" width="9" style="132"/>
  </cols>
  <sheetData>
    <row r="1" s="132" customFormat="1" ht="100.05" customHeight="1" spans="1:5">
      <c r="A1" s="133" t="str">
        <f>_xlfn.DISPIMG("ID_D6697A225B864C34A678052B48D4E660",1)</f>
        <v>=DISPIMG("ID_D6697A225B864C34A678052B48D4E660",1)</v>
      </c>
      <c r="B1" s="134"/>
      <c r="C1" s="134"/>
      <c r="D1" s="134"/>
      <c r="E1" s="134"/>
    </row>
    <row r="2" s="132" customFormat="1" ht="34.95" customHeight="1" spans="1:5">
      <c r="A2" s="337" t="s">
        <v>773</v>
      </c>
      <c r="B2" s="338"/>
      <c r="C2" s="338"/>
      <c r="D2" s="338"/>
      <c r="E2" s="339"/>
    </row>
    <row r="3" s="132" customFormat="1" ht="21" spans="1:5">
      <c r="A3" s="340" t="s">
        <v>774</v>
      </c>
      <c r="B3" s="340" t="s">
        <v>775</v>
      </c>
      <c r="C3" s="340" t="s">
        <v>704</v>
      </c>
      <c r="D3" s="340" t="s">
        <v>776</v>
      </c>
      <c r="E3" s="340" t="s">
        <v>232</v>
      </c>
    </row>
    <row r="4" s="132" customFormat="1" ht="43.2" customHeight="1" spans="1:5">
      <c r="A4" s="341" t="s">
        <v>777</v>
      </c>
      <c r="B4" s="342">
        <v>12.3</v>
      </c>
      <c r="C4" s="342">
        <v>10.3</v>
      </c>
      <c r="D4" s="343" t="s">
        <v>778</v>
      </c>
      <c r="E4" s="343" t="s">
        <v>779</v>
      </c>
    </row>
    <row r="5" s="132" customFormat="1" ht="159" customHeight="1" spans="1:5">
      <c r="A5" s="344" t="s">
        <v>780</v>
      </c>
      <c r="B5" s="344"/>
      <c r="C5" s="344"/>
      <c r="D5" s="344"/>
      <c r="E5" s="344"/>
    </row>
    <row r="6" s="132" customFormat="1" ht="30" customHeight="1" spans="1:5">
      <c r="A6" s="337" t="s">
        <v>781</v>
      </c>
      <c r="B6" s="338"/>
      <c r="C6" s="338"/>
      <c r="D6" s="338"/>
      <c r="E6" s="339"/>
    </row>
    <row r="7" s="132" customFormat="1" ht="18" spans="1:5">
      <c r="A7" s="345" t="s">
        <v>782</v>
      </c>
      <c r="B7" s="345"/>
      <c r="C7" s="345"/>
      <c r="D7" s="345"/>
      <c r="E7" s="345"/>
    </row>
    <row r="8" s="132" customFormat="1" ht="21" spans="1:5">
      <c r="A8" s="340" t="s">
        <v>124</v>
      </c>
      <c r="B8" s="340" t="s">
        <v>775</v>
      </c>
      <c r="C8" s="340" t="s">
        <v>783</v>
      </c>
      <c r="D8" s="340" t="s">
        <v>704</v>
      </c>
      <c r="E8" s="340" t="s">
        <v>784</v>
      </c>
    </row>
    <row r="9" s="132" customFormat="1" ht="22.5" spans="1:5">
      <c r="A9" s="343" t="s">
        <v>785</v>
      </c>
      <c r="B9" s="346">
        <v>12.89</v>
      </c>
      <c r="C9" s="346">
        <v>11.89</v>
      </c>
      <c r="D9" s="346">
        <v>10.89</v>
      </c>
      <c r="E9" s="347" t="s">
        <v>778</v>
      </c>
    </row>
    <row r="10" s="132" customFormat="1" ht="30" customHeight="1" spans="1:5">
      <c r="A10" s="343" t="s">
        <v>786</v>
      </c>
      <c r="B10" s="346">
        <v>14.29</v>
      </c>
      <c r="C10" s="346">
        <v>13.29</v>
      </c>
      <c r="D10" s="346">
        <v>12.29</v>
      </c>
      <c r="E10" s="347" t="s">
        <v>778</v>
      </c>
    </row>
    <row r="11" s="132" customFormat="1" ht="42" customHeight="1" spans="1:5">
      <c r="A11" s="348" t="s">
        <v>787</v>
      </c>
      <c r="B11" s="346">
        <v>14.5</v>
      </c>
      <c r="C11" s="346">
        <v>13.5</v>
      </c>
      <c r="D11" s="346">
        <v>12.5</v>
      </c>
      <c r="E11" s="347" t="s">
        <v>778</v>
      </c>
    </row>
    <row r="12" s="132" customFormat="1" ht="36" customHeight="1" spans="1:5">
      <c r="A12" s="343" t="s">
        <v>788</v>
      </c>
      <c r="B12" s="346">
        <v>14.99</v>
      </c>
      <c r="C12" s="346">
        <v>13.99</v>
      </c>
      <c r="D12" s="346">
        <v>12.99</v>
      </c>
      <c r="E12" s="347" t="s">
        <v>778</v>
      </c>
    </row>
    <row r="13" s="132" customFormat="1" ht="36" customHeight="1" spans="1:5">
      <c r="A13" s="348" t="s">
        <v>789</v>
      </c>
      <c r="B13" s="346">
        <v>15.5</v>
      </c>
      <c r="C13" s="346">
        <v>14.5</v>
      </c>
      <c r="D13" s="346">
        <v>13.5</v>
      </c>
      <c r="E13" s="347" t="s">
        <v>778</v>
      </c>
    </row>
    <row r="14" s="132" customFormat="1" ht="63" customHeight="1" spans="1:5">
      <c r="A14" s="348" t="s">
        <v>790</v>
      </c>
      <c r="B14" s="346">
        <v>15.89</v>
      </c>
      <c r="C14" s="346">
        <v>14.89</v>
      </c>
      <c r="D14" s="346">
        <v>13.89</v>
      </c>
      <c r="E14" s="347" t="s">
        <v>778</v>
      </c>
    </row>
    <row r="15" s="132" customFormat="1" ht="21" customHeight="1" spans="1:5">
      <c r="A15" s="349" t="s">
        <v>791</v>
      </c>
      <c r="B15" s="349"/>
      <c r="C15" s="349"/>
      <c r="D15" s="349"/>
      <c r="E15" s="349"/>
    </row>
    <row r="16" s="132" customFormat="1" ht="21" customHeight="1" spans="1:5">
      <c r="A16" s="350" t="s">
        <v>792</v>
      </c>
      <c r="B16" s="350"/>
      <c r="C16" s="350"/>
      <c r="D16" s="350"/>
      <c r="E16" s="350"/>
    </row>
    <row r="17" s="132" customFormat="1" ht="33" customHeight="1" spans="1:198">
      <c r="A17" s="351" t="s">
        <v>793</v>
      </c>
      <c r="B17" s="351"/>
      <c r="C17" s="351"/>
      <c r="D17" s="351"/>
      <c r="E17" s="351"/>
    </row>
    <row r="18" s="132" customFormat="1" ht="33" customHeight="1" spans="1:198">
      <c r="A18" s="347" t="s">
        <v>794</v>
      </c>
      <c r="B18" s="347"/>
      <c r="C18" s="347"/>
      <c r="D18" s="347"/>
      <c r="E18" s="347"/>
    </row>
    <row r="19" s="132" customFormat="1" ht="36.9" customHeight="1" spans="1:198">
      <c r="A19" s="352" t="s">
        <v>795</v>
      </c>
      <c r="B19" s="150" t="s">
        <v>796</v>
      </c>
      <c r="C19" s="150"/>
      <c r="D19" s="150"/>
      <c r="E19" s="150"/>
    </row>
    <row r="20" s="132" customFormat="1" ht="56.1" customHeight="1" spans="1:198">
      <c r="A20" s="352" t="s">
        <v>797</v>
      </c>
      <c r="B20" s="150" t="s">
        <v>798</v>
      </c>
      <c r="C20" s="150"/>
      <c r="D20" s="150"/>
      <c r="E20" s="150"/>
    </row>
    <row r="21" s="132" customFormat="1" ht="33.9" customHeight="1" spans="1:198">
      <c r="A21" s="352" t="s">
        <v>799</v>
      </c>
      <c r="B21" s="150" t="s">
        <v>800</v>
      </c>
      <c r="C21" s="150"/>
      <c r="D21" s="150"/>
      <c r="E21" s="150"/>
    </row>
    <row r="22" s="132" customFormat="1" ht="59.1" customHeight="1" spans="1:198">
      <c r="A22" s="352" t="s">
        <v>801</v>
      </c>
      <c r="B22" s="150" t="s">
        <v>802</v>
      </c>
      <c r="C22" s="150"/>
      <c r="D22" s="150"/>
      <c r="E22" s="150"/>
    </row>
    <row r="23" s="132" customFormat="1" ht="17.25" spans="1:198">
      <c r="A23" s="347" t="s">
        <v>803</v>
      </c>
      <c r="B23" s="353"/>
      <c r="C23" s="353"/>
      <c r="D23" s="353"/>
      <c r="E23" s="353"/>
    </row>
    <row r="24" s="132" customFormat="1" ht="81" customHeight="1" spans="1:198">
      <c r="A24" s="352" t="s">
        <v>804</v>
      </c>
      <c r="B24" s="150" t="s">
        <v>805</v>
      </c>
      <c r="C24" s="150"/>
      <c r="D24" s="150"/>
      <c r="E24" s="150"/>
    </row>
    <row r="25" s="132" customFormat="1" ht="30" customHeight="1" spans="1:198">
      <c r="A25" s="352" t="s">
        <v>806</v>
      </c>
      <c r="B25" s="150" t="s">
        <v>807</v>
      </c>
      <c r="C25" s="150"/>
      <c r="D25" s="150"/>
      <c r="E25" s="150"/>
    </row>
    <row r="26" s="132" customFormat="1" ht="60" customHeight="1" spans="1:198">
      <c r="A26" s="352" t="s">
        <v>808</v>
      </c>
      <c r="B26" s="150" t="s">
        <v>809</v>
      </c>
      <c r="C26" s="150"/>
      <c r="D26" s="150"/>
      <c r="E26" s="150"/>
    </row>
    <row r="27" s="132" customFormat="1" ht="39.9" customHeight="1" spans="1:198">
      <c r="A27" s="352" t="s">
        <v>810</v>
      </c>
      <c r="B27" s="150" t="s">
        <v>811</v>
      </c>
      <c r="C27" s="150"/>
      <c r="D27" s="150"/>
      <c r="E27" s="150"/>
    </row>
    <row r="28" s="132" customFormat="1" ht="409.2" customHeight="1" spans="1:198">
      <c r="A28" s="352" t="s">
        <v>812</v>
      </c>
      <c r="B28" s="149" t="s">
        <v>813</v>
      </c>
      <c r="C28" s="149"/>
      <c r="D28" s="149"/>
      <c r="E28" s="149"/>
    </row>
    <row r="29" s="336" customFormat="1" ht="43.95" customHeight="1" spans="1:198">
      <c r="A29" s="352" t="s">
        <v>814</v>
      </c>
      <c r="B29" s="354" t="s">
        <v>793</v>
      </c>
      <c r="C29" s="354"/>
      <c r="D29" s="354"/>
      <c r="E29" s="354"/>
      <c r="F29" s="355"/>
      <c r="G29" s="355"/>
      <c r="H29" s="355"/>
      <c r="I29" s="355"/>
      <c r="J29" s="355"/>
      <c r="K29" s="355"/>
      <c r="L29" s="355"/>
      <c r="M29" s="355"/>
      <c r="N29" s="355"/>
      <c r="O29" s="355"/>
      <c r="P29" s="355"/>
      <c r="Q29" s="355"/>
      <c r="R29" s="355"/>
      <c r="S29" s="355"/>
      <c r="T29" s="355"/>
      <c r="U29" s="355"/>
      <c r="V29" s="355"/>
      <c r="W29" s="355"/>
      <c r="X29" s="355"/>
      <c r="Y29" s="355"/>
      <c r="Z29" s="355"/>
      <c r="AA29" s="355"/>
      <c r="AB29" s="355"/>
      <c r="AC29" s="355"/>
      <c r="AD29" s="355"/>
      <c r="AE29" s="355"/>
      <c r="AF29" s="355"/>
      <c r="AG29" s="355"/>
      <c r="AH29" s="355"/>
      <c r="AI29" s="355"/>
      <c r="AJ29" s="355"/>
      <c r="AK29" s="355"/>
      <c r="AL29" s="355"/>
      <c r="AM29" s="355"/>
      <c r="AN29" s="355"/>
      <c r="AO29" s="355"/>
      <c r="AP29" s="355"/>
      <c r="AQ29" s="355"/>
      <c r="AR29" s="355"/>
      <c r="AS29" s="355"/>
      <c r="AT29" s="355"/>
      <c r="AU29" s="355"/>
      <c r="AV29" s="355"/>
      <c r="AW29" s="355"/>
      <c r="AX29" s="355"/>
      <c r="AY29" s="355"/>
      <c r="AZ29" s="355"/>
      <c r="BA29" s="355"/>
      <c r="BB29" s="355"/>
      <c r="BC29" s="355"/>
      <c r="BD29" s="355"/>
      <c r="BE29" s="355"/>
      <c r="BF29" s="355"/>
      <c r="BG29" s="355"/>
      <c r="BH29" s="355"/>
      <c r="BI29" s="355"/>
      <c r="BJ29" s="355"/>
      <c r="BK29" s="355"/>
      <c r="BL29" s="355"/>
      <c r="BM29" s="355"/>
      <c r="BN29" s="355"/>
      <c r="BO29" s="355"/>
      <c r="BP29" s="355"/>
      <c r="BQ29" s="355"/>
      <c r="BR29" s="355"/>
      <c r="BS29" s="355"/>
      <c r="BT29" s="355"/>
      <c r="BU29" s="355"/>
      <c r="BV29" s="355"/>
      <c r="BW29" s="355"/>
      <c r="BX29" s="355"/>
      <c r="BY29" s="355"/>
      <c r="BZ29" s="355"/>
      <c r="CA29" s="355"/>
      <c r="CB29" s="355"/>
      <c r="CC29" s="355"/>
      <c r="CD29" s="355"/>
      <c r="CE29" s="355"/>
      <c r="CF29" s="355"/>
      <c r="CG29" s="355"/>
      <c r="CH29" s="355"/>
      <c r="CI29" s="355"/>
      <c r="CJ29" s="355"/>
      <c r="CK29" s="355"/>
      <c r="CL29" s="355"/>
      <c r="CM29" s="355"/>
      <c r="CN29" s="355"/>
      <c r="CO29" s="355"/>
      <c r="CP29" s="355"/>
      <c r="CQ29" s="355"/>
      <c r="CR29" s="355"/>
      <c r="CS29" s="355"/>
      <c r="CT29" s="355"/>
      <c r="CU29" s="355"/>
      <c r="CV29" s="355"/>
      <c r="CW29" s="355"/>
      <c r="CX29" s="355"/>
      <c r="CY29" s="355"/>
      <c r="CZ29" s="355"/>
      <c r="DA29" s="355"/>
      <c r="DB29" s="355"/>
      <c r="DC29" s="355"/>
      <c r="DD29" s="355"/>
      <c r="DE29" s="355"/>
      <c r="DF29" s="355"/>
      <c r="DG29" s="355"/>
      <c r="DH29" s="355"/>
      <c r="DI29" s="355"/>
      <c r="DJ29" s="355"/>
      <c r="DK29" s="355"/>
      <c r="DL29" s="355"/>
      <c r="DM29" s="355"/>
      <c r="DN29" s="355"/>
      <c r="DO29" s="355"/>
      <c r="DP29" s="355"/>
      <c r="DQ29" s="355"/>
      <c r="DR29" s="355"/>
      <c r="DS29" s="355"/>
      <c r="DT29" s="355"/>
      <c r="DU29" s="355"/>
      <c r="DV29" s="355"/>
      <c r="DW29" s="355"/>
      <c r="DX29" s="355"/>
      <c r="DY29" s="355"/>
      <c r="DZ29" s="355"/>
      <c r="EA29" s="355"/>
      <c r="EB29" s="355"/>
      <c r="EC29" s="355"/>
      <c r="ED29" s="355"/>
      <c r="EE29" s="355"/>
      <c r="EF29" s="355"/>
      <c r="EG29" s="355"/>
      <c r="EH29" s="355"/>
      <c r="EI29" s="355"/>
      <c r="EJ29" s="355"/>
      <c r="EK29" s="355"/>
      <c r="EL29" s="355"/>
      <c r="EM29" s="355"/>
      <c r="EN29" s="355"/>
      <c r="EO29" s="355"/>
      <c r="EP29" s="355"/>
      <c r="EQ29" s="355"/>
      <c r="ER29" s="355"/>
      <c r="ES29" s="355"/>
      <c r="ET29" s="355"/>
      <c r="EU29" s="355"/>
      <c r="EV29" s="355"/>
      <c r="EW29" s="355"/>
      <c r="EX29" s="355"/>
      <c r="EY29" s="355"/>
      <c r="EZ29" s="355"/>
      <c r="FA29" s="355"/>
      <c r="FB29" s="355"/>
      <c r="FC29" s="355"/>
      <c r="FD29" s="355"/>
      <c r="FE29" s="355"/>
      <c r="FF29" s="355"/>
      <c r="FG29" s="355"/>
      <c r="FH29" s="355"/>
      <c r="FI29" s="355"/>
      <c r="FJ29" s="355"/>
      <c r="FK29" s="355"/>
      <c r="FL29" s="355"/>
      <c r="FM29" s="355"/>
      <c r="FN29" s="355"/>
      <c r="FO29" s="355"/>
      <c r="FP29" s="355"/>
      <c r="FQ29" s="355"/>
      <c r="FR29" s="355"/>
      <c r="FS29" s="355"/>
      <c r="FT29" s="355"/>
      <c r="FU29" s="355"/>
      <c r="FV29" s="355"/>
      <c r="FW29" s="355"/>
      <c r="FX29" s="355"/>
      <c r="FY29" s="355"/>
      <c r="FZ29" s="355"/>
      <c r="GA29" s="355"/>
      <c r="GB29" s="355"/>
      <c r="GC29" s="355"/>
      <c r="GD29" s="355"/>
      <c r="GE29" s="355"/>
      <c r="GF29" s="355"/>
      <c r="GG29" s="355"/>
      <c r="GH29" s="355"/>
      <c r="GI29" s="355"/>
      <c r="GJ29" s="355"/>
      <c r="GK29" s="355"/>
      <c r="GL29" s="355"/>
      <c r="GM29" s="355"/>
      <c r="GN29" s="355"/>
      <c r="GO29" s="355"/>
      <c r="GP29" s="355"/>
    </row>
    <row r="30" s="336" customFormat="1" ht="29.1" customHeight="1" spans="1:198">
      <c r="A30" s="352" t="s">
        <v>815</v>
      </c>
      <c r="B30" s="150" t="s">
        <v>816</v>
      </c>
      <c r="C30" s="150"/>
      <c r="D30" s="150"/>
      <c r="E30" s="150"/>
      <c r="F30" s="355"/>
      <c r="G30" s="355"/>
      <c r="H30" s="355"/>
      <c r="I30" s="355"/>
      <c r="J30" s="355"/>
      <c r="K30" s="355"/>
      <c r="L30" s="355"/>
      <c r="M30" s="355"/>
      <c r="N30" s="355"/>
      <c r="O30" s="355"/>
      <c r="P30" s="355"/>
      <c r="Q30" s="355"/>
      <c r="R30" s="355"/>
      <c r="S30" s="355"/>
      <c r="T30" s="355"/>
      <c r="U30" s="355"/>
      <c r="V30" s="355"/>
      <c r="W30" s="355"/>
      <c r="X30" s="355"/>
      <c r="Y30" s="355"/>
      <c r="Z30" s="355"/>
      <c r="AA30" s="355"/>
      <c r="AB30" s="355"/>
      <c r="AC30" s="355"/>
      <c r="AD30" s="355"/>
      <c r="AE30" s="355"/>
      <c r="AF30" s="355"/>
      <c r="AG30" s="355"/>
      <c r="AH30" s="355"/>
      <c r="AI30" s="355"/>
      <c r="AJ30" s="355"/>
      <c r="AK30" s="355"/>
      <c r="AL30" s="355"/>
      <c r="AM30" s="355"/>
      <c r="AN30" s="355"/>
      <c r="AO30" s="355"/>
      <c r="AP30" s="355"/>
      <c r="AQ30" s="355"/>
      <c r="AR30" s="355"/>
      <c r="AS30" s="355"/>
      <c r="AT30" s="355"/>
      <c r="AU30" s="355"/>
      <c r="AV30" s="355"/>
      <c r="AW30" s="355"/>
      <c r="AX30" s="355"/>
      <c r="AY30" s="355"/>
      <c r="AZ30" s="355"/>
      <c r="BA30" s="355"/>
      <c r="BB30" s="355"/>
      <c r="BC30" s="355"/>
      <c r="BD30" s="355"/>
      <c r="BE30" s="355"/>
      <c r="BF30" s="355"/>
      <c r="BG30" s="355"/>
      <c r="BH30" s="355"/>
      <c r="BI30" s="355"/>
      <c r="BJ30" s="355"/>
      <c r="BK30" s="355"/>
      <c r="BL30" s="355"/>
      <c r="BM30" s="355"/>
      <c r="BN30" s="355"/>
      <c r="BO30" s="355"/>
      <c r="BP30" s="355"/>
      <c r="BQ30" s="355"/>
      <c r="BR30" s="355"/>
      <c r="BS30" s="355"/>
      <c r="BT30" s="355"/>
      <c r="BU30" s="355"/>
      <c r="BV30" s="355"/>
      <c r="BW30" s="355"/>
      <c r="BX30" s="355"/>
      <c r="BY30" s="355"/>
      <c r="BZ30" s="355"/>
      <c r="CA30" s="355"/>
      <c r="CB30" s="355"/>
      <c r="CC30" s="355"/>
      <c r="CD30" s="355"/>
      <c r="CE30" s="355"/>
      <c r="CF30" s="355"/>
      <c r="CG30" s="355"/>
      <c r="CH30" s="355"/>
      <c r="CI30" s="355"/>
      <c r="CJ30" s="355"/>
      <c r="CK30" s="355"/>
      <c r="CL30" s="355"/>
      <c r="CM30" s="355"/>
      <c r="CN30" s="355"/>
      <c r="CO30" s="355"/>
      <c r="CP30" s="355"/>
      <c r="CQ30" s="355"/>
      <c r="CR30" s="355"/>
      <c r="CS30" s="355"/>
      <c r="CT30" s="355"/>
      <c r="CU30" s="355"/>
      <c r="CV30" s="355"/>
      <c r="CW30" s="355"/>
      <c r="CX30" s="355"/>
      <c r="CY30" s="355"/>
      <c r="CZ30" s="355"/>
      <c r="DA30" s="355"/>
      <c r="DB30" s="355"/>
      <c r="DC30" s="355"/>
      <c r="DD30" s="355"/>
      <c r="DE30" s="355"/>
      <c r="DF30" s="355"/>
      <c r="DG30" s="355"/>
      <c r="DH30" s="355"/>
      <c r="DI30" s="355"/>
      <c r="DJ30" s="355"/>
      <c r="DK30" s="355"/>
      <c r="DL30" s="355"/>
      <c r="DM30" s="355"/>
      <c r="DN30" s="355"/>
      <c r="DO30" s="355"/>
      <c r="DP30" s="355"/>
      <c r="DQ30" s="355"/>
      <c r="DR30" s="355"/>
      <c r="DS30" s="355"/>
      <c r="DT30" s="355"/>
      <c r="DU30" s="355"/>
      <c r="DV30" s="355"/>
      <c r="DW30" s="355"/>
      <c r="DX30" s="355"/>
      <c r="DY30" s="355"/>
      <c r="DZ30" s="355"/>
      <c r="EA30" s="355"/>
      <c r="EB30" s="355"/>
      <c r="EC30" s="355"/>
      <c r="ED30" s="355"/>
      <c r="EE30" s="355"/>
      <c r="EF30" s="355"/>
      <c r="EG30" s="355"/>
      <c r="EH30" s="355"/>
      <c r="EI30" s="355"/>
      <c r="EJ30" s="355"/>
      <c r="EK30" s="355"/>
      <c r="EL30" s="355"/>
      <c r="EM30" s="355"/>
      <c r="EN30" s="355"/>
      <c r="EO30" s="355"/>
      <c r="EP30" s="355"/>
      <c r="EQ30" s="355"/>
      <c r="ER30" s="355"/>
      <c r="ES30" s="355"/>
      <c r="ET30" s="355"/>
      <c r="EU30" s="355"/>
      <c r="EV30" s="355"/>
      <c r="EW30" s="355"/>
      <c r="EX30" s="355"/>
      <c r="EY30" s="355"/>
      <c r="EZ30" s="355"/>
      <c r="FA30" s="355"/>
      <c r="FB30" s="355"/>
      <c r="FC30" s="355"/>
      <c r="FD30" s="355"/>
      <c r="FE30" s="355"/>
      <c r="FF30" s="355"/>
      <c r="FG30" s="355"/>
      <c r="FH30" s="355"/>
      <c r="FI30" s="355"/>
      <c r="FJ30" s="355"/>
      <c r="FK30" s="355"/>
      <c r="FL30" s="355"/>
      <c r="FM30" s="355"/>
      <c r="FN30" s="355"/>
      <c r="FO30" s="355"/>
      <c r="FP30" s="355"/>
      <c r="FQ30" s="355"/>
      <c r="FR30" s="355"/>
      <c r="FS30" s="355"/>
      <c r="FT30" s="355"/>
      <c r="FU30" s="355"/>
      <c r="FV30" s="355"/>
      <c r="FW30" s="355"/>
      <c r="FX30" s="355"/>
      <c r="FY30" s="355"/>
      <c r="FZ30" s="355"/>
      <c r="GA30" s="355"/>
      <c r="GB30" s="355"/>
      <c r="GC30" s="355"/>
      <c r="GD30" s="355"/>
      <c r="GE30" s="355"/>
      <c r="GF30" s="355"/>
      <c r="GG30" s="355"/>
      <c r="GH30" s="355"/>
      <c r="GI30" s="355"/>
      <c r="GJ30" s="355"/>
      <c r="GK30" s="355"/>
      <c r="GL30" s="355"/>
      <c r="GM30" s="355"/>
      <c r="GN30" s="355"/>
      <c r="GO30" s="355"/>
      <c r="GP30" s="355"/>
    </row>
    <row r="31" s="336" customFormat="1" ht="98.1" customHeight="1" spans="1:198">
      <c r="A31" s="352" t="s">
        <v>817</v>
      </c>
      <c r="B31" s="150" t="s">
        <v>818</v>
      </c>
      <c r="C31" s="150"/>
      <c r="D31" s="150"/>
      <c r="E31" s="150"/>
      <c r="F31" s="355"/>
      <c r="G31" s="355"/>
      <c r="H31" s="355"/>
      <c r="I31" s="355"/>
      <c r="J31" s="355"/>
      <c r="K31" s="355"/>
      <c r="L31" s="355"/>
      <c r="M31" s="355"/>
      <c r="N31" s="355"/>
      <c r="O31" s="355"/>
      <c r="P31" s="355"/>
      <c r="Q31" s="355"/>
      <c r="R31" s="355"/>
      <c r="S31" s="355"/>
      <c r="T31" s="355"/>
      <c r="U31" s="355"/>
      <c r="V31" s="355"/>
      <c r="W31" s="355"/>
      <c r="X31" s="355"/>
      <c r="Y31" s="355"/>
      <c r="Z31" s="355"/>
      <c r="AA31" s="355"/>
      <c r="AB31" s="355"/>
      <c r="AC31" s="355"/>
      <c r="AD31" s="355"/>
      <c r="AE31" s="355"/>
      <c r="AF31" s="355"/>
      <c r="AG31" s="355"/>
      <c r="AH31" s="355"/>
      <c r="AI31" s="355"/>
      <c r="AJ31" s="355"/>
      <c r="AK31" s="355"/>
      <c r="AL31" s="355"/>
      <c r="AM31" s="355"/>
      <c r="AN31" s="355"/>
      <c r="AO31" s="355"/>
      <c r="AP31" s="355"/>
      <c r="AQ31" s="355"/>
      <c r="AR31" s="355"/>
      <c r="AS31" s="355"/>
      <c r="AT31" s="355"/>
      <c r="AU31" s="355"/>
      <c r="AV31" s="355"/>
      <c r="AW31" s="355"/>
      <c r="AX31" s="355"/>
      <c r="AY31" s="355"/>
      <c r="AZ31" s="355"/>
      <c r="BA31" s="355"/>
      <c r="BB31" s="355"/>
      <c r="BC31" s="355"/>
      <c r="BD31" s="355"/>
      <c r="BE31" s="355"/>
      <c r="BF31" s="355"/>
      <c r="BG31" s="355"/>
      <c r="BH31" s="355"/>
      <c r="BI31" s="355"/>
      <c r="BJ31" s="355"/>
      <c r="BK31" s="355"/>
      <c r="BL31" s="355"/>
      <c r="BM31" s="355"/>
      <c r="BN31" s="355"/>
      <c r="BO31" s="355"/>
      <c r="BP31" s="355"/>
      <c r="BQ31" s="355"/>
      <c r="BR31" s="355"/>
      <c r="BS31" s="355"/>
      <c r="BT31" s="355"/>
      <c r="BU31" s="355"/>
      <c r="BV31" s="355"/>
      <c r="BW31" s="355"/>
      <c r="BX31" s="355"/>
      <c r="BY31" s="355"/>
      <c r="BZ31" s="355"/>
      <c r="CA31" s="355"/>
      <c r="CB31" s="355"/>
      <c r="CC31" s="355"/>
      <c r="CD31" s="355"/>
      <c r="CE31" s="355"/>
      <c r="CF31" s="355"/>
      <c r="CG31" s="355"/>
      <c r="CH31" s="355"/>
      <c r="CI31" s="355"/>
      <c r="CJ31" s="355"/>
      <c r="CK31" s="355"/>
      <c r="CL31" s="355"/>
      <c r="CM31" s="355"/>
      <c r="CN31" s="355"/>
      <c r="CO31" s="355"/>
      <c r="CP31" s="355"/>
      <c r="CQ31" s="355"/>
      <c r="CR31" s="355"/>
      <c r="CS31" s="355"/>
      <c r="CT31" s="355"/>
      <c r="CU31" s="355"/>
      <c r="CV31" s="355"/>
      <c r="CW31" s="355"/>
      <c r="CX31" s="355"/>
      <c r="CY31" s="355"/>
      <c r="CZ31" s="355"/>
      <c r="DA31" s="355"/>
      <c r="DB31" s="355"/>
      <c r="DC31" s="355"/>
      <c r="DD31" s="355"/>
      <c r="DE31" s="355"/>
      <c r="DF31" s="355"/>
      <c r="DG31" s="355"/>
      <c r="DH31" s="355"/>
      <c r="DI31" s="355"/>
      <c r="DJ31" s="355"/>
      <c r="DK31" s="355"/>
      <c r="DL31" s="355"/>
      <c r="DM31" s="355"/>
      <c r="DN31" s="355"/>
      <c r="DO31" s="355"/>
      <c r="DP31" s="355"/>
      <c r="DQ31" s="355"/>
      <c r="DR31" s="355"/>
      <c r="DS31" s="355"/>
      <c r="DT31" s="355"/>
      <c r="DU31" s="355"/>
      <c r="DV31" s="355"/>
      <c r="DW31" s="355"/>
      <c r="DX31" s="355"/>
      <c r="DY31" s="355"/>
      <c r="DZ31" s="355"/>
      <c r="EA31" s="355"/>
      <c r="EB31" s="355"/>
      <c r="EC31" s="355"/>
      <c r="ED31" s="355"/>
      <c r="EE31" s="355"/>
      <c r="EF31" s="355"/>
      <c r="EG31" s="355"/>
      <c r="EH31" s="355"/>
      <c r="EI31" s="355"/>
      <c r="EJ31" s="355"/>
      <c r="EK31" s="355"/>
      <c r="EL31" s="355"/>
      <c r="EM31" s="355"/>
      <c r="EN31" s="355"/>
      <c r="EO31" s="355"/>
      <c r="EP31" s="355"/>
      <c r="EQ31" s="355"/>
      <c r="ER31" s="355"/>
      <c r="ES31" s="355"/>
      <c r="ET31" s="355"/>
      <c r="EU31" s="355"/>
      <c r="EV31" s="355"/>
      <c r="EW31" s="355"/>
      <c r="EX31" s="355"/>
      <c r="EY31" s="355"/>
      <c r="EZ31" s="355"/>
      <c r="FA31" s="355"/>
      <c r="FB31" s="355"/>
      <c r="FC31" s="355"/>
      <c r="FD31" s="355"/>
      <c r="FE31" s="355"/>
      <c r="FF31" s="355"/>
      <c r="FG31" s="355"/>
      <c r="FH31" s="355"/>
      <c r="FI31" s="355"/>
      <c r="FJ31" s="355"/>
      <c r="FK31" s="355"/>
      <c r="FL31" s="355"/>
      <c r="FM31" s="355"/>
      <c r="FN31" s="355"/>
      <c r="FO31" s="355"/>
      <c r="FP31" s="355"/>
      <c r="FQ31" s="355"/>
      <c r="FR31" s="355"/>
      <c r="FS31" s="355"/>
      <c r="FT31" s="355"/>
      <c r="FU31" s="355"/>
      <c r="FV31" s="355"/>
      <c r="FW31" s="355"/>
      <c r="FX31" s="355"/>
      <c r="FY31" s="355"/>
      <c r="FZ31" s="355"/>
      <c r="GA31" s="355"/>
      <c r="GB31" s="355"/>
      <c r="GC31" s="355"/>
      <c r="GD31" s="355"/>
      <c r="GE31" s="355"/>
      <c r="GF31" s="355"/>
      <c r="GG31" s="355"/>
      <c r="GH31" s="355"/>
      <c r="GI31" s="355"/>
      <c r="GJ31" s="355"/>
      <c r="GK31" s="355"/>
      <c r="GL31" s="355"/>
      <c r="GM31" s="355"/>
      <c r="GN31" s="355"/>
      <c r="GO31" s="355"/>
      <c r="GP31" s="355"/>
    </row>
    <row r="32" s="336" customFormat="1" ht="117" customHeight="1" spans="1:198">
      <c r="A32" s="352" t="s">
        <v>819</v>
      </c>
      <c r="B32" s="150" t="s">
        <v>820</v>
      </c>
      <c r="C32" s="150"/>
      <c r="D32" s="150"/>
      <c r="E32" s="150"/>
      <c r="F32" s="355"/>
      <c r="G32" s="355"/>
      <c r="H32" s="355"/>
      <c r="I32" s="355"/>
      <c r="J32" s="355"/>
      <c r="K32" s="355"/>
      <c r="L32" s="355"/>
      <c r="M32" s="355"/>
      <c r="N32" s="355"/>
      <c r="O32" s="355"/>
      <c r="P32" s="355"/>
      <c r="Q32" s="355"/>
      <c r="R32" s="355"/>
      <c r="S32" s="355"/>
      <c r="T32" s="355"/>
      <c r="U32" s="355"/>
      <c r="V32" s="355"/>
      <c r="W32" s="355"/>
      <c r="X32" s="355"/>
      <c r="Y32" s="355"/>
      <c r="Z32" s="355"/>
      <c r="AA32" s="355"/>
      <c r="AB32" s="355"/>
      <c r="AC32" s="355"/>
      <c r="AD32" s="355"/>
      <c r="AE32" s="355"/>
      <c r="AF32" s="355"/>
      <c r="AG32" s="355"/>
      <c r="AH32" s="355"/>
      <c r="AI32" s="355"/>
      <c r="AJ32" s="355"/>
      <c r="AK32" s="355"/>
      <c r="AL32" s="355"/>
      <c r="AM32" s="355"/>
      <c r="AN32" s="355"/>
      <c r="AO32" s="355"/>
      <c r="AP32" s="355"/>
      <c r="AQ32" s="355"/>
      <c r="AR32" s="355"/>
      <c r="AS32" s="355"/>
      <c r="AT32" s="355"/>
      <c r="AU32" s="355"/>
      <c r="AV32" s="355"/>
      <c r="AW32" s="355"/>
      <c r="AX32" s="355"/>
      <c r="AY32" s="355"/>
      <c r="AZ32" s="355"/>
      <c r="BA32" s="355"/>
      <c r="BB32" s="355"/>
      <c r="BC32" s="355"/>
      <c r="BD32" s="355"/>
      <c r="BE32" s="355"/>
      <c r="BF32" s="355"/>
      <c r="BG32" s="355"/>
      <c r="BH32" s="355"/>
      <c r="BI32" s="355"/>
      <c r="BJ32" s="355"/>
      <c r="BK32" s="355"/>
      <c r="BL32" s="355"/>
      <c r="BM32" s="355"/>
      <c r="BN32" s="355"/>
      <c r="BO32" s="355"/>
      <c r="BP32" s="355"/>
      <c r="BQ32" s="355"/>
      <c r="BR32" s="355"/>
      <c r="BS32" s="355"/>
      <c r="BT32" s="355"/>
      <c r="BU32" s="355"/>
      <c r="BV32" s="355"/>
      <c r="BW32" s="355"/>
      <c r="BX32" s="355"/>
      <c r="BY32" s="355"/>
      <c r="BZ32" s="355"/>
      <c r="CA32" s="355"/>
      <c r="CB32" s="355"/>
      <c r="CC32" s="355"/>
      <c r="CD32" s="355"/>
      <c r="CE32" s="355"/>
      <c r="CF32" s="355"/>
      <c r="CG32" s="355"/>
      <c r="CH32" s="355"/>
      <c r="CI32" s="355"/>
      <c r="CJ32" s="355"/>
      <c r="CK32" s="355"/>
      <c r="CL32" s="355"/>
      <c r="CM32" s="355"/>
      <c r="CN32" s="355"/>
      <c r="CO32" s="355"/>
      <c r="CP32" s="355"/>
      <c r="CQ32" s="355"/>
      <c r="CR32" s="355"/>
      <c r="CS32" s="355"/>
      <c r="CT32" s="355"/>
      <c r="CU32" s="355"/>
      <c r="CV32" s="355"/>
      <c r="CW32" s="355"/>
      <c r="CX32" s="355"/>
      <c r="CY32" s="355"/>
      <c r="CZ32" s="355"/>
      <c r="DA32" s="355"/>
      <c r="DB32" s="355"/>
      <c r="DC32" s="355"/>
      <c r="DD32" s="355"/>
      <c r="DE32" s="355"/>
      <c r="DF32" s="355"/>
      <c r="DG32" s="355"/>
      <c r="DH32" s="355"/>
      <c r="DI32" s="355"/>
      <c r="DJ32" s="355"/>
      <c r="DK32" s="355"/>
      <c r="DL32" s="355"/>
      <c r="DM32" s="355"/>
      <c r="DN32" s="355"/>
      <c r="DO32" s="355"/>
      <c r="DP32" s="355"/>
      <c r="DQ32" s="355"/>
      <c r="DR32" s="355"/>
      <c r="DS32" s="355"/>
      <c r="DT32" s="355"/>
      <c r="DU32" s="355"/>
      <c r="DV32" s="355"/>
      <c r="DW32" s="355"/>
      <c r="DX32" s="355"/>
      <c r="DY32" s="355"/>
      <c r="DZ32" s="355"/>
      <c r="EA32" s="355"/>
      <c r="EB32" s="355"/>
      <c r="EC32" s="355"/>
      <c r="ED32" s="355"/>
      <c r="EE32" s="355"/>
      <c r="EF32" s="355"/>
      <c r="EG32" s="355"/>
      <c r="EH32" s="355"/>
      <c r="EI32" s="355"/>
      <c r="EJ32" s="355"/>
      <c r="EK32" s="355"/>
      <c r="EL32" s="355"/>
      <c r="EM32" s="355"/>
      <c r="EN32" s="355"/>
      <c r="EO32" s="355"/>
      <c r="EP32" s="355"/>
      <c r="EQ32" s="355"/>
      <c r="ER32" s="355"/>
      <c r="ES32" s="355"/>
      <c r="ET32" s="355"/>
      <c r="EU32" s="355"/>
      <c r="EV32" s="355"/>
      <c r="EW32" s="355"/>
      <c r="EX32" s="355"/>
      <c r="EY32" s="355"/>
      <c r="EZ32" s="355"/>
      <c r="FA32" s="355"/>
      <c r="FB32" s="355"/>
      <c r="FC32" s="355"/>
      <c r="FD32" s="355"/>
      <c r="FE32" s="355"/>
      <c r="FF32" s="355"/>
      <c r="FG32" s="355"/>
      <c r="FH32" s="355"/>
      <c r="FI32" s="355"/>
      <c r="FJ32" s="355"/>
      <c r="FK32" s="355"/>
      <c r="FL32" s="355"/>
      <c r="FM32" s="355"/>
      <c r="FN32" s="355"/>
      <c r="FO32" s="355"/>
      <c r="FP32" s="355"/>
      <c r="FQ32" s="355"/>
      <c r="FR32" s="355"/>
      <c r="FS32" s="355"/>
      <c r="FT32" s="355"/>
      <c r="FU32" s="355"/>
      <c r="FV32" s="355"/>
      <c r="FW32" s="355"/>
      <c r="FX32" s="355"/>
      <c r="FY32" s="355"/>
      <c r="FZ32" s="355"/>
      <c r="GA32" s="355"/>
      <c r="GB32" s="355"/>
      <c r="GC32" s="355"/>
      <c r="GD32" s="355"/>
      <c r="GE32" s="355"/>
      <c r="GF32" s="355"/>
      <c r="GG32" s="355"/>
      <c r="GH32" s="355"/>
      <c r="GI32" s="355"/>
      <c r="GJ32" s="355"/>
      <c r="GK32" s="355"/>
      <c r="GL32" s="355"/>
      <c r="GM32" s="355"/>
      <c r="GN32" s="355"/>
      <c r="GO32" s="355"/>
      <c r="GP32" s="355"/>
    </row>
    <row r="33" s="336" customFormat="1" ht="245.1" customHeight="1" spans="1:198">
      <c r="A33" s="352" t="s">
        <v>821</v>
      </c>
      <c r="B33" s="150" t="s">
        <v>822</v>
      </c>
      <c r="C33" s="150"/>
      <c r="D33" s="150"/>
      <c r="E33" s="150"/>
      <c r="F33" s="355"/>
      <c r="G33" s="355"/>
      <c r="H33" s="355"/>
      <c r="I33" s="355"/>
      <c r="J33" s="355"/>
      <c r="K33" s="355"/>
      <c r="L33" s="355"/>
      <c r="M33" s="355"/>
      <c r="N33" s="355"/>
      <c r="O33" s="355"/>
      <c r="P33" s="355"/>
      <c r="Q33" s="355"/>
      <c r="R33" s="355"/>
      <c r="S33" s="355"/>
      <c r="T33" s="355"/>
      <c r="U33" s="355"/>
      <c r="V33" s="355"/>
      <c r="W33" s="355"/>
      <c r="X33" s="355"/>
      <c r="Y33" s="355"/>
      <c r="Z33" s="355"/>
      <c r="AA33" s="355"/>
      <c r="AB33" s="355"/>
      <c r="AC33" s="355"/>
      <c r="AD33" s="355"/>
      <c r="AE33" s="355"/>
      <c r="AF33" s="355"/>
      <c r="AG33" s="355"/>
      <c r="AH33" s="355"/>
      <c r="AI33" s="355"/>
      <c r="AJ33" s="355"/>
      <c r="AK33" s="355"/>
      <c r="AL33" s="355"/>
      <c r="AM33" s="355"/>
      <c r="AN33" s="355"/>
      <c r="AO33" s="355"/>
      <c r="AP33" s="355"/>
      <c r="AQ33" s="355"/>
      <c r="AR33" s="355"/>
      <c r="AS33" s="355"/>
      <c r="AT33" s="355"/>
      <c r="AU33" s="355"/>
      <c r="AV33" s="355"/>
      <c r="AW33" s="355"/>
      <c r="AX33" s="355"/>
      <c r="AY33" s="355"/>
      <c r="AZ33" s="355"/>
      <c r="BA33" s="355"/>
      <c r="BB33" s="355"/>
      <c r="BC33" s="355"/>
      <c r="BD33" s="355"/>
      <c r="BE33" s="355"/>
      <c r="BF33" s="355"/>
      <c r="BG33" s="355"/>
      <c r="BH33" s="355"/>
      <c r="BI33" s="355"/>
      <c r="BJ33" s="355"/>
      <c r="BK33" s="355"/>
      <c r="BL33" s="355"/>
      <c r="BM33" s="355"/>
      <c r="BN33" s="355"/>
      <c r="BO33" s="355"/>
      <c r="BP33" s="355"/>
      <c r="BQ33" s="355"/>
      <c r="BR33" s="355"/>
      <c r="BS33" s="355"/>
      <c r="BT33" s="355"/>
      <c r="BU33" s="355"/>
      <c r="BV33" s="355"/>
      <c r="BW33" s="355"/>
      <c r="BX33" s="355"/>
      <c r="BY33" s="355"/>
      <c r="BZ33" s="355"/>
      <c r="CA33" s="355"/>
      <c r="CB33" s="355"/>
      <c r="CC33" s="355"/>
      <c r="CD33" s="355"/>
      <c r="CE33" s="355"/>
      <c r="CF33" s="355"/>
      <c r="CG33" s="355"/>
      <c r="CH33" s="355"/>
      <c r="CI33" s="355"/>
      <c r="CJ33" s="355"/>
      <c r="CK33" s="355"/>
      <c r="CL33" s="355"/>
      <c r="CM33" s="355"/>
      <c r="CN33" s="355"/>
      <c r="CO33" s="355"/>
      <c r="CP33" s="355"/>
      <c r="CQ33" s="355"/>
      <c r="CR33" s="355"/>
      <c r="CS33" s="355"/>
      <c r="CT33" s="355"/>
      <c r="CU33" s="355"/>
      <c r="CV33" s="355"/>
      <c r="CW33" s="355"/>
      <c r="CX33" s="355"/>
      <c r="CY33" s="355"/>
      <c r="CZ33" s="355"/>
      <c r="DA33" s="355"/>
      <c r="DB33" s="355"/>
      <c r="DC33" s="355"/>
      <c r="DD33" s="355"/>
      <c r="DE33" s="355"/>
      <c r="DF33" s="355"/>
      <c r="DG33" s="355"/>
      <c r="DH33" s="355"/>
      <c r="DI33" s="355"/>
      <c r="DJ33" s="355"/>
      <c r="DK33" s="355"/>
      <c r="DL33" s="355"/>
      <c r="DM33" s="355"/>
      <c r="DN33" s="355"/>
      <c r="DO33" s="355"/>
      <c r="DP33" s="355"/>
      <c r="DQ33" s="355"/>
      <c r="DR33" s="355"/>
      <c r="DS33" s="355"/>
      <c r="DT33" s="355"/>
      <c r="DU33" s="355"/>
      <c r="DV33" s="355"/>
      <c r="DW33" s="355"/>
      <c r="DX33" s="355"/>
      <c r="DY33" s="355"/>
      <c r="DZ33" s="355"/>
      <c r="EA33" s="355"/>
      <c r="EB33" s="355"/>
      <c r="EC33" s="355"/>
      <c r="ED33" s="355"/>
      <c r="EE33" s="355"/>
      <c r="EF33" s="355"/>
      <c r="EG33" s="355"/>
      <c r="EH33" s="355"/>
      <c r="EI33" s="355"/>
      <c r="EJ33" s="355"/>
      <c r="EK33" s="355"/>
      <c r="EL33" s="355"/>
      <c r="EM33" s="355"/>
      <c r="EN33" s="355"/>
      <c r="EO33" s="355"/>
      <c r="EP33" s="355"/>
      <c r="EQ33" s="355"/>
      <c r="ER33" s="355"/>
      <c r="ES33" s="355"/>
      <c r="ET33" s="355"/>
      <c r="EU33" s="355"/>
      <c r="EV33" s="355"/>
      <c r="EW33" s="355"/>
      <c r="EX33" s="355"/>
      <c r="EY33" s="355"/>
      <c r="EZ33" s="355"/>
      <c r="FA33" s="355"/>
      <c r="FB33" s="355"/>
      <c r="FC33" s="355"/>
      <c r="FD33" s="355"/>
      <c r="FE33" s="355"/>
      <c r="FF33" s="355"/>
      <c r="FG33" s="355"/>
      <c r="FH33" s="355"/>
      <c r="FI33" s="355"/>
      <c r="FJ33" s="355"/>
      <c r="FK33" s="355"/>
      <c r="FL33" s="355"/>
      <c r="FM33" s="355"/>
      <c r="FN33" s="355"/>
      <c r="FO33" s="355"/>
      <c r="FP33" s="355"/>
      <c r="FQ33" s="355"/>
      <c r="FR33" s="355"/>
      <c r="FS33" s="355"/>
      <c r="FT33" s="355"/>
      <c r="FU33" s="355"/>
      <c r="FV33" s="355"/>
      <c r="FW33" s="355"/>
      <c r="FX33" s="355"/>
      <c r="FY33" s="355"/>
      <c r="FZ33" s="355"/>
      <c r="GA33" s="355"/>
      <c r="GB33" s="355"/>
      <c r="GC33" s="355"/>
      <c r="GD33" s="355"/>
      <c r="GE33" s="355"/>
      <c r="GF33" s="355"/>
      <c r="GG33" s="355"/>
      <c r="GH33" s="355"/>
      <c r="GI33" s="355"/>
      <c r="GJ33" s="355"/>
      <c r="GK33" s="355"/>
      <c r="GL33" s="355"/>
      <c r="GM33" s="355"/>
      <c r="GN33" s="355"/>
      <c r="GO33" s="355"/>
      <c r="GP33" s="355"/>
    </row>
    <row r="34" s="336" customFormat="1" ht="50.1" customHeight="1" spans="1:198">
      <c r="A34" s="352" t="s">
        <v>823</v>
      </c>
      <c r="B34" s="150" t="s">
        <v>824</v>
      </c>
      <c r="C34" s="150"/>
      <c r="D34" s="150"/>
      <c r="E34" s="150"/>
      <c r="F34" s="355"/>
      <c r="G34" s="355"/>
      <c r="H34" s="355"/>
      <c r="I34" s="355"/>
      <c r="J34" s="355"/>
      <c r="K34" s="355"/>
      <c r="L34" s="355"/>
      <c r="M34" s="355"/>
      <c r="N34" s="355"/>
      <c r="O34" s="355"/>
      <c r="P34" s="355"/>
      <c r="Q34" s="355"/>
      <c r="R34" s="355"/>
      <c r="S34" s="355"/>
      <c r="T34" s="355"/>
      <c r="U34" s="355"/>
      <c r="V34" s="355"/>
      <c r="W34" s="355"/>
      <c r="X34" s="355"/>
      <c r="Y34" s="355"/>
      <c r="Z34" s="355"/>
      <c r="AA34" s="355"/>
      <c r="AB34" s="355"/>
      <c r="AC34" s="355"/>
      <c r="AD34" s="355"/>
      <c r="AE34" s="355"/>
      <c r="AF34" s="355"/>
      <c r="AG34" s="355"/>
      <c r="AH34" s="355"/>
      <c r="AI34" s="355"/>
      <c r="AJ34" s="355"/>
      <c r="AK34" s="355"/>
      <c r="AL34" s="355"/>
      <c r="AM34" s="355"/>
      <c r="AN34" s="355"/>
      <c r="AO34" s="355"/>
      <c r="AP34" s="355"/>
      <c r="AQ34" s="355"/>
      <c r="AR34" s="355"/>
      <c r="AS34" s="355"/>
      <c r="AT34" s="355"/>
      <c r="AU34" s="355"/>
      <c r="AV34" s="355"/>
      <c r="AW34" s="355"/>
      <c r="AX34" s="355"/>
      <c r="AY34" s="355"/>
      <c r="AZ34" s="355"/>
      <c r="BA34" s="355"/>
      <c r="BB34" s="355"/>
      <c r="BC34" s="355"/>
      <c r="BD34" s="355"/>
      <c r="BE34" s="355"/>
      <c r="BF34" s="355"/>
      <c r="BG34" s="355"/>
      <c r="BH34" s="355"/>
      <c r="BI34" s="355"/>
      <c r="BJ34" s="355"/>
      <c r="BK34" s="355"/>
      <c r="BL34" s="355"/>
      <c r="BM34" s="355"/>
      <c r="BN34" s="355"/>
      <c r="BO34" s="355"/>
      <c r="BP34" s="355"/>
      <c r="BQ34" s="355"/>
      <c r="BR34" s="355"/>
      <c r="BS34" s="355"/>
      <c r="BT34" s="355"/>
      <c r="BU34" s="355"/>
      <c r="BV34" s="355"/>
      <c r="BW34" s="355"/>
      <c r="BX34" s="355"/>
      <c r="BY34" s="355"/>
      <c r="BZ34" s="355"/>
      <c r="CA34" s="355"/>
      <c r="CB34" s="355"/>
      <c r="CC34" s="355"/>
      <c r="CD34" s="355"/>
      <c r="CE34" s="355"/>
      <c r="CF34" s="355"/>
      <c r="CG34" s="355"/>
      <c r="CH34" s="355"/>
      <c r="CI34" s="355"/>
      <c r="CJ34" s="355"/>
      <c r="CK34" s="355"/>
      <c r="CL34" s="355"/>
      <c r="CM34" s="355"/>
      <c r="CN34" s="355"/>
      <c r="CO34" s="355"/>
      <c r="CP34" s="355"/>
      <c r="CQ34" s="355"/>
      <c r="CR34" s="355"/>
      <c r="CS34" s="355"/>
      <c r="CT34" s="355"/>
      <c r="CU34" s="355"/>
      <c r="CV34" s="355"/>
      <c r="CW34" s="355"/>
      <c r="CX34" s="355"/>
      <c r="CY34" s="355"/>
      <c r="CZ34" s="355"/>
      <c r="DA34" s="355"/>
      <c r="DB34" s="355"/>
      <c r="DC34" s="355"/>
      <c r="DD34" s="355"/>
      <c r="DE34" s="355"/>
      <c r="DF34" s="355"/>
      <c r="DG34" s="355"/>
      <c r="DH34" s="355"/>
      <c r="DI34" s="355"/>
      <c r="DJ34" s="355"/>
      <c r="DK34" s="355"/>
      <c r="DL34" s="355"/>
      <c r="DM34" s="355"/>
      <c r="DN34" s="355"/>
      <c r="DO34" s="355"/>
      <c r="DP34" s="355"/>
      <c r="DQ34" s="355"/>
      <c r="DR34" s="355"/>
      <c r="DS34" s="355"/>
      <c r="DT34" s="355"/>
      <c r="DU34" s="355"/>
      <c r="DV34" s="355"/>
      <c r="DW34" s="355"/>
      <c r="DX34" s="355"/>
      <c r="DY34" s="355"/>
      <c r="DZ34" s="355"/>
      <c r="EA34" s="355"/>
      <c r="EB34" s="355"/>
      <c r="EC34" s="355"/>
      <c r="ED34" s="355"/>
      <c r="EE34" s="355"/>
      <c r="EF34" s="355"/>
      <c r="EG34" s="355"/>
      <c r="EH34" s="355"/>
      <c r="EI34" s="355"/>
      <c r="EJ34" s="355"/>
      <c r="EK34" s="355"/>
      <c r="EL34" s="355"/>
      <c r="EM34" s="355"/>
      <c r="EN34" s="355"/>
      <c r="EO34" s="355"/>
      <c r="EP34" s="355"/>
      <c r="EQ34" s="355"/>
      <c r="ER34" s="355"/>
      <c r="ES34" s="355"/>
      <c r="ET34" s="355"/>
      <c r="EU34" s="355"/>
      <c r="EV34" s="355"/>
      <c r="EW34" s="355"/>
      <c r="EX34" s="355"/>
      <c r="EY34" s="355"/>
      <c r="EZ34" s="355"/>
      <c r="FA34" s="355"/>
      <c r="FB34" s="355"/>
      <c r="FC34" s="355"/>
      <c r="FD34" s="355"/>
      <c r="FE34" s="355"/>
      <c r="FF34" s="355"/>
      <c r="FG34" s="355"/>
      <c r="FH34" s="355"/>
      <c r="FI34" s="355"/>
      <c r="FJ34" s="355"/>
      <c r="FK34" s="355"/>
      <c r="FL34" s="355"/>
      <c r="FM34" s="355"/>
      <c r="FN34" s="355"/>
      <c r="FO34" s="355"/>
      <c r="FP34" s="355"/>
      <c r="FQ34" s="355"/>
      <c r="FR34" s="355"/>
      <c r="FS34" s="355"/>
      <c r="FT34" s="355"/>
      <c r="FU34" s="355"/>
      <c r="FV34" s="355"/>
      <c r="FW34" s="355"/>
      <c r="FX34" s="355"/>
      <c r="FY34" s="355"/>
      <c r="FZ34" s="355"/>
      <c r="GA34" s="355"/>
      <c r="GB34" s="355"/>
      <c r="GC34" s="355"/>
      <c r="GD34" s="355"/>
      <c r="GE34" s="355"/>
      <c r="GF34" s="355"/>
      <c r="GG34" s="355"/>
      <c r="GH34" s="355"/>
      <c r="GI34" s="355"/>
      <c r="GJ34" s="355"/>
      <c r="GK34" s="355"/>
      <c r="GL34" s="355"/>
      <c r="GM34" s="355"/>
      <c r="GN34" s="355"/>
      <c r="GO34" s="355"/>
      <c r="GP34" s="355"/>
    </row>
    <row r="35" s="336" customFormat="1" ht="72" customHeight="1" spans="1:198">
      <c r="A35" s="352" t="s">
        <v>825</v>
      </c>
      <c r="B35" s="150" t="s">
        <v>826</v>
      </c>
      <c r="C35" s="150"/>
      <c r="D35" s="150"/>
      <c r="E35" s="150"/>
      <c r="F35" s="355"/>
      <c r="G35" s="355"/>
      <c r="H35" s="355"/>
      <c r="I35" s="355"/>
      <c r="J35" s="355"/>
      <c r="K35" s="355"/>
      <c r="L35" s="355"/>
      <c r="M35" s="355"/>
      <c r="N35" s="355"/>
      <c r="O35" s="355"/>
      <c r="P35" s="355"/>
      <c r="Q35" s="355"/>
      <c r="R35" s="355"/>
      <c r="S35" s="355"/>
      <c r="T35" s="355"/>
      <c r="U35" s="355"/>
      <c r="V35" s="355"/>
      <c r="W35" s="355"/>
      <c r="X35" s="355"/>
      <c r="Y35" s="355"/>
      <c r="Z35" s="355"/>
      <c r="AA35" s="355"/>
      <c r="AB35" s="355"/>
      <c r="AC35" s="355"/>
      <c r="AD35" s="355"/>
      <c r="AE35" s="355"/>
      <c r="AF35" s="355"/>
      <c r="AG35" s="355"/>
      <c r="AH35" s="355"/>
      <c r="AI35" s="355"/>
      <c r="AJ35" s="355"/>
      <c r="AK35" s="355"/>
      <c r="AL35" s="355"/>
      <c r="AM35" s="355"/>
      <c r="AN35" s="355"/>
      <c r="AO35" s="355"/>
      <c r="AP35" s="355"/>
      <c r="AQ35" s="355"/>
      <c r="AR35" s="355"/>
      <c r="AS35" s="355"/>
      <c r="AT35" s="355"/>
      <c r="AU35" s="355"/>
      <c r="AV35" s="355"/>
      <c r="AW35" s="355"/>
      <c r="AX35" s="355"/>
      <c r="AY35" s="355"/>
      <c r="AZ35" s="355"/>
      <c r="BA35" s="355"/>
      <c r="BB35" s="355"/>
      <c r="BC35" s="355"/>
      <c r="BD35" s="355"/>
      <c r="BE35" s="355"/>
      <c r="BF35" s="355"/>
      <c r="BG35" s="355"/>
      <c r="BH35" s="355"/>
      <c r="BI35" s="355"/>
      <c r="BJ35" s="355"/>
      <c r="BK35" s="355"/>
      <c r="BL35" s="355"/>
      <c r="BM35" s="355"/>
      <c r="BN35" s="355"/>
      <c r="BO35" s="355"/>
      <c r="BP35" s="355"/>
      <c r="BQ35" s="355"/>
      <c r="BR35" s="355"/>
      <c r="BS35" s="355"/>
      <c r="BT35" s="355"/>
      <c r="BU35" s="355"/>
      <c r="BV35" s="355"/>
      <c r="BW35" s="355"/>
      <c r="BX35" s="355"/>
      <c r="BY35" s="355"/>
      <c r="BZ35" s="355"/>
      <c r="CA35" s="355"/>
      <c r="CB35" s="355"/>
      <c r="CC35" s="355"/>
      <c r="CD35" s="355"/>
      <c r="CE35" s="355"/>
      <c r="CF35" s="355"/>
      <c r="CG35" s="355"/>
      <c r="CH35" s="355"/>
      <c r="CI35" s="355"/>
      <c r="CJ35" s="355"/>
      <c r="CK35" s="355"/>
      <c r="CL35" s="355"/>
      <c r="CM35" s="355"/>
      <c r="CN35" s="355"/>
      <c r="CO35" s="355"/>
      <c r="CP35" s="355"/>
      <c r="CQ35" s="355"/>
      <c r="CR35" s="355"/>
      <c r="CS35" s="355"/>
      <c r="CT35" s="355"/>
      <c r="CU35" s="355"/>
      <c r="CV35" s="355"/>
      <c r="CW35" s="355"/>
      <c r="CX35" s="355"/>
      <c r="CY35" s="355"/>
      <c r="CZ35" s="355"/>
      <c r="DA35" s="355"/>
      <c r="DB35" s="355"/>
      <c r="DC35" s="355"/>
      <c r="DD35" s="355"/>
      <c r="DE35" s="355"/>
      <c r="DF35" s="355"/>
      <c r="DG35" s="355"/>
      <c r="DH35" s="355"/>
      <c r="DI35" s="355"/>
      <c r="DJ35" s="355"/>
      <c r="DK35" s="355"/>
      <c r="DL35" s="355"/>
      <c r="DM35" s="355"/>
      <c r="DN35" s="355"/>
      <c r="DO35" s="355"/>
      <c r="DP35" s="355"/>
      <c r="DQ35" s="355"/>
      <c r="DR35" s="355"/>
      <c r="DS35" s="355"/>
      <c r="DT35" s="355"/>
      <c r="DU35" s="355"/>
      <c r="DV35" s="355"/>
      <c r="DW35" s="355"/>
      <c r="DX35" s="355"/>
      <c r="DY35" s="355"/>
      <c r="DZ35" s="355"/>
      <c r="EA35" s="355"/>
      <c r="EB35" s="355"/>
      <c r="EC35" s="355"/>
      <c r="ED35" s="355"/>
      <c r="EE35" s="355"/>
      <c r="EF35" s="355"/>
      <c r="EG35" s="355"/>
      <c r="EH35" s="355"/>
      <c r="EI35" s="355"/>
      <c r="EJ35" s="355"/>
      <c r="EK35" s="355"/>
      <c r="EL35" s="355"/>
      <c r="EM35" s="355"/>
      <c r="EN35" s="355"/>
      <c r="EO35" s="355"/>
      <c r="EP35" s="355"/>
      <c r="EQ35" s="355"/>
      <c r="ER35" s="355"/>
      <c r="ES35" s="355"/>
      <c r="ET35" s="355"/>
      <c r="EU35" s="355"/>
      <c r="EV35" s="355"/>
      <c r="EW35" s="355"/>
      <c r="EX35" s="355"/>
      <c r="EY35" s="355"/>
      <c r="EZ35" s="355"/>
      <c r="FA35" s="355"/>
      <c r="FB35" s="355"/>
      <c r="FC35" s="355"/>
      <c r="FD35" s="355"/>
      <c r="FE35" s="355"/>
      <c r="FF35" s="355"/>
      <c r="FG35" s="355"/>
      <c r="FH35" s="355"/>
      <c r="FI35" s="355"/>
      <c r="FJ35" s="355"/>
      <c r="FK35" s="355"/>
      <c r="FL35" s="355"/>
      <c r="FM35" s="355"/>
      <c r="FN35" s="355"/>
      <c r="FO35" s="355"/>
      <c r="FP35" s="355"/>
      <c r="FQ35" s="355"/>
      <c r="FR35" s="355"/>
      <c r="FS35" s="355"/>
      <c r="FT35" s="355"/>
      <c r="FU35" s="355"/>
      <c r="FV35" s="355"/>
      <c r="FW35" s="355"/>
      <c r="FX35" s="355"/>
      <c r="FY35" s="355"/>
      <c r="FZ35" s="355"/>
      <c r="GA35" s="355"/>
      <c r="GB35" s="355"/>
      <c r="GC35" s="355"/>
      <c r="GD35" s="355"/>
      <c r="GE35" s="355"/>
      <c r="GF35" s="355"/>
      <c r="GG35" s="355"/>
      <c r="GH35" s="355"/>
      <c r="GI35" s="355"/>
      <c r="GJ35" s="355"/>
      <c r="GK35" s="355"/>
      <c r="GL35" s="355"/>
      <c r="GM35" s="355"/>
      <c r="GN35" s="355"/>
      <c r="GO35" s="355"/>
      <c r="GP35" s="355"/>
    </row>
    <row r="36" s="336" customFormat="1" ht="30" customHeight="1" spans="1:198">
      <c r="A36" s="352" t="s">
        <v>814</v>
      </c>
      <c r="B36" s="150" t="s">
        <v>793</v>
      </c>
      <c r="C36" s="150"/>
      <c r="D36" s="150"/>
      <c r="E36" s="150"/>
      <c r="F36" s="355"/>
      <c r="G36" s="355"/>
      <c r="H36" s="355"/>
      <c r="I36" s="355"/>
      <c r="J36" s="355"/>
      <c r="K36" s="355"/>
      <c r="L36" s="355"/>
      <c r="M36" s="355"/>
      <c r="N36" s="355"/>
      <c r="O36" s="355"/>
      <c r="P36" s="355"/>
      <c r="Q36" s="355"/>
      <c r="R36" s="355"/>
      <c r="S36" s="355"/>
      <c r="T36" s="355"/>
      <c r="U36" s="355"/>
      <c r="V36" s="355"/>
      <c r="W36" s="355"/>
      <c r="X36" s="355"/>
      <c r="Y36" s="355"/>
      <c r="Z36" s="355"/>
      <c r="AA36" s="355"/>
      <c r="AB36" s="355"/>
      <c r="AC36" s="355"/>
      <c r="AD36" s="355"/>
      <c r="AE36" s="355"/>
      <c r="AF36" s="355"/>
      <c r="AG36" s="355"/>
      <c r="AH36" s="355"/>
      <c r="AI36" s="355"/>
      <c r="AJ36" s="355"/>
      <c r="AK36" s="355"/>
      <c r="AL36" s="355"/>
      <c r="AM36" s="355"/>
      <c r="AN36" s="355"/>
      <c r="AO36" s="355"/>
      <c r="AP36" s="355"/>
      <c r="AQ36" s="355"/>
      <c r="AR36" s="355"/>
      <c r="AS36" s="355"/>
      <c r="AT36" s="355"/>
      <c r="AU36" s="355"/>
      <c r="AV36" s="355"/>
      <c r="AW36" s="355"/>
      <c r="AX36" s="355"/>
      <c r="AY36" s="355"/>
      <c r="AZ36" s="355"/>
      <c r="BA36" s="355"/>
      <c r="BB36" s="355"/>
      <c r="BC36" s="355"/>
      <c r="BD36" s="355"/>
      <c r="BE36" s="355"/>
      <c r="BF36" s="355"/>
      <c r="BG36" s="355"/>
      <c r="BH36" s="355"/>
      <c r="BI36" s="355"/>
      <c r="BJ36" s="355"/>
      <c r="BK36" s="355"/>
      <c r="BL36" s="355"/>
      <c r="BM36" s="355"/>
      <c r="BN36" s="355"/>
      <c r="BO36" s="355"/>
      <c r="BP36" s="355"/>
      <c r="BQ36" s="355"/>
      <c r="BR36" s="355"/>
      <c r="BS36" s="355"/>
      <c r="BT36" s="355"/>
      <c r="BU36" s="355"/>
      <c r="BV36" s="355"/>
      <c r="BW36" s="355"/>
      <c r="BX36" s="355"/>
      <c r="BY36" s="355"/>
      <c r="BZ36" s="355"/>
      <c r="CA36" s="355"/>
      <c r="CB36" s="355"/>
      <c r="CC36" s="355"/>
      <c r="CD36" s="355"/>
      <c r="CE36" s="355"/>
      <c r="CF36" s="355"/>
      <c r="CG36" s="355"/>
      <c r="CH36" s="355"/>
      <c r="CI36" s="355"/>
      <c r="CJ36" s="355"/>
      <c r="CK36" s="355"/>
      <c r="CL36" s="355"/>
      <c r="CM36" s="355"/>
      <c r="CN36" s="355"/>
      <c r="CO36" s="355"/>
      <c r="CP36" s="355"/>
      <c r="CQ36" s="355"/>
      <c r="CR36" s="355"/>
      <c r="CS36" s="355"/>
      <c r="CT36" s="355"/>
      <c r="CU36" s="355"/>
      <c r="CV36" s="355"/>
      <c r="CW36" s="355"/>
      <c r="CX36" s="355"/>
      <c r="CY36" s="355"/>
      <c r="CZ36" s="355"/>
      <c r="DA36" s="355"/>
      <c r="DB36" s="355"/>
      <c r="DC36" s="355"/>
      <c r="DD36" s="355"/>
      <c r="DE36" s="355"/>
      <c r="DF36" s="355"/>
      <c r="DG36" s="355"/>
      <c r="DH36" s="355"/>
      <c r="DI36" s="355"/>
      <c r="DJ36" s="355"/>
      <c r="DK36" s="355"/>
      <c r="DL36" s="355"/>
      <c r="DM36" s="355"/>
      <c r="DN36" s="355"/>
      <c r="DO36" s="355"/>
      <c r="DP36" s="355"/>
      <c r="DQ36" s="355"/>
      <c r="DR36" s="355"/>
      <c r="DS36" s="355"/>
      <c r="DT36" s="355"/>
      <c r="DU36" s="355"/>
      <c r="DV36" s="355"/>
      <c r="DW36" s="355"/>
      <c r="DX36" s="355"/>
      <c r="DY36" s="355"/>
      <c r="DZ36" s="355"/>
      <c r="EA36" s="355"/>
      <c r="EB36" s="355"/>
      <c r="EC36" s="355"/>
      <c r="ED36" s="355"/>
      <c r="EE36" s="355"/>
      <c r="EF36" s="355"/>
      <c r="EG36" s="355"/>
      <c r="EH36" s="355"/>
      <c r="EI36" s="355"/>
      <c r="EJ36" s="355"/>
      <c r="EK36" s="355"/>
      <c r="EL36" s="355"/>
      <c r="EM36" s="355"/>
      <c r="EN36" s="355"/>
      <c r="EO36" s="355"/>
      <c r="EP36" s="355"/>
      <c r="EQ36" s="355"/>
      <c r="ER36" s="355"/>
      <c r="ES36" s="355"/>
      <c r="ET36" s="355"/>
      <c r="EU36" s="355"/>
      <c r="EV36" s="355"/>
      <c r="EW36" s="355"/>
      <c r="EX36" s="355"/>
      <c r="EY36" s="355"/>
      <c r="EZ36" s="355"/>
      <c r="FA36" s="355"/>
      <c r="FB36" s="355"/>
      <c r="FC36" s="355"/>
      <c r="FD36" s="355"/>
      <c r="FE36" s="355"/>
      <c r="FF36" s="355"/>
      <c r="FG36" s="355"/>
      <c r="FH36" s="355"/>
      <c r="FI36" s="355"/>
      <c r="FJ36" s="355"/>
      <c r="FK36" s="355"/>
      <c r="FL36" s="355"/>
      <c r="FM36" s="355"/>
      <c r="FN36" s="355"/>
      <c r="FO36" s="355"/>
      <c r="FP36" s="355"/>
      <c r="FQ36" s="355"/>
      <c r="FR36" s="355"/>
      <c r="FS36" s="355"/>
      <c r="FT36" s="355"/>
      <c r="FU36" s="355"/>
      <c r="FV36" s="355"/>
      <c r="FW36" s="355"/>
      <c r="FX36" s="355"/>
      <c r="FY36" s="355"/>
      <c r="FZ36" s="355"/>
      <c r="GA36" s="355"/>
      <c r="GB36" s="355"/>
      <c r="GC36" s="355"/>
      <c r="GD36" s="355"/>
      <c r="GE36" s="355"/>
      <c r="GF36" s="355"/>
      <c r="GG36" s="355"/>
      <c r="GH36" s="355"/>
      <c r="GI36" s="355"/>
      <c r="GJ36" s="355"/>
      <c r="GK36" s="355"/>
      <c r="GL36" s="355"/>
      <c r="GM36" s="355"/>
      <c r="GN36" s="355"/>
      <c r="GO36" s="355"/>
      <c r="GP36" s="355"/>
    </row>
    <row r="37" s="336" customFormat="1" ht="29.1" customHeight="1" spans="1:198">
      <c r="A37" s="352" t="s">
        <v>815</v>
      </c>
      <c r="B37" s="150" t="s">
        <v>816</v>
      </c>
      <c r="C37" s="150"/>
      <c r="D37" s="150"/>
      <c r="E37" s="150"/>
      <c r="F37" s="355"/>
      <c r="G37" s="355"/>
      <c r="H37" s="355"/>
      <c r="I37" s="355"/>
      <c r="J37" s="355"/>
      <c r="K37" s="355"/>
      <c r="L37" s="355"/>
      <c r="M37" s="355"/>
      <c r="N37" s="355"/>
      <c r="O37" s="355"/>
      <c r="P37" s="355"/>
      <c r="Q37" s="355"/>
      <c r="R37" s="355"/>
      <c r="S37" s="355"/>
      <c r="T37" s="355"/>
      <c r="U37" s="355"/>
      <c r="V37" s="355"/>
      <c r="W37" s="355"/>
      <c r="X37" s="355"/>
      <c r="Y37" s="355"/>
      <c r="Z37" s="355"/>
      <c r="AA37" s="355"/>
      <c r="AB37" s="355"/>
      <c r="AC37" s="355"/>
      <c r="AD37" s="355"/>
      <c r="AE37" s="355"/>
      <c r="AF37" s="355"/>
      <c r="AG37" s="355"/>
      <c r="AH37" s="355"/>
      <c r="AI37" s="355"/>
      <c r="AJ37" s="355"/>
      <c r="AK37" s="355"/>
      <c r="AL37" s="355"/>
      <c r="AM37" s="355"/>
      <c r="AN37" s="355"/>
      <c r="AO37" s="355"/>
      <c r="AP37" s="355"/>
      <c r="AQ37" s="355"/>
      <c r="AR37" s="355"/>
      <c r="AS37" s="355"/>
      <c r="AT37" s="355"/>
      <c r="AU37" s="355"/>
      <c r="AV37" s="355"/>
      <c r="AW37" s="355"/>
      <c r="AX37" s="355"/>
      <c r="AY37" s="355"/>
      <c r="AZ37" s="355"/>
      <c r="BA37" s="355"/>
      <c r="BB37" s="355"/>
      <c r="BC37" s="355"/>
      <c r="BD37" s="355"/>
      <c r="BE37" s="355"/>
      <c r="BF37" s="355"/>
      <c r="BG37" s="355"/>
      <c r="BH37" s="355"/>
      <c r="BI37" s="355"/>
      <c r="BJ37" s="355"/>
      <c r="BK37" s="355"/>
      <c r="BL37" s="355"/>
      <c r="BM37" s="355"/>
      <c r="BN37" s="355"/>
      <c r="BO37" s="355"/>
      <c r="BP37" s="355"/>
      <c r="BQ37" s="355"/>
      <c r="BR37" s="355"/>
      <c r="BS37" s="355"/>
      <c r="BT37" s="355"/>
      <c r="BU37" s="355"/>
      <c r="BV37" s="355"/>
      <c r="BW37" s="355"/>
      <c r="BX37" s="355"/>
      <c r="BY37" s="355"/>
      <c r="BZ37" s="355"/>
      <c r="CA37" s="355"/>
      <c r="CB37" s="355"/>
      <c r="CC37" s="355"/>
      <c r="CD37" s="355"/>
      <c r="CE37" s="355"/>
      <c r="CF37" s="355"/>
      <c r="CG37" s="355"/>
      <c r="CH37" s="355"/>
      <c r="CI37" s="355"/>
      <c r="CJ37" s="355"/>
      <c r="CK37" s="355"/>
      <c r="CL37" s="355"/>
      <c r="CM37" s="355"/>
      <c r="CN37" s="355"/>
      <c r="CO37" s="355"/>
      <c r="CP37" s="355"/>
      <c r="CQ37" s="355"/>
      <c r="CR37" s="355"/>
      <c r="CS37" s="355"/>
      <c r="CT37" s="355"/>
      <c r="CU37" s="355"/>
      <c r="CV37" s="355"/>
      <c r="CW37" s="355"/>
      <c r="CX37" s="355"/>
      <c r="CY37" s="355"/>
      <c r="CZ37" s="355"/>
      <c r="DA37" s="355"/>
      <c r="DB37" s="355"/>
      <c r="DC37" s="355"/>
      <c r="DD37" s="355"/>
      <c r="DE37" s="355"/>
      <c r="DF37" s="355"/>
      <c r="DG37" s="355"/>
      <c r="DH37" s="355"/>
      <c r="DI37" s="355"/>
      <c r="DJ37" s="355"/>
      <c r="DK37" s="355"/>
      <c r="DL37" s="355"/>
      <c r="DM37" s="355"/>
      <c r="DN37" s="355"/>
      <c r="DO37" s="355"/>
      <c r="DP37" s="355"/>
      <c r="DQ37" s="355"/>
      <c r="DR37" s="355"/>
      <c r="DS37" s="355"/>
      <c r="DT37" s="355"/>
      <c r="DU37" s="355"/>
      <c r="DV37" s="355"/>
      <c r="DW37" s="355"/>
      <c r="DX37" s="355"/>
      <c r="DY37" s="355"/>
      <c r="DZ37" s="355"/>
      <c r="EA37" s="355"/>
      <c r="EB37" s="355"/>
      <c r="EC37" s="355"/>
      <c r="ED37" s="355"/>
      <c r="EE37" s="355"/>
      <c r="EF37" s="355"/>
      <c r="EG37" s="355"/>
      <c r="EH37" s="355"/>
      <c r="EI37" s="355"/>
      <c r="EJ37" s="355"/>
      <c r="EK37" s="355"/>
      <c r="EL37" s="355"/>
      <c r="EM37" s="355"/>
      <c r="EN37" s="355"/>
      <c r="EO37" s="355"/>
      <c r="EP37" s="355"/>
      <c r="EQ37" s="355"/>
      <c r="ER37" s="355"/>
      <c r="ES37" s="355"/>
      <c r="ET37" s="355"/>
      <c r="EU37" s="355"/>
      <c r="EV37" s="355"/>
      <c r="EW37" s="355"/>
      <c r="EX37" s="355"/>
      <c r="EY37" s="355"/>
      <c r="EZ37" s="355"/>
      <c r="FA37" s="355"/>
      <c r="FB37" s="355"/>
      <c r="FC37" s="355"/>
      <c r="FD37" s="355"/>
      <c r="FE37" s="355"/>
      <c r="FF37" s="355"/>
      <c r="FG37" s="355"/>
      <c r="FH37" s="355"/>
      <c r="FI37" s="355"/>
      <c r="FJ37" s="355"/>
      <c r="FK37" s="355"/>
      <c r="FL37" s="355"/>
      <c r="FM37" s="355"/>
      <c r="FN37" s="355"/>
      <c r="FO37" s="355"/>
      <c r="FP37" s="355"/>
      <c r="FQ37" s="355"/>
      <c r="FR37" s="355"/>
      <c r="FS37" s="355"/>
      <c r="FT37" s="355"/>
      <c r="FU37" s="355"/>
      <c r="FV37" s="355"/>
      <c r="FW37" s="355"/>
      <c r="FX37" s="355"/>
      <c r="FY37" s="355"/>
      <c r="FZ37" s="355"/>
      <c r="GA37" s="355"/>
      <c r="GB37" s="355"/>
      <c r="GC37" s="355"/>
      <c r="GD37" s="355"/>
      <c r="GE37" s="355"/>
      <c r="GF37" s="355"/>
      <c r="GG37" s="355"/>
      <c r="GH37" s="355"/>
      <c r="GI37" s="355"/>
      <c r="GJ37" s="355"/>
      <c r="GK37" s="355"/>
      <c r="GL37" s="355"/>
      <c r="GM37" s="355"/>
      <c r="GN37" s="355"/>
      <c r="GO37" s="355"/>
      <c r="GP37" s="355"/>
    </row>
    <row r="38" s="336" customFormat="1" ht="87" customHeight="1" spans="1:198">
      <c r="A38" s="352" t="s">
        <v>817</v>
      </c>
      <c r="B38" s="150" t="s">
        <v>818</v>
      </c>
      <c r="C38" s="150"/>
      <c r="D38" s="150"/>
      <c r="E38" s="150"/>
      <c r="F38" s="355"/>
      <c r="G38" s="355"/>
      <c r="H38" s="355"/>
      <c r="I38" s="355"/>
      <c r="J38" s="355"/>
      <c r="K38" s="355"/>
      <c r="L38" s="355"/>
      <c r="M38" s="355"/>
      <c r="N38" s="355"/>
      <c r="O38" s="355"/>
      <c r="P38" s="355"/>
      <c r="Q38" s="355"/>
      <c r="R38" s="355"/>
      <c r="S38" s="355"/>
      <c r="T38" s="355"/>
      <c r="U38" s="355"/>
      <c r="V38" s="355"/>
      <c r="W38" s="355"/>
      <c r="X38" s="355"/>
      <c r="Y38" s="355"/>
      <c r="Z38" s="355"/>
      <c r="AA38" s="355"/>
      <c r="AB38" s="355"/>
      <c r="AC38" s="355"/>
      <c r="AD38" s="355"/>
      <c r="AE38" s="355"/>
      <c r="AF38" s="355"/>
      <c r="AG38" s="355"/>
      <c r="AH38" s="355"/>
      <c r="AI38" s="355"/>
      <c r="AJ38" s="355"/>
      <c r="AK38" s="355"/>
      <c r="AL38" s="355"/>
      <c r="AM38" s="355"/>
      <c r="AN38" s="355"/>
      <c r="AO38" s="355"/>
      <c r="AP38" s="355"/>
      <c r="AQ38" s="355"/>
      <c r="AR38" s="355"/>
      <c r="AS38" s="355"/>
      <c r="AT38" s="355"/>
      <c r="AU38" s="355"/>
      <c r="AV38" s="355"/>
      <c r="AW38" s="355"/>
      <c r="AX38" s="355"/>
      <c r="AY38" s="355"/>
      <c r="AZ38" s="355"/>
      <c r="BA38" s="355"/>
      <c r="BB38" s="355"/>
      <c r="BC38" s="355"/>
      <c r="BD38" s="355"/>
      <c r="BE38" s="355"/>
      <c r="BF38" s="355"/>
      <c r="BG38" s="355"/>
      <c r="BH38" s="355"/>
      <c r="BI38" s="355"/>
      <c r="BJ38" s="355"/>
      <c r="BK38" s="355"/>
      <c r="BL38" s="355"/>
      <c r="BM38" s="355"/>
      <c r="BN38" s="355"/>
      <c r="BO38" s="355"/>
      <c r="BP38" s="355"/>
      <c r="BQ38" s="355"/>
      <c r="BR38" s="355"/>
      <c r="BS38" s="355"/>
      <c r="BT38" s="355"/>
      <c r="BU38" s="355"/>
      <c r="BV38" s="355"/>
      <c r="BW38" s="355"/>
      <c r="BX38" s="355"/>
      <c r="BY38" s="355"/>
      <c r="BZ38" s="355"/>
      <c r="CA38" s="355"/>
      <c r="CB38" s="355"/>
      <c r="CC38" s="355"/>
      <c r="CD38" s="355"/>
      <c r="CE38" s="355"/>
      <c r="CF38" s="355"/>
      <c r="CG38" s="355"/>
      <c r="CH38" s="355"/>
      <c r="CI38" s="355"/>
      <c r="CJ38" s="355"/>
      <c r="CK38" s="355"/>
      <c r="CL38" s="355"/>
      <c r="CM38" s="355"/>
      <c r="CN38" s="355"/>
      <c r="CO38" s="355"/>
      <c r="CP38" s="355"/>
      <c r="CQ38" s="355"/>
      <c r="CR38" s="355"/>
      <c r="CS38" s="355"/>
      <c r="CT38" s="355"/>
      <c r="CU38" s="355"/>
      <c r="CV38" s="355"/>
      <c r="CW38" s="355"/>
      <c r="CX38" s="355"/>
      <c r="CY38" s="355"/>
      <c r="CZ38" s="355"/>
      <c r="DA38" s="355"/>
      <c r="DB38" s="355"/>
      <c r="DC38" s="355"/>
      <c r="DD38" s="355"/>
      <c r="DE38" s="355"/>
      <c r="DF38" s="355"/>
      <c r="DG38" s="355"/>
      <c r="DH38" s="355"/>
      <c r="DI38" s="355"/>
      <c r="DJ38" s="355"/>
      <c r="DK38" s="355"/>
      <c r="DL38" s="355"/>
      <c r="DM38" s="355"/>
      <c r="DN38" s="355"/>
      <c r="DO38" s="355"/>
      <c r="DP38" s="355"/>
      <c r="DQ38" s="355"/>
      <c r="DR38" s="355"/>
      <c r="DS38" s="355"/>
      <c r="DT38" s="355"/>
      <c r="DU38" s="355"/>
      <c r="DV38" s="355"/>
      <c r="DW38" s="355"/>
      <c r="DX38" s="355"/>
      <c r="DY38" s="355"/>
      <c r="DZ38" s="355"/>
      <c r="EA38" s="355"/>
      <c r="EB38" s="355"/>
      <c r="EC38" s="355"/>
      <c r="ED38" s="355"/>
      <c r="EE38" s="355"/>
      <c r="EF38" s="355"/>
      <c r="EG38" s="355"/>
      <c r="EH38" s="355"/>
      <c r="EI38" s="355"/>
      <c r="EJ38" s="355"/>
      <c r="EK38" s="355"/>
      <c r="EL38" s="355"/>
      <c r="EM38" s="355"/>
      <c r="EN38" s="355"/>
      <c r="EO38" s="355"/>
      <c r="EP38" s="355"/>
      <c r="EQ38" s="355"/>
      <c r="ER38" s="355"/>
      <c r="ES38" s="355"/>
      <c r="ET38" s="355"/>
      <c r="EU38" s="355"/>
      <c r="EV38" s="355"/>
      <c r="EW38" s="355"/>
      <c r="EX38" s="355"/>
      <c r="EY38" s="355"/>
      <c r="EZ38" s="355"/>
      <c r="FA38" s="355"/>
      <c r="FB38" s="355"/>
      <c r="FC38" s="355"/>
      <c r="FD38" s="355"/>
      <c r="FE38" s="355"/>
      <c r="FF38" s="355"/>
      <c r="FG38" s="355"/>
      <c r="FH38" s="355"/>
      <c r="FI38" s="355"/>
      <c r="FJ38" s="355"/>
      <c r="FK38" s="355"/>
      <c r="FL38" s="355"/>
      <c r="FM38" s="355"/>
      <c r="FN38" s="355"/>
      <c r="FO38" s="355"/>
      <c r="FP38" s="355"/>
      <c r="FQ38" s="355"/>
      <c r="FR38" s="355"/>
      <c r="FS38" s="355"/>
      <c r="FT38" s="355"/>
      <c r="FU38" s="355"/>
      <c r="FV38" s="355"/>
      <c r="FW38" s="355"/>
      <c r="FX38" s="355"/>
      <c r="FY38" s="355"/>
      <c r="FZ38" s="355"/>
      <c r="GA38" s="355"/>
      <c r="GB38" s="355"/>
      <c r="GC38" s="355"/>
      <c r="GD38" s="355"/>
      <c r="GE38" s="355"/>
      <c r="GF38" s="355"/>
      <c r="GG38" s="355"/>
      <c r="GH38" s="355"/>
      <c r="GI38" s="355"/>
      <c r="GJ38" s="355"/>
      <c r="GK38" s="355"/>
      <c r="GL38" s="355"/>
      <c r="GM38" s="355"/>
      <c r="GN38" s="355"/>
      <c r="GO38" s="355"/>
      <c r="GP38" s="355"/>
    </row>
    <row r="39" s="336" customFormat="1" ht="117" customHeight="1" spans="1:198">
      <c r="A39" s="352" t="s">
        <v>819</v>
      </c>
      <c r="B39" s="150" t="s">
        <v>820</v>
      </c>
      <c r="C39" s="150"/>
      <c r="D39" s="150"/>
      <c r="E39" s="150"/>
      <c r="F39" s="355"/>
      <c r="G39" s="355"/>
      <c r="H39" s="355"/>
      <c r="I39" s="355"/>
      <c r="J39" s="355"/>
      <c r="K39" s="355"/>
      <c r="L39" s="355"/>
      <c r="M39" s="355"/>
      <c r="N39" s="355"/>
      <c r="O39" s="355"/>
      <c r="P39" s="355"/>
      <c r="Q39" s="355"/>
      <c r="R39" s="355"/>
      <c r="S39" s="355"/>
      <c r="T39" s="355"/>
      <c r="U39" s="355"/>
      <c r="V39" s="355"/>
      <c r="W39" s="355"/>
      <c r="X39" s="355"/>
      <c r="Y39" s="355"/>
      <c r="Z39" s="355"/>
      <c r="AA39" s="355"/>
      <c r="AB39" s="355"/>
      <c r="AC39" s="355"/>
      <c r="AD39" s="355"/>
      <c r="AE39" s="355"/>
      <c r="AF39" s="355"/>
      <c r="AG39" s="355"/>
      <c r="AH39" s="355"/>
      <c r="AI39" s="355"/>
      <c r="AJ39" s="355"/>
      <c r="AK39" s="355"/>
      <c r="AL39" s="355"/>
      <c r="AM39" s="355"/>
      <c r="AN39" s="355"/>
      <c r="AO39" s="355"/>
      <c r="AP39" s="355"/>
      <c r="AQ39" s="355"/>
      <c r="AR39" s="355"/>
      <c r="AS39" s="355"/>
      <c r="AT39" s="355"/>
      <c r="AU39" s="355"/>
      <c r="AV39" s="355"/>
      <c r="AW39" s="355"/>
      <c r="AX39" s="355"/>
      <c r="AY39" s="355"/>
      <c r="AZ39" s="355"/>
      <c r="BA39" s="355"/>
      <c r="BB39" s="355"/>
      <c r="BC39" s="355"/>
      <c r="BD39" s="355"/>
      <c r="BE39" s="355"/>
      <c r="BF39" s="355"/>
      <c r="BG39" s="355"/>
      <c r="BH39" s="355"/>
      <c r="BI39" s="355"/>
      <c r="BJ39" s="355"/>
      <c r="BK39" s="355"/>
      <c r="BL39" s="355"/>
      <c r="BM39" s="355"/>
      <c r="BN39" s="355"/>
      <c r="BO39" s="355"/>
      <c r="BP39" s="355"/>
      <c r="BQ39" s="355"/>
      <c r="BR39" s="355"/>
      <c r="BS39" s="355"/>
      <c r="BT39" s="355"/>
      <c r="BU39" s="355"/>
      <c r="BV39" s="355"/>
      <c r="BW39" s="355"/>
      <c r="BX39" s="355"/>
      <c r="BY39" s="355"/>
      <c r="BZ39" s="355"/>
      <c r="CA39" s="355"/>
      <c r="CB39" s="355"/>
      <c r="CC39" s="355"/>
      <c r="CD39" s="355"/>
      <c r="CE39" s="355"/>
      <c r="CF39" s="355"/>
      <c r="CG39" s="355"/>
      <c r="CH39" s="355"/>
      <c r="CI39" s="355"/>
      <c r="CJ39" s="355"/>
      <c r="CK39" s="355"/>
      <c r="CL39" s="355"/>
      <c r="CM39" s="355"/>
      <c r="CN39" s="355"/>
      <c r="CO39" s="355"/>
      <c r="CP39" s="355"/>
      <c r="CQ39" s="355"/>
      <c r="CR39" s="355"/>
      <c r="CS39" s="355"/>
      <c r="CT39" s="355"/>
      <c r="CU39" s="355"/>
      <c r="CV39" s="355"/>
      <c r="CW39" s="355"/>
      <c r="CX39" s="355"/>
      <c r="CY39" s="355"/>
      <c r="CZ39" s="355"/>
      <c r="DA39" s="355"/>
      <c r="DB39" s="355"/>
      <c r="DC39" s="355"/>
      <c r="DD39" s="355"/>
      <c r="DE39" s="355"/>
      <c r="DF39" s="355"/>
      <c r="DG39" s="355"/>
      <c r="DH39" s="355"/>
      <c r="DI39" s="355"/>
      <c r="DJ39" s="355"/>
      <c r="DK39" s="355"/>
      <c r="DL39" s="355"/>
      <c r="DM39" s="355"/>
      <c r="DN39" s="355"/>
      <c r="DO39" s="355"/>
      <c r="DP39" s="355"/>
      <c r="DQ39" s="355"/>
      <c r="DR39" s="355"/>
      <c r="DS39" s="355"/>
      <c r="DT39" s="355"/>
      <c r="DU39" s="355"/>
      <c r="DV39" s="355"/>
      <c r="DW39" s="355"/>
      <c r="DX39" s="355"/>
      <c r="DY39" s="355"/>
      <c r="DZ39" s="355"/>
      <c r="EA39" s="355"/>
      <c r="EB39" s="355"/>
      <c r="EC39" s="355"/>
      <c r="ED39" s="355"/>
      <c r="EE39" s="355"/>
      <c r="EF39" s="355"/>
      <c r="EG39" s="355"/>
      <c r="EH39" s="355"/>
      <c r="EI39" s="355"/>
      <c r="EJ39" s="355"/>
      <c r="EK39" s="355"/>
      <c r="EL39" s="355"/>
      <c r="EM39" s="355"/>
      <c r="EN39" s="355"/>
      <c r="EO39" s="355"/>
      <c r="EP39" s="355"/>
      <c r="EQ39" s="355"/>
      <c r="ER39" s="355"/>
      <c r="ES39" s="355"/>
      <c r="ET39" s="355"/>
      <c r="EU39" s="355"/>
      <c r="EV39" s="355"/>
      <c r="EW39" s="355"/>
      <c r="EX39" s="355"/>
      <c r="EY39" s="355"/>
      <c r="EZ39" s="355"/>
      <c r="FA39" s="355"/>
      <c r="FB39" s="355"/>
      <c r="FC39" s="355"/>
      <c r="FD39" s="355"/>
      <c r="FE39" s="355"/>
      <c r="FF39" s="355"/>
      <c r="FG39" s="355"/>
      <c r="FH39" s="355"/>
      <c r="FI39" s="355"/>
      <c r="FJ39" s="355"/>
      <c r="FK39" s="355"/>
      <c r="FL39" s="355"/>
      <c r="FM39" s="355"/>
      <c r="FN39" s="355"/>
      <c r="FO39" s="355"/>
      <c r="FP39" s="355"/>
      <c r="FQ39" s="355"/>
      <c r="FR39" s="355"/>
      <c r="FS39" s="355"/>
      <c r="FT39" s="355"/>
      <c r="FU39" s="355"/>
      <c r="FV39" s="355"/>
      <c r="FW39" s="355"/>
      <c r="FX39" s="355"/>
      <c r="FY39" s="355"/>
      <c r="FZ39" s="355"/>
      <c r="GA39" s="355"/>
      <c r="GB39" s="355"/>
      <c r="GC39" s="355"/>
      <c r="GD39" s="355"/>
      <c r="GE39" s="355"/>
      <c r="GF39" s="355"/>
      <c r="GG39" s="355"/>
      <c r="GH39" s="355"/>
      <c r="GI39" s="355"/>
      <c r="GJ39" s="355"/>
      <c r="GK39" s="355"/>
      <c r="GL39" s="355"/>
      <c r="GM39" s="355"/>
      <c r="GN39" s="355"/>
      <c r="GO39" s="355"/>
      <c r="GP39" s="355"/>
    </row>
    <row r="40" s="336" customFormat="1" ht="245.1" customHeight="1" spans="1:198">
      <c r="A40" s="352" t="s">
        <v>821</v>
      </c>
      <c r="B40" s="150" t="s">
        <v>827</v>
      </c>
      <c r="C40" s="150"/>
      <c r="D40" s="150"/>
      <c r="E40" s="150"/>
      <c r="F40" s="355"/>
      <c r="G40" s="355"/>
      <c r="H40" s="355"/>
      <c r="I40" s="355"/>
      <c r="J40" s="355"/>
      <c r="K40" s="355"/>
      <c r="L40" s="355"/>
      <c r="M40" s="355"/>
      <c r="N40" s="355"/>
      <c r="O40" s="355"/>
      <c r="P40" s="355"/>
      <c r="Q40" s="355"/>
      <c r="R40" s="355"/>
      <c r="S40" s="355"/>
      <c r="T40" s="355"/>
      <c r="U40" s="355"/>
      <c r="V40" s="355"/>
      <c r="W40" s="355"/>
      <c r="X40" s="355"/>
      <c r="Y40" s="355"/>
      <c r="Z40" s="355"/>
      <c r="AA40" s="355"/>
      <c r="AB40" s="355"/>
      <c r="AC40" s="355"/>
      <c r="AD40" s="355"/>
      <c r="AE40" s="355"/>
      <c r="AF40" s="355"/>
      <c r="AG40" s="355"/>
      <c r="AH40" s="355"/>
      <c r="AI40" s="355"/>
      <c r="AJ40" s="355"/>
      <c r="AK40" s="355"/>
      <c r="AL40" s="355"/>
      <c r="AM40" s="355"/>
      <c r="AN40" s="355"/>
      <c r="AO40" s="355"/>
      <c r="AP40" s="355"/>
      <c r="AQ40" s="355"/>
      <c r="AR40" s="355"/>
      <c r="AS40" s="355"/>
      <c r="AT40" s="355"/>
      <c r="AU40" s="355"/>
      <c r="AV40" s="355"/>
      <c r="AW40" s="355"/>
      <c r="AX40" s="355"/>
      <c r="AY40" s="355"/>
      <c r="AZ40" s="355"/>
      <c r="BA40" s="355"/>
      <c r="BB40" s="355"/>
      <c r="BC40" s="355"/>
      <c r="BD40" s="355"/>
      <c r="BE40" s="355"/>
      <c r="BF40" s="355"/>
      <c r="BG40" s="355"/>
      <c r="BH40" s="355"/>
      <c r="BI40" s="355"/>
      <c r="BJ40" s="355"/>
      <c r="BK40" s="355"/>
      <c r="BL40" s="355"/>
      <c r="BM40" s="355"/>
      <c r="BN40" s="355"/>
      <c r="BO40" s="355"/>
      <c r="BP40" s="355"/>
      <c r="BQ40" s="355"/>
      <c r="BR40" s="355"/>
      <c r="BS40" s="355"/>
      <c r="BT40" s="355"/>
      <c r="BU40" s="355"/>
      <c r="BV40" s="355"/>
      <c r="BW40" s="355"/>
      <c r="BX40" s="355"/>
      <c r="BY40" s="355"/>
      <c r="BZ40" s="355"/>
      <c r="CA40" s="355"/>
      <c r="CB40" s="355"/>
      <c r="CC40" s="355"/>
      <c r="CD40" s="355"/>
      <c r="CE40" s="355"/>
      <c r="CF40" s="355"/>
      <c r="CG40" s="355"/>
      <c r="CH40" s="355"/>
      <c r="CI40" s="355"/>
      <c r="CJ40" s="355"/>
      <c r="CK40" s="355"/>
      <c r="CL40" s="355"/>
      <c r="CM40" s="355"/>
      <c r="CN40" s="355"/>
      <c r="CO40" s="355"/>
      <c r="CP40" s="355"/>
      <c r="CQ40" s="355"/>
      <c r="CR40" s="355"/>
      <c r="CS40" s="355"/>
      <c r="CT40" s="355"/>
      <c r="CU40" s="355"/>
      <c r="CV40" s="355"/>
      <c r="CW40" s="355"/>
      <c r="CX40" s="355"/>
      <c r="CY40" s="355"/>
      <c r="CZ40" s="355"/>
      <c r="DA40" s="355"/>
      <c r="DB40" s="355"/>
      <c r="DC40" s="355"/>
      <c r="DD40" s="355"/>
      <c r="DE40" s="355"/>
      <c r="DF40" s="355"/>
      <c r="DG40" s="355"/>
      <c r="DH40" s="355"/>
      <c r="DI40" s="355"/>
      <c r="DJ40" s="355"/>
      <c r="DK40" s="355"/>
      <c r="DL40" s="355"/>
      <c r="DM40" s="355"/>
      <c r="DN40" s="355"/>
      <c r="DO40" s="355"/>
      <c r="DP40" s="355"/>
      <c r="DQ40" s="355"/>
      <c r="DR40" s="355"/>
      <c r="DS40" s="355"/>
      <c r="DT40" s="355"/>
      <c r="DU40" s="355"/>
      <c r="DV40" s="355"/>
      <c r="DW40" s="355"/>
      <c r="DX40" s="355"/>
      <c r="DY40" s="355"/>
      <c r="DZ40" s="355"/>
      <c r="EA40" s="355"/>
      <c r="EB40" s="355"/>
      <c r="EC40" s="355"/>
      <c r="ED40" s="355"/>
      <c r="EE40" s="355"/>
      <c r="EF40" s="355"/>
      <c r="EG40" s="355"/>
      <c r="EH40" s="355"/>
      <c r="EI40" s="355"/>
      <c r="EJ40" s="355"/>
      <c r="EK40" s="355"/>
      <c r="EL40" s="355"/>
      <c r="EM40" s="355"/>
      <c r="EN40" s="355"/>
      <c r="EO40" s="355"/>
      <c r="EP40" s="355"/>
      <c r="EQ40" s="355"/>
      <c r="ER40" s="355"/>
      <c r="ES40" s="355"/>
      <c r="ET40" s="355"/>
      <c r="EU40" s="355"/>
      <c r="EV40" s="355"/>
      <c r="EW40" s="355"/>
      <c r="EX40" s="355"/>
      <c r="EY40" s="355"/>
      <c r="EZ40" s="355"/>
      <c r="FA40" s="355"/>
      <c r="FB40" s="355"/>
      <c r="FC40" s="355"/>
      <c r="FD40" s="355"/>
      <c r="FE40" s="355"/>
      <c r="FF40" s="355"/>
      <c r="FG40" s="355"/>
      <c r="FH40" s="355"/>
      <c r="FI40" s="355"/>
      <c r="FJ40" s="355"/>
      <c r="FK40" s="355"/>
      <c r="FL40" s="355"/>
      <c r="FM40" s="355"/>
      <c r="FN40" s="355"/>
      <c r="FO40" s="355"/>
      <c r="FP40" s="355"/>
      <c r="FQ40" s="355"/>
      <c r="FR40" s="355"/>
      <c r="FS40" s="355"/>
      <c r="FT40" s="355"/>
      <c r="FU40" s="355"/>
      <c r="FV40" s="355"/>
      <c r="FW40" s="355"/>
      <c r="FX40" s="355"/>
      <c r="FY40" s="355"/>
      <c r="FZ40" s="355"/>
      <c r="GA40" s="355"/>
      <c r="GB40" s="355"/>
      <c r="GC40" s="355"/>
      <c r="GD40" s="355"/>
      <c r="GE40" s="355"/>
      <c r="GF40" s="355"/>
      <c r="GG40" s="355"/>
      <c r="GH40" s="355"/>
      <c r="GI40" s="355"/>
      <c r="GJ40" s="355"/>
      <c r="GK40" s="355"/>
      <c r="GL40" s="355"/>
      <c r="GM40" s="355"/>
      <c r="GN40" s="355"/>
      <c r="GO40" s="355"/>
      <c r="GP40" s="355"/>
    </row>
    <row r="41" s="336" customFormat="1" ht="50.1" customHeight="1" spans="1:198">
      <c r="A41" s="352" t="s">
        <v>823</v>
      </c>
      <c r="B41" s="150" t="s">
        <v>824</v>
      </c>
      <c r="C41" s="150"/>
      <c r="D41" s="150"/>
      <c r="E41" s="150"/>
      <c r="F41" s="355"/>
      <c r="G41" s="355"/>
      <c r="H41" s="355"/>
      <c r="I41" s="355"/>
      <c r="J41" s="355"/>
      <c r="K41" s="355"/>
      <c r="L41" s="355"/>
      <c r="M41" s="355"/>
      <c r="N41" s="355"/>
      <c r="O41" s="355"/>
      <c r="P41" s="355"/>
      <c r="Q41" s="355"/>
      <c r="R41" s="355"/>
      <c r="S41" s="355"/>
      <c r="T41" s="355"/>
      <c r="U41" s="355"/>
      <c r="V41" s="355"/>
      <c r="W41" s="355"/>
      <c r="X41" s="355"/>
      <c r="Y41" s="355"/>
      <c r="Z41" s="355"/>
      <c r="AA41" s="355"/>
      <c r="AB41" s="355"/>
      <c r="AC41" s="355"/>
      <c r="AD41" s="355"/>
      <c r="AE41" s="355"/>
      <c r="AF41" s="355"/>
      <c r="AG41" s="355"/>
      <c r="AH41" s="355"/>
      <c r="AI41" s="355"/>
      <c r="AJ41" s="355"/>
      <c r="AK41" s="355"/>
      <c r="AL41" s="355"/>
      <c r="AM41" s="355"/>
      <c r="AN41" s="355"/>
      <c r="AO41" s="355"/>
      <c r="AP41" s="355"/>
      <c r="AQ41" s="355"/>
      <c r="AR41" s="355"/>
      <c r="AS41" s="355"/>
      <c r="AT41" s="355"/>
      <c r="AU41" s="355"/>
      <c r="AV41" s="355"/>
      <c r="AW41" s="355"/>
      <c r="AX41" s="355"/>
      <c r="AY41" s="355"/>
      <c r="AZ41" s="355"/>
      <c r="BA41" s="355"/>
      <c r="BB41" s="355"/>
      <c r="BC41" s="355"/>
      <c r="BD41" s="355"/>
      <c r="BE41" s="355"/>
      <c r="BF41" s="355"/>
      <c r="BG41" s="355"/>
      <c r="BH41" s="355"/>
      <c r="BI41" s="355"/>
      <c r="BJ41" s="355"/>
      <c r="BK41" s="355"/>
      <c r="BL41" s="355"/>
      <c r="BM41" s="355"/>
      <c r="BN41" s="355"/>
      <c r="BO41" s="355"/>
      <c r="BP41" s="355"/>
      <c r="BQ41" s="355"/>
      <c r="BR41" s="355"/>
      <c r="BS41" s="355"/>
      <c r="BT41" s="355"/>
      <c r="BU41" s="355"/>
      <c r="BV41" s="355"/>
      <c r="BW41" s="355"/>
      <c r="BX41" s="355"/>
      <c r="BY41" s="355"/>
      <c r="BZ41" s="355"/>
      <c r="CA41" s="355"/>
      <c r="CB41" s="355"/>
      <c r="CC41" s="355"/>
      <c r="CD41" s="355"/>
      <c r="CE41" s="355"/>
      <c r="CF41" s="355"/>
      <c r="CG41" s="355"/>
      <c r="CH41" s="355"/>
      <c r="CI41" s="355"/>
      <c r="CJ41" s="355"/>
      <c r="CK41" s="355"/>
      <c r="CL41" s="355"/>
      <c r="CM41" s="355"/>
      <c r="CN41" s="355"/>
      <c r="CO41" s="355"/>
      <c r="CP41" s="355"/>
      <c r="CQ41" s="355"/>
      <c r="CR41" s="355"/>
      <c r="CS41" s="355"/>
      <c r="CT41" s="355"/>
      <c r="CU41" s="355"/>
      <c r="CV41" s="355"/>
      <c r="CW41" s="355"/>
      <c r="CX41" s="355"/>
      <c r="CY41" s="355"/>
      <c r="CZ41" s="355"/>
      <c r="DA41" s="355"/>
      <c r="DB41" s="355"/>
      <c r="DC41" s="355"/>
      <c r="DD41" s="355"/>
      <c r="DE41" s="355"/>
      <c r="DF41" s="355"/>
      <c r="DG41" s="355"/>
      <c r="DH41" s="355"/>
      <c r="DI41" s="355"/>
      <c r="DJ41" s="355"/>
      <c r="DK41" s="355"/>
      <c r="DL41" s="355"/>
      <c r="DM41" s="355"/>
      <c r="DN41" s="355"/>
      <c r="DO41" s="355"/>
      <c r="DP41" s="355"/>
      <c r="DQ41" s="355"/>
      <c r="DR41" s="355"/>
      <c r="DS41" s="355"/>
      <c r="DT41" s="355"/>
      <c r="DU41" s="355"/>
      <c r="DV41" s="355"/>
      <c r="DW41" s="355"/>
      <c r="DX41" s="355"/>
      <c r="DY41" s="355"/>
      <c r="DZ41" s="355"/>
      <c r="EA41" s="355"/>
      <c r="EB41" s="355"/>
      <c r="EC41" s="355"/>
      <c r="ED41" s="355"/>
      <c r="EE41" s="355"/>
      <c r="EF41" s="355"/>
      <c r="EG41" s="355"/>
      <c r="EH41" s="355"/>
      <c r="EI41" s="355"/>
      <c r="EJ41" s="355"/>
      <c r="EK41" s="355"/>
      <c r="EL41" s="355"/>
      <c r="EM41" s="355"/>
      <c r="EN41" s="355"/>
      <c r="EO41" s="355"/>
      <c r="EP41" s="355"/>
      <c r="EQ41" s="355"/>
      <c r="ER41" s="355"/>
      <c r="ES41" s="355"/>
      <c r="ET41" s="355"/>
      <c r="EU41" s="355"/>
      <c r="EV41" s="355"/>
      <c r="EW41" s="355"/>
      <c r="EX41" s="355"/>
      <c r="EY41" s="355"/>
      <c r="EZ41" s="355"/>
      <c r="FA41" s="355"/>
      <c r="FB41" s="355"/>
      <c r="FC41" s="355"/>
      <c r="FD41" s="355"/>
      <c r="FE41" s="355"/>
      <c r="FF41" s="355"/>
      <c r="FG41" s="355"/>
      <c r="FH41" s="355"/>
      <c r="FI41" s="355"/>
      <c r="FJ41" s="355"/>
      <c r="FK41" s="355"/>
      <c r="FL41" s="355"/>
      <c r="FM41" s="355"/>
      <c r="FN41" s="355"/>
      <c r="FO41" s="355"/>
      <c r="FP41" s="355"/>
      <c r="FQ41" s="355"/>
      <c r="FR41" s="355"/>
      <c r="FS41" s="355"/>
      <c r="FT41" s="355"/>
      <c r="FU41" s="355"/>
      <c r="FV41" s="355"/>
      <c r="FW41" s="355"/>
      <c r="FX41" s="355"/>
      <c r="FY41" s="355"/>
      <c r="FZ41" s="355"/>
      <c r="GA41" s="355"/>
      <c r="GB41" s="355"/>
      <c r="GC41" s="355"/>
      <c r="GD41" s="355"/>
      <c r="GE41" s="355"/>
      <c r="GF41" s="355"/>
      <c r="GG41" s="355"/>
      <c r="GH41" s="355"/>
      <c r="GI41" s="355"/>
      <c r="GJ41" s="355"/>
      <c r="GK41" s="355"/>
      <c r="GL41" s="355"/>
      <c r="GM41" s="355"/>
      <c r="GN41" s="355"/>
      <c r="GO41" s="355"/>
      <c r="GP41" s="355"/>
    </row>
    <row r="42" s="336" customFormat="1" ht="70.2" customHeight="1" spans="1:198">
      <c r="A42" s="352" t="s">
        <v>825</v>
      </c>
      <c r="B42" s="150" t="s">
        <v>826</v>
      </c>
      <c r="C42" s="150"/>
      <c r="D42" s="150"/>
      <c r="E42" s="150"/>
      <c r="F42" s="355"/>
      <c r="G42" s="355"/>
      <c r="H42" s="355"/>
      <c r="I42" s="355"/>
      <c r="J42" s="355"/>
      <c r="K42" s="355"/>
      <c r="L42" s="355"/>
      <c r="M42" s="355"/>
      <c r="N42" s="355"/>
      <c r="O42" s="355"/>
      <c r="P42" s="355"/>
      <c r="Q42" s="355"/>
      <c r="R42" s="355"/>
      <c r="S42" s="355"/>
      <c r="T42" s="355"/>
      <c r="U42" s="355"/>
      <c r="V42" s="355"/>
      <c r="W42" s="355"/>
      <c r="X42" s="355"/>
      <c r="Y42" s="355"/>
      <c r="Z42" s="355"/>
      <c r="AA42" s="355"/>
      <c r="AB42" s="355"/>
      <c r="AC42" s="355"/>
      <c r="AD42" s="355"/>
      <c r="AE42" s="355"/>
      <c r="AF42" s="355"/>
      <c r="AG42" s="355"/>
      <c r="AH42" s="355"/>
      <c r="AI42" s="355"/>
      <c r="AJ42" s="355"/>
      <c r="AK42" s="355"/>
      <c r="AL42" s="355"/>
      <c r="AM42" s="355"/>
      <c r="AN42" s="355"/>
      <c r="AO42" s="355"/>
      <c r="AP42" s="355"/>
      <c r="AQ42" s="355"/>
      <c r="AR42" s="355"/>
      <c r="AS42" s="355"/>
      <c r="AT42" s="355"/>
      <c r="AU42" s="355"/>
      <c r="AV42" s="355"/>
      <c r="AW42" s="355"/>
      <c r="AX42" s="355"/>
      <c r="AY42" s="355"/>
      <c r="AZ42" s="355"/>
      <c r="BA42" s="355"/>
      <c r="BB42" s="355"/>
      <c r="BC42" s="355"/>
      <c r="BD42" s="355"/>
      <c r="BE42" s="355"/>
      <c r="BF42" s="355"/>
      <c r="BG42" s="355"/>
      <c r="BH42" s="355"/>
      <c r="BI42" s="355"/>
      <c r="BJ42" s="355"/>
      <c r="BK42" s="355"/>
      <c r="BL42" s="355"/>
      <c r="BM42" s="355"/>
      <c r="BN42" s="355"/>
      <c r="BO42" s="355"/>
      <c r="BP42" s="355"/>
      <c r="BQ42" s="355"/>
      <c r="BR42" s="355"/>
      <c r="BS42" s="355"/>
      <c r="BT42" s="355"/>
      <c r="BU42" s="355"/>
      <c r="BV42" s="355"/>
      <c r="BW42" s="355"/>
      <c r="BX42" s="355"/>
      <c r="BY42" s="355"/>
      <c r="BZ42" s="355"/>
      <c r="CA42" s="355"/>
      <c r="CB42" s="355"/>
      <c r="CC42" s="355"/>
      <c r="CD42" s="355"/>
      <c r="CE42" s="355"/>
      <c r="CF42" s="355"/>
      <c r="CG42" s="355"/>
      <c r="CH42" s="355"/>
      <c r="CI42" s="355"/>
      <c r="CJ42" s="355"/>
      <c r="CK42" s="355"/>
      <c r="CL42" s="355"/>
      <c r="CM42" s="355"/>
      <c r="CN42" s="355"/>
      <c r="CO42" s="355"/>
      <c r="CP42" s="355"/>
      <c r="CQ42" s="355"/>
      <c r="CR42" s="355"/>
      <c r="CS42" s="355"/>
      <c r="CT42" s="355"/>
      <c r="CU42" s="355"/>
      <c r="CV42" s="355"/>
      <c r="CW42" s="355"/>
      <c r="CX42" s="355"/>
      <c r="CY42" s="355"/>
      <c r="CZ42" s="355"/>
      <c r="DA42" s="355"/>
      <c r="DB42" s="355"/>
      <c r="DC42" s="355"/>
      <c r="DD42" s="355"/>
      <c r="DE42" s="355"/>
      <c r="DF42" s="355"/>
      <c r="DG42" s="355"/>
      <c r="DH42" s="355"/>
      <c r="DI42" s="355"/>
      <c r="DJ42" s="355"/>
      <c r="DK42" s="355"/>
      <c r="DL42" s="355"/>
      <c r="DM42" s="355"/>
      <c r="DN42" s="355"/>
      <c r="DO42" s="355"/>
      <c r="DP42" s="355"/>
      <c r="DQ42" s="355"/>
      <c r="DR42" s="355"/>
      <c r="DS42" s="355"/>
      <c r="DT42" s="355"/>
      <c r="DU42" s="355"/>
      <c r="DV42" s="355"/>
      <c r="DW42" s="355"/>
      <c r="DX42" s="355"/>
      <c r="DY42" s="355"/>
      <c r="DZ42" s="355"/>
      <c r="EA42" s="355"/>
      <c r="EB42" s="355"/>
      <c r="EC42" s="355"/>
      <c r="ED42" s="355"/>
      <c r="EE42" s="355"/>
      <c r="EF42" s="355"/>
      <c r="EG42" s="355"/>
      <c r="EH42" s="355"/>
      <c r="EI42" s="355"/>
      <c r="EJ42" s="355"/>
      <c r="EK42" s="355"/>
      <c r="EL42" s="355"/>
      <c r="EM42" s="355"/>
      <c r="EN42" s="355"/>
      <c r="EO42" s="355"/>
      <c r="EP42" s="355"/>
      <c r="EQ42" s="355"/>
      <c r="ER42" s="355"/>
      <c r="ES42" s="355"/>
      <c r="ET42" s="355"/>
      <c r="EU42" s="355"/>
      <c r="EV42" s="355"/>
      <c r="EW42" s="355"/>
      <c r="EX42" s="355"/>
      <c r="EY42" s="355"/>
      <c r="EZ42" s="355"/>
      <c r="FA42" s="355"/>
      <c r="FB42" s="355"/>
      <c r="FC42" s="355"/>
      <c r="FD42" s="355"/>
      <c r="FE42" s="355"/>
      <c r="FF42" s="355"/>
      <c r="FG42" s="355"/>
      <c r="FH42" s="355"/>
      <c r="FI42" s="355"/>
      <c r="FJ42" s="355"/>
      <c r="FK42" s="355"/>
      <c r="FL42" s="355"/>
      <c r="FM42" s="355"/>
      <c r="FN42" s="355"/>
      <c r="FO42" s="355"/>
      <c r="FP42" s="355"/>
      <c r="FQ42" s="355"/>
      <c r="FR42" s="355"/>
      <c r="FS42" s="355"/>
      <c r="FT42" s="355"/>
      <c r="FU42" s="355"/>
      <c r="FV42" s="355"/>
      <c r="FW42" s="355"/>
      <c r="FX42" s="355"/>
      <c r="FY42" s="355"/>
      <c r="FZ42" s="355"/>
      <c r="GA42" s="355"/>
      <c r="GB42" s="355"/>
      <c r="GC42" s="355"/>
      <c r="GD42" s="355"/>
      <c r="GE42" s="355"/>
      <c r="GF42" s="355"/>
      <c r="GG42" s="355"/>
      <c r="GH42" s="355"/>
      <c r="GI42" s="355"/>
      <c r="GJ42" s="355"/>
      <c r="GK42" s="355"/>
      <c r="GL42" s="355"/>
      <c r="GM42" s="355"/>
      <c r="GN42" s="355"/>
      <c r="GO42" s="355"/>
      <c r="GP42" s="355"/>
    </row>
  </sheetData>
  <mergeCells count="33">
    <mergeCell ref="A1:E1"/>
    <mergeCell ref="A2:E2"/>
    <mergeCell ref="A5:E5"/>
    <mergeCell ref="A6:E6"/>
    <mergeCell ref="A7:E7"/>
    <mergeCell ref="A15:E15"/>
    <mergeCell ref="A16:E16"/>
    <mergeCell ref="A17:E17"/>
    <mergeCell ref="A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s>
  <pageMargins left="0.75" right="0.75" top="1" bottom="1" header="0.5" footer="0.5"/>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tabColor theme="5"/>
  </sheetPr>
  <dimension ref="A1:J28"/>
  <sheetViews>
    <sheetView showGridLines="0" zoomScale="55" zoomScaleNormal="55" workbookViewId="0">
      <pane ySplit="3" topLeftCell="A4" activePane="bottomLeft" state="frozen"/>
      <selection/>
      <selection pane="bottomLeft" activeCell="M7" sqref="M7"/>
    </sheetView>
  </sheetViews>
  <sheetFormatPr defaultColWidth="9" defaultRowHeight="13.5"/>
  <cols>
    <col min="1" max="1" width="44" customWidth="1"/>
    <col min="2" max="2" width="14.7916666666667" customWidth="1"/>
    <col min="3" max="5" width="19.8833333333333" customWidth="1"/>
    <col min="6" max="7" width="18.2083333333333" customWidth="1"/>
    <col min="8" max="8" width="32.2083333333333" customWidth="1"/>
    <col min="9" max="9" width="14.3333333333333" customWidth="1"/>
    <col min="10" max="10" width="12.8583333333333" customWidth="1"/>
  </cols>
  <sheetData>
    <row r="1" s="298" customFormat="1" ht="100.05" customHeight="1" spans="1:10">
      <c r="A1" s="300" t="str">
        <f>_xlfn.DISPIMG("ID_D6697A225B864C34A678052B48D4E660",1)</f>
        <v>=DISPIMG("ID_D6697A225B864C34A678052B48D4E660",1)</v>
      </c>
      <c r="B1" s="301"/>
      <c r="C1" s="301"/>
      <c r="D1" s="301"/>
      <c r="E1" s="301"/>
      <c r="F1" s="301"/>
      <c r="G1" s="301"/>
      <c r="H1" s="301"/>
      <c r="I1" s="301"/>
      <c r="J1" s="301"/>
    </row>
    <row r="2" s="299" customFormat="1" ht="42" customHeight="1" spans="1:10">
      <c r="A2" s="284" t="s">
        <v>828</v>
      </c>
      <c r="B2" s="284"/>
      <c r="C2" s="284"/>
      <c r="D2" s="284"/>
      <c r="E2" s="284"/>
      <c r="F2" s="284"/>
      <c r="G2" s="284"/>
      <c r="H2" s="284"/>
      <c r="I2" s="284"/>
      <c r="J2" s="284"/>
    </row>
    <row r="3" s="299" customFormat="1" ht="42" customHeight="1" spans="1:10">
      <c r="A3" s="285" t="s">
        <v>829</v>
      </c>
      <c r="B3" s="285"/>
      <c r="C3" s="285" t="s">
        <v>830</v>
      </c>
      <c r="D3" s="285"/>
      <c r="E3" s="285" t="s">
        <v>831</v>
      </c>
      <c r="F3" s="285"/>
      <c r="G3" s="285" t="s">
        <v>731</v>
      </c>
      <c r="H3" s="285" t="s">
        <v>232</v>
      </c>
      <c r="I3" s="285"/>
      <c r="J3" s="285"/>
    </row>
    <row r="4" s="299" customFormat="1" ht="39" customHeight="1" spans="1:10">
      <c r="A4" s="302" t="s">
        <v>711</v>
      </c>
      <c r="B4" s="302"/>
      <c r="C4" s="303">
        <f t="shared" ref="C4:C9" si="0">((E4+1.5)+1)+1</f>
        <v>18.5</v>
      </c>
      <c r="D4" s="303"/>
      <c r="E4" s="303">
        <v>15</v>
      </c>
      <c r="F4" s="303"/>
      <c r="G4" s="290" t="s">
        <v>832</v>
      </c>
      <c r="H4" s="304" t="s">
        <v>833</v>
      </c>
      <c r="I4" s="304"/>
      <c r="J4" s="304"/>
    </row>
    <row r="5" s="299" customFormat="1" ht="63" customHeight="1" spans="1:10">
      <c r="A5" s="305" t="s">
        <v>834</v>
      </c>
      <c r="B5" s="305"/>
      <c r="C5" s="303">
        <f t="shared" si="0"/>
        <v>20.5</v>
      </c>
      <c r="D5" s="303"/>
      <c r="E5" s="303">
        <v>17</v>
      </c>
      <c r="F5" s="306"/>
      <c r="G5" s="307" t="s">
        <v>835</v>
      </c>
      <c r="H5" s="304"/>
      <c r="I5" s="304"/>
      <c r="J5" s="304"/>
    </row>
    <row r="6" s="299" customFormat="1" ht="35.1" customHeight="1" spans="1:10">
      <c r="A6" s="305" t="s">
        <v>836</v>
      </c>
      <c r="B6" s="305"/>
      <c r="C6" s="303">
        <f t="shared" si="0"/>
        <v>22</v>
      </c>
      <c r="D6" s="303"/>
      <c r="E6" s="303">
        <v>18.5</v>
      </c>
      <c r="F6" s="303"/>
      <c r="G6" s="308"/>
      <c r="H6" s="304"/>
      <c r="I6" s="304"/>
      <c r="J6" s="304"/>
    </row>
    <row r="7" s="299" customFormat="1" ht="35.1" customHeight="1" spans="1:10">
      <c r="A7" s="305" t="s">
        <v>837</v>
      </c>
      <c r="B7" s="305"/>
      <c r="C7" s="303">
        <f t="shared" si="0"/>
        <v>25</v>
      </c>
      <c r="D7" s="303"/>
      <c r="E7" s="303">
        <v>21.5</v>
      </c>
      <c r="F7" s="303"/>
      <c r="G7" s="309"/>
      <c r="H7" s="310"/>
      <c r="I7" s="304"/>
      <c r="J7" s="304"/>
    </row>
    <row r="8" s="299" customFormat="1" ht="35.1" customHeight="1" spans="1:10">
      <c r="A8" s="305" t="s">
        <v>838</v>
      </c>
      <c r="B8" s="305"/>
      <c r="C8" s="303">
        <f t="shared" si="0"/>
        <v>32</v>
      </c>
      <c r="D8" s="303"/>
      <c r="E8" s="303">
        <v>28.5</v>
      </c>
      <c r="F8" s="303"/>
      <c r="G8" s="311"/>
      <c r="H8" s="310"/>
      <c r="I8" s="304"/>
      <c r="J8" s="304"/>
    </row>
    <row r="9" s="299" customFormat="1" ht="73" customHeight="1" spans="1:10">
      <c r="A9" s="305" t="s">
        <v>839</v>
      </c>
      <c r="B9" s="305"/>
      <c r="C9" s="303">
        <f t="shared" si="0"/>
        <v>37</v>
      </c>
      <c r="D9" s="303"/>
      <c r="E9" s="303">
        <v>33.5</v>
      </c>
      <c r="F9" s="303"/>
      <c r="G9" s="312"/>
      <c r="H9" s="304"/>
      <c r="I9" s="304"/>
      <c r="J9" s="304"/>
    </row>
    <row r="10" s="299" customFormat="1" ht="31.5" spans="1:10">
      <c r="A10" s="284" t="s">
        <v>840</v>
      </c>
      <c r="B10" s="284"/>
      <c r="C10" s="284"/>
      <c r="D10" s="284"/>
      <c r="E10" s="284"/>
      <c r="F10" s="284"/>
      <c r="G10" s="284"/>
      <c r="H10" s="284"/>
      <c r="I10" s="284"/>
      <c r="J10" s="284"/>
    </row>
    <row r="11" s="299" customFormat="1" ht="39" customHeight="1" spans="1:10">
      <c r="A11" s="285" t="s">
        <v>829</v>
      </c>
      <c r="B11" s="285"/>
      <c r="C11" s="313" t="s">
        <v>831</v>
      </c>
      <c r="D11" s="313"/>
      <c r="E11" s="285" t="s">
        <v>731</v>
      </c>
      <c r="F11" s="314" t="s">
        <v>841</v>
      </c>
      <c r="G11" s="315"/>
      <c r="H11" s="285" t="s">
        <v>842</v>
      </c>
      <c r="I11" s="285"/>
      <c r="J11" s="285"/>
    </row>
    <row r="12" s="299" customFormat="1" ht="32.1" customHeight="1" spans="1:10">
      <c r="A12" s="302" t="s">
        <v>711</v>
      </c>
      <c r="B12" s="302"/>
      <c r="C12" s="316">
        <v>14.5</v>
      </c>
      <c r="D12" s="316"/>
      <c r="E12" s="290" t="s">
        <v>832</v>
      </c>
      <c r="F12" s="317" t="s">
        <v>843</v>
      </c>
      <c r="G12" s="318"/>
      <c r="H12" s="319" t="s">
        <v>844</v>
      </c>
      <c r="I12" s="319"/>
      <c r="J12" s="319"/>
    </row>
    <row r="13" s="299" customFormat="1" ht="26.1" customHeight="1" spans="1:10">
      <c r="A13" s="320" t="s">
        <v>845</v>
      </c>
      <c r="B13" s="320"/>
      <c r="C13" s="316">
        <v>16.5</v>
      </c>
      <c r="D13" s="316"/>
      <c r="E13" s="321" t="s">
        <v>835</v>
      </c>
      <c r="F13" s="322"/>
      <c r="G13" s="323"/>
      <c r="H13" s="319"/>
      <c r="I13" s="319"/>
      <c r="J13" s="319"/>
    </row>
    <row r="14" s="299" customFormat="1" ht="39" customHeight="1" spans="1:10">
      <c r="A14" s="324" t="s">
        <v>846</v>
      </c>
      <c r="B14" s="324"/>
      <c r="C14" s="316">
        <v>17.5</v>
      </c>
      <c r="D14" s="316"/>
      <c r="E14" s="325"/>
      <c r="F14" s="326"/>
      <c r="G14" s="327"/>
      <c r="H14" s="319"/>
      <c r="I14" s="319"/>
      <c r="J14" s="319"/>
    </row>
    <row r="15" s="299" customFormat="1" ht="135.9" customHeight="1" spans="1:10">
      <c r="A15" s="328" t="s">
        <v>847</v>
      </c>
      <c r="B15" s="329"/>
      <c r="C15" s="329"/>
      <c r="D15" s="329"/>
      <c r="E15" s="329"/>
      <c r="F15" s="329"/>
      <c r="G15" s="329"/>
      <c r="H15" s="329"/>
      <c r="I15" s="329"/>
      <c r="J15" s="329"/>
    </row>
    <row r="16" s="299" customFormat="1" ht="30" customHeight="1" spans="1:10">
      <c r="A16" s="330" t="s">
        <v>848</v>
      </c>
      <c r="B16" s="330"/>
      <c r="C16" s="330"/>
      <c r="D16" s="330"/>
      <c r="E16" s="330"/>
      <c r="F16" s="330"/>
      <c r="G16" s="330"/>
      <c r="H16" s="330"/>
      <c r="I16" s="330"/>
      <c r="J16" s="330"/>
    </row>
    <row r="17" s="74" customFormat="1" ht="29.1" customHeight="1" spans="1:10">
      <c r="A17" s="331" t="s">
        <v>849</v>
      </c>
      <c r="B17" s="331"/>
      <c r="C17" s="331"/>
      <c r="D17" s="331"/>
      <c r="E17" s="331"/>
      <c r="F17" s="331"/>
      <c r="G17" s="331"/>
      <c r="H17" s="331"/>
      <c r="I17" s="331"/>
      <c r="J17" s="331"/>
    </row>
    <row r="18" customFormat="1" ht="22.5" spans="1:10">
      <c r="A18" s="332" t="s">
        <v>850</v>
      </c>
      <c r="B18" s="332"/>
      <c r="C18" s="332"/>
      <c r="D18" s="332"/>
      <c r="E18" s="332"/>
      <c r="F18" s="332"/>
      <c r="G18" s="332"/>
      <c r="H18" s="332"/>
      <c r="I18" s="332"/>
      <c r="J18" s="332"/>
    </row>
    <row r="19" customFormat="1" ht="31.2" customHeight="1" spans="1:10">
      <c r="A19" s="333" t="s">
        <v>851</v>
      </c>
      <c r="B19" s="333"/>
      <c r="C19" s="333"/>
      <c r="D19" s="333"/>
      <c r="E19" s="333"/>
      <c r="F19" s="333"/>
      <c r="G19" s="333"/>
      <c r="H19" s="333"/>
      <c r="I19" s="333"/>
      <c r="J19" s="333"/>
    </row>
    <row r="20" customFormat="1" ht="27" customHeight="1" spans="1:10">
      <c r="A20" s="333" t="s">
        <v>852</v>
      </c>
      <c r="B20" s="333"/>
      <c r="C20" s="333"/>
      <c r="D20" s="333"/>
      <c r="E20" s="333"/>
      <c r="F20" s="333"/>
      <c r="G20" s="333"/>
      <c r="H20" s="333"/>
      <c r="I20" s="333"/>
      <c r="J20" s="333"/>
    </row>
    <row r="21" customFormat="1" ht="26.1" customHeight="1" spans="1:10">
      <c r="A21" s="333" t="s">
        <v>853</v>
      </c>
      <c r="B21" s="333"/>
      <c r="C21" s="333"/>
      <c r="D21" s="333"/>
      <c r="E21" s="333"/>
      <c r="F21" s="333"/>
      <c r="G21" s="333"/>
      <c r="H21" s="333"/>
      <c r="I21" s="333"/>
      <c r="J21" s="333"/>
    </row>
    <row r="22" customFormat="1" ht="24" customHeight="1" spans="1:10">
      <c r="A22" s="333" t="s">
        <v>854</v>
      </c>
      <c r="B22" s="333"/>
      <c r="C22" s="333"/>
      <c r="D22" s="333"/>
      <c r="E22" s="333"/>
      <c r="F22" s="333"/>
      <c r="G22" s="333"/>
      <c r="H22" s="333"/>
      <c r="I22" s="333"/>
      <c r="J22" s="333"/>
    </row>
    <row r="23" customFormat="1" ht="294" customHeight="1" spans="1:10">
      <c r="A23" s="334" t="s">
        <v>855</v>
      </c>
      <c r="B23" s="334"/>
      <c r="C23" s="334"/>
      <c r="D23" s="334"/>
      <c r="E23" s="334"/>
      <c r="F23" s="334"/>
      <c r="G23" s="334"/>
      <c r="H23" s="334"/>
      <c r="I23" s="334"/>
      <c r="J23" s="334"/>
    </row>
    <row r="24" customFormat="1" ht="181" customHeight="1" spans="1:10">
      <c r="A24" s="335" t="s">
        <v>856</v>
      </c>
      <c r="B24" s="334"/>
      <c r="C24" s="334"/>
      <c r="D24" s="334"/>
      <c r="E24" s="334"/>
      <c r="F24" s="334"/>
      <c r="G24" s="334"/>
      <c r="H24" s="334"/>
      <c r="I24" s="334"/>
      <c r="J24" s="334"/>
    </row>
    <row r="25" customFormat="1" ht="31.2" customHeight="1" spans="1:10">
      <c r="A25" s="333" t="s">
        <v>857</v>
      </c>
      <c r="B25" s="333"/>
      <c r="C25" s="333"/>
      <c r="D25" s="333"/>
      <c r="E25" s="333"/>
      <c r="F25" s="333"/>
      <c r="G25" s="333"/>
      <c r="H25" s="333"/>
      <c r="I25" s="333"/>
      <c r="J25" s="333"/>
    </row>
    <row r="26" customFormat="1" ht="57" customHeight="1" spans="1:10">
      <c r="A26" s="333" t="s">
        <v>858</v>
      </c>
      <c r="B26" s="333"/>
      <c r="C26" s="333"/>
      <c r="D26" s="333"/>
      <c r="E26" s="333"/>
      <c r="F26" s="333"/>
      <c r="G26" s="333"/>
      <c r="H26" s="333"/>
      <c r="I26" s="333"/>
      <c r="J26" s="333"/>
    </row>
    <row r="27" customFormat="1" ht="69" customHeight="1" spans="1:10">
      <c r="A27" s="333" t="s">
        <v>859</v>
      </c>
      <c r="B27" s="333"/>
      <c r="C27" s="333"/>
      <c r="D27" s="333"/>
      <c r="E27" s="333"/>
      <c r="F27" s="333"/>
      <c r="G27" s="333"/>
      <c r="H27" s="333"/>
      <c r="I27" s="333"/>
      <c r="J27" s="333"/>
    </row>
    <row r="28" customFormat="1" ht="21" spans="1:10">
      <c r="A28" s="296" t="s">
        <v>860</v>
      </c>
      <c r="B28" s="296"/>
      <c r="C28" s="296"/>
      <c r="D28" s="296"/>
      <c r="E28" s="296"/>
      <c r="F28" s="296"/>
      <c r="G28" s="296"/>
      <c r="H28" s="296"/>
      <c r="I28" s="296"/>
      <c r="J28" s="296"/>
    </row>
  </sheetData>
  <mergeCells count="54">
    <mergeCell ref="A1:J1"/>
    <mergeCell ref="A2:J2"/>
    <mergeCell ref="A3:B3"/>
    <mergeCell ref="C3:D3"/>
    <mergeCell ref="E3:F3"/>
    <mergeCell ref="H3:J3"/>
    <mergeCell ref="A4:B4"/>
    <mergeCell ref="C4:D4"/>
    <mergeCell ref="E4:F4"/>
    <mergeCell ref="A5:B5"/>
    <mergeCell ref="C5:D5"/>
    <mergeCell ref="E5:F5"/>
    <mergeCell ref="A6:B6"/>
    <mergeCell ref="C6:D6"/>
    <mergeCell ref="E6:F6"/>
    <mergeCell ref="A7:B7"/>
    <mergeCell ref="C7:D7"/>
    <mergeCell ref="E7:F7"/>
    <mergeCell ref="A8:B8"/>
    <mergeCell ref="C8:D8"/>
    <mergeCell ref="E8:F8"/>
    <mergeCell ref="A9:B9"/>
    <mergeCell ref="C9:D9"/>
    <mergeCell ref="E9:F9"/>
    <mergeCell ref="A10:J10"/>
    <mergeCell ref="A11:B11"/>
    <mergeCell ref="C11:D11"/>
    <mergeCell ref="F11:G11"/>
    <mergeCell ref="H11:J11"/>
    <mergeCell ref="A12:B12"/>
    <mergeCell ref="C12:D12"/>
    <mergeCell ref="A13:B13"/>
    <mergeCell ref="C13:D13"/>
    <mergeCell ref="A14:B14"/>
    <mergeCell ref="C14:D14"/>
    <mergeCell ref="A15:J15"/>
    <mergeCell ref="A16:J16"/>
    <mergeCell ref="A17:J17"/>
    <mergeCell ref="A18:J18"/>
    <mergeCell ref="A19:J19"/>
    <mergeCell ref="A20:J20"/>
    <mergeCell ref="A21:J21"/>
    <mergeCell ref="A22:J22"/>
    <mergeCell ref="A23:J23"/>
    <mergeCell ref="A24:J24"/>
    <mergeCell ref="A25:J25"/>
    <mergeCell ref="A26:J26"/>
    <mergeCell ref="A27:J27"/>
    <mergeCell ref="A28:J28"/>
    <mergeCell ref="E13:E14"/>
    <mergeCell ref="G5:G9"/>
    <mergeCell ref="H4:J9"/>
    <mergeCell ref="F12:G14"/>
    <mergeCell ref="H12:J14"/>
  </mergeCells>
  <pageMargins left="0.75" right="0.75" top="1" bottom="1" header="0.5" footer="0.5"/>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tabColor theme="5"/>
  </sheetPr>
  <dimension ref="A1:H186"/>
  <sheetViews>
    <sheetView showGridLines="0" zoomScale="70" zoomScaleNormal="70" workbookViewId="0">
      <pane ySplit="3" topLeftCell="A4" activePane="bottomLeft" state="frozen"/>
      <selection/>
      <selection pane="bottomLeft" activeCell="M9" sqref="M9"/>
    </sheetView>
  </sheetViews>
  <sheetFormatPr defaultColWidth="9" defaultRowHeight="13.5" outlineLevelCol="7"/>
  <cols>
    <col min="1" max="1" width="17.7916666666667" customWidth="1"/>
    <col min="2" max="2" width="11.3333333333333" customWidth="1"/>
    <col min="3" max="6" width="13.6666666666667" customWidth="1"/>
    <col min="7" max="7" width="36.1083333333333" customWidth="1"/>
    <col min="8" max="8" width="40.8833333333333" customWidth="1"/>
  </cols>
  <sheetData>
    <row r="1" customFormat="1" ht="100.05" customHeight="1" spans="1:8">
      <c r="A1" s="282" t="str">
        <f>_xlfn.DISPIMG("ID_D6697A225B864C34A678052B48D4E660",1)</f>
        <v>=DISPIMG("ID_D6697A225B864C34A678052B48D4E660",1)</v>
      </c>
      <c r="B1" s="282"/>
      <c r="C1" s="283"/>
      <c r="D1" s="283"/>
      <c r="E1" s="283"/>
      <c r="F1" s="283"/>
      <c r="G1" s="283"/>
      <c r="H1" s="283"/>
    </row>
    <row r="2" customFormat="1" ht="38.1" customHeight="1" spans="1:8">
      <c r="A2" s="284" t="s">
        <v>861</v>
      </c>
      <c r="B2" s="284"/>
      <c r="C2" s="284"/>
      <c r="D2" s="284"/>
      <c r="E2" s="284"/>
      <c r="F2" s="284"/>
      <c r="G2" s="284"/>
      <c r="H2" s="284"/>
    </row>
    <row r="3" customFormat="1" ht="24.9" customHeight="1" spans="1:8">
      <c r="A3" s="285" t="s">
        <v>124</v>
      </c>
      <c r="B3" s="285"/>
      <c r="C3" s="286" t="s">
        <v>862</v>
      </c>
      <c r="D3" s="285"/>
      <c r="E3" s="286" t="s">
        <v>831</v>
      </c>
      <c r="F3" s="285"/>
      <c r="G3" s="285" t="s">
        <v>232</v>
      </c>
      <c r="H3" s="285"/>
    </row>
    <row r="4" customFormat="1" ht="48.75" customHeight="1" spans="1:8">
      <c r="A4" s="287" t="s">
        <v>863</v>
      </c>
      <c r="B4" s="287"/>
      <c r="C4" s="288">
        <v>16.5</v>
      </c>
      <c r="D4" s="288"/>
      <c r="E4" s="288">
        <v>14</v>
      </c>
      <c r="F4" s="288"/>
      <c r="G4" s="289" t="s">
        <v>864</v>
      </c>
      <c r="H4" s="289"/>
    </row>
    <row r="5" customFormat="1" ht="48.75" customHeight="1" spans="1:8">
      <c r="A5" s="287" t="s">
        <v>865</v>
      </c>
      <c r="B5" s="287"/>
      <c r="C5" s="288">
        <v>19.5</v>
      </c>
      <c r="D5" s="288"/>
      <c r="E5" s="288">
        <v>17</v>
      </c>
      <c r="F5" s="288"/>
      <c r="G5" s="289"/>
      <c r="H5" s="289"/>
    </row>
    <row r="6" customFormat="1" ht="29.1" customHeight="1" spans="1:8">
      <c r="A6" s="290" t="s">
        <v>866</v>
      </c>
      <c r="B6" s="290"/>
      <c r="C6" s="290"/>
      <c r="D6" s="290"/>
      <c r="E6" s="290"/>
      <c r="F6" s="290"/>
      <c r="G6" s="290"/>
      <c r="H6" s="290"/>
    </row>
    <row r="7" customFormat="1" ht="22.2" customHeight="1" spans="1:8">
      <c r="A7" s="291" t="s">
        <v>867</v>
      </c>
      <c r="B7" s="291"/>
      <c r="C7" s="291"/>
      <c r="D7" s="291"/>
      <c r="E7" s="291"/>
      <c r="F7" s="291"/>
      <c r="G7" s="291"/>
      <c r="H7" s="291"/>
    </row>
    <row r="8" customFormat="1" ht="38.1" customHeight="1" spans="1:8">
      <c r="A8" s="292" t="s">
        <v>868</v>
      </c>
      <c r="B8" s="292"/>
      <c r="C8" s="292"/>
      <c r="D8" s="292"/>
      <c r="E8" s="292"/>
      <c r="F8" s="292"/>
      <c r="G8" s="292"/>
      <c r="H8" s="292"/>
    </row>
    <row r="9" customFormat="1" ht="57" customHeight="1" spans="1:8">
      <c r="A9" s="292" t="s">
        <v>869</v>
      </c>
      <c r="B9" s="292"/>
      <c r="C9" s="292"/>
      <c r="D9" s="292"/>
      <c r="E9" s="292"/>
      <c r="F9" s="292"/>
      <c r="G9" s="292"/>
      <c r="H9" s="292"/>
    </row>
    <row r="10" customFormat="1" ht="22.5" spans="1:8">
      <c r="A10" s="293" t="s">
        <v>850</v>
      </c>
      <c r="B10" s="293"/>
      <c r="C10" s="293"/>
      <c r="D10" s="293"/>
      <c r="E10" s="293"/>
      <c r="F10" s="293"/>
      <c r="G10" s="293"/>
      <c r="H10" s="293"/>
    </row>
    <row r="11" customFormat="1" ht="31.2" customHeight="1" spans="1:8">
      <c r="A11" s="294" t="s">
        <v>870</v>
      </c>
      <c r="B11" s="294"/>
      <c r="C11" s="294"/>
      <c r="D11" s="294"/>
      <c r="E11" s="294"/>
      <c r="F11" s="294"/>
      <c r="G11" s="294"/>
      <c r="H11" s="294"/>
    </row>
    <row r="12" customFormat="1" ht="31.2" customHeight="1" spans="1:8">
      <c r="A12" s="294" t="s">
        <v>852</v>
      </c>
      <c r="B12" s="294"/>
      <c r="C12" s="294"/>
      <c r="D12" s="294"/>
      <c r="E12" s="294"/>
      <c r="F12" s="294"/>
      <c r="G12" s="294"/>
      <c r="H12" s="294"/>
    </row>
    <row r="13" customFormat="1" ht="31.2" customHeight="1" spans="1:8">
      <c r="A13" s="294" t="s">
        <v>853</v>
      </c>
      <c r="B13" s="294"/>
      <c r="C13" s="294"/>
      <c r="D13" s="294"/>
      <c r="E13" s="294"/>
      <c r="F13" s="294"/>
      <c r="G13" s="294"/>
      <c r="H13" s="294"/>
    </row>
    <row r="14" customFormat="1" ht="31.2" customHeight="1" spans="1:8">
      <c r="A14" s="294" t="s">
        <v>871</v>
      </c>
      <c r="B14" s="294"/>
      <c r="C14" s="294"/>
      <c r="D14" s="294"/>
      <c r="E14" s="294"/>
      <c r="F14" s="294"/>
      <c r="G14" s="294"/>
      <c r="H14" s="294"/>
    </row>
    <row r="15" s="281" customFormat="1" ht="174" customHeight="1" spans="1:8">
      <c r="A15" s="295" t="s">
        <v>872</v>
      </c>
      <c r="B15" s="294"/>
      <c r="C15" s="294"/>
      <c r="D15" s="294"/>
      <c r="E15" s="294"/>
      <c r="F15" s="294"/>
      <c r="G15" s="294"/>
      <c r="H15" s="294"/>
    </row>
    <row r="16" s="281" customFormat="1" ht="32.1" customHeight="1" spans="1:8">
      <c r="A16" s="294" t="s">
        <v>857</v>
      </c>
      <c r="B16" s="294"/>
      <c r="C16" s="294"/>
      <c r="D16" s="294"/>
      <c r="E16" s="294"/>
      <c r="F16" s="294"/>
      <c r="G16" s="294"/>
      <c r="H16" s="294"/>
    </row>
    <row r="17" s="281" customFormat="1" ht="87" customHeight="1" spans="1:8">
      <c r="A17" s="294" t="s">
        <v>873</v>
      </c>
      <c r="B17" s="294"/>
      <c r="C17" s="294"/>
      <c r="D17" s="294"/>
      <c r="E17" s="294"/>
      <c r="F17" s="294"/>
      <c r="G17" s="294"/>
      <c r="H17" s="294"/>
    </row>
    <row r="18" s="281" customFormat="1" ht="42" customHeight="1" spans="1:8">
      <c r="A18" s="294" t="s">
        <v>874</v>
      </c>
      <c r="B18" s="294"/>
      <c r="C18" s="294"/>
      <c r="D18" s="294"/>
      <c r="E18" s="294"/>
      <c r="F18" s="294"/>
      <c r="G18" s="294"/>
      <c r="H18" s="294"/>
    </row>
    <row r="19" s="281" customFormat="1" ht="67.2" customHeight="1" spans="1:8">
      <c r="A19" s="294" t="s">
        <v>875</v>
      </c>
      <c r="B19" s="294"/>
      <c r="C19" s="294"/>
      <c r="D19" s="294"/>
      <c r="E19" s="294"/>
      <c r="F19" s="294"/>
      <c r="G19" s="294"/>
      <c r="H19" s="294"/>
    </row>
    <row r="20" customFormat="1" ht="24.9" customHeight="1" spans="1:8">
      <c r="A20" s="296" t="s">
        <v>860</v>
      </c>
      <c r="B20" s="296"/>
      <c r="C20" s="296"/>
      <c r="D20" s="296"/>
      <c r="E20" s="296"/>
      <c r="F20" s="296"/>
      <c r="G20" s="296"/>
      <c r="H20" s="296"/>
    </row>
    <row r="21" customFormat="1" ht="17.25" spans="1:8">
      <c r="A21" s="297"/>
      <c r="B21" s="297"/>
      <c r="C21" s="297"/>
      <c r="D21" s="297"/>
      <c r="E21" s="297"/>
      <c r="F21" s="297"/>
      <c r="G21" s="297"/>
      <c r="H21" s="297"/>
    </row>
    <row r="22" customFormat="1" ht="17.25" spans="1:8">
      <c r="A22" s="297"/>
      <c r="B22" s="297"/>
      <c r="C22" s="297"/>
      <c r="D22" s="297"/>
      <c r="E22" s="297"/>
      <c r="F22" s="297"/>
      <c r="G22" s="297"/>
      <c r="H22" s="297"/>
    </row>
    <row r="23" customFormat="1" ht="17.25" spans="1:8">
      <c r="A23" s="297"/>
      <c r="B23" s="297"/>
      <c r="C23" s="297"/>
      <c r="D23" s="297"/>
      <c r="E23" s="297"/>
      <c r="F23" s="297"/>
      <c r="G23" s="297"/>
      <c r="H23" s="297"/>
    </row>
    <row r="24" customFormat="1" ht="17.25" spans="1:8">
      <c r="A24" s="297"/>
      <c r="B24" s="297"/>
      <c r="C24" s="297"/>
      <c r="D24" s="297"/>
      <c r="E24" s="297"/>
      <c r="F24" s="297"/>
      <c r="G24" s="297"/>
      <c r="H24" s="297"/>
    </row>
    <row r="25" customFormat="1" ht="17.25" spans="1:8">
      <c r="A25" s="297"/>
      <c r="B25" s="297"/>
      <c r="C25" s="297"/>
      <c r="D25" s="297"/>
      <c r="E25" s="297"/>
      <c r="F25" s="297"/>
      <c r="G25" s="297"/>
      <c r="H25" s="297"/>
    </row>
    <row r="26" customFormat="1" ht="17.25" spans="1:8">
      <c r="A26" s="297"/>
      <c r="B26" s="297"/>
      <c r="C26" s="297"/>
      <c r="D26" s="297"/>
      <c r="E26" s="297"/>
      <c r="F26" s="297"/>
      <c r="G26" s="297"/>
      <c r="H26" s="297"/>
    </row>
    <row r="27" customFormat="1" ht="17.25" spans="1:8">
      <c r="A27" s="297"/>
      <c r="B27" s="297"/>
      <c r="C27" s="297"/>
      <c r="D27" s="297"/>
      <c r="E27" s="297"/>
      <c r="F27" s="297"/>
      <c r="G27" s="297"/>
      <c r="H27" s="297"/>
    </row>
    <row r="28" customFormat="1" ht="17.25" spans="1:8">
      <c r="A28" s="297"/>
      <c r="B28" s="297"/>
      <c r="C28" s="297"/>
      <c r="D28" s="297"/>
      <c r="E28" s="297"/>
      <c r="F28" s="297"/>
      <c r="G28" s="297"/>
      <c r="H28" s="297"/>
    </row>
    <row r="29" customFormat="1" ht="17.25" spans="1:8">
      <c r="A29" s="297"/>
      <c r="B29" s="297"/>
      <c r="C29" s="297"/>
      <c r="D29" s="297"/>
      <c r="E29" s="297"/>
      <c r="F29" s="297"/>
      <c r="G29" s="297"/>
      <c r="H29" s="297"/>
    </row>
    <row r="30" customFormat="1" ht="17.25" spans="1:8">
      <c r="A30" s="297"/>
      <c r="B30" s="297"/>
      <c r="C30" s="297"/>
      <c r="D30" s="297"/>
      <c r="E30" s="297"/>
      <c r="F30" s="297"/>
      <c r="G30" s="297"/>
      <c r="H30" s="297"/>
    </row>
    <row r="31" customFormat="1" ht="17.25" spans="1:8">
      <c r="A31" s="297"/>
      <c r="B31" s="297"/>
      <c r="C31" s="297"/>
      <c r="D31" s="297"/>
      <c r="E31" s="297"/>
      <c r="F31" s="297"/>
      <c r="G31" s="297"/>
      <c r="H31" s="297"/>
    </row>
    <row r="32" customFormat="1" ht="17.25" spans="1:8">
      <c r="A32" s="297"/>
      <c r="B32" s="297"/>
      <c r="C32" s="297"/>
      <c r="D32" s="297"/>
      <c r="E32" s="297"/>
      <c r="F32" s="297"/>
      <c r="G32" s="297"/>
      <c r="H32" s="297"/>
    </row>
    <row r="33" customFormat="1" ht="17.25" spans="1:8">
      <c r="A33" s="297"/>
      <c r="B33" s="297"/>
      <c r="C33" s="297"/>
      <c r="D33" s="297"/>
      <c r="E33" s="297"/>
      <c r="F33" s="297"/>
      <c r="G33" s="297"/>
      <c r="H33" s="297"/>
    </row>
    <row r="34" customFormat="1" ht="17.25" spans="1:8">
      <c r="A34" s="297"/>
      <c r="B34" s="297"/>
      <c r="C34" s="297"/>
      <c r="D34" s="297"/>
      <c r="E34" s="297"/>
      <c r="F34" s="297"/>
      <c r="G34" s="297"/>
      <c r="H34" s="297"/>
    </row>
    <row r="35" customFormat="1" ht="17.25" spans="1:8">
      <c r="A35" s="297"/>
      <c r="B35" s="297"/>
      <c r="C35" s="297"/>
      <c r="D35" s="297"/>
      <c r="E35" s="297"/>
      <c r="F35" s="297"/>
      <c r="G35" s="297"/>
      <c r="H35" s="297"/>
    </row>
    <row r="36" customFormat="1" ht="17.25" spans="1:8">
      <c r="A36" s="297"/>
      <c r="B36" s="297"/>
      <c r="C36" s="297"/>
      <c r="D36" s="297"/>
      <c r="E36" s="297"/>
      <c r="F36" s="297"/>
      <c r="G36" s="297"/>
      <c r="H36" s="297"/>
    </row>
    <row r="37" customFormat="1" ht="17.25" spans="1:8">
      <c r="A37" s="297"/>
      <c r="B37" s="297"/>
      <c r="C37" s="297"/>
      <c r="D37" s="297"/>
      <c r="E37" s="297"/>
      <c r="F37" s="297"/>
      <c r="G37" s="297"/>
      <c r="H37" s="297"/>
    </row>
    <row r="38" customFormat="1" ht="17.25" spans="1:8">
      <c r="A38" s="297"/>
      <c r="B38" s="297"/>
      <c r="C38" s="297"/>
      <c r="D38" s="297"/>
      <c r="E38" s="297"/>
      <c r="F38" s="297"/>
      <c r="G38" s="297"/>
      <c r="H38" s="297"/>
    </row>
    <row r="39" customFormat="1" ht="17.25" spans="1:8">
      <c r="A39" s="297"/>
      <c r="B39" s="297"/>
      <c r="C39" s="297"/>
      <c r="D39" s="297"/>
      <c r="E39" s="297"/>
      <c r="F39" s="297"/>
      <c r="G39" s="297"/>
      <c r="H39" s="297"/>
    </row>
    <row r="40" customFormat="1" ht="17.25" spans="1:8">
      <c r="A40" s="297"/>
      <c r="B40" s="297"/>
      <c r="C40" s="297"/>
      <c r="D40" s="297"/>
      <c r="E40" s="297"/>
      <c r="F40" s="297"/>
      <c r="G40" s="297"/>
      <c r="H40" s="297"/>
    </row>
    <row r="41" customFormat="1" ht="17.25" spans="1:8">
      <c r="A41" s="297"/>
      <c r="B41" s="297"/>
      <c r="C41" s="297"/>
      <c r="D41" s="297"/>
      <c r="E41" s="297"/>
      <c r="F41" s="297"/>
      <c r="G41" s="297"/>
      <c r="H41" s="297"/>
    </row>
    <row r="42" customFormat="1" ht="17.25" spans="1:8">
      <c r="A42" s="297"/>
      <c r="B42" s="297"/>
      <c r="C42" s="297"/>
      <c r="D42" s="297"/>
      <c r="E42" s="297"/>
      <c r="F42" s="297"/>
      <c r="G42" s="297"/>
      <c r="H42" s="297"/>
    </row>
    <row r="43" customFormat="1" ht="17.25" spans="1:8">
      <c r="A43" s="297"/>
      <c r="B43" s="297"/>
      <c r="C43" s="297"/>
      <c r="D43" s="297"/>
      <c r="E43" s="297"/>
      <c r="F43" s="297"/>
      <c r="G43" s="297"/>
      <c r="H43" s="297"/>
    </row>
    <row r="44" customFormat="1" ht="17.25" spans="1:8">
      <c r="A44" s="297"/>
      <c r="B44" s="297"/>
      <c r="C44" s="297"/>
      <c r="D44" s="297"/>
      <c r="E44" s="297"/>
      <c r="F44" s="297"/>
      <c r="G44" s="297"/>
      <c r="H44" s="297"/>
    </row>
    <row r="45" customFormat="1" ht="17.25" spans="1:8">
      <c r="A45" s="297"/>
      <c r="B45" s="297"/>
      <c r="C45" s="297"/>
      <c r="D45" s="297"/>
      <c r="E45" s="297"/>
      <c r="F45" s="297"/>
      <c r="G45" s="297"/>
      <c r="H45" s="297"/>
    </row>
    <row r="46" customFormat="1" ht="17.25" spans="1:8">
      <c r="A46" s="297"/>
      <c r="B46" s="297"/>
      <c r="C46" s="297"/>
      <c r="D46" s="297"/>
      <c r="E46" s="297"/>
      <c r="F46" s="297"/>
      <c r="G46" s="297"/>
      <c r="H46" s="297"/>
    </row>
    <row r="47" customFormat="1" ht="17.25" spans="1:8">
      <c r="A47" s="297"/>
      <c r="B47" s="297"/>
      <c r="C47" s="297"/>
      <c r="D47" s="297"/>
      <c r="E47" s="297"/>
      <c r="F47" s="297"/>
      <c r="G47" s="297"/>
      <c r="H47" s="297"/>
    </row>
    <row r="48" customFormat="1" ht="17.25" spans="1:8">
      <c r="A48" s="297"/>
      <c r="B48" s="297"/>
      <c r="C48" s="297"/>
      <c r="D48" s="297"/>
      <c r="E48" s="297"/>
      <c r="F48" s="297"/>
      <c r="G48" s="297"/>
      <c r="H48" s="297"/>
    </row>
    <row r="49" customFormat="1" ht="17.25" spans="1:8">
      <c r="A49" s="297"/>
      <c r="B49" s="297"/>
      <c r="C49" s="297"/>
      <c r="D49" s="297"/>
      <c r="E49" s="297"/>
      <c r="F49" s="297"/>
      <c r="G49" s="297"/>
      <c r="H49" s="297"/>
    </row>
    <row r="50" customFormat="1" ht="17.25" spans="1:8">
      <c r="A50" s="297"/>
      <c r="B50" s="297"/>
      <c r="C50" s="297"/>
      <c r="D50" s="297"/>
      <c r="E50" s="297"/>
      <c r="F50" s="297"/>
      <c r="G50" s="297"/>
      <c r="H50" s="297"/>
    </row>
    <row r="51" customFormat="1" ht="17.25" spans="1:8">
      <c r="A51" s="297"/>
      <c r="B51" s="297"/>
      <c r="C51" s="297"/>
      <c r="D51" s="297"/>
      <c r="E51" s="297"/>
      <c r="F51" s="297"/>
      <c r="G51" s="297"/>
      <c r="H51" s="297"/>
    </row>
    <row r="52" customFormat="1" ht="17.25" spans="1:8">
      <c r="A52" s="297"/>
      <c r="B52" s="297"/>
      <c r="C52" s="297"/>
      <c r="D52" s="297"/>
      <c r="E52" s="297"/>
      <c r="F52" s="297"/>
      <c r="G52" s="297"/>
      <c r="H52" s="297"/>
    </row>
    <row r="53" customFormat="1" ht="17.25" spans="1:8">
      <c r="A53" s="297"/>
      <c r="B53" s="297"/>
      <c r="C53" s="297"/>
      <c r="D53" s="297"/>
      <c r="E53" s="297"/>
      <c r="F53" s="297"/>
      <c r="G53" s="297"/>
      <c r="H53" s="297"/>
    </row>
    <row r="54" customFormat="1" ht="17.25" spans="1:8">
      <c r="A54" s="297"/>
      <c r="B54" s="297"/>
      <c r="C54" s="297"/>
      <c r="D54" s="297"/>
      <c r="E54" s="297"/>
      <c r="F54" s="297"/>
      <c r="G54" s="297"/>
      <c r="H54" s="297"/>
    </row>
    <row r="55" customFormat="1" ht="17.25" spans="1:8">
      <c r="A55" s="297"/>
      <c r="B55" s="297"/>
      <c r="C55" s="297"/>
      <c r="D55" s="297"/>
      <c r="E55" s="297"/>
      <c r="F55" s="297"/>
      <c r="G55" s="297"/>
      <c r="H55" s="297"/>
    </row>
    <row r="56" customFormat="1" ht="17.25" spans="1:8">
      <c r="A56" s="297"/>
      <c r="B56" s="297"/>
      <c r="C56" s="297"/>
      <c r="D56" s="297"/>
      <c r="E56" s="297"/>
      <c r="F56" s="297"/>
      <c r="G56" s="297"/>
      <c r="H56" s="297"/>
    </row>
    <row r="57" customFormat="1" ht="17.25" spans="1:8">
      <c r="A57" s="297"/>
      <c r="B57" s="297"/>
      <c r="C57" s="297"/>
      <c r="D57" s="297"/>
      <c r="E57" s="297"/>
      <c r="F57" s="297"/>
      <c r="G57" s="297"/>
      <c r="H57" s="297"/>
    </row>
    <row r="58" customFormat="1" ht="17.25" spans="1:8">
      <c r="A58" s="297"/>
      <c r="B58" s="297"/>
      <c r="C58" s="297"/>
      <c r="D58" s="297"/>
      <c r="E58" s="297"/>
      <c r="F58" s="297"/>
      <c r="G58" s="297"/>
      <c r="H58" s="297"/>
    </row>
    <row r="59" customFormat="1" ht="17.25" spans="1:8">
      <c r="A59" s="297"/>
      <c r="B59" s="297"/>
      <c r="C59" s="297"/>
      <c r="D59" s="297"/>
      <c r="E59" s="297"/>
      <c r="F59" s="297"/>
      <c r="G59" s="297"/>
      <c r="H59" s="297"/>
    </row>
    <row r="60" customFormat="1" ht="17.25" spans="1:8">
      <c r="A60" s="297"/>
      <c r="B60" s="297"/>
      <c r="C60" s="297"/>
      <c r="D60" s="297"/>
      <c r="E60" s="297"/>
      <c r="F60" s="297"/>
      <c r="G60" s="297"/>
      <c r="H60" s="297"/>
    </row>
    <row r="61" customFormat="1" ht="17.25" spans="1:8">
      <c r="A61" s="297"/>
      <c r="B61" s="297"/>
      <c r="C61" s="297"/>
      <c r="D61" s="297"/>
      <c r="E61" s="297"/>
      <c r="F61" s="297"/>
      <c r="G61" s="297"/>
      <c r="H61" s="297"/>
    </row>
    <row r="62" customFormat="1" ht="17.25" spans="1:8">
      <c r="A62" s="297"/>
      <c r="B62" s="297"/>
      <c r="C62" s="297"/>
      <c r="D62" s="297"/>
      <c r="E62" s="297"/>
      <c r="F62" s="297"/>
      <c r="G62" s="297"/>
      <c r="H62" s="297"/>
    </row>
    <row r="63" customFormat="1" ht="17.25" spans="1:8">
      <c r="A63" s="297"/>
      <c r="B63" s="297"/>
      <c r="C63" s="297"/>
      <c r="D63" s="297"/>
      <c r="E63" s="297"/>
      <c r="F63" s="297"/>
      <c r="G63" s="297"/>
      <c r="H63" s="297"/>
    </row>
    <row r="64" customFormat="1" ht="17.25" spans="1:8">
      <c r="A64" s="297"/>
      <c r="B64" s="297"/>
      <c r="C64" s="297"/>
      <c r="D64" s="297"/>
      <c r="E64" s="297"/>
      <c r="F64" s="297"/>
      <c r="G64" s="297"/>
      <c r="H64" s="297"/>
    </row>
    <row r="65" customFormat="1" ht="17.25" spans="1:8">
      <c r="A65" s="297"/>
      <c r="B65" s="297"/>
      <c r="C65" s="297"/>
      <c r="D65" s="297"/>
      <c r="E65" s="297"/>
      <c r="F65" s="297"/>
      <c r="G65" s="297"/>
      <c r="H65" s="297"/>
    </row>
    <row r="66" customFormat="1" ht="17.25" spans="1:8">
      <c r="A66" s="297"/>
      <c r="B66" s="297"/>
      <c r="C66" s="297"/>
      <c r="D66" s="297"/>
      <c r="E66" s="297"/>
      <c r="F66" s="297"/>
      <c r="G66" s="297"/>
      <c r="H66" s="297"/>
    </row>
    <row r="67" customFormat="1" ht="17.25" spans="1:8">
      <c r="A67" s="297"/>
      <c r="B67" s="297"/>
      <c r="C67" s="297"/>
      <c r="D67" s="297"/>
      <c r="E67" s="297"/>
      <c r="F67" s="297"/>
      <c r="G67" s="297"/>
      <c r="H67" s="297"/>
    </row>
    <row r="68" customFormat="1" ht="17.25" spans="1:8">
      <c r="A68" s="297"/>
      <c r="B68" s="297"/>
      <c r="C68" s="297"/>
      <c r="D68" s="297"/>
      <c r="E68" s="297"/>
      <c r="F68" s="297"/>
      <c r="G68" s="297"/>
      <c r="H68" s="297"/>
    </row>
    <row r="69" customFormat="1" ht="17.25" spans="1:8">
      <c r="A69" s="297"/>
      <c r="B69" s="297"/>
      <c r="C69" s="297"/>
      <c r="D69" s="297"/>
      <c r="E69" s="297"/>
      <c r="F69" s="297"/>
      <c r="G69" s="297"/>
      <c r="H69" s="297"/>
    </row>
    <row r="70" customFormat="1" ht="17.25" spans="1:8">
      <c r="A70" s="297"/>
      <c r="B70" s="297"/>
      <c r="C70" s="297"/>
      <c r="D70" s="297"/>
      <c r="E70" s="297"/>
      <c r="F70" s="297"/>
      <c r="G70" s="297"/>
      <c r="H70" s="297"/>
    </row>
    <row r="71" customFormat="1" ht="17.25" spans="1:8">
      <c r="A71" s="297"/>
      <c r="B71" s="297"/>
      <c r="C71" s="297"/>
      <c r="D71" s="297"/>
      <c r="E71" s="297"/>
      <c r="F71" s="297"/>
      <c r="G71" s="297"/>
      <c r="H71" s="297"/>
    </row>
    <row r="72" customFormat="1" ht="17.25" spans="1:8">
      <c r="A72" s="297"/>
      <c r="B72" s="297"/>
      <c r="C72" s="297"/>
      <c r="D72" s="297"/>
      <c r="E72" s="297"/>
      <c r="F72" s="297"/>
      <c r="G72" s="297"/>
      <c r="H72" s="297"/>
    </row>
    <row r="73" customFormat="1" ht="17.25" spans="1:8">
      <c r="A73" s="297"/>
      <c r="B73" s="297"/>
      <c r="C73" s="297"/>
      <c r="D73" s="297"/>
      <c r="E73" s="297"/>
      <c r="F73" s="297"/>
      <c r="G73" s="297"/>
      <c r="H73" s="297"/>
    </row>
    <row r="74" customFormat="1" ht="17.25" spans="1:8">
      <c r="A74" s="297"/>
      <c r="B74" s="297"/>
      <c r="C74" s="297"/>
      <c r="D74" s="297"/>
      <c r="E74" s="297"/>
      <c r="F74" s="297"/>
      <c r="G74" s="297"/>
      <c r="H74" s="297"/>
    </row>
    <row r="75" customFormat="1" ht="17.25" spans="1:8">
      <c r="A75" s="297"/>
      <c r="B75" s="297"/>
      <c r="C75" s="297"/>
      <c r="D75" s="297"/>
      <c r="E75" s="297"/>
      <c r="F75" s="297"/>
      <c r="G75" s="297"/>
      <c r="H75" s="297"/>
    </row>
    <row r="76" customFormat="1" ht="17.25" spans="1:8">
      <c r="A76" s="297"/>
      <c r="B76" s="297"/>
      <c r="C76" s="297"/>
      <c r="D76" s="297"/>
      <c r="E76" s="297"/>
      <c r="F76" s="297"/>
      <c r="G76" s="297"/>
      <c r="H76" s="297"/>
    </row>
    <row r="77" customFormat="1" ht="17.25" spans="1:8">
      <c r="A77" s="297"/>
      <c r="B77" s="297"/>
      <c r="C77" s="297"/>
      <c r="D77" s="297"/>
      <c r="E77" s="297"/>
      <c r="F77" s="297"/>
      <c r="G77" s="297"/>
      <c r="H77" s="297"/>
    </row>
    <row r="78" customFormat="1" ht="17.25" spans="1:8">
      <c r="A78" s="297"/>
      <c r="B78" s="297"/>
      <c r="C78" s="297"/>
      <c r="D78" s="297"/>
      <c r="E78" s="297"/>
      <c r="F78" s="297"/>
      <c r="G78" s="297"/>
      <c r="H78" s="297"/>
    </row>
    <row r="79" customFormat="1" ht="17.25" spans="1:8">
      <c r="A79" s="297"/>
      <c r="B79" s="297"/>
      <c r="C79" s="297"/>
      <c r="D79" s="297"/>
      <c r="E79" s="297"/>
      <c r="F79" s="297"/>
      <c r="G79" s="297"/>
      <c r="H79" s="297"/>
    </row>
    <row r="80" customFormat="1" ht="17.25" spans="1:8">
      <c r="A80" s="297"/>
      <c r="B80" s="297"/>
      <c r="C80" s="297"/>
      <c r="D80" s="297"/>
      <c r="E80" s="297"/>
      <c r="F80" s="297"/>
      <c r="G80" s="297"/>
      <c r="H80" s="297"/>
    </row>
    <row r="81" customFormat="1" ht="17.25" spans="1:8">
      <c r="A81" s="297"/>
      <c r="B81" s="297"/>
      <c r="C81" s="297"/>
      <c r="D81" s="297"/>
      <c r="E81" s="297"/>
      <c r="F81" s="297"/>
      <c r="G81" s="297"/>
      <c r="H81" s="297"/>
    </row>
    <row r="82" customFormat="1" ht="17.25" spans="1:8">
      <c r="A82" s="297"/>
      <c r="B82" s="297"/>
      <c r="C82" s="297"/>
      <c r="D82" s="297"/>
      <c r="E82" s="297"/>
      <c r="F82" s="297"/>
      <c r="G82" s="297"/>
      <c r="H82" s="297"/>
    </row>
    <row r="83" customFormat="1" ht="17.25" spans="1:8">
      <c r="A83" s="297"/>
      <c r="B83" s="297"/>
      <c r="C83" s="297"/>
      <c r="D83" s="297"/>
      <c r="E83" s="297"/>
      <c r="F83" s="297"/>
      <c r="G83" s="297"/>
      <c r="H83" s="297"/>
    </row>
    <row r="84" customFormat="1" ht="17.25" spans="1:8">
      <c r="A84" s="297"/>
      <c r="B84" s="297"/>
      <c r="C84" s="297"/>
      <c r="D84" s="297"/>
      <c r="E84" s="297"/>
      <c r="F84" s="297"/>
      <c r="G84" s="297"/>
      <c r="H84" s="297"/>
    </row>
    <row r="85" customFormat="1" ht="17.25" spans="1:8">
      <c r="A85" s="297"/>
      <c r="B85" s="297"/>
      <c r="C85" s="297"/>
      <c r="D85" s="297"/>
      <c r="E85" s="297"/>
      <c r="F85" s="297"/>
      <c r="G85" s="297"/>
      <c r="H85" s="297"/>
    </row>
    <row r="86" customFormat="1" ht="17.25" spans="1:8">
      <c r="A86" s="297"/>
      <c r="B86" s="297"/>
      <c r="C86" s="297"/>
      <c r="D86" s="297"/>
      <c r="E86" s="297"/>
      <c r="F86" s="297"/>
      <c r="G86" s="297"/>
      <c r="H86" s="297"/>
    </row>
    <row r="87" customFormat="1" ht="17.25" spans="1:8">
      <c r="A87" s="297"/>
      <c r="B87" s="297"/>
      <c r="C87" s="297"/>
      <c r="D87" s="297"/>
      <c r="E87" s="297"/>
      <c r="F87" s="297"/>
      <c r="G87" s="297"/>
      <c r="H87" s="297"/>
    </row>
    <row r="88" customFormat="1" ht="17.25" spans="1:8">
      <c r="A88" s="297"/>
      <c r="B88" s="297"/>
      <c r="C88" s="297"/>
      <c r="D88" s="297"/>
      <c r="E88" s="297"/>
      <c r="F88" s="297"/>
      <c r="G88" s="297"/>
      <c r="H88" s="297"/>
    </row>
    <row r="89" customFormat="1" ht="17.25" spans="1:8">
      <c r="A89" s="297"/>
      <c r="B89" s="297"/>
      <c r="C89" s="297"/>
      <c r="D89" s="297"/>
      <c r="E89" s="297"/>
      <c r="F89" s="297"/>
      <c r="G89" s="297"/>
      <c r="H89" s="297"/>
    </row>
    <row r="90" customFormat="1" ht="17.25" spans="1:8">
      <c r="A90" s="297"/>
      <c r="B90" s="297"/>
      <c r="C90" s="297"/>
      <c r="D90" s="297"/>
      <c r="E90" s="297"/>
      <c r="F90" s="297"/>
      <c r="G90" s="297"/>
      <c r="H90" s="297"/>
    </row>
    <row r="91" customFormat="1" ht="17.25" spans="1:8">
      <c r="A91" s="297"/>
      <c r="B91" s="297"/>
      <c r="C91" s="297"/>
      <c r="D91" s="297"/>
      <c r="E91" s="297"/>
      <c r="F91" s="297"/>
      <c r="G91" s="297"/>
      <c r="H91" s="297"/>
    </row>
    <row r="92" customFormat="1" ht="17.25" spans="1:8">
      <c r="A92" s="297"/>
      <c r="B92" s="297"/>
      <c r="C92" s="297"/>
      <c r="D92" s="297"/>
      <c r="E92" s="297"/>
      <c r="F92" s="297"/>
      <c r="G92" s="297"/>
      <c r="H92" s="297"/>
    </row>
    <row r="93" customFormat="1" ht="17.25" spans="1:8">
      <c r="A93" s="297"/>
      <c r="B93" s="297"/>
      <c r="C93" s="297"/>
      <c r="D93" s="297"/>
      <c r="E93" s="297"/>
      <c r="F93" s="297"/>
      <c r="G93" s="297"/>
      <c r="H93" s="297"/>
    </row>
    <row r="94" customFormat="1" ht="17.25" spans="1:8">
      <c r="A94" s="297"/>
      <c r="B94" s="297"/>
      <c r="C94" s="297"/>
      <c r="D94" s="297"/>
      <c r="E94" s="297"/>
      <c r="F94" s="297"/>
      <c r="G94" s="297"/>
      <c r="H94" s="297"/>
    </row>
    <row r="95" customFormat="1" ht="17.25" spans="1:8">
      <c r="A95" s="297"/>
      <c r="B95" s="297"/>
      <c r="C95" s="297"/>
      <c r="D95" s="297"/>
      <c r="E95" s="297"/>
      <c r="F95" s="297"/>
      <c r="G95" s="297"/>
      <c r="H95" s="297"/>
    </row>
    <row r="96" customFormat="1" ht="17.25" spans="1:8">
      <c r="A96" s="297"/>
      <c r="B96" s="297"/>
      <c r="C96" s="297"/>
      <c r="D96" s="297"/>
      <c r="E96" s="297"/>
      <c r="F96" s="297"/>
      <c r="G96" s="297"/>
      <c r="H96" s="297"/>
    </row>
    <row r="97" customFormat="1" ht="17.25" spans="1:8">
      <c r="A97" s="297"/>
      <c r="B97" s="297"/>
      <c r="C97" s="297"/>
      <c r="D97" s="297"/>
      <c r="E97" s="297"/>
      <c r="F97" s="297"/>
      <c r="G97" s="297"/>
      <c r="H97" s="297"/>
    </row>
    <row r="98" customFormat="1" ht="17.25" spans="1:8">
      <c r="A98" s="297"/>
      <c r="B98" s="297"/>
      <c r="C98" s="297"/>
      <c r="D98" s="297"/>
      <c r="E98" s="297"/>
      <c r="F98" s="297"/>
      <c r="G98" s="297"/>
      <c r="H98" s="297"/>
    </row>
    <row r="99" customFormat="1" ht="17.25" spans="1:8">
      <c r="A99" s="297"/>
      <c r="B99" s="297"/>
      <c r="C99" s="297"/>
      <c r="D99" s="297"/>
      <c r="E99" s="297"/>
      <c r="F99" s="297"/>
      <c r="G99" s="297"/>
      <c r="H99" s="297"/>
    </row>
    <row r="100" customFormat="1" ht="17.25" spans="1:8">
      <c r="A100" s="297"/>
      <c r="B100" s="297"/>
      <c r="C100" s="297"/>
      <c r="D100" s="297"/>
      <c r="E100" s="297"/>
      <c r="F100" s="297"/>
      <c r="G100" s="297"/>
      <c r="H100" s="297"/>
    </row>
    <row r="101" customFormat="1" ht="17.25" spans="1:8">
      <c r="A101" s="297"/>
      <c r="B101" s="297"/>
      <c r="C101" s="297"/>
      <c r="D101" s="297"/>
      <c r="E101" s="297"/>
      <c r="F101" s="297"/>
      <c r="G101" s="297"/>
      <c r="H101" s="297"/>
    </row>
    <row r="102" customFormat="1" ht="17.25" spans="1:8">
      <c r="A102" s="297"/>
      <c r="B102" s="297"/>
      <c r="C102" s="297"/>
      <c r="D102" s="297"/>
      <c r="E102" s="297"/>
      <c r="F102" s="297"/>
      <c r="G102" s="297"/>
      <c r="H102" s="297"/>
    </row>
    <row r="103" customFormat="1" ht="17.25" spans="1:8">
      <c r="A103" s="297"/>
      <c r="B103" s="297"/>
      <c r="C103" s="297"/>
      <c r="D103" s="297"/>
      <c r="E103" s="297"/>
      <c r="F103" s="297"/>
      <c r="G103" s="297"/>
      <c r="H103" s="297"/>
    </row>
    <row r="104" customFormat="1" ht="17.25" spans="1:8">
      <c r="A104" s="297"/>
      <c r="B104" s="297"/>
      <c r="C104" s="297"/>
      <c r="D104" s="297"/>
      <c r="E104" s="297"/>
      <c r="F104" s="297"/>
      <c r="G104" s="297"/>
      <c r="H104" s="297"/>
    </row>
    <row r="105" customFormat="1" ht="17.25" spans="1:8">
      <c r="A105" s="297"/>
      <c r="B105" s="297"/>
      <c r="C105" s="297"/>
      <c r="D105" s="297"/>
      <c r="E105" s="297"/>
      <c r="F105" s="297"/>
      <c r="G105" s="297"/>
      <c r="H105" s="297"/>
    </row>
    <row r="106" customFormat="1" ht="17.25" spans="1:8">
      <c r="A106" s="297"/>
      <c r="B106" s="297"/>
      <c r="C106" s="297"/>
      <c r="D106" s="297"/>
      <c r="E106" s="297"/>
      <c r="F106" s="297"/>
      <c r="G106" s="297"/>
      <c r="H106" s="297"/>
    </row>
    <row r="107" customFormat="1" ht="17.25" spans="1:8">
      <c r="A107" s="297"/>
      <c r="B107" s="297"/>
      <c r="C107" s="297"/>
      <c r="D107" s="297"/>
      <c r="E107" s="297"/>
      <c r="F107" s="297"/>
      <c r="G107" s="297"/>
      <c r="H107" s="297"/>
    </row>
    <row r="108" customFormat="1" ht="17.25" spans="1:8">
      <c r="A108" s="297"/>
      <c r="B108" s="297"/>
      <c r="C108" s="297"/>
      <c r="D108" s="297"/>
      <c r="E108" s="297"/>
      <c r="F108" s="297"/>
      <c r="G108" s="297"/>
      <c r="H108" s="297"/>
    </row>
    <row r="109" customFormat="1" ht="17.25" spans="1:8">
      <c r="A109" s="297"/>
      <c r="B109" s="297"/>
      <c r="C109" s="297"/>
      <c r="D109" s="297"/>
      <c r="E109" s="297"/>
      <c r="F109" s="297"/>
      <c r="G109" s="297"/>
      <c r="H109" s="297"/>
    </row>
    <row r="110" customFormat="1" ht="17.25" spans="1:8">
      <c r="A110" s="297"/>
      <c r="B110" s="297"/>
      <c r="C110" s="297"/>
      <c r="D110" s="297"/>
      <c r="E110" s="297"/>
      <c r="F110" s="297"/>
      <c r="G110" s="297"/>
      <c r="H110" s="297"/>
    </row>
    <row r="111" customFormat="1" ht="17.25" spans="1:8">
      <c r="A111" s="297"/>
      <c r="B111" s="297"/>
      <c r="C111" s="297"/>
      <c r="D111" s="297"/>
      <c r="E111" s="297"/>
      <c r="F111" s="297"/>
      <c r="G111" s="297"/>
      <c r="H111" s="297"/>
    </row>
    <row r="112" customFormat="1" ht="17.25" spans="1:8">
      <c r="A112" s="297"/>
      <c r="B112" s="297"/>
      <c r="C112" s="297"/>
      <c r="D112" s="297"/>
      <c r="E112" s="297"/>
      <c r="F112" s="297"/>
      <c r="G112" s="297"/>
      <c r="H112" s="297"/>
    </row>
    <row r="113" customFormat="1" ht="17.25" spans="1:8">
      <c r="A113" s="297"/>
      <c r="B113" s="297"/>
      <c r="C113" s="297"/>
      <c r="D113" s="297"/>
      <c r="E113" s="297"/>
      <c r="F113" s="297"/>
      <c r="G113" s="297"/>
      <c r="H113" s="297"/>
    </row>
    <row r="114" customFormat="1" ht="17.25" spans="1:8">
      <c r="A114" s="297"/>
      <c r="B114" s="297"/>
      <c r="C114" s="297"/>
      <c r="D114" s="297"/>
      <c r="E114" s="297"/>
      <c r="F114" s="297"/>
      <c r="G114" s="297"/>
      <c r="H114" s="297"/>
    </row>
    <row r="115" customFormat="1" ht="17.25" spans="1:8">
      <c r="A115" s="297"/>
      <c r="B115" s="297"/>
      <c r="C115" s="297"/>
      <c r="D115" s="297"/>
      <c r="E115" s="297"/>
      <c r="F115" s="297"/>
      <c r="G115" s="297"/>
      <c r="H115" s="297"/>
    </row>
    <row r="116" customFormat="1" ht="17.25" spans="1:8">
      <c r="A116" s="297"/>
      <c r="B116" s="297"/>
      <c r="C116" s="297"/>
      <c r="D116" s="297"/>
      <c r="E116" s="297"/>
      <c r="F116" s="297"/>
      <c r="G116" s="297"/>
      <c r="H116" s="297"/>
    </row>
    <row r="117" customFormat="1" ht="17.25" spans="1:8">
      <c r="A117" s="297"/>
      <c r="B117" s="297"/>
      <c r="C117" s="297"/>
      <c r="D117" s="297"/>
      <c r="E117" s="297"/>
      <c r="F117" s="297"/>
      <c r="G117" s="297"/>
      <c r="H117" s="297"/>
    </row>
    <row r="118" customFormat="1" ht="17.25" spans="1:8">
      <c r="A118" s="297"/>
      <c r="B118" s="297"/>
      <c r="C118" s="297"/>
      <c r="D118" s="297"/>
      <c r="E118" s="297"/>
      <c r="F118" s="297"/>
      <c r="G118" s="297"/>
      <c r="H118" s="297"/>
    </row>
    <row r="119" customFormat="1" ht="17.25" spans="1:8">
      <c r="A119" s="297"/>
      <c r="B119" s="297"/>
      <c r="C119" s="297"/>
      <c r="D119" s="297"/>
      <c r="E119" s="297"/>
      <c r="F119" s="297"/>
      <c r="G119" s="297"/>
      <c r="H119" s="297"/>
    </row>
    <row r="120" customFormat="1" ht="17.25" spans="1:8">
      <c r="A120" s="297"/>
      <c r="B120" s="297"/>
      <c r="C120" s="297"/>
      <c r="D120" s="297"/>
      <c r="E120" s="297"/>
      <c r="F120" s="297"/>
      <c r="G120" s="297"/>
      <c r="H120" s="297"/>
    </row>
    <row r="121" customFormat="1" ht="17.25" spans="1:8">
      <c r="A121" s="297"/>
      <c r="B121" s="297"/>
      <c r="C121" s="297"/>
      <c r="D121" s="297"/>
      <c r="E121" s="297"/>
      <c r="F121" s="297"/>
      <c r="G121" s="297"/>
      <c r="H121" s="297"/>
    </row>
    <row r="122" customFormat="1" ht="17.25" spans="1:8">
      <c r="A122" s="297"/>
      <c r="B122" s="297"/>
      <c r="C122" s="297"/>
      <c r="D122" s="297"/>
      <c r="E122" s="297"/>
      <c r="F122" s="297"/>
      <c r="G122" s="297"/>
      <c r="H122" s="297"/>
    </row>
    <row r="123" customFormat="1" ht="17.25" spans="1:8">
      <c r="A123" s="297"/>
      <c r="B123" s="297"/>
      <c r="C123" s="297"/>
      <c r="D123" s="297"/>
      <c r="E123" s="297"/>
      <c r="F123" s="297"/>
      <c r="G123" s="297"/>
      <c r="H123" s="297"/>
    </row>
    <row r="124" customFormat="1" ht="17.25" spans="1:8">
      <c r="A124" s="297"/>
      <c r="B124" s="297"/>
      <c r="C124" s="297"/>
      <c r="D124" s="297"/>
      <c r="E124" s="297"/>
      <c r="F124" s="297"/>
      <c r="G124" s="297"/>
      <c r="H124" s="297"/>
    </row>
    <row r="125" customFormat="1" ht="17.25" spans="1:8">
      <c r="A125" s="297"/>
      <c r="B125" s="297"/>
      <c r="C125" s="297"/>
      <c r="D125" s="297"/>
      <c r="E125" s="297"/>
      <c r="F125" s="297"/>
      <c r="G125" s="297"/>
      <c r="H125" s="297"/>
    </row>
    <row r="126" customFormat="1" ht="17.25" spans="1:8">
      <c r="A126" s="297"/>
      <c r="B126" s="297"/>
      <c r="C126" s="297"/>
      <c r="D126" s="297"/>
      <c r="E126" s="297"/>
      <c r="F126" s="297"/>
      <c r="G126" s="297"/>
      <c r="H126" s="297"/>
    </row>
    <row r="127" customFormat="1" ht="17.25" spans="1:8">
      <c r="A127" s="297"/>
      <c r="B127" s="297"/>
      <c r="C127" s="297"/>
      <c r="D127" s="297"/>
      <c r="E127" s="297"/>
      <c r="F127" s="297"/>
      <c r="G127" s="297"/>
      <c r="H127" s="297"/>
    </row>
    <row r="128" customFormat="1" ht="17.25" spans="1:8">
      <c r="A128" s="297"/>
      <c r="B128" s="297"/>
      <c r="C128" s="297"/>
      <c r="D128" s="297"/>
      <c r="E128" s="297"/>
      <c r="F128" s="297"/>
      <c r="G128" s="297"/>
      <c r="H128" s="297"/>
    </row>
    <row r="129" customFormat="1" ht="17.25" spans="1:8">
      <c r="A129" s="297"/>
      <c r="B129" s="297"/>
      <c r="C129" s="297"/>
      <c r="D129" s="297"/>
      <c r="E129" s="297"/>
      <c r="F129" s="297"/>
      <c r="G129" s="297"/>
      <c r="H129" s="297"/>
    </row>
    <row r="130" customFormat="1" ht="17.25" spans="1:8">
      <c r="A130" s="297"/>
      <c r="B130" s="297"/>
      <c r="C130" s="297"/>
      <c r="D130" s="297"/>
      <c r="E130" s="297"/>
      <c r="F130" s="297"/>
      <c r="G130" s="297"/>
      <c r="H130" s="297"/>
    </row>
    <row r="131" customFormat="1" ht="17.25" spans="1:8">
      <c r="A131" s="297"/>
      <c r="B131" s="297"/>
      <c r="C131" s="297"/>
      <c r="D131" s="297"/>
      <c r="E131" s="297"/>
      <c r="F131" s="297"/>
      <c r="G131" s="297"/>
      <c r="H131" s="297"/>
    </row>
    <row r="132" customFormat="1" ht="17.25" spans="1:8">
      <c r="A132" s="297"/>
      <c r="B132" s="297"/>
      <c r="C132" s="297"/>
      <c r="D132" s="297"/>
      <c r="E132" s="297"/>
      <c r="F132" s="297"/>
      <c r="G132" s="297"/>
      <c r="H132" s="297"/>
    </row>
    <row r="133" customFormat="1" ht="17.25" spans="1:8">
      <c r="A133" s="297"/>
      <c r="B133" s="297"/>
      <c r="C133" s="297"/>
      <c r="D133" s="297"/>
      <c r="E133" s="297"/>
      <c r="F133" s="297"/>
      <c r="G133" s="297"/>
      <c r="H133" s="297"/>
    </row>
    <row r="134" customFormat="1" ht="17.25" spans="1:8">
      <c r="A134" s="297"/>
      <c r="B134" s="297"/>
      <c r="C134" s="297"/>
      <c r="D134" s="297"/>
      <c r="E134" s="297"/>
      <c r="F134" s="297"/>
      <c r="G134" s="297"/>
      <c r="H134" s="297"/>
    </row>
    <row r="135" customFormat="1" ht="17.25" spans="1:8">
      <c r="A135" s="297"/>
      <c r="B135" s="297"/>
      <c r="C135" s="297"/>
      <c r="D135" s="297"/>
      <c r="E135" s="297"/>
      <c r="F135" s="297"/>
      <c r="G135" s="297"/>
      <c r="H135" s="297"/>
    </row>
    <row r="136" customFormat="1" ht="17.25" spans="1:8">
      <c r="A136" s="297"/>
      <c r="B136" s="297"/>
      <c r="C136" s="297"/>
      <c r="D136" s="297"/>
      <c r="E136" s="297"/>
      <c r="F136" s="297"/>
      <c r="G136" s="297"/>
      <c r="H136" s="297"/>
    </row>
    <row r="137" customFormat="1" ht="17.25" spans="1:8">
      <c r="A137" s="297"/>
      <c r="B137" s="297"/>
      <c r="C137" s="297"/>
      <c r="D137" s="297"/>
      <c r="E137" s="297"/>
      <c r="F137" s="297"/>
      <c r="G137" s="297"/>
      <c r="H137" s="297"/>
    </row>
    <row r="138" customFormat="1" ht="17.25" spans="1:8">
      <c r="A138" s="297"/>
      <c r="B138" s="297"/>
      <c r="C138" s="297"/>
      <c r="D138" s="297"/>
      <c r="E138" s="297"/>
      <c r="F138" s="297"/>
      <c r="G138" s="297"/>
      <c r="H138" s="297"/>
    </row>
    <row r="139" customFormat="1" ht="17.25" spans="1:8">
      <c r="A139" s="297"/>
      <c r="B139" s="297"/>
      <c r="C139" s="297"/>
      <c r="D139" s="297"/>
      <c r="E139" s="297"/>
      <c r="F139" s="297"/>
      <c r="G139" s="297"/>
      <c r="H139" s="297"/>
    </row>
    <row r="140" customFormat="1" ht="17.25" spans="1:8">
      <c r="A140" s="297"/>
      <c r="B140" s="297"/>
      <c r="C140" s="297"/>
      <c r="D140" s="297"/>
      <c r="E140" s="297"/>
      <c r="F140" s="297"/>
      <c r="G140" s="297"/>
      <c r="H140" s="297"/>
    </row>
    <row r="141" customFormat="1" ht="17.25" spans="1:8">
      <c r="A141" s="297"/>
      <c r="B141" s="297"/>
      <c r="C141" s="297"/>
      <c r="D141" s="297"/>
      <c r="E141" s="297"/>
      <c r="F141" s="297"/>
      <c r="G141" s="297"/>
      <c r="H141" s="297"/>
    </row>
    <row r="142" customFormat="1" ht="17.25" spans="1:8">
      <c r="A142" s="297"/>
      <c r="B142" s="297"/>
      <c r="C142" s="297"/>
      <c r="D142" s="297"/>
      <c r="E142" s="297"/>
      <c r="F142" s="297"/>
      <c r="G142" s="297"/>
      <c r="H142" s="297"/>
    </row>
    <row r="143" customFormat="1" ht="17.25" spans="1:8">
      <c r="A143" s="297"/>
      <c r="B143" s="297"/>
      <c r="C143" s="297"/>
      <c r="D143" s="297"/>
      <c r="E143" s="297"/>
      <c r="F143" s="297"/>
      <c r="G143" s="297"/>
      <c r="H143" s="297"/>
    </row>
    <row r="144" customFormat="1" ht="17.25" spans="1:8">
      <c r="A144" s="297"/>
      <c r="B144" s="297"/>
      <c r="C144" s="297"/>
      <c r="D144" s="297"/>
      <c r="E144" s="297"/>
      <c r="F144" s="297"/>
      <c r="G144" s="297"/>
      <c r="H144" s="297"/>
    </row>
    <row r="145" customFormat="1" ht="17.25" spans="1:8">
      <c r="A145" s="297"/>
      <c r="B145" s="297"/>
      <c r="C145" s="297"/>
      <c r="D145" s="297"/>
      <c r="E145" s="297"/>
      <c r="F145" s="297"/>
      <c r="G145" s="297"/>
      <c r="H145" s="297"/>
    </row>
    <row r="146" customFormat="1" ht="17.25" spans="1:8">
      <c r="A146" s="297"/>
      <c r="B146" s="297"/>
      <c r="C146" s="297"/>
      <c r="D146" s="297"/>
      <c r="E146" s="297"/>
      <c r="F146" s="297"/>
      <c r="G146" s="297"/>
      <c r="H146" s="297"/>
    </row>
    <row r="147" customFormat="1" ht="17.25" spans="1:8">
      <c r="A147" s="297"/>
      <c r="B147" s="297"/>
      <c r="C147" s="297"/>
      <c r="D147" s="297"/>
      <c r="E147" s="297"/>
      <c r="F147" s="297"/>
      <c r="G147" s="297"/>
      <c r="H147" s="297"/>
    </row>
    <row r="148" customFormat="1" ht="17.25" spans="1:8">
      <c r="A148" s="297"/>
      <c r="B148" s="297"/>
      <c r="C148" s="297"/>
      <c r="D148" s="297"/>
      <c r="E148" s="297"/>
      <c r="F148" s="297"/>
      <c r="G148" s="297"/>
      <c r="H148" s="297"/>
    </row>
    <row r="149" customFormat="1" ht="17.25" spans="1:8">
      <c r="A149" s="297"/>
      <c r="B149" s="297"/>
      <c r="C149" s="297"/>
      <c r="D149" s="297"/>
      <c r="E149" s="297"/>
      <c r="F149" s="297"/>
      <c r="G149" s="297"/>
      <c r="H149" s="297"/>
    </row>
    <row r="150" customFormat="1" ht="17.25" spans="1:8">
      <c r="A150" s="297"/>
      <c r="B150" s="297"/>
      <c r="C150" s="297"/>
      <c r="D150" s="297"/>
      <c r="E150" s="297"/>
      <c r="F150" s="297"/>
      <c r="G150" s="297"/>
      <c r="H150" s="297"/>
    </row>
    <row r="151" customFormat="1" ht="17.25" spans="1:8">
      <c r="A151" s="297"/>
      <c r="B151" s="297"/>
      <c r="C151" s="297"/>
      <c r="D151" s="297"/>
      <c r="E151" s="297"/>
      <c r="F151" s="297"/>
      <c r="G151" s="297"/>
      <c r="H151" s="297"/>
    </row>
    <row r="152" customFormat="1" ht="17.25" spans="1:8">
      <c r="A152" s="297"/>
      <c r="B152" s="297"/>
      <c r="C152" s="297"/>
      <c r="D152" s="297"/>
      <c r="E152" s="297"/>
      <c r="F152" s="297"/>
      <c r="G152" s="297"/>
      <c r="H152" s="297"/>
    </row>
    <row r="153" customFormat="1" ht="17.25" spans="1:8">
      <c r="A153" s="297"/>
      <c r="B153" s="297"/>
      <c r="C153" s="297"/>
      <c r="D153" s="297"/>
      <c r="E153" s="297"/>
      <c r="F153" s="297"/>
      <c r="G153" s="297"/>
      <c r="H153" s="297"/>
    </row>
    <row r="154" customFormat="1" ht="17.25" spans="1:8">
      <c r="A154" s="297"/>
      <c r="B154" s="297"/>
      <c r="C154" s="297"/>
      <c r="D154" s="297"/>
      <c r="E154" s="297"/>
      <c r="F154" s="297"/>
      <c r="G154" s="297"/>
      <c r="H154" s="297"/>
    </row>
    <row r="155" customFormat="1" ht="17.25" spans="1:8">
      <c r="A155" s="297"/>
      <c r="B155" s="297"/>
      <c r="C155" s="297"/>
      <c r="D155" s="297"/>
      <c r="E155" s="297"/>
      <c r="F155" s="297"/>
      <c r="G155" s="297"/>
      <c r="H155" s="297"/>
    </row>
    <row r="156" customFormat="1" ht="17.25" spans="1:8">
      <c r="A156" s="297"/>
      <c r="B156" s="297"/>
      <c r="C156" s="297"/>
      <c r="D156" s="297"/>
      <c r="E156" s="297"/>
      <c r="F156" s="297"/>
      <c r="G156" s="297"/>
      <c r="H156" s="297"/>
    </row>
    <row r="157" customFormat="1" ht="17.25" spans="1:8">
      <c r="A157" s="297"/>
      <c r="B157" s="297"/>
      <c r="C157" s="297"/>
      <c r="D157" s="297"/>
      <c r="E157" s="297"/>
      <c r="F157" s="297"/>
      <c r="G157" s="297"/>
      <c r="H157" s="297"/>
    </row>
    <row r="158" customFormat="1" ht="17.25" spans="1:8">
      <c r="A158" s="297"/>
      <c r="B158" s="297"/>
      <c r="C158" s="297"/>
      <c r="D158" s="297"/>
      <c r="E158" s="297"/>
      <c r="F158" s="297"/>
      <c r="G158" s="297"/>
      <c r="H158" s="297"/>
    </row>
    <row r="159" customFormat="1" ht="17.25" spans="1:8">
      <c r="A159" s="297"/>
      <c r="B159" s="297"/>
      <c r="C159" s="297"/>
      <c r="D159" s="297"/>
      <c r="E159" s="297"/>
      <c r="F159" s="297"/>
      <c r="G159" s="297"/>
      <c r="H159" s="297"/>
    </row>
    <row r="160" customFormat="1" ht="17.25" spans="1:8">
      <c r="A160" s="297"/>
      <c r="B160" s="297"/>
      <c r="C160" s="297"/>
      <c r="D160" s="297"/>
      <c r="E160" s="297"/>
      <c r="F160" s="297"/>
      <c r="G160" s="297"/>
      <c r="H160" s="297"/>
    </row>
    <row r="161" customFormat="1" ht="17.25" spans="1:8">
      <c r="A161" s="297"/>
      <c r="B161" s="297"/>
      <c r="C161" s="297"/>
      <c r="D161" s="297"/>
      <c r="E161" s="297"/>
      <c r="F161" s="297"/>
      <c r="G161" s="297"/>
      <c r="H161" s="297"/>
    </row>
    <row r="162" customFormat="1" ht="17.25" spans="1:8">
      <c r="A162" s="297"/>
      <c r="B162" s="297"/>
      <c r="C162" s="297"/>
      <c r="D162" s="297"/>
      <c r="E162" s="297"/>
      <c r="F162" s="297"/>
      <c r="G162" s="297"/>
      <c r="H162" s="297"/>
    </row>
    <row r="163" customFormat="1" ht="17.25" spans="1:8">
      <c r="A163" s="297"/>
      <c r="B163" s="297"/>
      <c r="C163" s="297"/>
      <c r="D163" s="297"/>
      <c r="E163" s="297"/>
      <c r="F163" s="297"/>
      <c r="G163" s="297"/>
      <c r="H163" s="297"/>
    </row>
    <row r="164" customFormat="1" ht="17.25" spans="1:8">
      <c r="A164" s="297"/>
      <c r="B164" s="297"/>
      <c r="C164" s="297"/>
      <c r="D164" s="297"/>
      <c r="E164" s="297"/>
      <c r="F164" s="297"/>
      <c r="G164" s="297"/>
      <c r="H164" s="297"/>
    </row>
    <row r="165" customFormat="1" ht="17.25" spans="1:8">
      <c r="A165" s="297"/>
      <c r="B165" s="297"/>
      <c r="C165" s="297"/>
      <c r="D165" s="297"/>
      <c r="E165" s="297"/>
      <c r="F165" s="297"/>
      <c r="G165" s="297"/>
      <c r="H165" s="297"/>
    </row>
    <row r="166" customFormat="1" ht="17.25" spans="1:8">
      <c r="A166" s="297"/>
      <c r="B166" s="297"/>
      <c r="C166" s="297"/>
      <c r="D166" s="297"/>
      <c r="E166" s="297"/>
      <c r="F166" s="297"/>
      <c r="G166" s="297"/>
      <c r="H166" s="297"/>
    </row>
    <row r="167" customFormat="1" ht="17.25" spans="1:8">
      <c r="A167" s="297"/>
      <c r="B167" s="297"/>
      <c r="C167" s="297"/>
      <c r="D167" s="297"/>
      <c r="E167" s="297"/>
      <c r="F167" s="297"/>
      <c r="G167" s="297"/>
      <c r="H167" s="297"/>
    </row>
    <row r="168" customFormat="1" ht="17.25" spans="1:8">
      <c r="A168" s="297"/>
      <c r="B168" s="297"/>
      <c r="C168" s="297"/>
      <c r="D168" s="297"/>
      <c r="E168" s="297"/>
      <c r="F168" s="297"/>
      <c r="G168" s="297"/>
      <c r="H168" s="297"/>
    </row>
    <row r="169" customFormat="1" ht="17.25" spans="1:8">
      <c r="A169" s="297"/>
      <c r="B169" s="297"/>
      <c r="C169" s="297"/>
      <c r="D169" s="297"/>
      <c r="E169" s="297"/>
      <c r="F169" s="297"/>
      <c r="G169" s="297"/>
      <c r="H169" s="297"/>
    </row>
    <row r="170" customFormat="1" ht="17.25" spans="1:8">
      <c r="A170" s="297"/>
      <c r="B170" s="297"/>
      <c r="C170" s="297"/>
      <c r="D170" s="297"/>
      <c r="E170" s="297"/>
      <c r="F170" s="297"/>
      <c r="G170" s="297"/>
      <c r="H170" s="297"/>
    </row>
    <row r="171" customFormat="1" ht="17.25" spans="1:8">
      <c r="A171" s="297"/>
      <c r="B171" s="297"/>
      <c r="C171" s="297"/>
      <c r="D171" s="297"/>
      <c r="E171" s="297"/>
      <c r="F171" s="297"/>
      <c r="G171" s="297"/>
      <c r="H171" s="297"/>
    </row>
    <row r="172" customFormat="1" ht="17.25" spans="1:8">
      <c r="A172" s="297"/>
      <c r="B172" s="297"/>
      <c r="C172" s="297"/>
      <c r="D172" s="297"/>
      <c r="E172" s="297"/>
      <c r="F172" s="297"/>
      <c r="G172" s="297"/>
      <c r="H172" s="297"/>
    </row>
    <row r="173" customFormat="1" ht="17.25" spans="1:8">
      <c r="A173" s="297"/>
      <c r="B173" s="297"/>
      <c r="C173" s="297"/>
      <c r="D173" s="297"/>
      <c r="E173" s="297"/>
      <c r="F173" s="297"/>
      <c r="G173" s="297"/>
      <c r="H173" s="297"/>
    </row>
    <row r="174" customFormat="1" ht="17.25" spans="1:8">
      <c r="A174" s="297"/>
      <c r="B174" s="297"/>
      <c r="C174" s="297"/>
      <c r="D174" s="297"/>
      <c r="E174" s="297"/>
      <c r="F174" s="297"/>
      <c r="G174" s="297"/>
      <c r="H174" s="297"/>
    </row>
    <row r="175" customFormat="1" ht="17.25" spans="1:8">
      <c r="A175" s="297"/>
      <c r="B175" s="297"/>
      <c r="C175" s="297"/>
      <c r="D175" s="297"/>
      <c r="E175" s="297"/>
      <c r="F175" s="297"/>
      <c r="G175" s="297"/>
      <c r="H175" s="297"/>
    </row>
    <row r="176" customFormat="1" ht="17.25" spans="1:8">
      <c r="A176" s="297"/>
      <c r="B176" s="297"/>
      <c r="C176" s="297"/>
      <c r="D176" s="297"/>
      <c r="E176" s="297"/>
      <c r="F176" s="297"/>
      <c r="G176" s="297"/>
      <c r="H176" s="297"/>
    </row>
    <row r="177" customFormat="1" ht="17.25" spans="1:8">
      <c r="A177" s="297"/>
      <c r="B177" s="297"/>
      <c r="C177" s="297"/>
      <c r="D177" s="297"/>
      <c r="E177" s="297"/>
      <c r="F177" s="297"/>
      <c r="G177" s="297"/>
      <c r="H177" s="297"/>
    </row>
    <row r="178" customFormat="1" ht="17.25" spans="1:8">
      <c r="A178" s="297"/>
      <c r="B178" s="297"/>
      <c r="C178" s="297"/>
      <c r="D178" s="297"/>
      <c r="E178" s="297"/>
      <c r="F178" s="297"/>
      <c r="G178" s="297"/>
      <c r="H178" s="297"/>
    </row>
    <row r="179" customFormat="1" ht="17.25" spans="1:8">
      <c r="A179" s="297"/>
      <c r="B179" s="297"/>
      <c r="C179" s="297"/>
      <c r="D179" s="297"/>
      <c r="E179" s="297"/>
      <c r="F179" s="297"/>
      <c r="G179" s="297"/>
      <c r="H179" s="297"/>
    </row>
    <row r="180" customFormat="1" ht="17.25" spans="1:8">
      <c r="A180" s="297"/>
      <c r="B180" s="297"/>
      <c r="C180" s="297"/>
      <c r="D180" s="297"/>
      <c r="E180" s="297"/>
      <c r="F180" s="297"/>
      <c r="G180" s="297"/>
      <c r="H180" s="297"/>
    </row>
    <row r="181" customFormat="1" ht="17.25" spans="1:8">
      <c r="A181" s="297"/>
      <c r="B181" s="297"/>
      <c r="C181" s="297"/>
      <c r="D181" s="297"/>
      <c r="E181" s="297"/>
      <c r="F181" s="297"/>
      <c r="G181" s="297"/>
      <c r="H181" s="297"/>
    </row>
    <row r="182" customFormat="1" ht="17.25" spans="1:8">
      <c r="A182" s="297"/>
      <c r="B182" s="297"/>
      <c r="C182" s="297"/>
      <c r="D182" s="297"/>
      <c r="E182" s="297"/>
      <c r="F182" s="297"/>
      <c r="G182" s="297"/>
      <c r="H182" s="297"/>
    </row>
    <row r="183" customFormat="1" ht="17.25" spans="1:8">
      <c r="A183" s="297"/>
      <c r="B183" s="297"/>
      <c r="C183" s="297"/>
      <c r="D183" s="297"/>
      <c r="E183" s="297"/>
      <c r="F183" s="297"/>
      <c r="G183" s="297"/>
      <c r="H183" s="297"/>
    </row>
    <row r="184" customFormat="1" ht="17.25" spans="1:8">
      <c r="A184" s="297"/>
      <c r="B184" s="297"/>
      <c r="C184" s="297"/>
      <c r="D184" s="297"/>
      <c r="E184" s="297"/>
      <c r="F184" s="297"/>
      <c r="G184" s="297"/>
      <c r="H184" s="297"/>
    </row>
    <row r="185" customFormat="1" ht="17.25" spans="1:8">
      <c r="A185" s="297"/>
      <c r="B185" s="297"/>
      <c r="C185" s="297"/>
      <c r="D185" s="297"/>
      <c r="E185" s="297"/>
      <c r="F185" s="297"/>
      <c r="G185" s="297"/>
      <c r="H185" s="297"/>
    </row>
    <row r="186" customFormat="1" ht="17.25" spans="1:8">
      <c r="A186" s="297"/>
      <c r="B186" s="297"/>
      <c r="C186" s="297"/>
      <c r="D186" s="297"/>
      <c r="E186" s="297"/>
      <c r="F186" s="297"/>
      <c r="G186" s="297"/>
      <c r="H186" s="297"/>
    </row>
  </sheetData>
  <mergeCells count="28">
    <mergeCell ref="A1:H1"/>
    <mergeCell ref="A2:H2"/>
    <mergeCell ref="A3:B3"/>
    <mergeCell ref="C3:D3"/>
    <mergeCell ref="E3:F3"/>
    <mergeCell ref="G3:H3"/>
    <mergeCell ref="A4:B4"/>
    <mergeCell ref="C4:D4"/>
    <mergeCell ref="E4:F4"/>
    <mergeCell ref="A5:B5"/>
    <mergeCell ref="C5:D5"/>
    <mergeCell ref="E5:F5"/>
    <mergeCell ref="A6:H6"/>
    <mergeCell ref="A7:H7"/>
    <mergeCell ref="A8:H8"/>
    <mergeCell ref="A9:H9"/>
    <mergeCell ref="A10:H10"/>
    <mergeCell ref="A11:H11"/>
    <mergeCell ref="A12:H12"/>
    <mergeCell ref="A13:H13"/>
    <mergeCell ref="A14:H14"/>
    <mergeCell ref="A15:H15"/>
    <mergeCell ref="A16:H16"/>
    <mergeCell ref="A17:H17"/>
    <mergeCell ref="A18:H18"/>
    <mergeCell ref="A19:H19"/>
    <mergeCell ref="A20:H20"/>
    <mergeCell ref="G4:H5"/>
  </mergeCells>
  <pageMargins left="0.75" right="0.75" top="1" bottom="1" header="0.5" footer="0.5"/>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tabColor theme="5"/>
  </sheetPr>
  <dimension ref="A1:J41"/>
  <sheetViews>
    <sheetView showGridLines="0" zoomScale="90" zoomScaleNormal="90" workbookViewId="0">
      <selection activeCell="J5" sqref="J5:J15"/>
    </sheetView>
  </sheetViews>
  <sheetFormatPr defaultColWidth="9" defaultRowHeight="14.25"/>
  <cols>
    <col min="1" max="1" width="25.4416666666667" style="83" customWidth="1"/>
    <col min="2" max="2" width="34.8583333333333" style="83" customWidth="1"/>
    <col min="3" max="3" width="15.2" style="83" customWidth="1"/>
    <col min="4" max="4" width="18.7916666666667" style="83" customWidth="1"/>
    <col min="5" max="5" width="36" style="83" customWidth="1"/>
    <col min="6" max="6" width="22.3333333333333" style="83" customWidth="1"/>
    <col min="7" max="7" width="28.7916666666667" style="83" customWidth="1"/>
    <col min="8" max="8" width="13" style="83" customWidth="1"/>
    <col min="9" max="9" width="17.2083333333333" style="83" customWidth="1"/>
    <col min="10" max="16384" width="9" style="83"/>
  </cols>
  <sheetData>
    <row r="1" s="83" customFormat="1" ht="100.05" customHeight="1" spans="1:9">
      <c r="A1" s="174" t="str">
        <f>_xlfn.DISPIMG("ID_D6697A225B864C34A678052B48D4E660",1)</f>
        <v>=DISPIMG("ID_D6697A225B864C34A678052B48D4E660",1)</v>
      </c>
      <c r="B1" s="174"/>
      <c r="C1" s="175"/>
      <c r="D1" s="175"/>
      <c r="E1" s="175"/>
      <c r="F1" s="175"/>
      <c r="G1" s="175"/>
      <c r="H1" s="175"/>
      <c r="I1" s="175"/>
    </row>
    <row r="2" s="83" customFormat="1" ht="30" customHeight="1" spans="1:9">
      <c r="A2" s="176" t="s">
        <v>74</v>
      </c>
      <c r="B2" s="177"/>
      <c r="C2" s="177"/>
      <c r="D2" s="177"/>
      <c r="E2" s="177"/>
      <c r="F2" s="177"/>
      <c r="G2" s="177"/>
      <c r="H2" s="177"/>
      <c r="I2" s="178"/>
    </row>
    <row r="3" s="83" customFormat="1" ht="24.75" spans="1:9">
      <c r="A3" s="179" t="s">
        <v>876</v>
      </c>
      <c r="B3" s="180"/>
      <c r="C3" s="180"/>
      <c r="D3" s="180"/>
      <c r="E3" s="180"/>
      <c r="F3" s="180"/>
      <c r="G3" s="180"/>
      <c r="H3" s="180"/>
      <c r="I3" s="181"/>
    </row>
    <row r="4" s="83" customFormat="1" ht="19.5" spans="1:9">
      <c r="A4" s="182" t="s">
        <v>125</v>
      </c>
      <c r="B4" s="183" t="s">
        <v>277</v>
      </c>
      <c r="C4" s="183" t="s">
        <v>830</v>
      </c>
      <c r="D4" s="183" t="s">
        <v>704</v>
      </c>
      <c r="E4" s="183" t="s">
        <v>32</v>
      </c>
      <c r="F4" s="183" t="s">
        <v>877</v>
      </c>
      <c r="G4" s="184" t="s">
        <v>232</v>
      </c>
      <c r="H4" s="184"/>
      <c r="I4" s="185"/>
    </row>
    <row r="5" s="83" customFormat="1" ht="39" customHeight="1" spans="1:9">
      <c r="A5" s="186" t="s">
        <v>878</v>
      </c>
      <c r="B5" s="187" t="s">
        <v>879</v>
      </c>
      <c r="C5" s="188">
        <v>7.1</v>
      </c>
      <c r="D5" s="188">
        <v>6.1</v>
      </c>
      <c r="E5" s="189" t="s">
        <v>880</v>
      </c>
      <c r="F5" s="190" t="s">
        <v>881</v>
      </c>
      <c r="G5" s="191" t="s">
        <v>882</v>
      </c>
      <c r="H5" s="191"/>
      <c r="I5" s="192"/>
    </row>
    <row r="6" s="83" customFormat="1" ht="41" customHeight="1" spans="1:9">
      <c r="A6" s="186" t="s">
        <v>883</v>
      </c>
      <c r="B6" s="193"/>
      <c r="C6" s="188">
        <v>10.5</v>
      </c>
      <c r="D6" s="188">
        <v>8</v>
      </c>
      <c r="E6" s="194"/>
      <c r="F6" s="195"/>
      <c r="G6" s="191" t="s">
        <v>884</v>
      </c>
      <c r="H6" s="191"/>
      <c r="I6" s="192"/>
    </row>
    <row r="7" s="83" customFormat="1" ht="45" customHeight="1" spans="1:9">
      <c r="A7" s="196" t="s">
        <v>885</v>
      </c>
      <c r="B7" s="197"/>
      <c r="C7" s="197"/>
      <c r="D7" s="197"/>
      <c r="E7" s="197"/>
      <c r="F7" s="197"/>
      <c r="G7" s="197"/>
      <c r="H7" s="197"/>
      <c r="I7" s="198"/>
    </row>
    <row r="8" s="83" customFormat="1" ht="24.75" spans="1:9">
      <c r="A8" s="199" t="s">
        <v>886</v>
      </c>
      <c r="B8" s="200"/>
      <c r="C8" s="200"/>
      <c r="D8" s="200"/>
      <c r="E8" s="200"/>
      <c r="F8" s="200"/>
      <c r="G8" s="200"/>
      <c r="H8" s="200"/>
      <c r="I8" s="201"/>
    </row>
    <row r="9" s="83" customFormat="1" ht="19.5" spans="1:9">
      <c r="A9" s="182" t="s">
        <v>125</v>
      </c>
      <c r="B9" s="183" t="s">
        <v>277</v>
      </c>
      <c r="C9" s="202" t="s">
        <v>704</v>
      </c>
      <c r="D9" s="203"/>
      <c r="E9" s="183" t="s">
        <v>32</v>
      </c>
      <c r="F9" s="183" t="s">
        <v>877</v>
      </c>
      <c r="G9" s="184" t="s">
        <v>232</v>
      </c>
      <c r="H9" s="184"/>
      <c r="I9" s="185"/>
    </row>
    <row r="10" s="83" customFormat="1" ht="22.5" spans="1:9">
      <c r="A10" s="204" t="s">
        <v>887</v>
      </c>
      <c r="B10" s="205" t="s">
        <v>888</v>
      </c>
      <c r="C10" s="206">
        <v>5</v>
      </c>
      <c r="D10" s="207"/>
      <c r="E10" s="208" t="s">
        <v>880</v>
      </c>
      <c r="F10" s="208" t="s">
        <v>881</v>
      </c>
      <c r="G10" s="209" t="s">
        <v>889</v>
      </c>
      <c r="H10" s="210"/>
      <c r="I10" s="211"/>
    </row>
    <row r="11" s="83" customFormat="1" ht="22.5" spans="1:9">
      <c r="A11" s="212"/>
      <c r="B11" s="205" t="s">
        <v>890</v>
      </c>
      <c r="C11" s="206">
        <v>5.2</v>
      </c>
      <c r="D11" s="207"/>
      <c r="E11" s="213"/>
      <c r="F11" s="214"/>
      <c r="G11" s="210"/>
      <c r="H11" s="210"/>
      <c r="I11" s="211"/>
    </row>
    <row r="12" s="83" customFormat="1" ht="75" customHeight="1" spans="1:9">
      <c r="A12" s="215"/>
      <c r="B12" s="216" t="s">
        <v>891</v>
      </c>
      <c r="C12" s="206">
        <v>5.5</v>
      </c>
      <c r="D12" s="207"/>
      <c r="E12" s="217"/>
      <c r="F12" s="218"/>
      <c r="G12" s="210"/>
      <c r="H12" s="210"/>
      <c r="I12" s="211"/>
    </row>
    <row r="13" s="83" customFormat="1" ht="18" spans="1:9">
      <c r="A13" s="182" t="s">
        <v>125</v>
      </c>
      <c r="B13" s="183" t="s">
        <v>277</v>
      </c>
      <c r="C13" s="202" t="s">
        <v>892</v>
      </c>
      <c r="D13" s="203"/>
      <c r="E13" s="183" t="s">
        <v>32</v>
      </c>
      <c r="F13" s="183" t="s">
        <v>877</v>
      </c>
      <c r="G13" s="219"/>
      <c r="H13" s="219"/>
      <c r="I13" s="220"/>
    </row>
    <row r="14" s="83" customFormat="1" ht="37" customHeight="1" spans="1:9">
      <c r="A14" s="204" t="s">
        <v>893</v>
      </c>
      <c r="B14" s="205" t="s">
        <v>888</v>
      </c>
      <c r="C14" s="221">
        <v>930</v>
      </c>
      <c r="D14" s="222"/>
      <c r="E14" s="208" t="s">
        <v>880</v>
      </c>
      <c r="F14" s="208" t="s">
        <v>881</v>
      </c>
      <c r="G14" s="210"/>
      <c r="H14" s="210"/>
      <c r="I14" s="211"/>
    </row>
    <row r="15" s="83" customFormat="1" ht="41" customHeight="1" spans="1:9">
      <c r="A15" s="223"/>
      <c r="B15" s="224" t="s">
        <v>890</v>
      </c>
      <c r="C15" s="225">
        <v>960</v>
      </c>
      <c r="D15" s="226"/>
      <c r="E15" s="227"/>
      <c r="F15" s="227"/>
      <c r="G15" s="228"/>
      <c r="H15" s="228"/>
      <c r="I15" s="229"/>
    </row>
    <row r="16" s="83" customFormat="1" ht="25" customHeight="1" spans="1:9">
      <c r="A16" s="230" t="s">
        <v>626</v>
      </c>
      <c r="B16" s="230"/>
      <c r="C16" s="230"/>
      <c r="D16" s="230"/>
      <c r="E16" s="230"/>
      <c r="F16" s="230"/>
      <c r="G16" s="230"/>
      <c r="H16" s="230"/>
      <c r="I16" s="230"/>
    </row>
    <row r="17" s="83" customFormat="1" ht="25.2" customHeight="1" spans="1:10">
      <c r="A17" s="231" t="s">
        <v>894</v>
      </c>
      <c r="B17" s="232" t="s">
        <v>895</v>
      </c>
      <c r="C17" s="233" t="s">
        <v>896</v>
      </c>
      <c r="D17" s="234"/>
      <c r="E17" s="235"/>
      <c r="F17" s="235"/>
      <c r="G17" s="235"/>
      <c r="H17" s="235"/>
      <c r="I17" s="236"/>
    </row>
    <row r="18" s="83" customFormat="1" ht="25.2" customHeight="1" spans="1:10">
      <c r="A18" s="237"/>
      <c r="B18" s="238" t="s">
        <v>841</v>
      </c>
      <c r="C18" s="239" t="s">
        <v>897</v>
      </c>
      <c r="D18" s="240"/>
      <c r="E18" s="241"/>
      <c r="F18" s="241"/>
      <c r="G18" s="242"/>
      <c r="H18" s="243"/>
      <c r="I18" s="244"/>
      <c r="J18" s="245"/>
    </row>
    <row r="19" s="83" customFormat="1" ht="44" customHeight="1" spans="1:10">
      <c r="A19" s="237"/>
      <c r="B19" s="246" t="s">
        <v>898</v>
      </c>
      <c r="C19" s="247" t="s">
        <v>899</v>
      </c>
      <c r="D19" s="248"/>
      <c r="E19" s="248"/>
      <c r="F19" s="248"/>
      <c r="G19" s="248"/>
      <c r="H19" s="249"/>
      <c r="I19" s="250"/>
    </row>
    <row r="20" s="83" customFormat="1" ht="25.2" customHeight="1" spans="1:10">
      <c r="A20" s="237"/>
      <c r="B20" s="251" t="s">
        <v>900</v>
      </c>
      <c r="C20" s="252" t="s">
        <v>901</v>
      </c>
      <c r="D20" s="253"/>
      <c r="E20" s="253"/>
      <c r="F20" s="253"/>
      <c r="G20" s="253"/>
      <c r="H20" s="254"/>
      <c r="I20" s="255"/>
    </row>
    <row r="21" s="83" customFormat="1" ht="25.2" customHeight="1" spans="1:10">
      <c r="A21" s="237"/>
      <c r="B21" s="256" t="s">
        <v>902</v>
      </c>
      <c r="C21" s="257" t="s">
        <v>903</v>
      </c>
      <c r="D21" s="258"/>
      <c r="E21" s="259"/>
      <c r="F21" s="260"/>
      <c r="G21" s="258"/>
      <c r="H21" s="261"/>
      <c r="I21" s="262"/>
    </row>
    <row r="22" s="83" customFormat="1" ht="25.2" customHeight="1" spans="1:10">
      <c r="A22" s="263"/>
      <c r="B22" s="264" t="s">
        <v>904</v>
      </c>
      <c r="C22" s="265" t="s">
        <v>905</v>
      </c>
      <c r="D22" s="266"/>
      <c r="E22" s="267"/>
      <c r="F22" s="267"/>
      <c r="G22" s="266"/>
      <c r="H22" s="266"/>
      <c r="I22" s="268"/>
    </row>
    <row r="23" s="83" customFormat="1" ht="25.2" customHeight="1" spans="1:10">
      <c r="A23" s="269" t="s">
        <v>351</v>
      </c>
      <c r="B23" s="270" t="s">
        <v>906</v>
      </c>
      <c r="C23" s="271" t="s">
        <v>907</v>
      </c>
      <c r="D23" s="271"/>
      <c r="E23" s="271"/>
      <c r="F23" s="271"/>
      <c r="G23" s="271"/>
      <c r="H23" s="271"/>
      <c r="I23" s="272"/>
    </row>
    <row r="24" s="83" customFormat="1" ht="25.2" customHeight="1" spans="1:10">
      <c r="A24" s="273" t="s">
        <v>908</v>
      </c>
      <c r="B24" s="274" t="s">
        <v>909</v>
      </c>
      <c r="C24" s="275" t="s">
        <v>910</v>
      </c>
      <c r="D24" s="275"/>
      <c r="E24" s="275"/>
      <c r="F24" s="275"/>
      <c r="G24" s="275"/>
      <c r="H24" s="275"/>
      <c r="I24" s="275"/>
    </row>
    <row r="25" s="83" customFormat="1" ht="25.2" customHeight="1" spans="1:10">
      <c r="A25" s="276"/>
      <c r="B25" s="277" t="s">
        <v>911</v>
      </c>
      <c r="C25" s="278" t="s">
        <v>912</v>
      </c>
      <c r="D25" s="278"/>
      <c r="E25" s="278"/>
      <c r="F25" s="278"/>
      <c r="G25" s="278"/>
      <c r="H25" s="278"/>
      <c r="I25" s="278"/>
    </row>
    <row r="26" s="83" customFormat="1" ht="25.2" customHeight="1" spans="1:10">
      <c r="A26" s="276"/>
      <c r="B26" s="277" t="s">
        <v>913</v>
      </c>
      <c r="C26" s="278" t="s">
        <v>914</v>
      </c>
      <c r="D26" s="278"/>
      <c r="E26" s="278"/>
      <c r="F26" s="278"/>
      <c r="G26" s="278"/>
      <c r="H26" s="278"/>
      <c r="I26" s="278"/>
    </row>
    <row r="27" s="83" customFormat="1" ht="25.2" customHeight="1" spans="1:10">
      <c r="A27" s="276"/>
      <c r="B27" s="277" t="s">
        <v>915</v>
      </c>
      <c r="C27" s="278" t="s">
        <v>916</v>
      </c>
      <c r="D27" s="278"/>
      <c r="E27" s="278"/>
      <c r="F27" s="278"/>
      <c r="G27" s="278"/>
      <c r="H27" s="278"/>
      <c r="I27" s="278"/>
    </row>
    <row r="28" s="83" customFormat="1" ht="25.2" customHeight="1" spans="1:10">
      <c r="A28" s="276"/>
      <c r="B28" s="277" t="s">
        <v>917</v>
      </c>
      <c r="C28" s="278" t="s">
        <v>918</v>
      </c>
      <c r="D28" s="278"/>
      <c r="E28" s="278"/>
      <c r="F28" s="278"/>
      <c r="G28" s="278"/>
      <c r="H28" s="278"/>
      <c r="I28" s="278"/>
    </row>
    <row r="29" s="83" customFormat="1" ht="25.2" customHeight="1" spans="1:10">
      <c r="A29" s="276"/>
      <c r="B29" s="277" t="s">
        <v>919</v>
      </c>
      <c r="C29" s="278" t="s">
        <v>920</v>
      </c>
      <c r="D29" s="278"/>
      <c r="E29" s="278"/>
      <c r="F29" s="278"/>
      <c r="G29" s="278"/>
      <c r="H29" s="278"/>
      <c r="I29" s="278"/>
    </row>
    <row r="30" s="83" customFormat="1" ht="25.2" customHeight="1" spans="1:10">
      <c r="A30" s="276"/>
      <c r="B30" s="277" t="s">
        <v>921</v>
      </c>
      <c r="C30" s="278" t="s">
        <v>922</v>
      </c>
      <c r="D30" s="278"/>
      <c r="E30" s="278"/>
      <c r="F30" s="278"/>
      <c r="G30" s="278"/>
      <c r="H30" s="278"/>
      <c r="I30" s="278"/>
    </row>
    <row r="31" s="83" customFormat="1" ht="25.2" customHeight="1" spans="1:10">
      <c r="A31" s="276" t="s">
        <v>923</v>
      </c>
      <c r="B31" s="277" t="s">
        <v>924</v>
      </c>
      <c r="C31" s="278" t="s">
        <v>925</v>
      </c>
      <c r="D31" s="278"/>
      <c r="E31" s="278"/>
      <c r="F31" s="278"/>
      <c r="G31" s="278"/>
      <c r="H31" s="278"/>
      <c r="I31" s="278"/>
    </row>
    <row r="32" s="83" customFormat="1" ht="25.2" customHeight="1" spans="1:10">
      <c r="A32" s="276" t="s">
        <v>926</v>
      </c>
      <c r="B32" s="278" t="s">
        <v>927</v>
      </c>
      <c r="C32" s="278"/>
      <c r="D32" s="278"/>
      <c r="E32" s="278"/>
      <c r="F32" s="278"/>
      <c r="G32" s="278"/>
      <c r="H32" s="278"/>
      <c r="I32" s="278"/>
    </row>
    <row r="33" s="83" customFormat="1" ht="17.25" spans="1:9">
      <c r="A33" s="276"/>
      <c r="B33" s="278" t="s">
        <v>928</v>
      </c>
      <c r="C33" s="278"/>
      <c r="D33" s="278"/>
      <c r="E33" s="278"/>
      <c r="F33" s="278"/>
      <c r="G33" s="278"/>
      <c r="H33" s="278"/>
      <c r="I33" s="278"/>
    </row>
    <row r="34" s="83" customFormat="1" ht="25.2" customHeight="1" spans="1:9">
      <c r="A34" s="276" t="s">
        <v>929</v>
      </c>
      <c r="B34" s="278" t="s">
        <v>930</v>
      </c>
      <c r="C34" s="278"/>
      <c r="D34" s="278"/>
      <c r="E34" s="278"/>
      <c r="F34" s="278"/>
      <c r="G34" s="278"/>
      <c r="H34" s="278"/>
      <c r="I34" s="278"/>
    </row>
    <row r="35" s="83" customFormat="1" ht="25.2" customHeight="1" spans="1:9">
      <c r="A35" s="276"/>
      <c r="B35" s="278" t="s">
        <v>931</v>
      </c>
      <c r="C35" s="278"/>
      <c r="D35" s="278"/>
      <c r="E35" s="278"/>
      <c r="F35" s="278"/>
      <c r="G35" s="278"/>
      <c r="H35" s="278"/>
      <c r="I35" s="278"/>
    </row>
    <row r="36" s="83" customFormat="1" ht="25.2" customHeight="1" spans="1:9">
      <c r="A36" s="276"/>
      <c r="B36" s="278" t="s">
        <v>932</v>
      </c>
      <c r="C36" s="278"/>
      <c r="D36" s="278"/>
      <c r="E36" s="278"/>
      <c r="F36" s="278"/>
      <c r="G36" s="278"/>
      <c r="H36" s="278"/>
      <c r="I36" s="278"/>
    </row>
    <row r="37" s="83" customFormat="1" ht="25.2" customHeight="1" spans="1:9">
      <c r="A37" s="276"/>
      <c r="B37" s="278" t="s">
        <v>933</v>
      </c>
      <c r="C37" s="278"/>
      <c r="D37" s="278"/>
      <c r="E37" s="278"/>
      <c r="F37" s="278"/>
      <c r="G37" s="278"/>
      <c r="H37" s="278"/>
      <c r="I37" s="278"/>
    </row>
    <row r="38" s="83" customFormat="1" ht="25.2" customHeight="1" spans="1:9">
      <c r="A38" s="276"/>
      <c r="B38" s="278" t="s">
        <v>934</v>
      </c>
      <c r="C38" s="278"/>
      <c r="D38" s="278"/>
      <c r="E38" s="278"/>
      <c r="F38" s="278"/>
      <c r="G38" s="278"/>
      <c r="H38" s="278"/>
      <c r="I38" s="278"/>
    </row>
    <row r="39" ht="25.2" customHeight="1" spans="1:9">
      <c r="A39" s="276"/>
      <c r="B39" s="278" t="s">
        <v>935</v>
      </c>
      <c r="C39" s="278"/>
      <c r="D39" s="278"/>
      <c r="E39" s="278"/>
      <c r="F39" s="278"/>
      <c r="G39" s="278"/>
      <c r="H39" s="278"/>
      <c r="I39" s="278"/>
    </row>
    <row r="40" ht="38" customHeight="1" spans="1:9">
      <c r="A40" s="276"/>
      <c r="B40" s="279" t="s">
        <v>936</v>
      </c>
      <c r="C40" s="279"/>
      <c r="D40" s="279"/>
      <c r="E40" s="279"/>
      <c r="F40" s="279"/>
      <c r="G40" s="279"/>
      <c r="H40" s="279"/>
      <c r="I40" s="279"/>
    </row>
    <row r="41" ht="25.2" customHeight="1" spans="1:9">
      <c r="A41" s="280" t="s">
        <v>937</v>
      </c>
      <c r="B41" s="280"/>
      <c r="C41" s="280"/>
      <c r="D41" s="280"/>
      <c r="E41" s="280"/>
      <c r="F41" s="280"/>
      <c r="G41" s="280"/>
      <c r="H41" s="280"/>
      <c r="I41" s="280"/>
    </row>
  </sheetData>
  <mergeCells count="56">
    <mergeCell ref="A1:I1"/>
    <mergeCell ref="A2:I2"/>
    <mergeCell ref="A3:I3"/>
    <mergeCell ref="G4:I4"/>
    <mergeCell ref="G5:I5"/>
    <mergeCell ref="G6:I6"/>
    <mergeCell ref="A7:I7"/>
    <mergeCell ref="A8:I8"/>
    <mergeCell ref="C9:D9"/>
    <mergeCell ref="G9:I9"/>
    <mergeCell ref="C10:D10"/>
    <mergeCell ref="C11:D11"/>
    <mergeCell ref="C12:D12"/>
    <mergeCell ref="C13:D13"/>
    <mergeCell ref="C14:D14"/>
    <mergeCell ref="C15:D15"/>
    <mergeCell ref="A16:I16"/>
    <mergeCell ref="C17:I17"/>
    <mergeCell ref="C18:I18"/>
    <mergeCell ref="C19:I19"/>
    <mergeCell ref="C20:I20"/>
    <mergeCell ref="C21:I21"/>
    <mergeCell ref="C22:I22"/>
    <mergeCell ref="C23:I23"/>
    <mergeCell ref="C24:I24"/>
    <mergeCell ref="C25:I25"/>
    <mergeCell ref="C26:I26"/>
    <mergeCell ref="C27:I27"/>
    <mergeCell ref="C28:I28"/>
    <mergeCell ref="C29:I29"/>
    <mergeCell ref="C30:I30"/>
    <mergeCell ref="C31:I31"/>
    <mergeCell ref="B32:I32"/>
    <mergeCell ref="B33:I33"/>
    <mergeCell ref="B34:I34"/>
    <mergeCell ref="B35:I35"/>
    <mergeCell ref="B36:I36"/>
    <mergeCell ref="B37:I37"/>
    <mergeCell ref="B38:I38"/>
    <mergeCell ref="B39:I39"/>
    <mergeCell ref="B40:I40"/>
    <mergeCell ref="A41:I41"/>
    <mergeCell ref="A10:A12"/>
    <mergeCell ref="A14:A15"/>
    <mergeCell ref="A17:A22"/>
    <mergeCell ref="A24:A30"/>
    <mergeCell ref="A32:A33"/>
    <mergeCell ref="A34:A40"/>
    <mergeCell ref="B5:B6"/>
    <mergeCell ref="E5:E6"/>
    <mergeCell ref="E10:E12"/>
    <mergeCell ref="E14:E15"/>
    <mergeCell ref="F5:F6"/>
    <mergeCell ref="F10:F12"/>
    <mergeCell ref="F14:F15"/>
    <mergeCell ref="G10:I15"/>
  </mergeCells>
  <pageMargins left="0.75" right="0.75" top="1" bottom="1" header="0.5" footer="0.5"/>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G35"/>
  <sheetViews>
    <sheetView showGridLines="0" zoomScale="70" zoomScaleNormal="70" workbookViewId="0">
      <pane ySplit="3" topLeftCell="A4" activePane="bottomLeft" state="frozen"/>
      <selection/>
      <selection pane="bottomLeft" activeCell="T11" sqref="T11"/>
    </sheetView>
  </sheetViews>
  <sheetFormatPr defaultColWidth="9" defaultRowHeight="17.25" outlineLevelCol="6"/>
  <cols>
    <col min="1" max="1" width="30.6666666666667" style="50" customWidth="1"/>
    <col min="2" max="2" width="15.2" style="50" customWidth="1"/>
    <col min="3" max="3" width="25.2083333333333" style="50" customWidth="1"/>
    <col min="4" max="4" width="36" style="50" customWidth="1"/>
    <col min="5" max="5" width="16.6666666666667" style="50" customWidth="1"/>
    <col min="6" max="6" width="28.7916666666667" style="50" customWidth="1"/>
    <col min="7" max="7" width="19.4416666666667" style="50" customWidth="1"/>
    <col min="8" max="8" width="10.2583333333333" style="50"/>
    <col min="9" max="9" width="9" style="50"/>
    <col min="10" max="10" width="13.2" style="50" customWidth="1"/>
    <col min="11" max="16384" width="9" style="50"/>
  </cols>
  <sheetData>
    <row r="1" ht="100.05" customHeight="1" spans="1:7">
      <c r="A1" s="153" t="str">
        <f>_xlfn.DISPIMG("ID_D6697A225B864C34A678052B48D4E660",1)</f>
        <v>=DISPIMG("ID_D6697A225B864C34A678052B48D4E660",1)</v>
      </c>
      <c r="B1" s="154"/>
      <c r="C1" s="154"/>
      <c r="D1" s="154"/>
      <c r="E1" s="154"/>
      <c r="F1" s="154"/>
      <c r="G1" s="154"/>
    </row>
    <row r="2" ht="45" customHeight="1" spans="1:7">
      <c r="A2" s="89" t="s">
        <v>938</v>
      </c>
      <c r="B2" s="89"/>
      <c r="C2" s="89"/>
      <c r="D2" s="89"/>
      <c r="E2" s="89"/>
      <c r="F2" s="89"/>
      <c r="G2" s="89"/>
    </row>
    <row r="3" ht="32.1" customHeight="1" spans="1:7">
      <c r="A3" s="155" t="s">
        <v>272</v>
      </c>
      <c r="B3" s="155" t="s">
        <v>892</v>
      </c>
      <c r="C3" s="155"/>
      <c r="D3" s="155" t="s">
        <v>939</v>
      </c>
      <c r="E3" s="155"/>
      <c r="F3" s="156" t="s">
        <v>32</v>
      </c>
      <c r="G3" s="155"/>
    </row>
    <row r="4" ht="21" spans="1:7">
      <c r="A4" s="157" t="s">
        <v>940</v>
      </c>
      <c r="B4" s="158">
        <v>3500</v>
      </c>
      <c r="C4" s="158"/>
      <c r="D4" s="158">
        <v>3500</v>
      </c>
      <c r="E4" s="158"/>
      <c r="F4" s="159" t="s">
        <v>941</v>
      </c>
      <c r="G4" s="159"/>
    </row>
    <row r="5" ht="21" spans="1:7">
      <c r="A5" s="157" t="s">
        <v>942</v>
      </c>
      <c r="B5" s="158">
        <v>3600</v>
      </c>
      <c r="C5" s="158"/>
      <c r="D5" s="158">
        <v>3600</v>
      </c>
      <c r="E5" s="158"/>
      <c r="F5" s="159"/>
      <c r="G5" s="159"/>
    </row>
    <row r="6" ht="31.2" customHeight="1" spans="1:7">
      <c r="A6" s="157" t="s">
        <v>943</v>
      </c>
      <c r="B6" s="158">
        <v>3700</v>
      </c>
      <c r="C6" s="158"/>
      <c r="D6" s="158">
        <v>3700</v>
      </c>
      <c r="E6" s="158"/>
      <c r="F6" s="159"/>
      <c r="G6" s="159"/>
    </row>
    <row r="7" ht="230" customHeight="1" spans="1:7">
      <c r="A7" s="160" t="s">
        <v>944</v>
      </c>
      <c r="B7" s="160"/>
      <c r="C7" s="160"/>
      <c r="D7" s="160"/>
      <c r="E7" s="160"/>
      <c r="F7" s="160"/>
      <c r="G7" s="160"/>
    </row>
    <row r="8" ht="22.5" spans="1:7">
      <c r="A8" s="161" t="s">
        <v>850</v>
      </c>
      <c r="B8" s="161"/>
      <c r="C8" s="161"/>
      <c r="D8" s="161"/>
      <c r="E8" s="161"/>
      <c r="F8" s="161"/>
      <c r="G8" s="161"/>
    </row>
    <row r="9" ht="165" customHeight="1" spans="1:7">
      <c r="A9" s="162" t="s">
        <v>945</v>
      </c>
      <c r="B9" s="162"/>
      <c r="C9" s="162"/>
      <c r="D9" s="162"/>
      <c r="E9" s="162"/>
      <c r="F9" s="162"/>
      <c r="G9" s="162"/>
    </row>
    <row r="10" ht="22.5" spans="1:7">
      <c r="A10" s="163" t="s">
        <v>946</v>
      </c>
      <c r="B10" s="163"/>
      <c r="C10" s="163"/>
      <c r="D10" s="163"/>
      <c r="E10" s="163"/>
      <c r="F10" s="163"/>
      <c r="G10" s="163"/>
    </row>
    <row r="11" ht="130.2" customHeight="1" spans="1:7">
      <c r="A11" s="162" t="s">
        <v>947</v>
      </c>
      <c r="B11" s="162"/>
      <c r="C11" s="162"/>
      <c r="D11" s="162"/>
      <c r="E11" s="162"/>
      <c r="F11" s="162"/>
      <c r="G11" s="162"/>
    </row>
    <row r="12" ht="21" spans="1:7">
      <c r="A12" s="164" t="s">
        <v>948</v>
      </c>
      <c r="B12" s="164"/>
      <c r="C12" s="164"/>
      <c r="D12" s="164"/>
      <c r="E12" s="164"/>
      <c r="F12" s="164"/>
      <c r="G12" s="164"/>
    </row>
    <row r="13" ht="21" spans="1:7">
      <c r="A13" s="165" t="s">
        <v>949</v>
      </c>
      <c r="B13" s="165"/>
      <c r="C13" s="165"/>
      <c r="D13" s="165"/>
      <c r="E13" s="165"/>
      <c r="F13" s="165"/>
      <c r="G13" s="165"/>
    </row>
    <row r="14" spans="1:7">
      <c r="A14" s="166" t="s">
        <v>950</v>
      </c>
      <c r="B14" s="166"/>
      <c r="C14" s="166"/>
      <c r="D14" s="166"/>
      <c r="E14" s="166"/>
      <c r="F14" s="166"/>
      <c r="G14" s="166"/>
    </row>
    <row r="15" spans="1:7">
      <c r="A15" s="166" t="s">
        <v>124</v>
      </c>
      <c r="B15" s="166" t="s">
        <v>951</v>
      </c>
      <c r="C15" s="166" t="s">
        <v>952</v>
      </c>
      <c r="D15" s="166" t="s">
        <v>953</v>
      </c>
      <c r="E15" s="166" t="s">
        <v>954</v>
      </c>
      <c r="F15" s="166" t="s">
        <v>955</v>
      </c>
      <c r="G15" s="166" t="s">
        <v>956</v>
      </c>
    </row>
    <row r="16" ht="115.5" spans="1:7">
      <c r="A16" s="167" t="s">
        <v>957</v>
      </c>
      <c r="B16" s="167" t="s">
        <v>958</v>
      </c>
      <c r="C16" s="168" t="s">
        <v>959</v>
      </c>
      <c r="D16" s="169">
        <v>54715</v>
      </c>
      <c r="E16" s="168" t="s">
        <v>960</v>
      </c>
      <c r="F16" s="168" t="s">
        <v>961</v>
      </c>
      <c r="G16" s="168" t="s">
        <v>962</v>
      </c>
    </row>
    <row r="17" ht="49.5" spans="1:7">
      <c r="A17" s="170"/>
      <c r="B17" s="170"/>
      <c r="C17" s="168" t="s">
        <v>963</v>
      </c>
      <c r="D17" s="169">
        <v>54607</v>
      </c>
      <c r="E17" s="168" t="s">
        <v>960</v>
      </c>
      <c r="F17" s="168" t="s">
        <v>964</v>
      </c>
      <c r="G17" s="168" t="s">
        <v>962</v>
      </c>
    </row>
    <row r="18" ht="82.5" spans="1:7">
      <c r="A18" s="170"/>
      <c r="B18" s="170"/>
      <c r="C18" s="168" t="s">
        <v>965</v>
      </c>
      <c r="D18" s="169">
        <v>54616</v>
      </c>
      <c r="E18" s="168" t="s">
        <v>960</v>
      </c>
      <c r="F18" s="168" t="s">
        <v>966</v>
      </c>
      <c r="G18" s="168" t="s">
        <v>962</v>
      </c>
    </row>
    <row r="19" ht="66" spans="1:7">
      <c r="A19" s="170"/>
      <c r="B19" s="170"/>
      <c r="C19" s="168" t="s">
        <v>967</v>
      </c>
      <c r="D19" s="169">
        <v>54010</v>
      </c>
      <c r="E19" s="168" t="s">
        <v>960</v>
      </c>
      <c r="F19" s="168" t="s">
        <v>968</v>
      </c>
      <c r="G19" s="168" t="s">
        <v>962</v>
      </c>
    </row>
    <row r="20" ht="82.5" spans="1:7">
      <c r="A20" s="170"/>
      <c r="B20" s="170"/>
      <c r="C20" s="168" t="s">
        <v>969</v>
      </c>
      <c r="D20" s="169">
        <v>54800</v>
      </c>
      <c r="E20" s="168" t="s">
        <v>960</v>
      </c>
      <c r="F20" s="168" t="s">
        <v>970</v>
      </c>
      <c r="G20" s="168" t="s">
        <v>962</v>
      </c>
    </row>
    <row r="21" ht="66" spans="1:7">
      <c r="A21" s="170"/>
      <c r="B21" s="170"/>
      <c r="C21" s="168" t="s">
        <v>971</v>
      </c>
      <c r="D21" s="169">
        <v>54803</v>
      </c>
      <c r="E21" s="168" t="s">
        <v>960</v>
      </c>
      <c r="F21" s="168" t="s">
        <v>972</v>
      </c>
      <c r="G21" s="168" t="s">
        <v>962</v>
      </c>
    </row>
    <row r="22" ht="66" spans="1:7">
      <c r="A22" s="170"/>
      <c r="B22" s="170"/>
      <c r="C22" s="168" t="s">
        <v>973</v>
      </c>
      <c r="D22" s="169">
        <v>54800</v>
      </c>
      <c r="E22" s="168" t="s">
        <v>960</v>
      </c>
      <c r="F22" s="168" t="s">
        <v>974</v>
      </c>
      <c r="G22" s="168" t="s">
        <v>962</v>
      </c>
    </row>
    <row r="23" ht="99" spans="1:7">
      <c r="A23" s="170"/>
      <c r="B23" s="170"/>
      <c r="C23" s="168" t="s">
        <v>975</v>
      </c>
      <c r="D23" s="169">
        <v>45694</v>
      </c>
      <c r="E23" s="168" t="s">
        <v>976</v>
      </c>
      <c r="F23" s="168" t="s">
        <v>977</v>
      </c>
      <c r="G23" s="171" t="s">
        <v>978</v>
      </c>
    </row>
    <row r="24" ht="82.5" spans="1:7">
      <c r="A24" s="170"/>
      <c r="B24" s="172"/>
      <c r="C24" s="168" t="s">
        <v>979</v>
      </c>
      <c r="D24" s="168">
        <v>66648</v>
      </c>
      <c r="E24" s="168" t="s">
        <v>976</v>
      </c>
      <c r="F24" s="168" t="s">
        <v>980</v>
      </c>
      <c r="G24" s="173" t="s">
        <v>978</v>
      </c>
    </row>
    <row r="25" ht="33" spans="1:7">
      <c r="A25" s="170"/>
      <c r="B25" s="167" t="s">
        <v>981</v>
      </c>
      <c r="C25" s="168" t="s">
        <v>982</v>
      </c>
      <c r="D25" s="168">
        <v>54715</v>
      </c>
      <c r="E25" s="168" t="s">
        <v>960</v>
      </c>
      <c r="F25" s="168" t="s">
        <v>983</v>
      </c>
      <c r="G25" s="168" t="s">
        <v>962</v>
      </c>
    </row>
    <row r="26" ht="33" spans="1:7">
      <c r="A26" s="170"/>
      <c r="B26" s="170"/>
      <c r="C26" s="168" t="s">
        <v>984</v>
      </c>
      <c r="D26" s="168">
        <v>54769</v>
      </c>
      <c r="E26" s="168" t="s">
        <v>960</v>
      </c>
      <c r="F26" s="168" t="s">
        <v>985</v>
      </c>
      <c r="G26" s="168" t="s">
        <v>962</v>
      </c>
    </row>
    <row r="27" ht="66" spans="1:7">
      <c r="A27" s="170"/>
      <c r="B27" s="170"/>
      <c r="C27" s="168" t="s">
        <v>986</v>
      </c>
      <c r="D27" s="168">
        <v>54607</v>
      </c>
      <c r="E27" s="168" t="s">
        <v>960</v>
      </c>
      <c r="F27" s="168" t="s">
        <v>987</v>
      </c>
      <c r="G27" s="168" t="s">
        <v>962</v>
      </c>
    </row>
    <row r="28" ht="49.5" spans="1:7">
      <c r="A28" s="170"/>
      <c r="B28" s="170"/>
      <c r="C28" s="168" t="s">
        <v>988</v>
      </c>
      <c r="D28" s="168">
        <v>54607</v>
      </c>
      <c r="E28" s="168" t="s">
        <v>960</v>
      </c>
      <c r="F28" s="168" t="s">
        <v>989</v>
      </c>
      <c r="G28" s="168" t="s">
        <v>962</v>
      </c>
    </row>
    <row r="29" ht="49.5" spans="1:7">
      <c r="A29" s="170"/>
      <c r="B29" s="170"/>
      <c r="C29" s="168" t="s">
        <v>990</v>
      </c>
      <c r="D29" s="168">
        <v>45672</v>
      </c>
      <c r="E29" s="168" t="s">
        <v>976</v>
      </c>
      <c r="F29" s="168" t="s">
        <v>991</v>
      </c>
      <c r="G29" s="171" t="s">
        <v>978</v>
      </c>
    </row>
    <row r="30" ht="33" spans="1:7">
      <c r="A30" s="170"/>
      <c r="B30" s="170"/>
      <c r="C30" s="168" t="s">
        <v>992</v>
      </c>
      <c r="D30" s="168">
        <v>45680</v>
      </c>
      <c r="E30" s="168" t="s">
        <v>976</v>
      </c>
      <c r="F30" s="168" t="s">
        <v>993</v>
      </c>
      <c r="G30" s="171" t="s">
        <v>978</v>
      </c>
    </row>
    <row r="31" ht="66" spans="1:7">
      <c r="A31" s="170"/>
      <c r="B31" s="170"/>
      <c r="C31" s="168" t="s">
        <v>994</v>
      </c>
      <c r="D31" s="168">
        <v>66627</v>
      </c>
      <c r="E31" s="168" t="s">
        <v>976</v>
      </c>
      <c r="F31" s="168" t="s">
        <v>995</v>
      </c>
      <c r="G31" s="171" t="s">
        <v>978</v>
      </c>
    </row>
    <row r="32" ht="66" spans="1:7">
      <c r="A32" s="170"/>
      <c r="B32" s="170"/>
      <c r="C32" s="168" t="s">
        <v>996</v>
      </c>
      <c r="D32" s="168">
        <v>22465</v>
      </c>
      <c r="E32" s="168" t="s">
        <v>976</v>
      </c>
      <c r="F32" s="168" t="s">
        <v>997</v>
      </c>
      <c r="G32" s="171" t="s">
        <v>978</v>
      </c>
    </row>
    <row r="33" ht="99" spans="1:7">
      <c r="A33" s="170"/>
      <c r="B33" s="170"/>
      <c r="C33" s="168" t="s">
        <v>998</v>
      </c>
      <c r="D33" s="168">
        <v>83297</v>
      </c>
      <c r="E33" s="168" t="s">
        <v>976</v>
      </c>
      <c r="F33" s="168" t="s">
        <v>999</v>
      </c>
      <c r="G33" s="171" t="s">
        <v>978</v>
      </c>
    </row>
    <row r="34" ht="33" spans="1:7">
      <c r="A34" s="170"/>
      <c r="B34" s="170"/>
      <c r="C34" s="168" t="s">
        <v>1000</v>
      </c>
      <c r="D34" s="168">
        <v>97246</v>
      </c>
      <c r="E34" s="168" t="s">
        <v>976</v>
      </c>
      <c r="F34" s="168" t="s">
        <v>1001</v>
      </c>
      <c r="G34" s="171" t="s">
        <v>978</v>
      </c>
    </row>
    <row r="35" ht="82.5" spans="1:7">
      <c r="A35" s="172"/>
      <c r="B35" s="172"/>
      <c r="C35" s="168" t="s">
        <v>1002</v>
      </c>
      <c r="D35" s="168">
        <v>37680</v>
      </c>
      <c r="E35" s="168" t="s">
        <v>976</v>
      </c>
      <c r="F35" s="168" t="s">
        <v>1003</v>
      </c>
      <c r="G35" s="171" t="s">
        <v>978</v>
      </c>
    </row>
  </sheetData>
  <mergeCells count="23">
    <mergeCell ref="A1:G1"/>
    <mergeCell ref="A2:G2"/>
    <mergeCell ref="B3:C3"/>
    <mergeCell ref="D3:E3"/>
    <mergeCell ref="F3:G3"/>
    <mergeCell ref="B4:C4"/>
    <mergeCell ref="D4:E4"/>
    <mergeCell ref="B5:C5"/>
    <mergeCell ref="D5:E5"/>
    <mergeCell ref="B6:C6"/>
    <mergeCell ref="D6:E6"/>
    <mergeCell ref="A7:G7"/>
    <mergeCell ref="A8:G8"/>
    <mergeCell ref="A9:G9"/>
    <mergeCell ref="A10:G10"/>
    <mergeCell ref="A11:G11"/>
    <mergeCell ref="A12:G12"/>
    <mergeCell ref="A13:G13"/>
    <mergeCell ref="A14:G14"/>
    <mergeCell ref="A16:A35"/>
    <mergeCell ref="B16:B24"/>
    <mergeCell ref="B25:B35"/>
    <mergeCell ref="F4:G6"/>
  </mergeCells>
  <pageMargins left="0.75" right="0.75" top="1" bottom="1" header="0.5" footer="0.5"/>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tabColor rgb="FF0070C0"/>
  </sheetPr>
  <dimension ref="A1:K26"/>
  <sheetViews>
    <sheetView showGridLines="0" zoomScale="70" zoomScaleNormal="70" workbookViewId="0">
      <selection activeCell="E7" sqref="E7:G7"/>
    </sheetView>
  </sheetViews>
  <sheetFormatPr defaultColWidth="9" defaultRowHeight="14.25"/>
  <cols>
    <col min="1" max="1" width="20.525" style="132" customWidth="1"/>
    <col min="2" max="7" width="19.4416666666667" style="132" customWidth="1"/>
    <col min="8" max="8" width="28" style="132" customWidth="1"/>
    <col min="9" max="9" width="11.5083333333333" style="132"/>
    <col min="10" max="10" width="12.8583333333333" style="132" customWidth="1"/>
    <col min="11" max="11" width="42.3166666666667" style="132" customWidth="1"/>
    <col min="12" max="16384" width="9" style="132"/>
  </cols>
  <sheetData>
    <row r="1" s="132" customFormat="1" ht="100.05" customHeight="1" spans="1:11">
      <c r="A1" s="133" t="str">
        <f>_xlfn.DISPIMG("ID_D6697A225B864C34A678052B48D4E660",1)</f>
        <v>=DISPIMG("ID_D6697A225B864C34A678052B48D4E660",1)</v>
      </c>
      <c r="B1" s="134"/>
      <c r="C1" s="134"/>
      <c r="D1" s="134"/>
      <c r="E1" s="134"/>
      <c r="F1" s="134"/>
      <c r="G1" s="134"/>
      <c r="H1" s="134"/>
    </row>
    <row r="2" s="132" customFormat="1" ht="30" customHeight="1" spans="1:11">
      <c r="A2" s="39" t="s">
        <v>1004</v>
      </c>
      <c r="B2" s="39"/>
      <c r="C2" s="39"/>
      <c r="D2" s="39"/>
      <c r="E2" s="39"/>
      <c r="F2" s="39"/>
      <c r="G2" s="39"/>
      <c r="H2" s="39"/>
    </row>
    <row r="3" s="132" customFormat="1" ht="18" spans="1:11">
      <c r="A3" s="135" t="s">
        <v>1005</v>
      </c>
      <c r="B3" s="136" t="s">
        <v>1006</v>
      </c>
      <c r="C3" s="136"/>
      <c r="D3" s="136"/>
      <c r="E3" s="137" t="s">
        <v>1007</v>
      </c>
      <c r="F3" s="137"/>
      <c r="G3" s="137"/>
      <c r="H3" s="135" t="s">
        <v>1008</v>
      </c>
    </row>
    <row r="4" s="132" customFormat="1" ht="40.5" spans="1:11">
      <c r="A4" s="138" t="s">
        <v>1009</v>
      </c>
      <c r="B4" s="139" t="s">
        <v>1010</v>
      </c>
      <c r="C4" s="139"/>
      <c r="D4" s="139"/>
      <c r="E4" s="139" t="s">
        <v>1010</v>
      </c>
      <c r="F4" s="139"/>
      <c r="G4" s="139"/>
      <c r="H4" s="140" t="s">
        <v>1011</v>
      </c>
      <c r="K4" s="141" t="s">
        <v>1012</v>
      </c>
    </row>
    <row r="5" s="132" customFormat="1" ht="30" customHeight="1" spans="1:11">
      <c r="A5" s="39" t="s">
        <v>1013</v>
      </c>
      <c r="B5" s="39"/>
      <c r="C5" s="39"/>
      <c r="D5" s="39"/>
      <c r="E5" s="39"/>
      <c r="F5" s="39"/>
      <c r="G5" s="39"/>
      <c r="H5" s="39"/>
    </row>
    <row r="6" s="132" customFormat="1" ht="18" spans="1:11">
      <c r="A6" s="135" t="s">
        <v>1005</v>
      </c>
      <c r="B6" s="136" t="s">
        <v>1006</v>
      </c>
      <c r="C6" s="136"/>
      <c r="D6" s="136"/>
      <c r="E6" s="137" t="s">
        <v>1007</v>
      </c>
      <c r="F6" s="137"/>
      <c r="G6" s="137"/>
      <c r="H6" s="135" t="s">
        <v>1008</v>
      </c>
    </row>
    <row r="7" s="132" customFormat="1" ht="38.25" spans="1:11">
      <c r="A7" s="138" t="s">
        <v>1009</v>
      </c>
      <c r="B7" s="142" t="s">
        <v>1014</v>
      </c>
      <c r="C7" s="142"/>
      <c r="D7" s="142"/>
      <c r="E7" s="142" t="s">
        <v>1014</v>
      </c>
      <c r="F7" s="142"/>
      <c r="G7" s="142"/>
      <c r="H7" s="140" t="s">
        <v>1011</v>
      </c>
    </row>
    <row r="8" s="132" customFormat="1" ht="22.5" spans="1:11">
      <c r="A8" s="143" t="s">
        <v>1015</v>
      </c>
      <c r="B8" s="144"/>
      <c r="C8" s="144"/>
      <c r="D8" s="144"/>
      <c r="E8" s="144"/>
      <c r="F8" s="144"/>
      <c r="G8" s="144"/>
      <c r="H8" s="144"/>
    </row>
    <row r="9" s="132" customFormat="1" ht="22.5" spans="1:11">
      <c r="A9" s="143" t="s">
        <v>1016</v>
      </c>
      <c r="B9" s="143"/>
      <c r="C9" s="143"/>
      <c r="D9" s="143"/>
      <c r="E9" s="143"/>
      <c r="F9" s="143"/>
      <c r="G9" s="143"/>
      <c r="H9" s="143"/>
    </row>
    <row r="10" s="132" customFormat="1" ht="85.2" customHeight="1" spans="1:11">
      <c r="A10" s="145" t="s">
        <v>1017</v>
      </c>
      <c r="B10" s="144"/>
      <c r="C10" s="144"/>
      <c r="D10" s="144"/>
      <c r="E10" s="144"/>
      <c r="F10" s="144"/>
      <c r="G10" s="144"/>
      <c r="H10" s="144"/>
    </row>
    <row r="11" s="132" customFormat="1" ht="33" customHeight="1" spans="1:11">
      <c r="A11" s="146" t="s">
        <v>1018</v>
      </c>
      <c r="B11" s="147" t="s">
        <v>1019</v>
      </c>
      <c r="C11" s="147"/>
      <c r="D11" s="147"/>
      <c r="E11" s="147"/>
      <c r="F11" s="147"/>
      <c r="G11" s="147"/>
      <c r="H11" s="147"/>
    </row>
    <row r="12" s="132" customFormat="1" spans="1:11">
      <c r="A12" s="148" t="s">
        <v>1020</v>
      </c>
      <c r="B12" s="148" t="s">
        <v>1021</v>
      </c>
      <c r="C12" s="148"/>
      <c r="D12" s="148"/>
      <c r="E12" s="148"/>
      <c r="F12" s="148"/>
      <c r="G12" s="148"/>
      <c r="H12" s="148"/>
    </row>
    <row r="13" s="132" customFormat="1" spans="1:11">
      <c r="A13" s="148"/>
      <c r="B13" s="148"/>
      <c r="C13" s="148"/>
      <c r="D13" s="148"/>
      <c r="E13" s="148"/>
      <c r="F13" s="148"/>
      <c r="G13" s="148"/>
      <c r="H13" s="148"/>
    </row>
    <row r="14" s="132" customFormat="1" spans="1:11">
      <c r="A14" s="148" t="s">
        <v>1022</v>
      </c>
      <c r="B14" s="148" t="s">
        <v>1023</v>
      </c>
      <c r="C14" s="148"/>
      <c r="D14" s="148"/>
      <c r="E14" s="148"/>
      <c r="F14" s="148"/>
      <c r="G14" s="148"/>
      <c r="H14" s="148"/>
    </row>
    <row r="15" s="132" customFormat="1" spans="1:11">
      <c r="A15" s="148"/>
      <c r="B15" s="148"/>
      <c r="C15" s="148"/>
      <c r="D15" s="148"/>
      <c r="E15" s="148"/>
      <c r="F15" s="148"/>
      <c r="G15" s="148"/>
      <c r="H15" s="148"/>
    </row>
    <row r="16" s="132" customFormat="1" spans="1:11">
      <c r="A16" s="148" t="s">
        <v>1024</v>
      </c>
      <c r="B16" s="148" t="s">
        <v>1025</v>
      </c>
      <c r="C16" s="148"/>
      <c r="D16" s="148"/>
      <c r="E16" s="148"/>
      <c r="F16" s="148"/>
      <c r="G16" s="148"/>
      <c r="H16" s="148"/>
    </row>
    <row r="17" s="132" customFormat="1" spans="1:8">
      <c r="A17" s="148"/>
      <c r="B17" s="148"/>
      <c r="C17" s="148"/>
      <c r="D17" s="148"/>
      <c r="E17" s="148"/>
      <c r="F17" s="148"/>
      <c r="G17" s="148"/>
      <c r="H17" s="148"/>
    </row>
    <row r="18" s="132" customFormat="1" spans="1:8">
      <c r="A18" s="148" t="s">
        <v>1026</v>
      </c>
      <c r="B18" s="148" t="s">
        <v>1027</v>
      </c>
      <c r="C18" s="148"/>
      <c r="D18" s="148"/>
      <c r="E18" s="148"/>
      <c r="F18" s="148"/>
      <c r="G18" s="148"/>
      <c r="H18" s="148"/>
    </row>
    <row r="19" s="132" customFormat="1" spans="1:8">
      <c r="A19" s="148"/>
      <c r="B19" s="148"/>
      <c r="C19" s="148"/>
      <c r="D19" s="148"/>
      <c r="E19" s="148"/>
      <c r="F19" s="148"/>
      <c r="G19" s="148"/>
      <c r="H19" s="148"/>
    </row>
    <row r="20" s="132" customFormat="1" spans="1:8">
      <c r="A20" s="148" t="s">
        <v>1028</v>
      </c>
      <c r="B20" s="148" t="s">
        <v>1029</v>
      </c>
      <c r="C20" s="148"/>
      <c r="D20" s="148"/>
      <c r="E20" s="148"/>
      <c r="F20" s="148"/>
      <c r="G20" s="148"/>
      <c r="H20" s="148"/>
    </row>
    <row r="21" s="132" customFormat="1" spans="1:8">
      <c r="A21" s="148"/>
      <c r="B21" s="148"/>
      <c r="C21" s="148"/>
      <c r="D21" s="148"/>
      <c r="E21" s="148"/>
      <c r="F21" s="148"/>
      <c r="G21" s="148"/>
      <c r="H21" s="148"/>
    </row>
    <row r="22" s="132" customFormat="1" ht="353" customHeight="1" spans="1:8">
      <c r="A22" s="148" t="s">
        <v>1030</v>
      </c>
      <c r="B22" s="149" t="s">
        <v>1031</v>
      </c>
      <c r="C22" s="149"/>
      <c r="D22" s="149"/>
      <c r="E22" s="149"/>
      <c r="F22" s="149"/>
      <c r="G22" s="149"/>
      <c r="H22" s="149"/>
    </row>
    <row r="23" s="132" customFormat="1" ht="132" customHeight="1" spans="1:8">
      <c r="A23" s="149" t="s">
        <v>1032</v>
      </c>
      <c r="B23" s="150" t="s">
        <v>1033</v>
      </c>
      <c r="C23" s="150"/>
      <c r="D23" s="150"/>
      <c r="E23" s="150"/>
      <c r="F23" s="150"/>
      <c r="G23" s="150"/>
      <c r="H23" s="150"/>
    </row>
    <row r="24" s="132" customFormat="1" spans="1:8">
      <c r="A24" s="149" t="s">
        <v>1034</v>
      </c>
      <c r="B24" s="151" t="s">
        <v>1035</v>
      </c>
      <c r="C24" s="151"/>
      <c r="D24" s="151"/>
      <c r="E24" s="151"/>
      <c r="F24" s="151"/>
      <c r="G24" s="151"/>
      <c r="H24" s="151"/>
    </row>
    <row r="25" s="132" customFormat="1" ht="28.95" customHeight="1" spans="1:8">
      <c r="A25" s="149"/>
      <c r="B25" s="151"/>
      <c r="C25" s="151"/>
      <c r="D25" s="151"/>
      <c r="E25" s="151"/>
      <c r="F25" s="151"/>
      <c r="G25" s="151"/>
      <c r="H25" s="151"/>
    </row>
    <row r="26" s="132" customFormat="1" ht="33" customHeight="1" spans="1:8">
      <c r="A26" s="152" t="s">
        <v>1036</v>
      </c>
      <c r="B26" s="152"/>
      <c r="C26" s="152"/>
      <c r="D26" s="152"/>
      <c r="E26" s="152"/>
      <c r="F26" s="152"/>
      <c r="G26" s="152"/>
      <c r="H26" s="152"/>
    </row>
  </sheetData>
  <mergeCells count="30">
    <mergeCell ref="A1:H1"/>
    <mergeCell ref="A2:H2"/>
    <mergeCell ref="B3:D3"/>
    <mergeCell ref="E3:G3"/>
    <mergeCell ref="B4:D4"/>
    <mergeCell ref="E4:G4"/>
    <mergeCell ref="A5:H5"/>
    <mergeCell ref="B6:D6"/>
    <mergeCell ref="E6:G6"/>
    <mergeCell ref="B7:D7"/>
    <mergeCell ref="E7:G7"/>
    <mergeCell ref="A8:H8"/>
    <mergeCell ref="A9:H9"/>
    <mergeCell ref="A10:H10"/>
    <mergeCell ref="B11:H11"/>
    <mergeCell ref="B22:H22"/>
    <mergeCell ref="B23:H23"/>
    <mergeCell ref="A26:H26"/>
    <mergeCell ref="A12:A13"/>
    <mergeCell ref="A14:A15"/>
    <mergeCell ref="A16:A17"/>
    <mergeCell ref="A18:A19"/>
    <mergeCell ref="A20:A21"/>
    <mergeCell ref="A24:A25"/>
    <mergeCell ref="B14:H15"/>
    <mergeCell ref="B16:H17"/>
    <mergeCell ref="B18:H19"/>
    <mergeCell ref="B20:H21"/>
    <mergeCell ref="B12:H13"/>
    <mergeCell ref="B24:H25"/>
  </mergeCells>
  <hyperlinks>
    <hyperlink ref="K4" r:id="rId5" display="https://www.ups.com/cn/zh/support/shipping-support/shipping-costs-rates/fuel-surcharges.page"/>
  </hyperlinks>
  <pageMargins left="0.75" right="0.75" top="1" bottom="1" header="0.5" footer="0.5"/>
  <headerFooter/>
  <drawing r:id="rId1"/>
  <legacyDrawing r:id="rId2"/>
  <oleObjects>
    <mc:AlternateContent xmlns:mc="http://schemas.openxmlformats.org/markup-compatibility/2006">
      <mc:Choice Requires="x14">
        <oleObject shapeId="26625" progId="Excel.Sheet.12" r:id="rId3" dvAspect="DVASPECT_ICON">
          <objectPr defaultSize="0" r:id="rId4">
            <anchor moveWithCells="1">
              <from>
                <xdr:col>7</xdr:col>
                <xdr:colOff>1920875</xdr:colOff>
                <xdr:row>21</xdr:row>
                <xdr:rowOff>819785</xdr:rowOff>
              </from>
              <to>
                <xdr:col>8</xdr:col>
                <xdr:colOff>711200</xdr:colOff>
                <xdr:row>21</xdr:row>
                <xdr:rowOff>1657985</xdr:rowOff>
              </to>
            </anchor>
          </objectPr>
        </oleObject>
      </mc:Choice>
      <mc:Fallback>
        <oleObject shapeId="26625" progId="Excel.Sheet.12" r:id="rId3" dvAspect="DVASPECT_ICON"/>
      </mc:Fallback>
    </mc:AlternateContent>
  </oleObjec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tabColor rgb="FF0070C0"/>
  </sheetPr>
  <dimension ref="A1:I25"/>
  <sheetViews>
    <sheetView showGridLines="0" zoomScale="85" zoomScaleNormal="85" workbookViewId="0">
      <pane ySplit="3" topLeftCell="A4" activePane="bottomLeft" state="frozen"/>
      <selection/>
      <selection pane="bottomLeft" activeCell="A1" sqref="A1:G1"/>
    </sheetView>
  </sheetViews>
  <sheetFormatPr defaultColWidth="9" defaultRowHeight="17.25"/>
  <cols>
    <col min="1" max="1" width="34.6666666666667" style="50" customWidth="1"/>
    <col min="2" max="2" width="21.7916666666667" style="50" customWidth="1"/>
    <col min="3" max="3" width="21.4416666666667" style="50" customWidth="1"/>
    <col min="4" max="4" width="23.8833333333333" style="50" customWidth="1"/>
    <col min="5" max="5" width="38.8833333333333" style="50" customWidth="1"/>
    <col min="6" max="6" width="9" style="50"/>
    <col min="7" max="7" width="10.9666666666667" style="50" customWidth="1"/>
    <col min="8" max="16384" width="9" style="50"/>
  </cols>
  <sheetData>
    <row r="1" s="50" customFormat="1" ht="100.05" customHeight="1" spans="1:7">
      <c r="A1" s="99" t="str">
        <f>_xlfn.DISPIMG("ID_D6697A225B864C34A678052B48D4E660",1)</f>
        <v>=DISPIMG("ID_D6697A225B864C34A678052B48D4E660",1)</v>
      </c>
      <c r="B1" s="100"/>
      <c r="C1" s="100"/>
      <c r="D1" s="100"/>
      <c r="E1" s="100"/>
      <c r="F1" s="100"/>
      <c r="G1" s="101"/>
    </row>
    <row r="2" s="50" customFormat="1" ht="30" customHeight="1" spans="1:7">
      <c r="A2" s="102" t="s">
        <v>1037</v>
      </c>
      <c r="B2" s="103"/>
      <c r="C2" s="103"/>
      <c r="D2" s="103"/>
      <c r="E2" s="103"/>
      <c r="F2" s="103"/>
      <c r="G2" s="104"/>
    </row>
    <row r="3" s="50" customFormat="1" ht="22.5" spans="1:7">
      <c r="A3" s="105" t="s">
        <v>1038</v>
      </c>
      <c r="B3" s="105" t="s">
        <v>1039</v>
      </c>
      <c r="C3" s="105" t="s">
        <v>1040</v>
      </c>
      <c r="D3" s="105" t="s">
        <v>831</v>
      </c>
      <c r="E3" s="102" t="s">
        <v>1041</v>
      </c>
      <c r="F3" s="103"/>
      <c r="G3" s="104"/>
    </row>
    <row r="4" s="50" customFormat="1" ht="33" customHeight="1" spans="1:7">
      <c r="A4" s="106" t="s">
        <v>1042</v>
      </c>
      <c r="B4" s="107">
        <v>70</v>
      </c>
      <c r="C4" s="107">
        <v>64</v>
      </c>
      <c r="D4" s="107">
        <v>62</v>
      </c>
      <c r="E4" s="108" t="s">
        <v>1043</v>
      </c>
      <c r="F4" s="108"/>
      <c r="G4" s="108"/>
    </row>
    <row r="5" s="50" customFormat="1" ht="30" customHeight="1" spans="1:7">
      <c r="A5" s="106" t="s">
        <v>1044</v>
      </c>
      <c r="B5" s="107">
        <v>71</v>
      </c>
      <c r="C5" s="107">
        <v>65</v>
      </c>
      <c r="D5" s="107">
        <v>63</v>
      </c>
      <c r="E5" s="108"/>
      <c r="F5" s="108"/>
      <c r="G5" s="108"/>
    </row>
    <row r="6" s="50" customFormat="1" ht="30" customHeight="1" spans="1:7">
      <c r="A6" s="106" t="s">
        <v>1045</v>
      </c>
      <c r="B6" s="107">
        <v>72</v>
      </c>
      <c r="C6" s="107">
        <v>66</v>
      </c>
      <c r="D6" s="107">
        <v>64</v>
      </c>
      <c r="E6" s="108"/>
      <c r="F6" s="108"/>
      <c r="G6" s="108"/>
    </row>
    <row r="7" s="50" customFormat="1" ht="45" customHeight="1" spans="1:7">
      <c r="A7" s="109" t="s">
        <v>1046</v>
      </c>
      <c r="B7" s="109"/>
      <c r="C7" s="109"/>
      <c r="D7" s="109"/>
      <c r="E7" s="109"/>
      <c r="F7" s="109"/>
      <c r="G7" s="109"/>
    </row>
    <row r="8" s="50" customFormat="1" ht="33.9" customHeight="1" spans="1:7">
      <c r="A8" s="102" t="s">
        <v>1047</v>
      </c>
      <c r="B8" s="103"/>
      <c r="C8" s="103"/>
      <c r="D8" s="103"/>
      <c r="E8" s="103"/>
      <c r="F8" s="103"/>
      <c r="G8" s="104"/>
    </row>
    <row r="9" s="50" customFormat="1" ht="22.5" spans="1:7">
      <c r="A9" s="105" t="s">
        <v>1038</v>
      </c>
      <c r="B9" s="105" t="s">
        <v>1039</v>
      </c>
      <c r="C9" s="105" t="s">
        <v>1040</v>
      </c>
      <c r="D9" s="105" t="s">
        <v>831</v>
      </c>
      <c r="E9" s="102" t="s">
        <v>1041</v>
      </c>
      <c r="F9" s="103"/>
      <c r="G9" s="104"/>
    </row>
    <row r="10" s="50" customFormat="1" ht="35.1" customHeight="1" spans="1:7">
      <c r="A10" s="106" t="s">
        <v>1042</v>
      </c>
      <c r="B10" s="107">
        <v>71</v>
      </c>
      <c r="C10" s="107">
        <v>65</v>
      </c>
      <c r="D10" s="107">
        <v>63</v>
      </c>
      <c r="E10" s="108" t="s">
        <v>1048</v>
      </c>
      <c r="F10" s="108"/>
      <c r="G10" s="108"/>
    </row>
    <row r="11" s="50" customFormat="1" ht="32.1" customHeight="1" spans="1:7">
      <c r="A11" s="106" t="s">
        <v>1044</v>
      </c>
      <c r="B11" s="107">
        <v>72</v>
      </c>
      <c r="C11" s="107">
        <v>66</v>
      </c>
      <c r="D11" s="107">
        <v>64</v>
      </c>
      <c r="E11" s="108"/>
      <c r="F11" s="108"/>
      <c r="G11" s="108"/>
    </row>
    <row r="12" s="50" customFormat="1" ht="33.9" customHeight="1" spans="1:7">
      <c r="A12" s="106" t="s">
        <v>1045</v>
      </c>
      <c r="B12" s="107">
        <v>73</v>
      </c>
      <c r="C12" s="107">
        <v>67</v>
      </c>
      <c r="D12" s="107">
        <v>65</v>
      </c>
      <c r="E12" s="110"/>
      <c r="F12" s="108"/>
      <c r="G12" s="108"/>
    </row>
    <row r="13" s="50" customFormat="1" ht="24.75" spans="1:7">
      <c r="A13" s="65" t="s">
        <v>1049</v>
      </c>
      <c r="B13" s="65"/>
      <c r="C13" s="65"/>
      <c r="D13" s="65"/>
      <c r="E13" s="65"/>
      <c r="F13" s="65"/>
      <c r="G13" s="65"/>
    </row>
    <row r="14" s="50" customFormat="1" ht="21" spans="1:7">
      <c r="A14" s="111" t="s">
        <v>1050</v>
      </c>
      <c r="B14" s="112"/>
      <c r="C14" s="111"/>
      <c r="D14" s="113"/>
      <c r="E14" s="114"/>
      <c r="F14" s="115"/>
      <c r="G14" s="116"/>
    </row>
    <row r="15" s="50" customFormat="1" ht="113" customHeight="1" spans="1:7">
      <c r="A15" s="117" t="s">
        <v>1051</v>
      </c>
      <c r="B15" s="118"/>
      <c r="C15" s="118"/>
      <c r="D15" s="119"/>
      <c r="E15" s="119"/>
      <c r="F15" s="120"/>
      <c r="G15" s="121"/>
    </row>
    <row r="16" s="50" customFormat="1" ht="96" customHeight="1" spans="1:7">
      <c r="A16" s="122" t="s">
        <v>1052</v>
      </c>
      <c r="B16" s="123"/>
      <c r="C16" s="123"/>
      <c r="D16" s="124"/>
      <c r="E16" s="123"/>
      <c r="F16" s="125"/>
      <c r="G16" s="126"/>
    </row>
    <row r="17" s="50" customFormat="1" ht="44" customHeight="1" spans="1:9">
      <c r="A17" s="127" t="s">
        <v>1053</v>
      </c>
      <c r="B17" s="127"/>
      <c r="C17" s="127"/>
      <c r="D17" s="127"/>
      <c r="E17" s="127"/>
      <c r="F17" s="127"/>
      <c r="G17" s="127"/>
    </row>
    <row r="18" s="50" customFormat="1" ht="24.75" spans="1:9">
      <c r="A18" s="65" t="s">
        <v>1054</v>
      </c>
      <c r="B18" s="65"/>
      <c r="C18" s="65"/>
      <c r="D18" s="65"/>
      <c r="E18" s="65"/>
      <c r="F18" s="65"/>
      <c r="G18" s="65"/>
    </row>
    <row r="19" s="50" customFormat="1" ht="147" customHeight="1" spans="1:9">
      <c r="A19" s="128" t="s">
        <v>1055</v>
      </c>
      <c r="B19" s="128"/>
      <c r="C19" s="128"/>
      <c r="D19" s="128"/>
      <c r="E19" s="128"/>
      <c r="F19" s="128"/>
      <c r="G19" s="128"/>
    </row>
    <row r="20" s="50" customFormat="1" ht="25.2" customHeight="1" spans="1:9">
      <c r="A20" s="65" t="s">
        <v>1056</v>
      </c>
      <c r="B20" s="65"/>
      <c r="C20" s="65"/>
      <c r="D20" s="65"/>
      <c r="E20" s="65"/>
      <c r="F20" s="65"/>
      <c r="G20" s="65"/>
    </row>
    <row r="21" s="50" customFormat="1" ht="24" customHeight="1" spans="1:9">
      <c r="A21" s="129" t="s">
        <v>1057</v>
      </c>
      <c r="B21" s="129"/>
      <c r="C21" s="129"/>
      <c r="D21" s="129"/>
      <c r="E21" s="129"/>
      <c r="F21" s="129"/>
      <c r="G21" s="129"/>
    </row>
    <row r="22" s="50" customFormat="1" ht="409" customHeight="1" spans="1:9">
      <c r="A22" s="129"/>
      <c r="B22" s="129"/>
      <c r="C22" s="129"/>
      <c r="D22" s="129"/>
      <c r="E22" s="129"/>
      <c r="F22" s="129"/>
      <c r="G22" s="129"/>
    </row>
    <row r="23" s="50" customFormat="1" ht="32" customHeight="1" spans="1:9">
      <c r="A23" s="65" t="s">
        <v>1058</v>
      </c>
      <c r="B23" s="65"/>
      <c r="C23" s="65"/>
      <c r="D23" s="65"/>
      <c r="E23" s="65"/>
      <c r="F23" s="65"/>
      <c r="G23" s="65"/>
    </row>
    <row r="24" s="50" customFormat="1" ht="159" customHeight="1" spans="1:9">
      <c r="A24" s="130" t="s">
        <v>1059</v>
      </c>
      <c r="B24" s="130"/>
      <c r="C24" s="130"/>
      <c r="D24" s="130"/>
      <c r="E24" s="130"/>
      <c r="F24" s="130"/>
      <c r="G24" s="130"/>
      <c r="I24" s="72"/>
    </row>
    <row r="25" spans="1:9">
      <c r="A25" s="131"/>
      <c r="B25" s="131"/>
      <c r="C25" s="131"/>
      <c r="D25" s="131"/>
      <c r="E25" s="131"/>
      <c r="F25" s="131"/>
      <c r="G25" s="131"/>
    </row>
  </sheetData>
  <mergeCells count="19">
    <mergeCell ref="A1:G1"/>
    <mergeCell ref="A2:G2"/>
    <mergeCell ref="E3:G3"/>
    <mergeCell ref="A7:G7"/>
    <mergeCell ref="A8:G8"/>
    <mergeCell ref="E9:G9"/>
    <mergeCell ref="A13:G13"/>
    <mergeCell ref="A14:G14"/>
    <mergeCell ref="A15:G15"/>
    <mergeCell ref="A16:G16"/>
    <mergeCell ref="A17:G17"/>
    <mergeCell ref="A18:G18"/>
    <mergeCell ref="A19:G19"/>
    <mergeCell ref="A20:G20"/>
    <mergeCell ref="A23:G23"/>
    <mergeCell ref="A24:G24"/>
    <mergeCell ref="E4:G6"/>
    <mergeCell ref="E10:G12"/>
    <mergeCell ref="A21:G22"/>
  </mergeCells>
  <pageMargins left="0.75" right="0.75" top="1" bottom="1" header="0.5" footer="0.5"/>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tabColor rgb="FF0070C0"/>
  </sheetPr>
  <dimension ref="A1:F88"/>
  <sheetViews>
    <sheetView showGridLines="0" zoomScale="70" zoomScaleNormal="70" workbookViewId="0">
      <pane ySplit="3" topLeftCell="A4" activePane="bottomLeft" state="frozen"/>
      <selection/>
      <selection pane="bottomLeft" activeCell="F4" sqref="F4:F10"/>
    </sheetView>
  </sheetViews>
  <sheetFormatPr defaultColWidth="9" defaultRowHeight="17.25" outlineLevelCol="5"/>
  <cols>
    <col min="1" max="1" width="48" style="80" customWidth="1"/>
    <col min="2" max="2" width="14.8833333333333" style="80" customWidth="1"/>
    <col min="3" max="4" width="14.8833333333333" style="84" customWidth="1"/>
    <col min="5" max="5" width="45.2" style="80" customWidth="1"/>
    <col min="6" max="7" width="9.38333333333333" style="80"/>
    <col min="8" max="8" width="19.2083333333333" style="80" customWidth="1"/>
    <col min="9" max="16279" width="8.2" style="80"/>
    <col min="16280" max="16384" width="9" style="80"/>
  </cols>
  <sheetData>
    <row r="1" s="62" customFormat="1" ht="100.05" customHeight="1" spans="1:6">
      <c r="A1" s="85" t="str">
        <f>_xlfn.DISPIMG("ID_D6697A225B864C34A678052B48D4E660",1)</f>
        <v>=DISPIMG("ID_D6697A225B864C34A678052B48D4E660",1)</v>
      </c>
      <c r="B1" s="86"/>
      <c r="C1" s="86"/>
      <c r="D1" s="86"/>
      <c r="E1" s="87"/>
    </row>
    <row r="2" s="62" customFormat="1" ht="54" customHeight="1" spans="1:6">
      <c r="A2" s="88" t="s">
        <v>1060</v>
      </c>
      <c r="B2" s="89"/>
      <c r="C2" s="89"/>
      <c r="D2" s="89"/>
      <c r="E2" s="89"/>
    </row>
    <row r="3" s="62" customFormat="1" ht="30" spans="1:6">
      <c r="A3" s="90" t="s">
        <v>124</v>
      </c>
      <c r="B3" s="90" t="s">
        <v>830</v>
      </c>
      <c r="C3" s="90" t="s">
        <v>1040</v>
      </c>
      <c r="D3" s="90" t="s">
        <v>704</v>
      </c>
      <c r="E3" s="90" t="s">
        <v>232</v>
      </c>
    </row>
    <row r="4" s="62" customFormat="1" ht="30" spans="1:6">
      <c r="A4" s="59" t="s">
        <v>711</v>
      </c>
      <c r="B4" s="91">
        <v>49</v>
      </c>
      <c r="C4" s="91">
        <v>47</v>
      </c>
      <c r="D4" s="91">
        <v>45</v>
      </c>
      <c r="E4" s="59" t="s">
        <v>1061</v>
      </c>
      <c r="F4"/>
    </row>
    <row r="5" s="62" customFormat="1" ht="30" spans="1:6">
      <c r="A5" s="59" t="s">
        <v>1062</v>
      </c>
      <c r="B5" s="91">
        <v>50</v>
      </c>
      <c r="C5" s="91">
        <v>48</v>
      </c>
      <c r="D5" s="91">
        <v>46</v>
      </c>
      <c r="E5" s="59" t="s">
        <v>1061</v>
      </c>
    </row>
    <row r="6" s="62" customFormat="1" ht="67.2" customHeight="1" spans="1:6">
      <c r="A6" s="59" t="s">
        <v>1063</v>
      </c>
      <c r="B6" s="91">
        <v>50.5</v>
      </c>
      <c r="C6" s="91">
        <v>48.5</v>
      </c>
      <c r="D6" s="91">
        <v>46.5</v>
      </c>
      <c r="E6" s="59" t="s">
        <v>1061</v>
      </c>
    </row>
    <row r="7" s="62" customFormat="1" ht="53.1" customHeight="1" spans="1:6">
      <c r="A7" s="88" t="s">
        <v>1064</v>
      </c>
      <c r="B7" s="89"/>
      <c r="C7" s="89"/>
      <c r="D7" s="89"/>
      <c r="E7" s="89"/>
    </row>
    <row r="8" s="62" customFormat="1" ht="30" spans="1:6">
      <c r="A8" s="90" t="s">
        <v>124</v>
      </c>
      <c r="B8" s="90" t="s">
        <v>830</v>
      </c>
      <c r="C8" s="90" t="s">
        <v>1040</v>
      </c>
      <c r="D8" s="90" t="s">
        <v>704</v>
      </c>
      <c r="E8" s="90" t="s">
        <v>232</v>
      </c>
    </row>
    <row r="9" s="62" customFormat="1" ht="30" spans="1:6">
      <c r="A9" s="59" t="s">
        <v>711</v>
      </c>
      <c r="B9" s="92">
        <v>52.5</v>
      </c>
      <c r="C9" s="92">
        <v>50.5</v>
      </c>
      <c r="D9" s="92">
        <v>48.5</v>
      </c>
      <c r="E9" s="59" t="s">
        <v>1065</v>
      </c>
    </row>
    <row r="10" s="62" customFormat="1" ht="30" spans="1:6">
      <c r="A10" s="59" t="s">
        <v>1062</v>
      </c>
      <c r="B10" s="92">
        <v>53.5</v>
      </c>
      <c r="C10" s="92">
        <v>51.5</v>
      </c>
      <c r="D10" s="92">
        <v>49.5</v>
      </c>
      <c r="E10" s="59" t="s">
        <v>1065</v>
      </c>
    </row>
    <row r="11" s="62" customFormat="1" ht="79.2" customHeight="1" spans="1:6">
      <c r="A11" s="59" t="s">
        <v>1063</v>
      </c>
      <c r="B11" s="92">
        <v>54</v>
      </c>
      <c r="C11" s="92">
        <v>52</v>
      </c>
      <c r="D11" s="92">
        <v>50</v>
      </c>
      <c r="E11" s="59" t="s">
        <v>1065</v>
      </c>
    </row>
    <row r="12" s="74" customFormat="1" ht="225" customHeight="1" spans="1:6">
      <c r="A12" s="93" t="s">
        <v>1066</v>
      </c>
      <c r="B12" s="94"/>
      <c r="C12" s="94"/>
      <c r="D12" s="94"/>
      <c r="E12" s="94"/>
    </row>
    <row r="13" s="75" customFormat="1" ht="35.1" customHeight="1" spans="1:6">
      <c r="A13" s="65" t="s">
        <v>1067</v>
      </c>
      <c r="B13" s="65"/>
      <c r="C13" s="65"/>
      <c r="D13" s="65"/>
      <c r="E13" s="65"/>
    </row>
    <row r="14" s="74" customFormat="1" ht="28.2" customHeight="1" spans="1:6">
      <c r="A14" s="95" t="s">
        <v>1068</v>
      </c>
      <c r="B14" s="95"/>
      <c r="C14" s="95"/>
      <c r="D14" s="95"/>
      <c r="E14" s="95"/>
    </row>
    <row r="15" s="74" customFormat="1" ht="28.2" customHeight="1" spans="1:6">
      <c r="A15" s="95" t="s">
        <v>1069</v>
      </c>
      <c r="B15" s="95"/>
      <c r="C15" s="95"/>
      <c r="D15" s="95"/>
      <c r="E15" s="95"/>
    </row>
    <row r="16" s="76" customFormat="1" spans="1:6">
      <c r="A16" s="95" t="s">
        <v>1070</v>
      </c>
      <c r="B16" s="95"/>
      <c r="C16" s="95"/>
      <c r="D16" s="95"/>
      <c r="E16" s="95"/>
    </row>
    <row r="17" s="76" customFormat="1" ht="28.2" customHeight="1" spans="1:5">
      <c r="A17" s="95" t="s">
        <v>1071</v>
      </c>
      <c r="B17" s="95"/>
      <c r="C17" s="95"/>
      <c r="D17" s="95"/>
      <c r="E17" s="95"/>
    </row>
    <row r="18" s="76" customFormat="1" ht="28.2" customHeight="1" spans="1:5">
      <c r="A18" s="95" t="s">
        <v>1072</v>
      </c>
      <c r="B18" s="95"/>
      <c r="C18" s="95"/>
      <c r="D18" s="95"/>
      <c r="E18" s="95"/>
    </row>
    <row r="19" s="76" customFormat="1" ht="28.2" customHeight="1" spans="1:5">
      <c r="A19" s="95" t="s">
        <v>1073</v>
      </c>
      <c r="B19" s="95"/>
      <c r="C19" s="95"/>
      <c r="D19" s="95"/>
      <c r="E19" s="95"/>
    </row>
    <row r="20" s="76" customFormat="1" ht="177" customHeight="1" spans="1:5">
      <c r="A20" s="95" t="s">
        <v>1074</v>
      </c>
      <c r="B20" s="95"/>
      <c r="C20" s="95"/>
      <c r="D20" s="95"/>
      <c r="E20" s="95"/>
    </row>
    <row r="21" s="77" customFormat="1" ht="255" customHeight="1" spans="1:5">
      <c r="A21" s="96" t="s">
        <v>1075</v>
      </c>
      <c r="B21" s="95"/>
      <c r="C21" s="95"/>
      <c r="D21" s="95"/>
      <c r="E21" s="95"/>
    </row>
    <row r="22" s="78" customFormat="1" ht="35.1" customHeight="1" spans="1:5">
      <c r="A22" s="65" t="s">
        <v>1076</v>
      </c>
      <c r="B22" s="65"/>
      <c r="C22" s="65"/>
      <c r="D22" s="65"/>
      <c r="E22" s="65"/>
    </row>
    <row r="23" s="79" customFormat="1" ht="37.2" customHeight="1" spans="1:5">
      <c r="A23" s="95" t="s">
        <v>1077</v>
      </c>
      <c r="B23" s="95"/>
      <c r="C23" s="95"/>
      <c r="D23" s="95"/>
      <c r="E23" s="95"/>
    </row>
    <row r="24" s="79" customFormat="1" ht="41.1" customHeight="1" spans="1:5">
      <c r="A24" s="95" t="s">
        <v>1078</v>
      </c>
      <c r="B24" s="95"/>
      <c r="C24" s="95"/>
      <c r="D24" s="95"/>
      <c r="E24" s="95"/>
    </row>
    <row r="25" s="79" customFormat="1" ht="28.2" customHeight="1" spans="1:5">
      <c r="A25" s="95" t="s">
        <v>1079</v>
      </c>
      <c r="B25" s="95"/>
      <c r="C25" s="95"/>
      <c r="D25" s="95"/>
      <c r="E25" s="95"/>
    </row>
    <row r="26" s="79" customFormat="1" ht="28.2" customHeight="1" spans="1:5">
      <c r="A26" s="95" t="s">
        <v>1080</v>
      </c>
      <c r="B26" s="95"/>
      <c r="C26" s="95"/>
      <c r="D26" s="95"/>
      <c r="E26" s="95"/>
    </row>
    <row r="27" s="77" customFormat="1" ht="28.2" customHeight="1" spans="1:5">
      <c r="A27" s="95" t="s">
        <v>1081</v>
      </c>
      <c r="B27" s="95"/>
      <c r="C27" s="95"/>
      <c r="D27" s="95"/>
      <c r="E27" s="95"/>
    </row>
    <row r="28" s="77" customFormat="1" ht="28.2" customHeight="1" spans="1:5">
      <c r="A28" s="95" t="s">
        <v>1082</v>
      </c>
      <c r="B28" s="95"/>
      <c r="C28" s="95"/>
      <c r="D28" s="95"/>
      <c r="E28" s="95"/>
    </row>
    <row r="29" s="79" customFormat="1" ht="28.2" customHeight="1" spans="1:5">
      <c r="A29" s="97" t="s">
        <v>1083</v>
      </c>
      <c r="B29" s="97"/>
      <c r="C29" s="97"/>
      <c r="D29" s="97"/>
      <c r="E29" s="97"/>
    </row>
    <row r="30" s="76" customFormat="1" ht="47.1" customHeight="1" spans="1:5">
      <c r="A30" s="95" t="s">
        <v>1084</v>
      </c>
      <c r="B30" s="95"/>
      <c r="C30" s="95"/>
      <c r="D30" s="95"/>
      <c r="E30" s="95"/>
    </row>
    <row r="31" s="76" customFormat="1" ht="43.2" customHeight="1" spans="1:5">
      <c r="A31" s="95" t="s">
        <v>1085</v>
      </c>
      <c r="B31" s="95"/>
      <c r="C31" s="95"/>
      <c r="D31" s="95"/>
      <c r="E31" s="95"/>
    </row>
    <row r="32" s="80" customFormat="1" ht="129" customHeight="1" spans="1:5">
      <c r="A32" s="95" t="s">
        <v>1086</v>
      </c>
      <c r="B32" s="95"/>
      <c r="C32" s="95"/>
      <c r="D32" s="95"/>
      <c r="E32" s="95"/>
    </row>
    <row r="33" s="80" customFormat="1" ht="28.2" customHeight="1" spans="1:5">
      <c r="A33" s="95" t="s">
        <v>1087</v>
      </c>
      <c r="B33" s="95"/>
      <c r="C33" s="95"/>
      <c r="D33" s="95"/>
      <c r="E33" s="95"/>
    </row>
    <row r="34" s="80" customFormat="1" ht="44.1" customHeight="1" spans="1:5">
      <c r="A34" s="95" t="s">
        <v>1088</v>
      </c>
      <c r="B34" s="95"/>
      <c r="C34" s="95"/>
      <c r="D34" s="95"/>
      <c r="E34" s="95"/>
    </row>
    <row r="35" s="81" customFormat="1" ht="58.2" customHeight="1" spans="1:5">
      <c r="A35" s="98" t="s">
        <v>1089</v>
      </c>
      <c r="B35" s="98"/>
      <c r="C35" s="98"/>
      <c r="D35" s="98"/>
      <c r="E35" s="98"/>
    </row>
    <row r="36" s="82" customFormat="1" spans="1:5">
      <c r="A36" s="80"/>
      <c r="B36" s="80"/>
      <c r="C36" s="84"/>
      <c r="D36" s="84"/>
      <c r="E36" s="80"/>
    </row>
    <row r="37" s="82" customFormat="1" spans="1:5">
      <c r="A37" s="80"/>
      <c r="B37" s="80"/>
      <c r="C37" s="84"/>
      <c r="D37" s="84"/>
      <c r="E37" s="80"/>
    </row>
    <row r="38" s="82" customFormat="1" spans="1:5">
      <c r="A38" s="80"/>
      <c r="B38" s="80"/>
      <c r="C38" s="84"/>
      <c r="D38" s="84"/>
      <c r="E38" s="80"/>
    </row>
    <row r="39" s="82" customFormat="1" spans="1:5">
      <c r="A39" s="80"/>
      <c r="B39" s="80"/>
      <c r="C39" s="84"/>
      <c r="D39" s="84"/>
      <c r="E39" s="80"/>
    </row>
    <row r="40" s="82" customFormat="1" spans="1:5">
      <c r="A40" s="80"/>
      <c r="B40" s="80"/>
      <c r="C40" s="84"/>
      <c r="D40" s="84"/>
      <c r="E40" s="80"/>
    </row>
    <row r="41" s="82" customFormat="1" spans="1:5">
      <c r="A41" s="80"/>
      <c r="B41" s="80"/>
      <c r="C41" s="84"/>
      <c r="D41" s="84"/>
      <c r="E41" s="80"/>
    </row>
    <row r="42" s="82" customFormat="1" spans="1:5">
      <c r="A42" s="80"/>
      <c r="B42" s="80"/>
      <c r="C42" s="84"/>
      <c r="D42" s="84"/>
      <c r="E42" s="80"/>
    </row>
    <row r="43" s="82" customFormat="1" spans="1:5">
      <c r="A43" s="80"/>
      <c r="B43" s="80"/>
      <c r="C43" s="84"/>
      <c r="D43" s="84"/>
      <c r="E43" s="80"/>
    </row>
    <row r="44" s="82" customFormat="1" spans="1:5">
      <c r="A44" s="80"/>
      <c r="B44" s="80"/>
      <c r="C44" s="84"/>
      <c r="D44" s="84"/>
      <c r="E44" s="80"/>
    </row>
    <row r="45" s="82" customFormat="1" spans="1:5">
      <c r="A45" s="80"/>
      <c r="B45" s="80"/>
      <c r="C45" s="84"/>
      <c r="D45" s="84"/>
      <c r="E45" s="80"/>
    </row>
    <row r="46" s="82" customFormat="1" spans="1:5">
      <c r="A46" s="80"/>
      <c r="B46" s="80"/>
      <c r="C46" s="84"/>
      <c r="D46" s="84"/>
      <c r="E46" s="80"/>
    </row>
    <row r="47" s="82" customFormat="1" spans="1:5">
      <c r="A47" s="80"/>
      <c r="B47" s="80"/>
      <c r="C47" s="84"/>
      <c r="D47" s="84"/>
      <c r="E47" s="80"/>
    </row>
    <row r="48" s="82" customFormat="1" spans="1:5">
      <c r="A48" s="80"/>
      <c r="B48" s="80"/>
      <c r="C48" s="84"/>
      <c r="D48" s="84"/>
      <c r="E48" s="80"/>
    </row>
    <row r="49" s="82" customFormat="1" spans="1:5">
      <c r="A49" s="80"/>
      <c r="B49" s="80"/>
      <c r="C49" s="84"/>
      <c r="D49" s="84"/>
      <c r="E49" s="80"/>
    </row>
    <row r="50" s="83" customFormat="1" spans="1:5">
      <c r="A50" s="80"/>
      <c r="B50" s="80"/>
      <c r="C50" s="84"/>
      <c r="D50" s="84"/>
      <c r="E50" s="80"/>
    </row>
    <row r="51" s="83" customFormat="1" spans="1:5">
      <c r="A51" s="80"/>
      <c r="B51" s="80"/>
      <c r="C51" s="84"/>
      <c r="D51" s="84"/>
      <c r="E51" s="80"/>
    </row>
    <row r="52" s="83" customFormat="1" spans="1:5">
      <c r="A52" s="80"/>
      <c r="B52" s="80"/>
      <c r="C52" s="84"/>
      <c r="D52" s="84"/>
      <c r="E52" s="80"/>
    </row>
    <row r="53" s="83" customFormat="1" spans="1:5">
      <c r="A53" s="80"/>
      <c r="B53" s="80"/>
      <c r="C53" s="84"/>
      <c r="D53" s="84"/>
      <c r="E53" s="80"/>
    </row>
    <row r="54" s="83" customFormat="1" spans="1:5">
      <c r="A54" s="80"/>
      <c r="B54" s="80"/>
      <c r="C54" s="84"/>
      <c r="D54" s="84"/>
      <c r="E54" s="80"/>
    </row>
    <row r="55" s="83" customFormat="1" spans="1:5">
      <c r="A55" s="80"/>
      <c r="B55" s="80"/>
      <c r="C55" s="84"/>
      <c r="D55" s="84"/>
      <c r="E55" s="80"/>
    </row>
    <row r="56" s="83" customFormat="1" spans="1:5">
      <c r="A56" s="80"/>
      <c r="B56" s="80"/>
      <c r="C56" s="84"/>
      <c r="D56" s="84"/>
      <c r="E56" s="80"/>
    </row>
    <row r="57" s="83" customFormat="1" spans="1:5">
      <c r="A57" s="80"/>
      <c r="B57" s="80"/>
      <c r="C57" s="84"/>
      <c r="D57" s="84"/>
      <c r="E57" s="80"/>
    </row>
    <row r="58" s="83" customFormat="1" spans="1:5">
      <c r="A58" s="80"/>
      <c r="B58" s="80"/>
      <c r="C58" s="84"/>
      <c r="D58" s="84"/>
      <c r="E58" s="80"/>
    </row>
    <row r="59" s="83" customFormat="1" spans="1:5">
      <c r="A59" s="80"/>
      <c r="B59" s="80"/>
      <c r="C59" s="84"/>
      <c r="D59" s="84"/>
      <c r="E59" s="80"/>
    </row>
    <row r="60" s="83" customFormat="1" spans="1:5">
      <c r="A60" s="80"/>
      <c r="B60" s="80"/>
      <c r="C60" s="84"/>
      <c r="D60" s="84"/>
      <c r="E60" s="80"/>
    </row>
    <row r="61" s="83" customFormat="1" spans="1:5">
      <c r="A61" s="80"/>
      <c r="B61" s="80"/>
      <c r="C61" s="84"/>
      <c r="D61" s="84"/>
      <c r="E61" s="80"/>
    </row>
    <row r="62" s="83" customFormat="1" spans="1:5">
      <c r="A62" s="80"/>
      <c r="B62" s="80"/>
      <c r="C62" s="84"/>
      <c r="D62" s="84"/>
      <c r="E62" s="80"/>
    </row>
    <row r="63" s="83" customFormat="1" spans="1:5">
      <c r="A63" s="80"/>
      <c r="B63" s="80"/>
      <c r="C63" s="84"/>
      <c r="D63" s="84"/>
      <c r="E63" s="80"/>
    </row>
    <row r="64" s="83" customFormat="1" spans="1:5">
      <c r="A64" s="80"/>
      <c r="B64" s="80"/>
      <c r="C64" s="84"/>
      <c r="D64" s="84"/>
      <c r="E64" s="80"/>
    </row>
    <row r="65" s="83" customFormat="1" spans="1:5">
      <c r="A65" s="80"/>
      <c r="B65" s="80"/>
      <c r="C65" s="84"/>
      <c r="D65" s="84"/>
      <c r="E65" s="80"/>
    </row>
    <row r="66" s="83" customFormat="1" spans="1:5">
      <c r="A66" s="80"/>
      <c r="B66" s="80"/>
      <c r="C66" s="84"/>
      <c r="D66" s="84"/>
      <c r="E66" s="80"/>
    </row>
    <row r="67" s="83" customFormat="1" spans="1:5">
      <c r="A67" s="80"/>
      <c r="B67" s="80"/>
      <c r="C67" s="84"/>
      <c r="D67" s="84"/>
      <c r="E67" s="80"/>
    </row>
    <row r="68" s="83" customFormat="1" spans="1:5">
      <c r="A68" s="80"/>
      <c r="B68" s="80"/>
      <c r="C68" s="84"/>
      <c r="D68" s="84"/>
      <c r="E68" s="80"/>
    </row>
    <row r="69" s="83" customFormat="1" spans="1:5">
      <c r="A69" s="80"/>
      <c r="B69" s="80"/>
      <c r="C69" s="84"/>
      <c r="D69" s="84"/>
      <c r="E69" s="80"/>
    </row>
    <row r="70" s="83" customFormat="1" spans="1:5">
      <c r="A70" s="80"/>
      <c r="B70" s="80"/>
      <c r="C70" s="84"/>
      <c r="D70" s="84"/>
      <c r="E70" s="80"/>
    </row>
    <row r="71" s="83" customFormat="1" spans="1:5">
      <c r="A71" s="80"/>
      <c r="B71" s="80"/>
      <c r="C71" s="84"/>
      <c r="D71" s="84"/>
      <c r="E71" s="80"/>
    </row>
    <row r="72" s="83" customFormat="1" spans="1:5">
      <c r="A72" s="80"/>
      <c r="B72" s="80"/>
      <c r="C72" s="84"/>
      <c r="D72" s="84"/>
      <c r="E72" s="80"/>
    </row>
    <row r="73" s="83" customFormat="1" spans="1:5">
      <c r="A73" s="80"/>
      <c r="B73" s="80"/>
      <c r="C73" s="84"/>
      <c r="D73" s="84"/>
      <c r="E73" s="80"/>
    </row>
    <row r="74" s="83" customFormat="1" spans="1:5">
      <c r="A74" s="80"/>
      <c r="B74" s="80"/>
      <c r="C74" s="84"/>
      <c r="D74" s="84"/>
      <c r="E74" s="80"/>
    </row>
    <row r="75" s="83" customFormat="1" spans="1:5">
      <c r="A75" s="80"/>
      <c r="B75" s="80"/>
      <c r="C75" s="84"/>
      <c r="D75" s="84"/>
      <c r="E75" s="80"/>
    </row>
    <row r="76" s="83" customFormat="1" spans="1:5">
      <c r="A76" s="80"/>
      <c r="B76" s="80"/>
      <c r="C76" s="84"/>
      <c r="D76" s="84"/>
      <c r="E76" s="80"/>
    </row>
    <row r="77" s="83" customFormat="1" spans="1:5">
      <c r="A77" s="80"/>
      <c r="B77" s="80"/>
      <c r="C77" s="84"/>
      <c r="D77" s="84"/>
      <c r="E77" s="80"/>
    </row>
    <row r="78" s="83" customFormat="1" spans="1:5">
      <c r="A78" s="80"/>
      <c r="B78" s="80"/>
      <c r="C78" s="84"/>
      <c r="D78" s="84"/>
      <c r="E78" s="80"/>
    </row>
    <row r="79" s="83" customFormat="1" spans="1:5">
      <c r="A79" s="80"/>
      <c r="B79" s="80"/>
      <c r="C79" s="84"/>
      <c r="D79" s="84"/>
      <c r="E79" s="80"/>
    </row>
    <row r="80" s="83" customFormat="1" spans="1:5">
      <c r="A80" s="80"/>
      <c r="B80" s="80"/>
      <c r="C80" s="84"/>
      <c r="D80" s="84"/>
      <c r="E80" s="80"/>
    </row>
    <row r="81" s="83" customFormat="1" spans="1:5">
      <c r="A81" s="80"/>
      <c r="B81" s="80"/>
      <c r="C81" s="84"/>
      <c r="D81" s="84"/>
      <c r="E81" s="80"/>
    </row>
    <row r="82" s="83" customFormat="1" spans="1:5">
      <c r="A82" s="80"/>
      <c r="B82" s="80"/>
      <c r="C82" s="84"/>
      <c r="D82" s="84"/>
      <c r="E82" s="80"/>
    </row>
    <row r="83" s="83" customFormat="1" spans="1:5">
      <c r="A83" s="80"/>
      <c r="B83" s="80"/>
      <c r="C83" s="84"/>
      <c r="D83" s="84"/>
      <c r="E83" s="80"/>
    </row>
    <row r="84" s="83" customFormat="1" spans="1:5">
      <c r="A84" s="80"/>
      <c r="B84" s="80"/>
      <c r="C84" s="84"/>
      <c r="D84" s="84"/>
      <c r="E84" s="80"/>
    </row>
    <row r="85" s="83" customFormat="1" spans="1:5">
      <c r="A85" s="80"/>
      <c r="B85" s="80"/>
      <c r="C85" s="84"/>
      <c r="D85" s="84"/>
      <c r="E85" s="80"/>
    </row>
    <row r="86" s="83" customFormat="1" spans="1:5">
      <c r="A86" s="80"/>
      <c r="B86" s="80"/>
      <c r="C86" s="84"/>
      <c r="D86" s="84"/>
      <c r="E86" s="80"/>
    </row>
    <row r="87" s="83" customFormat="1" spans="1:5">
      <c r="A87" s="80"/>
      <c r="B87" s="80"/>
      <c r="C87" s="84"/>
      <c r="D87" s="84"/>
      <c r="E87" s="80"/>
    </row>
    <row r="88" s="83" customFormat="1" spans="1:5">
      <c r="A88" s="80"/>
      <c r="B88" s="80"/>
      <c r="C88" s="84"/>
      <c r="D88" s="84"/>
      <c r="E88" s="80"/>
    </row>
  </sheetData>
  <mergeCells count="27">
    <mergeCell ref="A1:E1"/>
    <mergeCell ref="A2:E2"/>
    <mergeCell ref="A7:E7"/>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31:E31"/>
    <mergeCell ref="A32:E32"/>
    <mergeCell ref="A33:E33"/>
    <mergeCell ref="A34:E34"/>
    <mergeCell ref="A35:E35"/>
  </mergeCells>
  <pageMargins left="0.75" right="0.75" top="1" bottom="1" header="0.5" footer="0.5"/>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tabColor rgb="FF0070C0"/>
  </sheetPr>
  <dimension ref="A1:I44"/>
  <sheetViews>
    <sheetView showGridLines="0" zoomScale="80" zoomScaleNormal="80" workbookViewId="0">
      <pane ySplit="3" topLeftCell="A4" activePane="bottomLeft" state="frozen"/>
      <selection/>
      <selection pane="bottomLeft" activeCell="J6" sqref="J6"/>
    </sheetView>
  </sheetViews>
  <sheetFormatPr defaultColWidth="9" defaultRowHeight="17.25"/>
  <cols>
    <col min="1" max="1" width="37.6666666666667" style="50" customWidth="1"/>
    <col min="2" max="2" width="23.8833333333333" style="50" customWidth="1"/>
    <col min="3" max="3" width="23.3333333333333" style="50" customWidth="1"/>
    <col min="4" max="4" width="23.7916666666667" style="50" customWidth="1"/>
    <col min="5" max="5" width="7.44166666666667" style="50" customWidth="1"/>
    <col min="6" max="6" width="6.79166666666667" style="50" customWidth="1"/>
    <col min="7" max="7" width="5.88333333333333" style="50" customWidth="1"/>
    <col min="8" max="8" width="20.8833333333333" style="50" customWidth="1"/>
    <col min="9" max="16384" width="9" style="50"/>
  </cols>
  <sheetData>
    <row r="1" s="49" customFormat="1" ht="100.05" customHeight="1" spans="1:9">
      <c r="A1" s="54" t="str">
        <f>_xlfn.DISPIMG("ID_D6697A225B864C34A678052B48D4E660",1)</f>
        <v>=DISPIMG("ID_D6697A225B864C34A678052B48D4E660",1)</v>
      </c>
      <c r="B1" s="55"/>
      <c r="C1" s="55"/>
      <c r="D1" s="55"/>
      <c r="E1" s="55"/>
      <c r="F1" s="55"/>
      <c r="G1" s="55"/>
      <c r="H1" s="55"/>
    </row>
    <row r="2" s="50" customFormat="1" ht="30" customHeight="1" spans="1:9">
      <c r="A2" s="56" t="s">
        <v>84</v>
      </c>
      <c r="B2" s="56"/>
      <c r="C2" s="56"/>
      <c r="D2" s="56"/>
      <c r="E2" s="56"/>
      <c r="F2" s="56"/>
      <c r="G2" s="56"/>
      <c r="H2" s="56"/>
    </row>
    <row r="3" s="50" customFormat="1" ht="23.25" customHeight="1" spans="1:9">
      <c r="A3" s="57" t="s">
        <v>124</v>
      </c>
      <c r="B3" s="58" t="s">
        <v>830</v>
      </c>
      <c r="C3" s="58" t="s">
        <v>1090</v>
      </c>
      <c r="D3" s="58" t="s">
        <v>831</v>
      </c>
      <c r="E3" s="57" t="s">
        <v>232</v>
      </c>
      <c r="F3" s="57"/>
      <c r="G3" s="57"/>
      <c r="H3" s="57"/>
    </row>
    <row r="4" s="50" customFormat="1" ht="23.25" customHeight="1" spans="1:9">
      <c r="A4" s="59" t="s">
        <v>1091</v>
      </c>
      <c r="B4" s="60">
        <v>51</v>
      </c>
      <c r="C4" s="60">
        <v>49</v>
      </c>
      <c r="D4" s="60">
        <v>47</v>
      </c>
      <c r="E4" s="61" t="s">
        <v>1092</v>
      </c>
      <c r="F4" s="61"/>
      <c r="G4" s="61"/>
      <c r="H4" s="61"/>
      <c r="I4" s="62"/>
    </row>
    <row r="5" s="50" customFormat="1" ht="23.25" customHeight="1" spans="1:9">
      <c r="A5" s="59" t="s">
        <v>1093</v>
      </c>
      <c r="B5" s="60">
        <v>46</v>
      </c>
      <c r="C5" s="60">
        <v>44</v>
      </c>
      <c r="D5" s="60">
        <v>42</v>
      </c>
      <c r="E5" s="61" t="s">
        <v>1092</v>
      </c>
      <c r="F5" s="61"/>
      <c r="G5" s="61"/>
      <c r="H5" s="61"/>
    </row>
    <row r="6" s="51" customFormat="1" ht="23.25" customHeight="1" spans="1:9">
      <c r="A6" s="59" t="s">
        <v>1094</v>
      </c>
      <c r="B6" s="60">
        <v>54</v>
      </c>
      <c r="C6" s="60">
        <v>52</v>
      </c>
      <c r="D6" s="60">
        <v>50</v>
      </c>
      <c r="E6" s="61" t="s">
        <v>1095</v>
      </c>
      <c r="F6" s="61"/>
      <c r="G6" s="61"/>
      <c r="H6" s="61"/>
    </row>
    <row r="7" s="51" customFormat="1" ht="23.25" customHeight="1" spans="1:9">
      <c r="A7" s="59" t="s">
        <v>1096</v>
      </c>
      <c r="B7" s="60">
        <v>49</v>
      </c>
      <c r="C7" s="60">
        <v>47</v>
      </c>
      <c r="D7" s="60">
        <v>45</v>
      </c>
      <c r="E7" s="61" t="s">
        <v>1095</v>
      </c>
      <c r="F7" s="61"/>
      <c r="G7" s="61"/>
      <c r="H7" s="61"/>
    </row>
    <row r="8" s="52" customFormat="1" ht="119.1" customHeight="1" spans="1:9">
      <c r="A8" s="63" t="s">
        <v>1097</v>
      </c>
      <c r="B8" s="64"/>
      <c r="C8" s="64"/>
      <c r="D8" s="64"/>
      <c r="E8" s="64"/>
      <c r="F8" s="64"/>
      <c r="G8" s="64"/>
      <c r="H8" s="64"/>
    </row>
    <row r="9" s="52" customFormat="1" ht="27" customHeight="1" spans="1:9">
      <c r="A9" s="65" t="s">
        <v>1067</v>
      </c>
      <c r="B9" s="65"/>
      <c r="C9" s="65"/>
      <c r="D9" s="65"/>
      <c r="E9" s="65"/>
      <c r="F9" s="65"/>
      <c r="G9" s="65"/>
      <c r="H9" s="65"/>
    </row>
    <row r="10" s="53" customFormat="1" spans="1:9">
      <c r="A10" s="66" t="s">
        <v>1098</v>
      </c>
      <c r="B10" s="67"/>
      <c r="C10" s="67"/>
      <c r="D10" s="67"/>
      <c r="E10" s="67"/>
      <c r="F10" s="67"/>
      <c r="G10" s="67"/>
      <c r="H10" s="67"/>
    </row>
    <row r="11" s="50" customFormat="1" ht="20.25" spans="1:9">
      <c r="A11" s="68" t="s">
        <v>1099</v>
      </c>
      <c r="B11" s="68"/>
      <c r="C11" s="68"/>
      <c r="D11" s="68"/>
      <c r="E11" s="68"/>
      <c r="F11" s="68"/>
      <c r="G11" s="68"/>
      <c r="H11" s="68"/>
    </row>
    <row r="12" s="50" customFormat="1" spans="1:9">
      <c r="A12" s="68" t="s">
        <v>1070</v>
      </c>
      <c r="B12" s="68"/>
      <c r="C12" s="68"/>
      <c r="D12" s="68"/>
      <c r="E12" s="68"/>
      <c r="F12" s="68"/>
      <c r="G12" s="68"/>
      <c r="H12" s="68"/>
    </row>
    <row r="13" s="50" customFormat="1" spans="1:9">
      <c r="A13" s="68" t="s">
        <v>1100</v>
      </c>
      <c r="B13" s="68"/>
      <c r="C13" s="68"/>
      <c r="D13" s="68"/>
      <c r="E13" s="68"/>
      <c r="F13" s="68"/>
      <c r="G13" s="68"/>
      <c r="H13" s="68"/>
    </row>
    <row r="14" s="50" customFormat="1" spans="1:9">
      <c r="A14" s="68" t="s">
        <v>1101</v>
      </c>
      <c r="B14" s="68"/>
      <c r="C14" s="68"/>
      <c r="D14" s="68"/>
      <c r="E14" s="68"/>
      <c r="F14" s="68"/>
      <c r="G14" s="68"/>
      <c r="H14" s="68"/>
    </row>
    <row r="15" s="50" customFormat="1" spans="1:9">
      <c r="A15" s="68" t="s">
        <v>1102</v>
      </c>
      <c r="B15" s="68"/>
      <c r="C15" s="68"/>
      <c r="D15" s="68"/>
      <c r="E15" s="68"/>
      <c r="F15" s="68"/>
      <c r="G15" s="68"/>
      <c r="H15" s="68"/>
    </row>
    <row r="16" s="50" customFormat="1" spans="1:9">
      <c r="A16" s="69" t="s">
        <v>1103</v>
      </c>
      <c r="B16" s="69"/>
      <c r="C16" s="69"/>
      <c r="D16" s="69"/>
      <c r="E16" s="69"/>
      <c r="F16" s="69"/>
      <c r="G16" s="69"/>
      <c r="H16" s="69"/>
    </row>
    <row r="17" s="50" customFormat="1" ht="93" customHeight="1" spans="1:8">
      <c r="A17" s="70" t="s">
        <v>1104</v>
      </c>
      <c r="B17" s="68"/>
      <c r="C17" s="68"/>
      <c r="D17" s="68"/>
      <c r="E17" s="68"/>
      <c r="F17" s="68"/>
      <c r="G17" s="68"/>
      <c r="H17" s="68"/>
    </row>
    <row r="18" s="50" customFormat="1" ht="73.2" customHeight="1" spans="1:8">
      <c r="A18" s="70" t="s">
        <v>1105</v>
      </c>
      <c r="B18" s="68"/>
      <c r="C18" s="68"/>
      <c r="D18" s="68"/>
      <c r="E18" s="68"/>
      <c r="F18" s="68"/>
      <c r="G18" s="68"/>
      <c r="H18" s="68"/>
    </row>
    <row r="19" s="50" customFormat="1" ht="24.75" spans="1:8">
      <c r="A19" s="65" t="s">
        <v>1076</v>
      </c>
      <c r="B19" s="65"/>
      <c r="C19" s="65"/>
      <c r="D19" s="65"/>
      <c r="E19" s="65"/>
      <c r="F19" s="65"/>
      <c r="G19" s="65"/>
      <c r="H19" s="65"/>
    </row>
    <row r="20" s="50" customFormat="1" spans="1:8">
      <c r="A20" s="68" t="s">
        <v>1106</v>
      </c>
      <c r="B20" s="68"/>
      <c r="C20" s="68"/>
      <c r="D20" s="68"/>
      <c r="E20" s="68"/>
      <c r="F20" s="68"/>
      <c r="G20" s="68"/>
      <c r="H20" s="68"/>
    </row>
    <row r="21" s="50" customFormat="1" spans="1:8">
      <c r="A21" s="68" t="s">
        <v>1078</v>
      </c>
      <c r="B21" s="68"/>
      <c r="C21" s="68"/>
      <c r="D21" s="68"/>
      <c r="E21" s="68"/>
      <c r="F21" s="68"/>
      <c r="G21" s="68"/>
      <c r="H21" s="68"/>
    </row>
    <row r="22" s="50" customFormat="1" spans="1:8">
      <c r="A22" s="68" t="s">
        <v>1079</v>
      </c>
      <c r="B22" s="68"/>
      <c r="C22" s="68"/>
      <c r="D22" s="68"/>
      <c r="E22" s="68"/>
      <c r="F22" s="68"/>
      <c r="G22" s="68"/>
      <c r="H22" s="68"/>
    </row>
    <row r="23" s="50" customFormat="1" spans="1:8">
      <c r="A23" s="68" t="s">
        <v>1080</v>
      </c>
      <c r="B23" s="68"/>
      <c r="C23" s="68"/>
      <c r="D23" s="68"/>
      <c r="E23" s="68"/>
      <c r="F23" s="68"/>
      <c r="G23" s="68"/>
      <c r="H23" s="68"/>
    </row>
    <row r="24" s="50" customFormat="1" spans="1:8">
      <c r="A24" s="68" t="s">
        <v>1081</v>
      </c>
      <c r="B24" s="68"/>
      <c r="C24" s="68"/>
      <c r="D24" s="68"/>
      <c r="E24" s="68"/>
      <c r="F24" s="68"/>
      <c r="G24" s="68"/>
      <c r="H24" s="68"/>
    </row>
    <row r="25" s="50" customFormat="1" spans="1:8">
      <c r="A25" s="68" t="s">
        <v>1082</v>
      </c>
      <c r="B25" s="68"/>
      <c r="C25" s="68"/>
      <c r="D25" s="68"/>
      <c r="E25" s="68"/>
      <c r="F25" s="68"/>
      <c r="G25" s="68"/>
      <c r="H25" s="68"/>
    </row>
    <row r="26" s="50" customFormat="1" ht="24.75" spans="1:8">
      <c r="A26" s="65" t="s">
        <v>1083</v>
      </c>
      <c r="B26" s="65"/>
      <c r="C26" s="65"/>
      <c r="D26" s="65"/>
      <c r="E26" s="65"/>
      <c r="F26" s="65"/>
      <c r="G26" s="65"/>
      <c r="H26" s="65"/>
    </row>
    <row r="27" s="50" customFormat="1" ht="38.1" customHeight="1" spans="1:8">
      <c r="A27" s="70" t="s">
        <v>1107</v>
      </c>
      <c r="B27" s="68"/>
      <c r="C27" s="68"/>
      <c r="D27" s="68"/>
      <c r="E27" s="68"/>
      <c r="F27" s="68"/>
      <c r="G27" s="68"/>
      <c r="H27" s="68"/>
    </row>
    <row r="28" s="50" customFormat="1" ht="39" customHeight="1" spans="1:8">
      <c r="A28" s="70" t="s">
        <v>1108</v>
      </c>
      <c r="B28" s="70"/>
      <c r="C28" s="70"/>
      <c r="D28" s="70"/>
      <c r="E28" s="70"/>
      <c r="F28" s="70"/>
      <c r="G28" s="70"/>
      <c r="H28" s="70"/>
    </row>
    <row r="29" s="50" customFormat="1" ht="106.2" customHeight="1" spans="1:8">
      <c r="A29" s="70" t="s">
        <v>1109</v>
      </c>
      <c r="B29" s="68"/>
      <c r="C29" s="68"/>
      <c r="D29" s="68"/>
      <c r="E29" s="68"/>
      <c r="F29" s="68"/>
      <c r="G29" s="68"/>
      <c r="H29" s="68"/>
    </row>
    <row r="30" s="50" customFormat="1" spans="1:8">
      <c r="A30" s="68" t="s">
        <v>1087</v>
      </c>
      <c r="B30" s="68"/>
      <c r="C30" s="68"/>
      <c r="D30" s="68"/>
      <c r="E30" s="68"/>
      <c r="F30" s="68"/>
      <c r="G30" s="68"/>
      <c r="H30" s="68"/>
    </row>
    <row r="31" s="50" customFormat="1" spans="1:8">
      <c r="A31" s="68" t="s">
        <v>1088</v>
      </c>
      <c r="B31" s="68"/>
      <c r="C31" s="68"/>
      <c r="D31" s="68"/>
      <c r="E31" s="68"/>
      <c r="F31" s="68"/>
      <c r="G31" s="68"/>
      <c r="H31" s="68"/>
    </row>
    <row r="32" s="50" customFormat="1" ht="57" customHeight="1" spans="1:8">
      <c r="A32" s="71" t="s">
        <v>1089</v>
      </c>
      <c r="B32" s="71"/>
      <c r="C32" s="71"/>
      <c r="D32" s="71"/>
      <c r="E32" s="71"/>
      <c r="F32" s="71"/>
      <c r="G32" s="71"/>
      <c r="H32" s="71"/>
    </row>
    <row r="33" s="50" customFormat="1" spans="1:8">
      <c r="A33" s="72"/>
      <c r="B33" s="72"/>
      <c r="C33" s="72"/>
      <c r="D33" s="72"/>
      <c r="E33" s="72"/>
      <c r="F33" s="72"/>
      <c r="G33" s="72"/>
      <c r="H33" s="72"/>
    </row>
    <row r="34" s="50" customFormat="1" spans="1:8">
      <c r="A34" s="72"/>
      <c r="B34" s="72"/>
      <c r="C34" s="72"/>
      <c r="D34" s="72"/>
      <c r="E34" s="72"/>
      <c r="F34" s="72"/>
      <c r="G34" s="72"/>
      <c r="H34" s="72"/>
    </row>
    <row r="35" s="50" customFormat="1" spans="1:8">
      <c r="A35" s="72"/>
      <c r="B35" s="72"/>
      <c r="C35" s="72"/>
      <c r="D35" s="72"/>
      <c r="E35" s="72"/>
      <c r="F35" s="72"/>
      <c r="G35" s="72"/>
      <c r="H35" s="72"/>
    </row>
    <row r="36" s="50" customFormat="1" spans="1:8">
      <c r="A36" s="73"/>
      <c r="B36" s="73"/>
      <c r="C36" s="73"/>
      <c r="D36" s="73"/>
      <c r="E36" s="73"/>
      <c r="F36" s="73"/>
      <c r="G36" s="73"/>
      <c r="H36" s="73"/>
    </row>
    <row r="37" s="50" customFormat="1" spans="1:8">
      <c r="A37" s="73"/>
      <c r="B37" s="73"/>
      <c r="C37" s="73"/>
      <c r="D37" s="73"/>
      <c r="E37" s="73"/>
      <c r="F37" s="73"/>
      <c r="G37" s="73"/>
      <c r="H37" s="73"/>
    </row>
    <row r="38" s="50" customFormat="1" spans="1:8">
      <c r="A38" s="73"/>
      <c r="B38" s="73"/>
      <c r="C38" s="73"/>
      <c r="D38" s="73"/>
      <c r="E38" s="73"/>
      <c r="F38" s="73"/>
      <c r="G38" s="73"/>
      <c r="H38" s="73"/>
    </row>
    <row r="39" s="50" customFormat="1" spans="1:8">
      <c r="A39" s="73"/>
      <c r="B39" s="73"/>
      <c r="C39" s="73"/>
      <c r="D39" s="73"/>
      <c r="E39" s="73"/>
      <c r="F39" s="73"/>
      <c r="G39" s="73"/>
      <c r="H39" s="73"/>
    </row>
    <row r="40" s="50" customFormat="1" spans="1:8">
      <c r="A40" s="73"/>
      <c r="B40" s="73"/>
      <c r="C40" s="73"/>
      <c r="D40" s="73"/>
      <c r="E40" s="73"/>
      <c r="F40" s="73"/>
      <c r="G40" s="73"/>
      <c r="H40" s="73"/>
    </row>
    <row r="41" s="50" customFormat="1" spans="1:8">
      <c r="A41" s="73"/>
      <c r="B41" s="73"/>
      <c r="C41" s="73"/>
      <c r="D41" s="73"/>
      <c r="E41" s="73"/>
      <c r="F41" s="73"/>
      <c r="G41" s="73"/>
      <c r="H41" s="73"/>
    </row>
    <row r="42" s="50" customFormat="1" spans="1:8">
      <c r="A42" s="73"/>
      <c r="B42" s="73"/>
      <c r="C42" s="73"/>
      <c r="D42" s="73"/>
      <c r="E42" s="73"/>
      <c r="F42" s="73"/>
      <c r="G42" s="73"/>
      <c r="H42" s="73"/>
    </row>
    <row r="43" s="50" customFormat="1" spans="1:8">
      <c r="A43" s="73"/>
      <c r="B43" s="73"/>
      <c r="C43" s="73"/>
      <c r="D43" s="73"/>
      <c r="E43" s="73"/>
      <c r="F43" s="73"/>
      <c r="G43" s="73"/>
      <c r="H43" s="73"/>
    </row>
    <row r="44" s="50" customFormat="1" spans="1:8">
      <c r="A44" s="73"/>
      <c r="B44" s="73"/>
      <c r="C44" s="73"/>
      <c r="D44" s="73"/>
      <c r="E44" s="73"/>
      <c r="F44" s="73"/>
      <c r="G44" s="73"/>
      <c r="H44" s="73"/>
    </row>
  </sheetData>
  <mergeCells count="44">
    <mergeCell ref="A1:H1"/>
    <mergeCell ref="A2:H2"/>
    <mergeCell ref="E3:H3"/>
    <mergeCell ref="E4:H4"/>
    <mergeCell ref="E5:H5"/>
    <mergeCell ref="E6:H6"/>
    <mergeCell ref="E7:H7"/>
    <mergeCell ref="A8:H8"/>
    <mergeCell ref="A9:H9"/>
    <mergeCell ref="A10:H10"/>
    <mergeCell ref="A11:H11"/>
    <mergeCell ref="A12:H12"/>
    <mergeCell ref="A13:H13"/>
    <mergeCell ref="A14:H14"/>
    <mergeCell ref="A15:H15"/>
    <mergeCell ref="A16:H16"/>
    <mergeCell ref="A17:H17"/>
    <mergeCell ref="A18:H18"/>
    <mergeCell ref="A19:H19"/>
    <mergeCell ref="A20:H20"/>
    <mergeCell ref="A21:H21"/>
    <mergeCell ref="A22:H22"/>
    <mergeCell ref="A23:H23"/>
    <mergeCell ref="A24:H24"/>
    <mergeCell ref="A25:H25"/>
    <mergeCell ref="A26:H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s>
  <pageMargins left="0.75" right="0.75" top="1" bottom="1" header="0.5" footer="0.5"/>
  <headerFooter/>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1"/>
  <dimension ref="A1:F28"/>
  <sheetViews>
    <sheetView showGridLines="0" zoomScale="85" zoomScaleNormal="85" workbookViewId="0">
      <pane ySplit="3" topLeftCell="A4" activePane="bottomLeft" state="frozen"/>
      <selection/>
      <selection pane="bottomLeft" activeCell="C11" sqref="C11"/>
    </sheetView>
  </sheetViews>
  <sheetFormatPr defaultColWidth="9" defaultRowHeight="17.25" outlineLevelCol="5"/>
  <cols>
    <col min="1" max="1" width="14.775" style="34" customWidth="1"/>
    <col min="2" max="2" width="20.4416666666667" style="34" customWidth="1"/>
    <col min="3" max="3" width="20.3333333333333" style="34" customWidth="1"/>
    <col min="4" max="4" width="36.2833333333333" style="34" customWidth="1"/>
    <col min="5" max="5" width="20" style="34" customWidth="1"/>
    <col min="6" max="6" width="45.2" style="34" customWidth="1"/>
    <col min="7" max="16384" width="9" style="34"/>
  </cols>
  <sheetData>
    <row r="1" s="34" customFormat="1" ht="100.05" customHeight="1" spans="1:6">
      <c r="A1" s="36" t="str">
        <f>_xlfn.DISPIMG("ID_D6697A225B864C34A678052B48D4E660",1)</f>
        <v>=DISPIMG("ID_D6697A225B864C34A678052B48D4E660",1)</v>
      </c>
      <c r="B1" s="37"/>
      <c r="C1" s="37"/>
      <c r="D1" s="37"/>
      <c r="E1" s="37"/>
      <c r="F1" s="38"/>
    </row>
    <row r="2" s="34" customFormat="1" ht="30" customHeight="1" spans="1:6">
      <c r="A2" s="39" t="s">
        <v>1110</v>
      </c>
      <c r="B2" s="39"/>
      <c r="C2" s="39"/>
      <c r="D2" s="39"/>
      <c r="E2" s="39"/>
      <c r="F2" s="39"/>
    </row>
    <row r="3" s="34" customFormat="1" spans="1:6">
      <c r="A3" s="40" t="s">
        <v>1111</v>
      </c>
      <c r="B3" s="40" t="s">
        <v>1112</v>
      </c>
      <c r="C3" s="40"/>
      <c r="D3" s="40" t="s">
        <v>1113</v>
      </c>
      <c r="E3" s="40" t="s">
        <v>1114</v>
      </c>
      <c r="F3" s="40"/>
    </row>
    <row r="4" s="34" customFormat="1" ht="20" customHeight="1" spans="1:6">
      <c r="A4" s="41">
        <v>1</v>
      </c>
      <c r="B4" s="41" t="s">
        <v>1115</v>
      </c>
      <c r="C4" s="41"/>
      <c r="D4" s="41" t="s">
        <v>1116</v>
      </c>
      <c r="E4" s="41" t="s">
        <v>1117</v>
      </c>
      <c r="F4" s="41"/>
    </row>
    <row r="5" s="34" customFormat="1" ht="20" customHeight="1" spans="1:6">
      <c r="A5" s="42">
        <v>2</v>
      </c>
      <c r="B5" s="43" t="s">
        <v>1118</v>
      </c>
      <c r="C5" s="43" t="s">
        <v>1119</v>
      </c>
      <c r="D5" s="43" t="s">
        <v>1120</v>
      </c>
      <c r="E5" s="44" t="s">
        <v>1121</v>
      </c>
      <c r="F5" s="44"/>
    </row>
    <row r="6" s="34" customFormat="1" ht="51.75" spans="1:6">
      <c r="A6" s="43">
        <v>3</v>
      </c>
      <c r="B6" s="43" t="s">
        <v>1122</v>
      </c>
      <c r="C6" s="43" t="s">
        <v>1123</v>
      </c>
      <c r="D6" s="43" t="s">
        <v>1124</v>
      </c>
      <c r="E6" s="43" t="s">
        <v>1125</v>
      </c>
      <c r="F6" s="43"/>
    </row>
    <row r="7" s="34" customFormat="1" spans="1:6">
      <c r="A7" s="43"/>
      <c r="B7" s="43"/>
      <c r="C7" s="43" t="s">
        <v>1126</v>
      </c>
      <c r="D7" s="45" t="s">
        <v>1127</v>
      </c>
      <c r="E7" s="43" t="s">
        <v>1128</v>
      </c>
      <c r="F7" s="43"/>
    </row>
    <row r="8" s="34" customFormat="1" spans="1:6">
      <c r="A8" s="43"/>
      <c r="B8" s="43"/>
      <c r="C8" s="43" t="s">
        <v>1129</v>
      </c>
      <c r="D8" s="45" t="s">
        <v>1130</v>
      </c>
      <c r="E8" s="43" t="s">
        <v>1131</v>
      </c>
      <c r="F8" s="43"/>
    </row>
    <row r="9" s="34" customFormat="1" spans="1:6">
      <c r="A9" s="43"/>
      <c r="B9" s="43"/>
      <c r="C9" s="43" t="s">
        <v>1132</v>
      </c>
      <c r="D9" s="45" t="s">
        <v>1133</v>
      </c>
      <c r="E9" s="43" t="s">
        <v>1134</v>
      </c>
      <c r="F9" s="43"/>
    </row>
    <row r="10" s="34" customFormat="1" spans="1:6">
      <c r="A10" s="43"/>
      <c r="B10" s="43"/>
      <c r="C10" s="43" t="s">
        <v>1135</v>
      </c>
      <c r="D10" s="45" t="s">
        <v>1136</v>
      </c>
      <c r="E10" s="43" t="s">
        <v>1137</v>
      </c>
      <c r="F10" s="43"/>
    </row>
    <row r="11" s="34" customFormat="1" spans="1:6">
      <c r="A11" s="42">
        <v>4</v>
      </c>
      <c r="B11" s="43" t="s">
        <v>913</v>
      </c>
      <c r="C11" s="43" t="s">
        <v>1138</v>
      </c>
      <c r="D11" s="43" t="s">
        <v>1139</v>
      </c>
      <c r="E11" s="43" t="s">
        <v>1140</v>
      </c>
      <c r="F11" s="43"/>
    </row>
    <row r="12" s="34" customFormat="1" spans="1:6">
      <c r="A12" s="42">
        <v>5</v>
      </c>
      <c r="B12" s="43" t="s">
        <v>1141</v>
      </c>
      <c r="C12" s="43" t="s">
        <v>1142</v>
      </c>
      <c r="D12" s="43" t="s">
        <v>1143</v>
      </c>
      <c r="E12" s="43" t="s">
        <v>1144</v>
      </c>
      <c r="F12" s="43"/>
    </row>
    <row r="13" s="34" customFormat="1" spans="1:6">
      <c r="A13" s="42">
        <v>6</v>
      </c>
      <c r="B13" s="43" t="s">
        <v>1145</v>
      </c>
      <c r="C13" s="43" t="s">
        <v>1146</v>
      </c>
      <c r="D13" s="43" t="s">
        <v>1147</v>
      </c>
      <c r="E13" s="46" t="s">
        <v>1148</v>
      </c>
      <c r="F13" s="46"/>
    </row>
    <row r="14" s="34" customFormat="1" spans="1:6">
      <c r="A14" s="42">
        <v>7</v>
      </c>
      <c r="B14" s="43" t="s">
        <v>1145</v>
      </c>
      <c r="C14" s="43" t="s">
        <v>1149</v>
      </c>
      <c r="D14" s="43" t="s">
        <v>1147</v>
      </c>
      <c r="E14" s="46" t="s">
        <v>1150</v>
      </c>
      <c r="F14" s="46"/>
    </row>
    <row r="15" s="34" customFormat="1" spans="1:6">
      <c r="A15" s="42">
        <v>8</v>
      </c>
      <c r="B15" s="43" t="s">
        <v>1145</v>
      </c>
      <c r="C15" s="43" t="s">
        <v>1151</v>
      </c>
      <c r="D15" s="43" t="s">
        <v>1147</v>
      </c>
      <c r="E15" s="46" t="s">
        <v>1148</v>
      </c>
      <c r="F15" s="46"/>
    </row>
    <row r="16" s="34" customFormat="1" spans="1:6">
      <c r="A16" s="42">
        <v>9</v>
      </c>
      <c r="B16" s="43" t="s">
        <v>1152</v>
      </c>
      <c r="C16" s="43" t="s">
        <v>1153</v>
      </c>
      <c r="D16" s="43" t="s">
        <v>1154</v>
      </c>
      <c r="E16" s="43" t="s">
        <v>1155</v>
      </c>
      <c r="F16" s="43"/>
    </row>
    <row r="17" s="34" customFormat="1" ht="28" customHeight="1" spans="1:6">
      <c r="A17" s="42">
        <v>10</v>
      </c>
      <c r="B17" s="43" t="s">
        <v>1156</v>
      </c>
      <c r="C17" s="43" t="s">
        <v>1157</v>
      </c>
      <c r="D17" s="43" t="s">
        <v>1139</v>
      </c>
      <c r="E17" s="44" t="s">
        <v>1158</v>
      </c>
      <c r="F17" s="44"/>
    </row>
    <row r="18" s="34" customFormat="1" spans="1:6">
      <c r="A18" s="42">
        <v>11</v>
      </c>
      <c r="B18" s="43" t="s">
        <v>1159</v>
      </c>
      <c r="C18" s="43" t="s">
        <v>1160</v>
      </c>
      <c r="D18" s="43" t="s">
        <v>1143</v>
      </c>
      <c r="E18" s="43" t="s">
        <v>1161</v>
      </c>
      <c r="F18" s="43"/>
    </row>
    <row r="19" s="34" customFormat="1" ht="18" spans="1:6">
      <c r="A19" s="47" t="s">
        <v>1162</v>
      </c>
      <c r="B19" s="47"/>
      <c r="C19" s="47"/>
      <c r="D19" s="47"/>
      <c r="E19" s="47"/>
      <c r="F19" s="47"/>
    </row>
    <row r="20" s="35" customFormat="1" ht="23" customHeight="1" spans="1:6">
      <c r="A20" s="42">
        <v>1</v>
      </c>
      <c r="B20" s="43" t="s">
        <v>1163</v>
      </c>
      <c r="C20" s="43" t="s">
        <v>1164</v>
      </c>
      <c r="D20" s="43" t="s">
        <v>1165</v>
      </c>
      <c r="E20" s="46" t="s">
        <v>1166</v>
      </c>
      <c r="F20" s="46"/>
    </row>
    <row r="21" s="35" customFormat="1" ht="19.35" customHeight="1" spans="1:6">
      <c r="A21" s="42">
        <v>2</v>
      </c>
      <c r="B21" s="43" t="s">
        <v>915</v>
      </c>
      <c r="C21" s="43" t="s">
        <v>1167</v>
      </c>
      <c r="D21" s="43" t="s">
        <v>1168</v>
      </c>
      <c r="E21" s="43" t="s">
        <v>1169</v>
      </c>
      <c r="F21" s="43"/>
    </row>
    <row r="22" s="35" customFormat="1" ht="19.35" customHeight="1" spans="1:6">
      <c r="A22" s="42">
        <v>3</v>
      </c>
      <c r="B22" s="43" t="s">
        <v>1141</v>
      </c>
      <c r="C22" s="43" t="s">
        <v>1142</v>
      </c>
      <c r="D22" s="43" t="s">
        <v>1143</v>
      </c>
      <c r="E22" s="43" t="s">
        <v>1144</v>
      </c>
      <c r="F22" s="43"/>
    </row>
    <row r="23" s="35" customFormat="1" ht="19.35" customHeight="1" spans="1:6">
      <c r="A23" s="42">
        <v>4</v>
      </c>
      <c r="B23" s="43" t="s">
        <v>1170</v>
      </c>
      <c r="C23" s="43" t="s">
        <v>1171</v>
      </c>
      <c r="D23" s="45" t="s">
        <v>1154</v>
      </c>
      <c r="E23" s="43" t="s">
        <v>1172</v>
      </c>
      <c r="F23" s="43"/>
    </row>
    <row r="24" s="35" customFormat="1" ht="19.35" customHeight="1" spans="1:6">
      <c r="A24" s="42">
        <v>5</v>
      </c>
      <c r="B24" s="43" t="s">
        <v>1173</v>
      </c>
      <c r="C24" s="43" t="s">
        <v>1174</v>
      </c>
      <c r="D24" s="45" t="s">
        <v>1154</v>
      </c>
      <c r="E24" s="43" t="s">
        <v>1175</v>
      </c>
      <c r="F24" s="43"/>
    </row>
    <row r="25" s="35" customFormat="1" ht="19.35" customHeight="1" spans="1:6">
      <c r="A25" s="42">
        <v>6</v>
      </c>
      <c r="B25" s="45" t="s">
        <v>1176</v>
      </c>
      <c r="C25" s="45" t="s">
        <v>1177</v>
      </c>
      <c r="D25" s="45" t="s">
        <v>337</v>
      </c>
      <c r="E25" s="43" t="s">
        <v>1178</v>
      </c>
      <c r="F25" s="43"/>
    </row>
    <row r="26" s="35" customFormat="1" ht="19.35" customHeight="1" spans="1:6">
      <c r="A26" s="42">
        <v>7</v>
      </c>
      <c r="B26" s="45" t="s">
        <v>1179</v>
      </c>
      <c r="C26" s="45" t="s">
        <v>1180</v>
      </c>
      <c r="D26" s="45" t="s">
        <v>1181</v>
      </c>
      <c r="E26" s="43" t="s">
        <v>1182</v>
      </c>
      <c r="F26" s="43"/>
    </row>
    <row r="27" s="35" customFormat="1" ht="23.1" customHeight="1" spans="1:6">
      <c r="A27" s="47" t="s">
        <v>1183</v>
      </c>
      <c r="B27" s="47"/>
      <c r="C27" s="47"/>
      <c r="D27" s="47"/>
      <c r="E27" s="47"/>
      <c r="F27" s="47"/>
    </row>
    <row r="28" s="35" customFormat="1" ht="198" customHeight="1" spans="1:6">
      <c r="A28" s="48" t="s">
        <v>1184</v>
      </c>
      <c r="B28" s="48"/>
      <c r="C28" s="48"/>
      <c r="D28" s="48"/>
      <c r="E28" s="48"/>
      <c r="F28" s="48"/>
    </row>
  </sheetData>
  <mergeCells count="32">
    <mergeCell ref="A1:F1"/>
    <mergeCell ref="A2:F2"/>
    <mergeCell ref="B3:C3"/>
    <mergeCell ref="E3:F3"/>
    <mergeCell ref="B4:C4"/>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A19:F19"/>
    <mergeCell ref="E20:F20"/>
    <mergeCell ref="E21:F21"/>
    <mergeCell ref="E22:F22"/>
    <mergeCell ref="E23:F23"/>
    <mergeCell ref="E24:F24"/>
    <mergeCell ref="E25:F25"/>
    <mergeCell ref="E26:F26"/>
    <mergeCell ref="A27:F27"/>
    <mergeCell ref="A28:F28"/>
    <mergeCell ref="A6:A10"/>
    <mergeCell ref="B6:B10"/>
  </mergeCells>
  <pageMargins left="0.75" right="0.75" top="1" bottom="1" header="0.5" footer="0.5"/>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dimension ref="A1:G15"/>
  <sheetViews>
    <sheetView showGridLines="0" zoomScale="80" zoomScaleNormal="80" workbookViewId="0">
      <pane ySplit="3" topLeftCell="A4" activePane="bottomLeft" state="frozen"/>
      <selection/>
      <selection pane="bottomLeft" activeCell="C4" sqref="C4:F4"/>
    </sheetView>
  </sheetViews>
  <sheetFormatPr defaultColWidth="9" defaultRowHeight="13.5" outlineLevelCol="6"/>
  <cols>
    <col min="1" max="1" width="22.2083333333333" style="25" customWidth="1"/>
    <col min="2" max="2" width="15.7916666666667" style="25" customWidth="1"/>
    <col min="3" max="3" width="14.4416666666667" style="25" customWidth="1"/>
    <col min="4" max="4" width="8" style="25"/>
    <col min="5" max="5" width="10.4416666666667" style="25" customWidth="1"/>
    <col min="6" max="6" width="71" style="25" customWidth="1"/>
    <col min="7" max="7" width="15.8833333333333" style="25" customWidth="1"/>
    <col min="8" max="32" width="8" style="25"/>
    <col min="33" max="16384" width="9" style="25"/>
  </cols>
  <sheetData>
    <row r="1" s="25" customFormat="1" ht="100.05" customHeight="1" spans="1:7">
      <c r="A1" s="14" t="str">
        <f>_xlfn.DISPIMG("ID_D6697A225B864C34A678052B48D4E660",1)</f>
        <v>=DISPIMG("ID_D6697A225B864C34A678052B48D4E660",1)</v>
      </c>
      <c r="B1" s="14"/>
      <c r="C1" s="14"/>
      <c r="D1" s="14"/>
      <c r="E1" s="14"/>
      <c r="F1" s="14"/>
    </row>
    <row r="2" s="25" customFormat="1" ht="48" customHeight="1" spans="1:7">
      <c r="A2" s="26" t="s">
        <v>1185</v>
      </c>
      <c r="B2" s="26"/>
      <c r="C2" s="26"/>
      <c r="D2" s="26"/>
      <c r="E2" s="26"/>
      <c r="F2" s="26"/>
    </row>
    <row r="3" s="25" customFormat="1" ht="29.1" customHeight="1" spans="1:7">
      <c r="A3" s="27" t="s">
        <v>1186</v>
      </c>
      <c r="B3" s="27" t="s">
        <v>1113</v>
      </c>
      <c r="C3" s="27" t="s">
        <v>232</v>
      </c>
      <c r="D3" s="27"/>
      <c r="E3" s="27"/>
      <c r="F3" s="27"/>
      <c r="G3" s="28"/>
    </row>
    <row r="4" s="25" customFormat="1" ht="40" customHeight="1" spans="1:7">
      <c r="A4" s="29" t="s">
        <v>1187</v>
      </c>
      <c r="B4" s="29" t="s">
        <v>1188</v>
      </c>
      <c r="C4" s="30" t="s">
        <v>1189</v>
      </c>
      <c r="D4" s="30"/>
      <c r="E4" s="30"/>
      <c r="F4" s="30"/>
      <c r="G4" s="28"/>
    </row>
    <row r="5" s="25" customFormat="1" ht="148.2" customHeight="1" spans="1:7">
      <c r="A5" s="29" t="s">
        <v>919</v>
      </c>
      <c r="B5" s="29" t="s">
        <v>1190</v>
      </c>
      <c r="C5" s="30" t="s">
        <v>1191</v>
      </c>
      <c r="D5" s="30"/>
      <c r="E5" s="30"/>
      <c r="F5" s="30"/>
    </row>
    <row r="6" s="25" customFormat="1" ht="50.1" customHeight="1" spans="1:7">
      <c r="A6" s="29" t="s">
        <v>1192</v>
      </c>
      <c r="B6" s="29" t="s">
        <v>1190</v>
      </c>
      <c r="C6" s="30" t="s">
        <v>1193</v>
      </c>
      <c r="D6" s="30"/>
      <c r="E6" s="30"/>
      <c r="F6" s="30"/>
      <c r="G6" s="31"/>
    </row>
    <row r="7" s="25" customFormat="1" ht="68.1" customHeight="1" spans="1:7">
      <c r="A7" s="29" t="s">
        <v>1194</v>
      </c>
      <c r="B7" s="29" t="s">
        <v>1190</v>
      </c>
      <c r="C7" s="30" t="s">
        <v>1195</v>
      </c>
      <c r="D7" s="30"/>
      <c r="E7" s="30"/>
      <c r="F7" s="30"/>
    </row>
    <row r="8" s="25" customFormat="1" ht="141" customHeight="1" spans="1:7">
      <c r="A8" s="29" t="s">
        <v>1196</v>
      </c>
      <c r="B8" s="29" t="s">
        <v>1190</v>
      </c>
      <c r="C8" s="30" t="s">
        <v>1197</v>
      </c>
      <c r="D8" s="30"/>
      <c r="E8" s="30"/>
      <c r="F8" s="30"/>
      <c r="G8" s="31"/>
    </row>
    <row r="9" s="25" customFormat="1" ht="32.1" customHeight="1" spans="1:7">
      <c r="A9" s="29" t="s">
        <v>1198</v>
      </c>
      <c r="B9" s="29" t="s">
        <v>1199</v>
      </c>
      <c r="C9" s="32" t="s">
        <v>1200</v>
      </c>
      <c r="D9" s="32"/>
      <c r="E9" s="32"/>
      <c r="F9" s="32"/>
    </row>
    <row r="10" s="25" customFormat="1" ht="32.1" customHeight="1" spans="1:7">
      <c r="A10" s="29" t="s">
        <v>1201</v>
      </c>
      <c r="B10" s="29" t="s">
        <v>1202</v>
      </c>
      <c r="C10" s="32" t="s">
        <v>1203</v>
      </c>
      <c r="D10" s="32"/>
      <c r="E10" s="32"/>
      <c r="F10" s="32"/>
    </row>
    <row r="11" s="25" customFormat="1" ht="32.1" customHeight="1" spans="1:7">
      <c r="A11" s="29" t="s">
        <v>1204</v>
      </c>
      <c r="B11" s="29" t="s">
        <v>1205</v>
      </c>
      <c r="C11" s="30" t="s">
        <v>1206</v>
      </c>
      <c r="D11" s="30"/>
      <c r="E11" s="30"/>
      <c r="F11" s="30"/>
    </row>
    <row r="12" s="25" customFormat="1" ht="32.1" customHeight="1" spans="1:7">
      <c r="A12" s="29" t="s">
        <v>1207</v>
      </c>
      <c r="B12" s="29" t="s">
        <v>1190</v>
      </c>
      <c r="C12" s="30" t="s">
        <v>1208</v>
      </c>
      <c r="D12" s="30"/>
      <c r="E12" s="30"/>
      <c r="F12" s="30"/>
    </row>
    <row r="13" s="25" customFormat="1" ht="37.2" customHeight="1" spans="1:7">
      <c r="A13" s="26" t="s">
        <v>1209</v>
      </c>
      <c r="B13" s="26"/>
      <c r="C13" s="26"/>
      <c r="D13" s="26"/>
      <c r="E13" s="26"/>
      <c r="F13" s="26"/>
    </row>
    <row r="14" s="25" customFormat="1" ht="202" customHeight="1" spans="1:7">
      <c r="A14" s="30" t="s">
        <v>1210</v>
      </c>
      <c r="B14" s="30"/>
      <c r="C14" s="30"/>
      <c r="D14" s="30"/>
      <c r="E14" s="30"/>
      <c r="F14" s="30"/>
    </row>
    <row r="15" s="25" customFormat="1" ht="35" customHeight="1" spans="1:7">
      <c r="A15" s="33" t="s">
        <v>1211</v>
      </c>
      <c r="B15" s="33"/>
      <c r="C15" s="33"/>
      <c r="D15" s="33"/>
      <c r="E15" s="33"/>
      <c r="F15" s="33"/>
    </row>
  </sheetData>
  <mergeCells count="15">
    <mergeCell ref="A1:F1"/>
    <mergeCell ref="A2:F2"/>
    <mergeCell ref="C3:F3"/>
    <mergeCell ref="C4:F4"/>
    <mergeCell ref="C5:F5"/>
    <mergeCell ref="C6:F6"/>
    <mergeCell ref="C7:F7"/>
    <mergeCell ref="C8:F8"/>
    <mergeCell ref="C9:F9"/>
    <mergeCell ref="C10:F10"/>
    <mergeCell ref="C11:F11"/>
    <mergeCell ref="C12:F12"/>
    <mergeCell ref="A13:F13"/>
    <mergeCell ref="A14:F14"/>
    <mergeCell ref="A15:F15"/>
  </mergeCells>
  <pageMargins left="0.75" right="0.75" top="1" bottom="1" header="0.5" footer="0.5"/>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3"/>
  <dimension ref="A1:F56"/>
  <sheetViews>
    <sheetView showGridLines="0" zoomScale="85" zoomScaleNormal="85" workbookViewId="0">
      <pane ySplit="2" topLeftCell="A46" activePane="bottomLeft" state="frozen"/>
      <selection/>
      <selection pane="bottomLeft" activeCell="C52" sqref="C52"/>
    </sheetView>
  </sheetViews>
  <sheetFormatPr defaultColWidth="9" defaultRowHeight="13.5" outlineLevelCol="5"/>
  <cols>
    <col min="2" max="2" width="20.2083333333333" customWidth="1"/>
    <col min="3" max="3" width="26.7916666666667" customWidth="1"/>
    <col min="4" max="4" width="13.1083333333333" customWidth="1"/>
    <col min="5" max="5" width="22.3333333333333" customWidth="1"/>
    <col min="6" max="6" width="21.7916666666667" customWidth="1"/>
  </cols>
  <sheetData>
    <row r="1" ht="100.05" customHeight="1" spans="1:6">
      <c r="A1" s="14" t="str">
        <f>_xlfn.DISPIMG("ID_D6697A225B864C34A678052B48D4E660",1)</f>
        <v>=DISPIMG("ID_D6697A225B864C34A678052B48D4E660",1)</v>
      </c>
      <c r="B1" s="14"/>
      <c r="C1" s="14"/>
      <c r="D1" s="14"/>
      <c r="E1" s="14"/>
      <c r="F1" s="14"/>
    </row>
    <row r="2" ht="18.75" spans="1:6">
      <c r="A2" s="15" t="s">
        <v>1212</v>
      </c>
      <c r="B2" s="16" t="s">
        <v>1213</v>
      </c>
      <c r="C2" s="17" t="s">
        <v>620</v>
      </c>
      <c r="D2" s="16" t="s">
        <v>1214</v>
      </c>
      <c r="E2" s="18" t="s">
        <v>1215</v>
      </c>
      <c r="F2" s="15" t="s">
        <v>1216</v>
      </c>
    </row>
    <row r="3" ht="28.5" spans="1:6">
      <c r="A3" s="19">
        <v>1</v>
      </c>
      <c r="B3" s="20" t="s">
        <v>442</v>
      </c>
      <c r="C3" s="20" t="s">
        <v>1217</v>
      </c>
      <c r="D3" s="20" t="s">
        <v>1218</v>
      </c>
      <c r="E3" s="21">
        <v>95380</v>
      </c>
      <c r="F3" s="22" t="s">
        <v>1219</v>
      </c>
    </row>
    <row r="4" ht="42.75" spans="1:6">
      <c r="A4" s="19">
        <v>2</v>
      </c>
      <c r="B4" s="20" t="s">
        <v>446</v>
      </c>
      <c r="C4" s="20" t="s">
        <v>1220</v>
      </c>
      <c r="D4" s="20" t="s">
        <v>1218</v>
      </c>
      <c r="E4" s="21">
        <v>95215</v>
      </c>
      <c r="F4" s="22" t="s">
        <v>1219</v>
      </c>
    </row>
    <row r="5" ht="42.75" spans="1:6">
      <c r="A5" s="19">
        <v>3</v>
      </c>
      <c r="B5" s="20" t="s">
        <v>287</v>
      </c>
      <c r="C5" s="20" t="s">
        <v>1221</v>
      </c>
      <c r="D5" s="20" t="s">
        <v>1218</v>
      </c>
      <c r="E5" s="21">
        <v>95215</v>
      </c>
      <c r="F5" s="22" t="s">
        <v>1219</v>
      </c>
    </row>
    <row r="6" ht="42.75" spans="1:6">
      <c r="A6" s="19">
        <v>4</v>
      </c>
      <c r="B6" s="20" t="s">
        <v>441</v>
      </c>
      <c r="C6" s="20" t="s">
        <v>1222</v>
      </c>
      <c r="D6" s="20" t="s">
        <v>1218</v>
      </c>
      <c r="E6" s="21">
        <v>94561</v>
      </c>
      <c r="F6" s="22" t="s">
        <v>1219</v>
      </c>
    </row>
    <row r="7" ht="42.75" spans="1:6">
      <c r="A7" s="19">
        <v>5</v>
      </c>
      <c r="B7" s="20" t="s">
        <v>546</v>
      </c>
      <c r="C7" s="20" t="s">
        <v>1223</v>
      </c>
      <c r="D7" s="20" t="s">
        <v>1224</v>
      </c>
      <c r="E7" s="21">
        <v>75126</v>
      </c>
      <c r="F7" s="22" t="s">
        <v>1219</v>
      </c>
    </row>
    <row r="8" ht="57" spans="1:6">
      <c r="A8" s="19">
        <v>6</v>
      </c>
      <c r="B8" s="20" t="s">
        <v>536</v>
      </c>
      <c r="C8" s="20" t="s">
        <v>1225</v>
      </c>
      <c r="D8" s="20" t="s">
        <v>1226</v>
      </c>
      <c r="E8" s="21">
        <v>66021</v>
      </c>
      <c r="F8" s="23" t="s">
        <v>1227</v>
      </c>
    </row>
    <row r="9" ht="42.75" spans="1:6">
      <c r="A9" s="19">
        <v>7</v>
      </c>
      <c r="B9" s="20" t="s">
        <v>519</v>
      </c>
      <c r="C9" s="20" t="s">
        <v>1228</v>
      </c>
      <c r="D9" s="20" t="s">
        <v>1229</v>
      </c>
      <c r="E9" s="21">
        <v>60410</v>
      </c>
      <c r="F9" s="22" t="s">
        <v>1219</v>
      </c>
    </row>
    <row r="10" ht="57" spans="1:6">
      <c r="A10" s="19">
        <v>8</v>
      </c>
      <c r="B10" s="20" t="s">
        <v>528</v>
      </c>
      <c r="C10" s="20" t="s">
        <v>1230</v>
      </c>
      <c r="D10" s="20" t="s">
        <v>1231</v>
      </c>
      <c r="E10" s="21">
        <v>46231</v>
      </c>
      <c r="F10" s="22" t="s">
        <v>1219</v>
      </c>
    </row>
    <row r="11" ht="42.75" spans="1:6">
      <c r="A11" s="19">
        <v>9</v>
      </c>
      <c r="B11" s="20" t="s">
        <v>616</v>
      </c>
      <c r="C11" s="20" t="s">
        <v>1232</v>
      </c>
      <c r="D11" s="20" t="s">
        <v>1233</v>
      </c>
      <c r="E11" s="21">
        <v>38611</v>
      </c>
      <c r="F11" s="23" t="s">
        <v>1227</v>
      </c>
    </row>
    <row r="12" ht="42.75" spans="1:6">
      <c r="A12" s="19">
        <v>10</v>
      </c>
      <c r="B12" s="20" t="s">
        <v>1234</v>
      </c>
      <c r="C12" s="20" t="s">
        <v>1235</v>
      </c>
      <c r="D12" s="20" t="s">
        <v>1233</v>
      </c>
      <c r="E12" s="21">
        <v>38611</v>
      </c>
      <c r="F12" s="23" t="s">
        <v>1227</v>
      </c>
    </row>
    <row r="13" ht="42.75" spans="1:6">
      <c r="A13" s="19">
        <v>11</v>
      </c>
      <c r="B13" s="20" t="s">
        <v>1236</v>
      </c>
      <c r="C13" s="20" t="s">
        <v>1237</v>
      </c>
      <c r="D13" s="20" t="s">
        <v>1238</v>
      </c>
      <c r="E13" s="21">
        <v>21901</v>
      </c>
      <c r="F13" s="22" t="s">
        <v>1219</v>
      </c>
    </row>
    <row r="14" ht="42.75" spans="1:6">
      <c r="A14" s="19">
        <v>12</v>
      </c>
      <c r="B14" s="20" t="s">
        <v>1239</v>
      </c>
      <c r="C14" s="20" t="s">
        <v>1240</v>
      </c>
      <c r="D14" s="20" t="s">
        <v>1241</v>
      </c>
      <c r="E14" s="21">
        <v>19526</v>
      </c>
      <c r="F14" s="22" t="s">
        <v>1219</v>
      </c>
    </row>
    <row r="15" ht="57" spans="1:6">
      <c r="A15" s="19">
        <v>13</v>
      </c>
      <c r="B15" s="20" t="s">
        <v>1242</v>
      </c>
      <c r="C15" s="20" t="s">
        <v>1243</v>
      </c>
      <c r="D15" s="20" t="s">
        <v>1241</v>
      </c>
      <c r="E15" s="21">
        <v>18424</v>
      </c>
      <c r="F15" s="22" t="s">
        <v>1219</v>
      </c>
    </row>
    <row r="16" ht="42.75" spans="1:6">
      <c r="A16" s="19">
        <v>14</v>
      </c>
      <c r="B16" s="20" t="s">
        <v>587</v>
      </c>
      <c r="C16" s="20" t="s">
        <v>1244</v>
      </c>
      <c r="D16" s="20" t="s">
        <v>1241</v>
      </c>
      <c r="E16" s="21">
        <v>15126</v>
      </c>
      <c r="F16" s="22" t="s">
        <v>1219</v>
      </c>
    </row>
    <row r="17" ht="57" spans="1:6">
      <c r="A17" s="19">
        <v>15</v>
      </c>
      <c r="B17" s="20" t="s">
        <v>571</v>
      </c>
      <c r="C17" s="20" t="s">
        <v>1245</v>
      </c>
      <c r="D17" s="20" t="s">
        <v>184</v>
      </c>
      <c r="E17" s="21">
        <v>12575</v>
      </c>
      <c r="F17" s="22" t="s">
        <v>1219</v>
      </c>
    </row>
    <row r="18" ht="42.75" spans="1:6">
      <c r="A18" s="19">
        <v>16</v>
      </c>
      <c r="B18" s="20" t="s">
        <v>579</v>
      </c>
      <c r="C18" s="20" t="s">
        <v>1246</v>
      </c>
      <c r="D18" s="20" t="s">
        <v>184</v>
      </c>
      <c r="E18" s="21">
        <v>12033</v>
      </c>
      <c r="F18" s="22" t="s">
        <v>1219</v>
      </c>
    </row>
    <row r="19" ht="28.5" spans="1:6">
      <c r="A19" s="19">
        <v>17</v>
      </c>
      <c r="B19" s="20" t="s">
        <v>1247</v>
      </c>
      <c r="C19" s="20" t="s">
        <v>1248</v>
      </c>
      <c r="D19" s="20" t="s">
        <v>1249</v>
      </c>
      <c r="E19" s="21">
        <v>98439</v>
      </c>
      <c r="F19" s="22" t="s">
        <v>1219</v>
      </c>
    </row>
    <row r="20" ht="42.75" spans="1:6">
      <c r="A20" s="19">
        <v>18</v>
      </c>
      <c r="B20" s="20" t="s">
        <v>432</v>
      </c>
      <c r="C20" s="20" t="s">
        <v>1250</v>
      </c>
      <c r="D20" s="20" t="s">
        <v>1218</v>
      </c>
      <c r="E20" s="21">
        <v>92394</v>
      </c>
      <c r="F20" s="22" t="s">
        <v>1219</v>
      </c>
    </row>
    <row r="21" ht="42.75" spans="1:6">
      <c r="A21" s="19">
        <v>19</v>
      </c>
      <c r="B21" s="20" t="s">
        <v>1251</v>
      </c>
      <c r="C21" s="20" t="s">
        <v>1252</v>
      </c>
      <c r="D21" s="20" t="s">
        <v>1218</v>
      </c>
      <c r="E21" s="21">
        <v>91321</v>
      </c>
      <c r="F21" s="22" t="s">
        <v>1219</v>
      </c>
    </row>
    <row r="22" ht="42.75" spans="1:6">
      <c r="A22" s="19">
        <v>20</v>
      </c>
      <c r="B22" s="20" t="s">
        <v>1253</v>
      </c>
      <c r="C22" s="20" t="s">
        <v>1254</v>
      </c>
      <c r="D22" s="20" t="s">
        <v>1255</v>
      </c>
      <c r="E22" s="21">
        <v>89408</v>
      </c>
      <c r="F22" s="22" t="s">
        <v>1219</v>
      </c>
    </row>
    <row r="23" ht="28.5" spans="1:6">
      <c r="A23" s="19">
        <v>21</v>
      </c>
      <c r="B23" s="20" t="s">
        <v>459</v>
      </c>
      <c r="C23" s="20" t="s">
        <v>1256</v>
      </c>
      <c r="D23" s="20" t="s">
        <v>1257</v>
      </c>
      <c r="E23" s="21">
        <v>80018</v>
      </c>
      <c r="F23" s="22" t="s">
        <v>1219</v>
      </c>
    </row>
    <row r="24" ht="42.75" spans="1:6">
      <c r="A24" s="19">
        <v>22</v>
      </c>
      <c r="B24" s="20" t="s">
        <v>552</v>
      </c>
      <c r="C24" s="20" t="s">
        <v>1258</v>
      </c>
      <c r="D24" s="20" t="s">
        <v>1224</v>
      </c>
      <c r="E24" s="21">
        <v>79108</v>
      </c>
      <c r="F24" s="22" t="s">
        <v>1219</v>
      </c>
    </row>
    <row r="25" ht="42.75" spans="1:6">
      <c r="A25" s="19">
        <v>23</v>
      </c>
      <c r="B25" s="20" t="s">
        <v>542</v>
      </c>
      <c r="C25" s="20" t="s">
        <v>1259</v>
      </c>
      <c r="D25" s="20" t="s">
        <v>1224</v>
      </c>
      <c r="E25" s="21">
        <v>77423</v>
      </c>
      <c r="F25" s="22" t="s">
        <v>1219</v>
      </c>
    </row>
    <row r="26" ht="28.5" spans="1:6">
      <c r="A26" s="19">
        <v>24</v>
      </c>
      <c r="B26" s="20" t="s">
        <v>1260</v>
      </c>
      <c r="C26" s="20" t="s">
        <v>1261</v>
      </c>
      <c r="D26" s="20" t="s">
        <v>1224</v>
      </c>
      <c r="E26" s="21">
        <v>76247</v>
      </c>
      <c r="F26" s="22" t="s">
        <v>1219</v>
      </c>
    </row>
    <row r="27" ht="42.75" spans="1:6">
      <c r="A27" s="19">
        <v>25</v>
      </c>
      <c r="B27" s="20" t="s">
        <v>1262</v>
      </c>
      <c r="C27" s="20" t="s">
        <v>1263</v>
      </c>
      <c r="D27" s="20" t="s">
        <v>1226</v>
      </c>
      <c r="E27" s="21">
        <v>67337</v>
      </c>
      <c r="F27" s="22" t="s">
        <v>1219</v>
      </c>
    </row>
    <row r="28" ht="57" spans="1:6">
      <c r="A28" s="19">
        <v>26</v>
      </c>
      <c r="B28" s="20" t="s">
        <v>1264</v>
      </c>
      <c r="C28" s="20" t="s">
        <v>1265</v>
      </c>
      <c r="D28" s="20" t="s">
        <v>1226</v>
      </c>
      <c r="E28" s="21">
        <v>66021</v>
      </c>
      <c r="F28" s="23" t="s">
        <v>1227</v>
      </c>
    </row>
    <row r="29" ht="57" spans="1:6">
      <c r="A29" s="19">
        <v>27</v>
      </c>
      <c r="B29" s="20" t="s">
        <v>1266</v>
      </c>
      <c r="C29" s="20" t="s">
        <v>1267</v>
      </c>
      <c r="D29" s="20" t="s">
        <v>1229</v>
      </c>
      <c r="E29" s="21">
        <v>60449</v>
      </c>
      <c r="F29" s="22" t="s">
        <v>1219</v>
      </c>
    </row>
    <row r="30" ht="57" spans="1:6">
      <c r="A30" s="19">
        <v>28</v>
      </c>
      <c r="B30" s="20" t="s">
        <v>1268</v>
      </c>
      <c r="C30" s="20" t="s">
        <v>1269</v>
      </c>
      <c r="D30" s="20" t="s">
        <v>1270</v>
      </c>
      <c r="E30" s="21">
        <v>42718</v>
      </c>
      <c r="F30" s="22" t="s">
        <v>1219</v>
      </c>
    </row>
    <row r="31" ht="71.25" spans="1:6">
      <c r="A31" s="19">
        <v>29</v>
      </c>
      <c r="B31" s="20" t="s">
        <v>1271</v>
      </c>
      <c r="C31" s="20" t="s">
        <v>1272</v>
      </c>
      <c r="D31" s="20" t="s">
        <v>1270</v>
      </c>
      <c r="E31" s="21">
        <v>40165</v>
      </c>
      <c r="F31" s="22" t="s">
        <v>1219</v>
      </c>
    </row>
    <row r="32" ht="42.75" spans="1:6">
      <c r="A32" s="19">
        <v>30</v>
      </c>
      <c r="B32" s="20" t="s">
        <v>1273</v>
      </c>
      <c r="C32" s="20" t="s">
        <v>1274</v>
      </c>
      <c r="D32" s="20" t="s">
        <v>1270</v>
      </c>
      <c r="E32" s="21">
        <v>40165</v>
      </c>
      <c r="F32" s="22" t="s">
        <v>1219</v>
      </c>
    </row>
    <row r="33" ht="42.75" spans="1:6">
      <c r="A33" s="19">
        <v>31</v>
      </c>
      <c r="B33" s="20" t="s">
        <v>1275</v>
      </c>
      <c r="C33" s="20" t="s">
        <v>1276</v>
      </c>
      <c r="D33" s="20" t="s">
        <v>1270</v>
      </c>
      <c r="E33" s="21">
        <v>40165</v>
      </c>
      <c r="F33" s="22" t="s">
        <v>1219</v>
      </c>
    </row>
    <row r="34" ht="71.25" spans="1:6">
      <c r="A34" s="19">
        <v>32</v>
      </c>
      <c r="B34" s="20" t="s">
        <v>610</v>
      </c>
      <c r="C34" s="20" t="s">
        <v>1277</v>
      </c>
      <c r="D34" s="20" t="s">
        <v>1278</v>
      </c>
      <c r="E34" s="21">
        <v>37310</v>
      </c>
      <c r="F34" s="23" t="s">
        <v>1227</v>
      </c>
    </row>
    <row r="35" ht="28.5" spans="1:6">
      <c r="A35" s="19">
        <v>33</v>
      </c>
      <c r="B35" s="20" t="s">
        <v>1279</v>
      </c>
      <c r="C35" s="20" t="s">
        <v>1280</v>
      </c>
      <c r="D35" s="20" t="s">
        <v>1278</v>
      </c>
      <c r="E35" s="21">
        <v>37090</v>
      </c>
      <c r="F35" s="22" t="s">
        <v>1219</v>
      </c>
    </row>
    <row r="36" ht="42.75" spans="1:6">
      <c r="A36" s="19">
        <v>34</v>
      </c>
      <c r="B36" s="20" t="s">
        <v>1281</v>
      </c>
      <c r="C36" s="20" t="s">
        <v>1282</v>
      </c>
      <c r="D36" s="20" t="s">
        <v>1278</v>
      </c>
      <c r="E36" s="21">
        <v>37090</v>
      </c>
      <c r="F36" s="22" t="s">
        <v>1219</v>
      </c>
    </row>
    <row r="37" ht="57" spans="1:6">
      <c r="A37" s="19">
        <v>35</v>
      </c>
      <c r="B37" s="20" t="s">
        <v>615</v>
      </c>
      <c r="C37" s="20" t="s">
        <v>1283</v>
      </c>
      <c r="D37" s="20" t="s">
        <v>1278</v>
      </c>
      <c r="E37" s="21">
        <v>37090</v>
      </c>
      <c r="F37" s="22" t="s">
        <v>1219</v>
      </c>
    </row>
    <row r="38" ht="42.75" spans="1:6">
      <c r="A38" s="19">
        <v>36</v>
      </c>
      <c r="B38" s="20" t="s">
        <v>613</v>
      </c>
      <c r="C38" s="20" t="s">
        <v>1284</v>
      </c>
      <c r="D38" s="20" t="s">
        <v>1285</v>
      </c>
      <c r="E38" s="21">
        <v>35756</v>
      </c>
      <c r="F38" s="23" t="s">
        <v>1227</v>
      </c>
    </row>
    <row r="39" ht="28.5" spans="1:6">
      <c r="A39" s="19">
        <v>37</v>
      </c>
      <c r="B39" s="20" t="s">
        <v>614</v>
      </c>
      <c r="C39" s="20" t="s">
        <v>1286</v>
      </c>
      <c r="D39" s="20" t="s">
        <v>1285</v>
      </c>
      <c r="E39" s="21">
        <v>35756</v>
      </c>
      <c r="F39" s="23" t="s">
        <v>1227</v>
      </c>
    </row>
    <row r="40" ht="57" spans="1:6">
      <c r="A40" s="19">
        <v>38</v>
      </c>
      <c r="B40" s="20" t="s">
        <v>1287</v>
      </c>
      <c r="C40" s="20" t="s">
        <v>1288</v>
      </c>
      <c r="D40" s="20" t="s">
        <v>1289</v>
      </c>
      <c r="E40" s="21">
        <v>33570</v>
      </c>
      <c r="F40" s="22" t="s">
        <v>1219</v>
      </c>
    </row>
    <row r="41" ht="42.75" spans="1:6">
      <c r="A41" s="19">
        <v>39</v>
      </c>
      <c r="B41" s="20" t="s">
        <v>1290</v>
      </c>
      <c r="C41" s="20" t="s">
        <v>1291</v>
      </c>
      <c r="D41" s="20" t="s">
        <v>1292</v>
      </c>
      <c r="E41" s="21">
        <v>30567</v>
      </c>
      <c r="F41" s="23" t="s">
        <v>1227</v>
      </c>
    </row>
    <row r="42" ht="42.75" spans="1:6">
      <c r="A42" s="19">
        <v>40</v>
      </c>
      <c r="B42" s="20" t="s">
        <v>1293</v>
      </c>
      <c r="C42" s="20" t="s">
        <v>1294</v>
      </c>
      <c r="D42" s="20" t="s">
        <v>1292</v>
      </c>
      <c r="E42" s="21">
        <v>30567</v>
      </c>
      <c r="F42" s="23" t="s">
        <v>1227</v>
      </c>
    </row>
    <row r="43" ht="57" spans="1:6">
      <c r="A43" s="19">
        <v>41</v>
      </c>
      <c r="B43" s="20" t="s">
        <v>594</v>
      </c>
      <c r="C43" s="20" t="s">
        <v>1295</v>
      </c>
      <c r="D43" s="20" t="s">
        <v>1292</v>
      </c>
      <c r="E43" s="21">
        <v>30549</v>
      </c>
      <c r="F43" s="22" t="s">
        <v>1219</v>
      </c>
    </row>
    <row r="44" ht="42.75" spans="1:6">
      <c r="A44" s="19">
        <v>42</v>
      </c>
      <c r="B44" s="20" t="s">
        <v>1296</v>
      </c>
      <c r="C44" s="20" t="s">
        <v>1297</v>
      </c>
      <c r="D44" s="20" t="s">
        <v>1292</v>
      </c>
      <c r="E44" s="21">
        <v>30259</v>
      </c>
      <c r="F44" s="23" t="s">
        <v>1227</v>
      </c>
    </row>
    <row r="45" ht="28.5" spans="1:6">
      <c r="A45" s="19">
        <v>43</v>
      </c>
      <c r="B45" s="20" t="s">
        <v>1298</v>
      </c>
      <c r="C45" s="20" t="s">
        <v>1299</v>
      </c>
      <c r="D45" s="20" t="s">
        <v>1292</v>
      </c>
      <c r="E45" s="21">
        <v>30117</v>
      </c>
      <c r="F45" s="22" t="s">
        <v>1219</v>
      </c>
    </row>
    <row r="46" ht="57" spans="1:6">
      <c r="A46" s="19">
        <v>44</v>
      </c>
      <c r="B46" s="20" t="s">
        <v>585</v>
      </c>
      <c r="C46" s="20" t="s">
        <v>1300</v>
      </c>
      <c r="D46" s="20" t="s">
        <v>1301</v>
      </c>
      <c r="E46" s="21">
        <v>23803</v>
      </c>
      <c r="F46" s="22" t="s">
        <v>1219</v>
      </c>
    </row>
    <row r="47" ht="28.5" spans="1:6">
      <c r="A47" s="19">
        <v>45</v>
      </c>
      <c r="B47" s="20" t="s">
        <v>1302</v>
      </c>
      <c r="C47" s="20" t="s">
        <v>1303</v>
      </c>
      <c r="D47" s="20" t="s">
        <v>1238</v>
      </c>
      <c r="E47" s="21">
        <v>21901</v>
      </c>
      <c r="F47" s="22" t="s">
        <v>1219</v>
      </c>
    </row>
    <row r="48" ht="42.75" spans="1:6">
      <c r="A48" s="19">
        <v>46</v>
      </c>
      <c r="B48" s="20" t="s">
        <v>1304</v>
      </c>
      <c r="C48" s="20" t="s">
        <v>1305</v>
      </c>
      <c r="D48" s="20" t="s">
        <v>1238</v>
      </c>
      <c r="E48" s="21">
        <v>21901</v>
      </c>
      <c r="F48" s="22" t="s">
        <v>1219</v>
      </c>
    </row>
    <row r="49" ht="28.5" spans="1:6">
      <c r="A49" s="19">
        <v>47</v>
      </c>
      <c r="B49" s="20" t="s">
        <v>1306</v>
      </c>
      <c r="C49" s="20" t="s">
        <v>1307</v>
      </c>
      <c r="D49" s="20" t="s">
        <v>1241</v>
      </c>
      <c r="E49" s="21">
        <v>17257</v>
      </c>
      <c r="F49" s="22" t="s">
        <v>1219</v>
      </c>
    </row>
    <row r="50" ht="28.5" spans="1:6">
      <c r="A50" s="19">
        <v>48</v>
      </c>
      <c r="B50" s="20" t="s">
        <v>291</v>
      </c>
      <c r="C50" s="20" t="s">
        <v>1308</v>
      </c>
      <c r="D50" s="20" t="s">
        <v>1309</v>
      </c>
      <c r="E50" s="21">
        <v>87031</v>
      </c>
      <c r="F50" s="22" t="s">
        <v>1219</v>
      </c>
    </row>
    <row r="51" ht="42.75" spans="1:6">
      <c r="A51" s="19">
        <v>49</v>
      </c>
      <c r="B51" s="20" t="s">
        <v>598</v>
      </c>
      <c r="C51" s="20" t="s">
        <v>1310</v>
      </c>
      <c r="D51" s="20" t="s">
        <v>1292</v>
      </c>
      <c r="E51" s="21">
        <v>30184</v>
      </c>
      <c r="F51" s="24" t="s">
        <v>1227</v>
      </c>
    </row>
    <row r="52" ht="42.75" spans="1:6">
      <c r="A52" s="19">
        <v>50</v>
      </c>
      <c r="B52" s="20" t="s">
        <v>570</v>
      </c>
      <c r="C52" s="20" t="s">
        <v>1311</v>
      </c>
      <c r="D52" s="20" t="s">
        <v>1241</v>
      </c>
      <c r="E52" s="21">
        <v>18447</v>
      </c>
      <c r="F52" s="22" t="s">
        <v>1219</v>
      </c>
    </row>
    <row r="53" ht="42.75" spans="1:6">
      <c r="A53" s="19">
        <v>51</v>
      </c>
      <c r="B53" s="20" t="s">
        <v>296</v>
      </c>
      <c r="C53" s="20" t="s">
        <v>1312</v>
      </c>
      <c r="D53" s="20" t="s">
        <v>1218</v>
      </c>
      <c r="E53" s="21">
        <v>93263</v>
      </c>
      <c r="F53" s="22" t="s">
        <v>1219</v>
      </c>
    </row>
    <row r="54" ht="66" customHeight="1" spans="1:6">
      <c r="A54" s="19">
        <v>52</v>
      </c>
      <c r="B54" s="20" t="s">
        <v>298</v>
      </c>
      <c r="C54" s="20" t="s">
        <v>1313</v>
      </c>
      <c r="D54" s="20" t="s">
        <v>1218</v>
      </c>
      <c r="E54" s="21">
        <v>95215</v>
      </c>
      <c r="F54" s="22" t="s">
        <v>1219</v>
      </c>
    </row>
    <row r="55" ht="66" customHeight="1" spans="1:6">
      <c r="A55" s="19">
        <v>53</v>
      </c>
      <c r="B55" s="20" t="s">
        <v>304</v>
      </c>
      <c r="C55" s="20" t="s">
        <v>1314</v>
      </c>
      <c r="D55" s="20" t="s">
        <v>1218</v>
      </c>
      <c r="E55" s="21">
        <v>92240</v>
      </c>
      <c r="F55" s="22" t="s">
        <v>1219</v>
      </c>
    </row>
    <row r="56" ht="66" customHeight="1" spans="1:6">
      <c r="A56" s="19">
        <v>54</v>
      </c>
      <c r="B56" s="20" t="s">
        <v>308</v>
      </c>
      <c r="C56" s="20" t="s">
        <v>1315</v>
      </c>
      <c r="D56" s="20" t="s">
        <v>1255</v>
      </c>
      <c r="E56" s="21">
        <v>89044</v>
      </c>
      <c r="F56" s="22" t="s">
        <v>1219</v>
      </c>
    </row>
  </sheetData>
  <mergeCells count="1">
    <mergeCell ref="A1:F1"/>
  </mergeCells>
  <pageMargins left="0.75" right="0.75" top="1" bottom="1" header="0.5" footer="0.5"/>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4"/>
  <dimension ref="B8:R700"/>
  <sheetViews>
    <sheetView showGridLines="0" zoomScale="85" zoomScaleNormal="85" workbookViewId="0">
      <pane ySplit="10" topLeftCell="A430" activePane="bottomLeft" state="frozen"/>
      <selection/>
      <selection pane="bottomLeft" activeCell="E4" sqref="E4"/>
    </sheetView>
  </sheetViews>
  <sheetFormatPr defaultColWidth="9.10833333333333" defaultRowHeight="12.75"/>
  <cols>
    <col min="1" max="16384" width="9.10833333333333" style="1"/>
  </cols>
  <sheetData>
    <row r="8" spans="2:16">
      <c r="B8" s="2" t="s">
        <v>1316</v>
      </c>
    </row>
    <row r="9" ht="13.5"/>
    <row r="10" ht="13.5" spans="2:16">
      <c r="B10" s="3" t="s">
        <v>1317</v>
      </c>
      <c r="C10" s="4"/>
      <c r="D10" s="4"/>
      <c r="E10" s="4"/>
      <c r="F10" s="4"/>
      <c r="G10" s="4"/>
      <c r="H10" s="4"/>
      <c r="I10" s="4"/>
      <c r="J10" s="4"/>
      <c r="K10" s="4"/>
      <c r="L10" s="4"/>
      <c r="M10" s="4"/>
      <c r="N10" s="4"/>
      <c r="O10" s="4"/>
      <c r="P10" s="5"/>
    </row>
    <row r="12" spans="2:16">
      <c r="B12" s="6">
        <v>1002</v>
      </c>
      <c r="C12" s="7">
        <v>1380</v>
      </c>
      <c r="D12" s="6">
        <v>1741</v>
      </c>
      <c r="E12" s="7">
        <v>2114</v>
      </c>
      <c r="F12" s="6">
        <v>2662</v>
      </c>
      <c r="G12" s="7">
        <v>3033</v>
      </c>
      <c r="H12" s="6">
        <v>3469</v>
      </c>
      <c r="I12" s="7">
        <v>3907</v>
      </c>
      <c r="J12" s="6">
        <v>4270</v>
      </c>
      <c r="K12" s="7">
        <v>4690</v>
      </c>
      <c r="L12" s="6">
        <v>5158</v>
      </c>
      <c r="M12" s="7">
        <v>5740</v>
      </c>
      <c r="N12" s="6">
        <v>6094</v>
      </c>
      <c r="O12" s="7">
        <v>6383</v>
      </c>
      <c r="P12" s="6">
        <v>6712</v>
      </c>
    </row>
    <row r="13" spans="2:16">
      <c r="B13" s="6">
        <v>1007</v>
      </c>
      <c r="C13" s="7">
        <v>1420</v>
      </c>
      <c r="D13" s="6">
        <v>1754</v>
      </c>
      <c r="E13" s="7">
        <v>2116</v>
      </c>
      <c r="F13" s="6">
        <v>2668</v>
      </c>
      <c r="G13" s="7">
        <v>3034</v>
      </c>
      <c r="H13" s="6">
        <v>3470</v>
      </c>
      <c r="I13" s="7">
        <v>3908</v>
      </c>
      <c r="J13" s="6">
        <v>4271</v>
      </c>
      <c r="K13" s="7">
        <v>4738</v>
      </c>
      <c r="L13" s="6">
        <v>5159</v>
      </c>
      <c r="M13" s="7">
        <v>5753</v>
      </c>
      <c r="N13" s="6">
        <v>6230</v>
      </c>
      <c r="O13" s="7">
        <v>6387</v>
      </c>
      <c r="P13" s="6">
        <v>6716</v>
      </c>
    </row>
    <row r="14" spans="2:16">
      <c r="B14" s="6">
        <v>1010</v>
      </c>
      <c r="C14" s="7">
        <v>1430</v>
      </c>
      <c r="D14" s="6">
        <v>1770</v>
      </c>
      <c r="E14" s="7">
        <v>2127</v>
      </c>
      <c r="F14" s="6">
        <v>2669</v>
      </c>
      <c r="G14" s="7">
        <v>3036</v>
      </c>
      <c r="H14" s="6">
        <v>3570</v>
      </c>
      <c r="I14" s="7">
        <v>4002</v>
      </c>
      <c r="J14" s="6">
        <v>4274</v>
      </c>
      <c r="K14" s="7">
        <v>4740</v>
      </c>
      <c r="L14" s="6">
        <v>5201</v>
      </c>
      <c r="M14" s="7">
        <v>5765</v>
      </c>
      <c r="N14" s="6">
        <v>6231</v>
      </c>
      <c r="O14" s="7">
        <v>6388</v>
      </c>
      <c r="P14" s="6">
        <v>6749</v>
      </c>
    </row>
    <row r="15" spans="2:16">
      <c r="B15" s="6">
        <v>1029</v>
      </c>
      <c r="C15" s="7">
        <v>1431</v>
      </c>
      <c r="D15" s="6">
        <v>1773</v>
      </c>
      <c r="E15" s="7">
        <v>2203</v>
      </c>
      <c r="F15" s="6">
        <v>2670</v>
      </c>
      <c r="G15" s="7">
        <v>3040</v>
      </c>
      <c r="H15" s="6">
        <v>3575</v>
      </c>
      <c r="I15" s="7">
        <v>4021</v>
      </c>
      <c r="J15" s="6">
        <v>4280</v>
      </c>
      <c r="K15" s="7">
        <v>4742</v>
      </c>
      <c r="L15" s="6">
        <v>5253</v>
      </c>
      <c r="M15" s="7">
        <v>5768</v>
      </c>
      <c r="N15" s="6">
        <v>6232</v>
      </c>
      <c r="O15" s="7">
        <v>6401</v>
      </c>
      <c r="P15" s="6">
        <v>6751</v>
      </c>
    </row>
    <row r="16" spans="2:16">
      <c r="B16" s="6">
        <v>1032</v>
      </c>
      <c r="C16" s="7">
        <v>1432</v>
      </c>
      <c r="D16" s="6">
        <v>1775</v>
      </c>
      <c r="E16" s="7">
        <v>2210</v>
      </c>
      <c r="F16" s="6">
        <v>2671</v>
      </c>
      <c r="G16" s="7">
        <v>3045</v>
      </c>
      <c r="H16" s="6">
        <v>3581</v>
      </c>
      <c r="I16" s="7">
        <v>4030</v>
      </c>
      <c r="J16" s="6">
        <v>4281</v>
      </c>
      <c r="K16" s="7">
        <v>4751</v>
      </c>
      <c r="L16" s="6">
        <v>5254</v>
      </c>
      <c r="M16" s="7">
        <v>5819</v>
      </c>
      <c r="N16" s="6">
        <v>6237</v>
      </c>
      <c r="O16" s="7">
        <v>6403</v>
      </c>
      <c r="P16" s="6">
        <v>6759</v>
      </c>
    </row>
    <row r="17" spans="2:16">
      <c r="B17" s="6">
        <v>1033</v>
      </c>
      <c r="C17" s="7">
        <v>1436</v>
      </c>
      <c r="D17" s="6">
        <v>1826</v>
      </c>
      <c r="E17" s="7">
        <v>2269</v>
      </c>
      <c r="F17" s="6">
        <v>2675</v>
      </c>
      <c r="G17" s="7">
        <v>3046</v>
      </c>
      <c r="H17" s="6">
        <v>3584</v>
      </c>
      <c r="I17" s="7">
        <v>4033</v>
      </c>
      <c r="J17" s="6">
        <v>4282</v>
      </c>
      <c r="K17" s="7">
        <v>4843</v>
      </c>
      <c r="L17" s="6">
        <v>5255</v>
      </c>
      <c r="M17" s="7">
        <v>5823</v>
      </c>
      <c r="N17" s="6">
        <v>6238</v>
      </c>
      <c r="O17" s="7">
        <v>6404</v>
      </c>
      <c r="P17" s="6">
        <v>6762</v>
      </c>
    </row>
    <row r="18" spans="2:16">
      <c r="B18" s="6">
        <v>1036</v>
      </c>
      <c r="C18" s="7">
        <v>1438</v>
      </c>
      <c r="D18" s="6">
        <v>1827</v>
      </c>
      <c r="E18" s="7">
        <v>2330</v>
      </c>
      <c r="F18" s="6">
        <v>2702</v>
      </c>
      <c r="G18" s="7">
        <v>3048</v>
      </c>
      <c r="H18" s="6">
        <v>3585</v>
      </c>
      <c r="I18" s="7">
        <v>4038</v>
      </c>
      <c r="J18" s="6">
        <v>4284</v>
      </c>
      <c r="K18" s="7">
        <v>4849</v>
      </c>
      <c r="L18" s="6">
        <v>5301</v>
      </c>
      <c r="M18" s="7">
        <v>5829</v>
      </c>
      <c r="N18" s="6">
        <v>6239</v>
      </c>
      <c r="O18" s="7">
        <v>6409</v>
      </c>
      <c r="P18" s="6">
        <v>6776</v>
      </c>
    </row>
    <row r="19" spans="2:16">
      <c r="B19" s="6">
        <v>1038</v>
      </c>
      <c r="C19" s="7">
        <v>1450</v>
      </c>
      <c r="D19" s="6">
        <v>1830</v>
      </c>
      <c r="E19" s="7">
        <v>2332</v>
      </c>
      <c r="F19" s="6">
        <v>2715</v>
      </c>
      <c r="G19" s="7">
        <v>3049</v>
      </c>
      <c r="H19" s="6">
        <v>3598</v>
      </c>
      <c r="I19" s="7">
        <v>4039</v>
      </c>
      <c r="J19" s="6">
        <v>4286</v>
      </c>
      <c r="K19" s="7">
        <v>4850</v>
      </c>
      <c r="L19" s="6">
        <v>5302</v>
      </c>
      <c r="M19" s="7">
        <v>5830</v>
      </c>
      <c r="N19" s="6">
        <v>6243</v>
      </c>
      <c r="O19" s="7">
        <v>6412</v>
      </c>
      <c r="P19" s="6">
        <v>6778</v>
      </c>
    </row>
    <row r="20" spans="2:16">
      <c r="B20" s="6">
        <v>1039</v>
      </c>
      <c r="C20" s="7">
        <v>1451</v>
      </c>
      <c r="D20" s="6">
        <v>1832</v>
      </c>
      <c r="E20" s="7">
        <v>2338</v>
      </c>
      <c r="F20" s="6">
        <v>2717</v>
      </c>
      <c r="G20" s="7">
        <v>3055</v>
      </c>
      <c r="H20" s="6">
        <v>3608</v>
      </c>
      <c r="I20" s="7">
        <v>4042</v>
      </c>
      <c r="J20" s="6">
        <v>4291</v>
      </c>
      <c r="K20" s="7">
        <v>4854</v>
      </c>
      <c r="L20" s="6">
        <v>5303</v>
      </c>
      <c r="M20" s="7">
        <v>5848</v>
      </c>
      <c r="N20" s="6">
        <v>6246</v>
      </c>
      <c r="O20" s="7">
        <v>6414</v>
      </c>
      <c r="P20" s="6">
        <v>6779</v>
      </c>
    </row>
    <row r="21" spans="2:16">
      <c r="B21" s="6">
        <v>1056</v>
      </c>
      <c r="C21" s="7">
        <v>1462</v>
      </c>
      <c r="D21" s="6">
        <v>1833</v>
      </c>
      <c r="E21" s="7">
        <v>2341</v>
      </c>
      <c r="F21" s="6">
        <v>2722</v>
      </c>
      <c r="G21" s="7">
        <v>3057</v>
      </c>
      <c r="H21" s="6">
        <v>3741</v>
      </c>
      <c r="I21" s="7">
        <v>4046</v>
      </c>
      <c r="J21" s="6">
        <v>4341</v>
      </c>
      <c r="K21" s="7">
        <v>4856</v>
      </c>
      <c r="L21" s="6">
        <v>5304</v>
      </c>
      <c r="M21" s="7">
        <v>5850</v>
      </c>
      <c r="N21" s="6">
        <v>6248</v>
      </c>
      <c r="O21" s="7">
        <v>6415</v>
      </c>
      <c r="P21" s="6">
        <v>6782</v>
      </c>
    </row>
    <row r="22" spans="2:16">
      <c r="B22" s="6">
        <v>1057</v>
      </c>
      <c r="C22" s="7">
        <v>1463</v>
      </c>
      <c r="D22" s="6">
        <v>1860</v>
      </c>
      <c r="E22" s="7">
        <v>2347</v>
      </c>
      <c r="F22" s="6">
        <v>2739</v>
      </c>
      <c r="G22" s="7">
        <v>3070</v>
      </c>
      <c r="H22" s="6">
        <v>3743</v>
      </c>
      <c r="I22" s="7">
        <v>4054</v>
      </c>
      <c r="J22" s="6">
        <v>4343</v>
      </c>
      <c r="K22" s="7">
        <v>4861</v>
      </c>
      <c r="L22" s="6">
        <v>5346</v>
      </c>
      <c r="M22" s="7">
        <v>5851</v>
      </c>
      <c r="N22" s="6">
        <v>6249</v>
      </c>
      <c r="O22" s="7">
        <v>6417</v>
      </c>
      <c r="P22" s="6">
        <v>6786</v>
      </c>
    </row>
    <row r="23" spans="2:16">
      <c r="B23" s="6">
        <v>1069</v>
      </c>
      <c r="C23" s="7">
        <v>1464</v>
      </c>
      <c r="D23" s="6">
        <v>1879</v>
      </c>
      <c r="E23" s="7">
        <v>2364</v>
      </c>
      <c r="F23" s="6">
        <v>2743</v>
      </c>
      <c r="G23" s="7">
        <v>3084</v>
      </c>
      <c r="H23" s="6">
        <v>3748</v>
      </c>
      <c r="I23" s="7">
        <v>4061</v>
      </c>
      <c r="J23" s="6">
        <v>4345</v>
      </c>
      <c r="K23" s="7">
        <v>4865</v>
      </c>
      <c r="L23" s="6">
        <v>5354</v>
      </c>
      <c r="M23" s="7">
        <v>5855</v>
      </c>
      <c r="N23" s="6">
        <v>6250</v>
      </c>
      <c r="O23" s="7">
        <v>6419</v>
      </c>
      <c r="P23" s="6">
        <v>6787</v>
      </c>
    </row>
    <row r="24" spans="2:16">
      <c r="B24" s="6">
        <v>1073</v>
      </c>
      <c r="C24" s="7">
        <v>1468</v>
      </c>
      <c r="D24" s="6">
        <v>1921</v>
      </c>
      <c r="E24" s="7">
        <v>2366</v>
      </c>
      <c r="F24" s="6">
        <v>2744</v>
      </c>
      <c r="G24" s="7">
        <v>3086</v>
      </c>
      <c r="H24" s="6">
        <v>3753</v>
      </c>
      <c r="I24" s="7">
        <v>4062</v>
      </c>
      <c r="J24" s="6">
        <v>4350</v>
      </c>
      <c r="K24" s="7">
        <v>4915</v>
      </c>
      <c r="L24" s="6">
        <v>5357</v>
      </c>
      <c r="M24" s="7">
        <v>5863</v>
      </c>
      <c r="N24" s="6">
        <v>6251</v>
      </c>
      <c r="O24" s="7">
        <v>6422</v>
      </c>
      <c r="P24" s="6">
        <v>6790</v>
      </c>
    </row>
    <row r="25" spans="2:16">
      <c r="B25" s="6">
        <v>1079</v>
      </c>
      <c r="C25" s="7">
        <v>1469</v>
      </c>
      <c r="D25" s="6">
        <v>1922</v>
      </c>
      <c r="E25" s="7">
        <v>2367</v>
      </c>
      <c r="F25" s="6">
        <v>2748</v>
      </c>
      <c r="G25" s="7">
        <v>3220</v>
      </c>
      <c r="H25" s="6">
        <v>3754</v>
      </c>
      <c r="I25" s="7">
        <v>4073</v>
      </c>
      <c r="J25" s="6">
        <v>4351</v>
      </c>
      <c r="K25" s="7">
        <v>4917</v>
      </c>
      <c r="L25" s="6">
        <v>5443</v>
      </c>
      <c r="M25" s="7">
        <v>6001</v>
      </c>
      <c r="N25" s="6">
        <v>6254</v>
      </c>
      <c r="O25" s="7">
        <v>6423</v>
      </c>
      <c r="P25" s="6">
        <v>6791</v>
      </c>
    </row>
    <row r="26" spans="2:16">
      <c r="B26" s="6">
        <v>1080</v>
      </c>
      <c r="C26" s="7">
        <v>1470</v>
      </c>
      <c r="D26" s="6">
        <v>1929</v>
      </c>
      <c r="E26" s="7">
        <v>2534</v>
      </c>
      <c r="F26" s="6">
        <v>2777</v>
      </c>
      <c r="G26" s="7">
        <v>3226</v>
      </c>
      <c r="H26" s="6">
        <v>3769</v>
      </c>
      <c r="I26" s="7">
        <v>4083</v>
      </c>
      <c r="J26" s="6">
        <v>4355</v>
      </c>
      <c r="K26" s="7">
        <v>4918</v>
      </c>
      <c r="L26" s="6">
        <v>5445</v>
      </c>
      <c r="M26" s="7">
        <v>6013</v>
      </c>
      <c r="N26" s="6">
        <v>6255</v>
      </c>
      <c r="O26" s="7">
        <v>6424</v>
      </c>
      <c r="P26" s="6">
        <v>6793</v>
      </c>
    </row>
    <row r="27" spans="2:16">
      <c r="B27" s="6">
        <v>1082</v>
      </c>
      <c r="C27" s="7">
        <v>1471</v>
      </c>
      <c r="D27" s="6">
        <v>1930</v>
      </c>
      <c r="E27" s="7">
        <v>2536</v>
      </c>
      <c r="F27" s="6">
        <v>2779</v>
      </c>
      <c r="G27" s="7">
        <v>3229</v>
      </c>
      <c r="H27" s="6">
        <v>3770</v>
      </c>
      <c r="I27" s="7">
        <v>4084</v>
      </c>
      <c r="J27" s="6">
        <v>4357</v>
      </c>
      <c r="K27" s="7">
        <v>4927</v>
      </c>
      <c r="L27" s="6">
        <v>5454</v>
      </c>
      <c r="M27" s="7">
        <v>6016</v>
      </c>
      <c r="N27" s="6">
        <v>6262</v>
      </c>
      <c r="O27" s="7">
        <v>6426</v>
      </c>
      <c r="P27" s="6">
        <v>6795</v>
      </c>
    </row>
    <row r="28" spans="2:16">
      <c r="B28" s="6">
        <v>1083</v>
      </c>
      <c r="C28" s="7">
        <v>1473</v>
      </c>
      <c r="D28" s="6">
        <v>1936</v>
      </c>
      <c r="E28" s="7">
        <v>2538</v>
      </c>
      <c r="F28" s="6">
        <v>2790</v>
      </c>
      <c r="G28" s="7">
        <v>3233</v>
      </c>
      <c r="H28" s="6">
        <v>3771</v>
      </c>
      <c r="I28" s="7">
        <v>4085</v>
      </c>
      <c r="J28" s="6">
        <v>4401</v>
      </c>
      <c r="K28" s="7">
        <v>4933</v>
      </c>
      <c r="L28" s="6">
        <v>5461</v>
      </c>
      <c r="M28" s="7">
        <v>6018</v>
      </c>
      <c r="N28" s="6">
        <v>6264</v>
      </c>
      <c r="O28" s="7">
        <v>6437</v>
      </c>
      <c r="P28" s="6">
        <v>6798</v>
      </c>
    </row>
    <row r="29" spans="2:16">
      <c r="B29" s="6">
        <v>1088</v>
      </c>
      <c r="C29" s="7">
        <v>1474</v>
      </c>
      <c r="D29" s="6">
        <v>1938</v>
      </c>
      <c r="E29" s="7">
        <v>2540</v>
      </c>
      <c r="F29" s="6">
        <v>2801</v>
      </c>
      <c r="G29" s="7">
        <v>3235</v>
      </c>
      <c r="H29" s="6">
        <v>3773</v>
      </c>
      <c r="I29" s="7">
        <v>4086</v>
      </c>
      <c r="J29" s="6">
        <v>4415</v>
      </c>
      <c r="K29" s="7">
        <v>4937</v>
      </c>
      <c r="L29" s="6">
        <v>5465</v>
      </c>
      <c r="M29" s="7">
        <v>6019</v>
      </c>
      <c r="N29" s="6">
        <v>6266</v>
      </c>
      <c r="O29" s="7">
        <v>6438</v>
      </c>
      <c r="P29" s="6">
        <v>6801</v>
      </c>
    </row>
    <row r="30" spans="2:16">
      <c r="B30" s="6">
        <v>1093</v>
      </c>
      <c r="C30" s="7">
        <v>1503</v>
      </c>
      <c r="D30" s="6">
        <v>1944</v>
      </c>
      <c r="E30" s="7">
        <v>2541</v>
      </c>
      <c r="F30" s="6">
        <v>2804</v>
      </c>
      <c r="G30" s="7">
        <v>3238</v>
      </c>
      <c r="H30" s="6">
        <v>3774</v>
      </c>
      <c r="I30" s="7">
        <v>4087</v>
      </c>
      <c r="J30" s="6">
        <v>4419</v>
      </c>
      <c r="K30" s="7">
        <v>4938</v>
      </c>
      <c r="L30" s="6">
        <v>5469</v>
      </c>
      <c r="M30" s="7">
        <v>6020</v>
      </c>
      <c r="N30" s="6">
        <v>6267</v>
      </c>
      <c r="O30" s="7">
        <v>6439</v>
      </c>
      <c r="P30" s="6">
        <v>6812</v>
      </c>
    </row>
    <row r="31" spans="2:16">
      <c r="B31" s="6">
        <v>1094</v>
      </c>
      <c r="C31" s="7">
        <v>1504</v>
      </c>
      <c r="D31" s="6">
        <v>1949</v>
      </c>
      <c r="E31" s="7">
        <v>2542</v>
      </c>
      <c r="F31" s="6">
        <v>2812</v>
      </c>
      <c r="G31" s="7">
        <v>3246</v>
      </c>
      <c r="H31" s="6">
        <v>3785</v>
      </c>
      <c r="I31" s="7">
        <v>4090</v>
      </c>
      <c r="J31" s="6">
        <v>4444</v>
      </c>
      <c r="K31" s="7">
        <v>4944</v>
      </c>
      <c r="L31" s="6">
        <v>5473</v>
      </c>
      <c r="M31" s="7">
        <v>6022</v>
      </c>
      <c r="N31" s="6">
        <v>6268</v>
      </c>
      <c r="O31" s="7">
        <v>6440</v>
      </c>
      <c r="P31" s="6">
        <v>6840</v>
      </c>
    </row>
    <row r="32" spans="2:16">
      <c r="B32" s="6">
        <v>1097</v>
      </c>
      <c r="C32" s="7">
        <v>1506</v>
      </c>
      <c r="D32" s="6">
        <v>1950</v>
      </c>
      <c r="E32" s="7">
        <v>2630</v>
      </c>
      <c r="F32" s="6">
        <v>2814</v>
      </c>
      <c r="G32" s="7">
        <v>3249</v>
      </c>
      <c r="H32" s="6">
        <v>3811</v>
      </c>
      <c r="I32" s="7">
        <v>4093</v>
      </c>
      <c r="J32" s="6">
        <v>4456</v>
      </c>
      <c r="K32" s="7">
        <v>4962</v>
      </c>
      <c r="L32" s="6">
        <v>5477</v>
      </c>
      <c r="M32" s="7">
        <v>6026</v>
      </c>
      <c r="N32" s="6">
        <v>6277</v>
      </c>
      <c r="O32" s="7">
        <v>6441</v>
      </c>
      <c r="P32" s="6">
        <v>6877</v>
      </c>
    </row>
    <row r="33" spans="2:16">
      <c r="B33" s="6">
        <v>1220</v>
      </c>
      <c r="C33" s="7">
        <v>1509</v>
      </c>
      <c r="D33" s="6">
        <v>1951</v>
      </c>
      <c r="E33" s="7">
        <v>2631</v>
      </c>
      <c r="F33" s="6">
        <v>2816</v>
      </c>
      <c r="G33" s="7">
        <v>3252</v>
      </c>
      <c r="H33" s="6">
        <v>3819</v>
      </c>
      <c r="I33" s="7">
        <v>4096</v>
      </c>
      <c r="J33" s="6">
        <v>4468</v>
      </c>
      <c r="K33" s="7">
        <v>4963</v>
      </c>
      <c r="L33" s="6">
        <v>5494</v>
      </c>
      <c r="M33" s="7">
        <v>6031</v>
      </c>
      <c r="N33" s="6">
        <v>6279</v>
      </c>
      <c r="O33" s="7">
        <v>6442</v>
      </c>
      <c r="P33" s="6">
        <v>6883</v>
      </c>
    </row>
    <row r="34" spans="2:16">
      <c r="B34" s="6">
        <v>1224</v>
      </c>
      <c r="C34" s="7">
        <v>1515</v>
      </c>
      <c r="D34" s="6">
        <v>1952</v>
      </c>
      <c r="E34" s="7">
        <v>2633</v>
      </c>
      <c r="F34" s="6">
        <v>2817</v>
      </c>
      <c r="G34" s="7">
        <v>3254</v>
      </c>
      <c r="H34" s="6">
        <v>3823</v>
      </c>
      <c r="I34" s="7">
        <v>4097</v>
      </c>
      <c r="J34" s="6">
        <v>4473</v>
      </c>
      <c r="K34" s="7">
        <v>4972</v>
      </c>
      <c r="L34" s="6">
        <v>5602</v>
      </c>
      <c r="M34" s="7">
        <v>6035</v>
      </c>
      <c r="N34" s="6">
        <v>6280</v>
      </c>
      <c r="O34" s="7">
        <v>6443</v>
      </c>
      <c r="P34" s="6">
        <v>6896</v>
      </c>
    </row>
    <row r="35" spans="2:16">
      <c r="B35" s="6">
        <v>1225</v>
      </c>
      <c r="C35" s="7">
        <v>1516</v>
      </c>
      <c r="D35" s="6">
        <v>1966</v>
      </c>
      <c r="E35" s="7">
        <v>2635</v>
      </c>
      <c r="F35" s="6">
        <v>2818</v>
      </c>
      <c r="G35" s="7">
        <v>3257</v>
      </c>
      <c r="H35" s="6">
        <v>3824</v>
      </c>
      <c r="I35" s="7">
        <v>4222</v>
      </c>
      <c r="J35" s="6">
        <v>4474</v>
      </c>
      <c r="K35" s="7">
        <v>4981</v>
      </c>
      <c r="L35" s="6">
        <v>5641</v>
      </c>
      <c r="M35" s="7">
        <v>6039</v>
      </c>
      <c r="N35" s="6">
        <v>6330</v>
      </c>
      <c r="O35" s="7">
        <v>6447</v>
      </c>
      <c r="P35" s="6">
        <v>6897</v>
      </c>
    </row>
    <row r="36" spans="2:16">
      <c r="B36" s="6">
        <v>1226</v>
      </c>
      <c r="C36" s="7">
        <v>1518</v>
      </c>
      <c r="D36" s="6">
        <v>1969</v>
      </c>
      <c r="E36" s="7">
        <v>2638</v>
      </c>
      <c r="F36" s="6">
        <v>2829</v>
      </c>
      <c r="G36" s="7">
        <v>3258</v>
      </c>
      <c r="H36" s="6">
        <v>3825</v>
      </c>
      <c r="I36" s="7">
        <v>4225</v>
      </c>
      <c r="J36" s="6">
        <v>4496</v>
      </c>
      <c r="K36" s="7">
        <v>4992</v>
      </c>
      <c r="L36" s="6">
        <v>5649</v>
      </c>
      <c r="M36" s="7">
        <v>6043</v>
      </c>
      <c r="N36" s="6">
        <v>6331</v>
      </c>
      <c r="O36" s="7">
        <v>6469</v>
      </c>
      <c r="P36" s="6">
        <v>6903</v>
      </c>
    </row>
    <row r="37" spans="2:16">
      <c r="B37" s="6">
        <v>1227</v>
      </c>
      <c r="C37" s="7">
        <v>1521</v>
      </c>
      <c r="D37" s="6">
        <v>1982</v>
      </c>
      <c r="E37" s="7">
        <v>2639</v>
      </c>
      <c r="F37" s="6">
        <v>2835</v>
      </c>
      <c r="G37" s="7">
        <v>3264</v>
      </c>
      <c r="H37" s="6">
        <v>3827</v>
      </c>
      <c r="I37" s="7">
        <v>4228</v>
      </c>
      <c r="J37" s="6">
        <v>4530</v>
      </c>
      <c r="K37" s="7">
        <v>5001</v>
      </c>
      <c r="L37" s="6">
        <v>5654</v>
      </c>
      <c r="M37" s="7">
        <v>6057</v>
      </c>
      <c r="N37" s="6">
        <v>6333</v>
      </c>
      <c r="O37" s="7">
        <v>6470</v>
      </c>
      <c r="P37" s="6">
        <v>7005</v>
      </c>
    </row>
    <row r="38" spans="2:16">
      <c r="B38" s="6">
        <v>1236</v>
      </c>
      <c r="C38" s="7">
        <v>1522</v>
      </c>
      <c r="D38" s="6">
        <v>1983</v>
      </c>
      <c r="E38" s="7">
        <v>2641</v>
      </c>
      <c r="F38" s="6">
        <v>2836</v>
      </c>
      <c r="G38" s="7">
        <v>3275</v>
      </c>
      <c r="H38" s="6">
        <v>3838</v>
      </c>
      <c r="I38" s="7">
        <v>4230</v>
      </c>
      <c r="J38" s="6">
        <v>4537</v>
      </c>
      <c r="K38" s="7">
        <v>5030</v>
      </c>
      <c r="L38" s="6">
        <v>5656</v>
      </c>
      <c r="M38" s="7">
        <v>6059</v>
      </c>
      <c r="N38" s="6">
        <v>6335</v>
      </c>
      <c r="O38" s="7">
        <v>6474</v>
      </c>
      <c r="P38" s="6">
        <v>7045</v>
      </c>
    </row>
    <row r="39" spans="2:16">
      <c r="B39" s="6">
        <v>1240</v>
      </c>
      <c r="C39" s="7">
        <v>1523</v>
      </c>
      <c r="D39" s="6">
        <v>1985</v>
      </c>
      <c r="E39" s="7">
        <v>2642</v>
      </c>
      <c r="F39" s="6">
        <v>2837</v>
      </c>
      <c r="G39" s="7">
        <v>3281</v>
      </c>
      <c r="H39" s="6">
        <v>3841</v>
      </c>
      <c r="I39" s="7">
        <v>4236</v>
      </c>
      <c r="J39" s="6">
        <v>4538</v>
      </c>
      <c r="K39" s="7">
        <v>5033</v>
      </c>
      <c r="L39" s="6">
        <v>5657</v>
      </c>
      <c r="M39" s="7">
        <v>6060</v>
      </c>
      <c r="N39" s="6">
        <v>6339</v>
      </c>
      <c r="O39" s="7">
        <v>6475</v>
      </c>
      <c r="P39" s="6">
        <v>7416</v>
      </c>
    </row>
    <row r="40" spans="2:16">
      <c r="B40" s="6">
        <v>1247</v>
      </c>
      <c r="C40" s="7">
        <v>1529</v>
      </c>
      <c r="D40" s="6">
        <v>2025</v>
      </c>
      <c r="E40" s="7">
        <v>2643</v>
      </c>
      <c r="F40" s="6">
        <v>2838</v>
      </c>
      <c r="G40" s="7">
        <v>3291</v>
      </c>
      <c r="H40" s="6">
        <v>3844</v>
      </c>
      <c r="I40" s="7">
        <v>4238</v>
      </c>
      <c r="J40" s="6">
        <v>4541</v>
      </c>
      <c r="K40" s="7">
        <v>5050</v>
      </c>
      <c r="L40" s="6">
        <v>5661</v>
      </c>
      <c r="M40" s="7">
        <v>6062</v>
      </c>
      <c r="N40" s="6">
        <v>6351</v>
      </c>
      <c r="O40" s="7">
        <v>6478</v>
      </c>
      <c r="P40" s="6">
        <v>7418</v>
      </c>
    </row>
    <row r="41" spans="2:16">
      <c r="B41" s="6">
        <v>1252</v>
      </c>
      <c r="C41" s="7">
        <v>1535</v>
      </c>
      <c r="D41" s="6">
        <v>2030</v>
      </c>
      <c r="E41" s="7">
        <v>2645</v>
      </c>
      <c r="F41" s="6">
        <v>2839</v>
      </c>
      <c r="G41" s="7">
        <v>3293</v>
      </c>
      <c r="H41" s="6">
        <v>3848</v>
      </c>
      <c r="I41" s="7">
        <v>4239</v>
      </c>
      <c r="J41" s="6">
        <v>4543</v>
      </c>
      <c r="K41" s="7">
        <v>5053</v>
      </c>
      <c r="L41" s="6">
        <v>5662</v>
      </c>
      <c r="M41" s="7">
        <v>6071</v>
      </c>
      <c r="N41" s="6">
        <v>6353</v>
      </c>
      <c r="O41" s="7">
        <v>6479</v>
      </c>
      <c r="P41" s="6">
        <v>7419</v>
      </c>
    </row>
    <row r="42" spans="2:16">
      <c r="B42" s="6">
        <v>1257</v>
      </c>
      <c r="C42" s="7">
        <v>1541</v>
      </c>
      <c r="D42" s="6">
        <v>2031</v>
      </c>
      <c r="E42" s="7">
        <v>2646</v>
      </c>
      <c r="F42" s="6">
        <v>2858</v>
      </c>
      <c r="G42" s="7">
        <v>3303</v>
      </c>
      <c r="H42" s="6">
        <v>3850</v>
      </c>
      <c r="I42" s="7">
        <v>4250</v>
      </c>
      <c r="J42" s="6">
        <v>4553</v>
      </c>
      <c r="K42" s="7">
        <v>5055</v>
      </c>
      <c r="L42" s="6">
        <v>5663</v>
      </c>
      <c r="M42" s="7">
        <v>6073</v>
      </c>
      <c r="N42" s="6">
        <v>6354</v>
      </c>
      <c r="O42" s="7">
        <v>6480</v>
      </c>
      <c r="P42" s="6">
        <v>7421</v>
      </c>
    </row>
    <row r="43" spans="2:16">
      <c r="B43" s="6">
        <v>1260</v>
      </c>
      <c r="C43" s="7">
        <v>1542</v>
      </c>
      <c r="D43" s="6">
        <v>2045</v>
      </c>
      <c r="E43" s="7">
        <v>2647</v>
      </c>
      <c r="F43" s="6">
        <v>2859</v>
      </c>
      <c r="G43" s="7">
        <v>3304</v>
      </c>
      <c r="H43" s="6">
        <v>3856</v>
      </c>
      <c r="I43" s="7">
        <v>4252</v>
      </c>
      <c r="J43" s="6">
        <v>4565</v>
      </c>
      <c r="K43" s="7">
        <v>5060</v>
      </c>
      <c r="L43" s="6">
        <v>5664</v>
      </c>
      <c r="M43" s="7">
        <v>6075</v>
      </c>
      <c r="N43" s="6">
        <v>6355</v>
      </c>
      <c r="O43" s="7">
        <v>6481</v>
      </c>
      <c r="P43" s="6">
        <v>7422</v>
      </c>
    </row>
    <row r="44" spans="2:16">
      <c r="B44" s="6">
        <v>1267</v>
      </c>
      <c r="C44" s="7">
        <v>1543</v>
      </c>
      <c r="D44" s="6">
        <v>2053</v>
      </c>
      <c r="E44" s="7">
        <v>2648</v>
      </c>
      <c r="F44" s="6">
        <v>2873</v>
      </c>
      <c r="G44" s="7">
        <v>3446</v>
      </c>
      <c r="H44" s="6">
        <v>3861</v>
      </c>
      <c r="I44" s="7">
        <v>4254</v>
      </c>
      <c r="J44" s="6">
        <v>4573</v>
      </c>
      <c r="K44" s="7">
        <v>5061</v>
      </c>
      <c r="L44" s="6">
        <v>5665</v>
      </c>
      <c r="M44" s="7">
        <v>6076</v>
      </c>
      <c r="N44" s="6">
        <v>6357</v>
      </c>
      <c r="O44" s="7">
        <v>6482</v>
      </c>
      <c r="P44" s="6">
        <v>7428</v>
      </c>
    </row>
    <row r="45" spans="2:16">
      <c r="B45" s="6">
        <v>1331</v>
      </c>
      <c r="C45" s="7">
        <v>1550</v>
      </c>
      <c r="D45" s="6">
        <v>2054</v>
      </c>
      <c r="E45" s="7">
        <v>2650</v>
      </c>
      <c r="F45" s="6">
        <v>2876</v>
      </c>
      <c r="G45" s="7">
        <v>3448</v>
      </c>
      <c r="H45" s="6">
        <v>3868</v>
      </c>
      <c r="I45" s="7">
        <v>4256</v>
      </c>
      <c r="J45" s="6">
        <v>4579</v>
      </c>
      <c r="K45" s="7">
        <v>5073</v>
      </c>
      <c r="L45" s="6">
        <v>5670</v>
      </c>
      <c r="M45" s="7">
        <v>6078</v>
      </c>
      <c r="N45" s="6">
        <v>6360</v>
      </c>
      <c r="O45" s="7">
        <v>6483</v>
      </c>
      <c r="P45" s="6">
        <v>7438</v>
      </c>
    </row>
    <row r="46" spans="2:16">
      <c r="B46" s="6">
        <v>1337</v>
      </c>
      <c r="C46" s="7">
        <v>1562</v>
      </c>
      <c r="D46" s="6">
        <v>2056</v>
      </c>
      <c r="E46" s="7">
        <v>2651</v>
      </c>
      <c r="F46" s="6">
        <v>2877</v>
      </c>
      <c r="G46" s="7">
        <v>3449</v>
      </c>
      <c r="H46" s="6">
        <v>3869</v>
      </c>
      <c r="I46" s="7">
        <v>4257</v>
      </c>
      <c r="J46" s="6">
        <v>4609</v>
      </c>
      <c r="K46" s="7">
        <v>5089</v>
      </c>
      <c r="L46" s="6">
        <v>5671</v>
      </c>
      <c r="M46" s="7">
        <v>6081</v>
      </c>
      <c r="N46" s="6">
        <v>6370</v>
      </c>
      <c r="O46" s="7">
        <v>6487</v>
      </c>
      <c r="P46" s="6">
        <v>7439</v>
      </c>
    </row>
    <row r="47" spans="2:16">
      <c r="B47" s="6">
        <v>1338</v>
      </c>
      <c r="C47" s="7">
        <v>1566</v>
      </c>
      <c r="D47" s="6">
        <v>2066</v>
      </c>
      <c r="E47" s="7">
        <v>2652</v>
      </c>
      <c r="F47" s="6">
        <v>2878</v>
      </c>
      <c r="G47" s="7">
        <v>3451</v>
      </c>
      <c r="H47" s="6">
        <v>3870</v>
      </c>
      <c r="I47" s="7">
        <v>4259</v>
      </c>
      <c r="J47" s="6">
        <v>4637</v>
      </c>
      <c r="K47" s="7">
        <v>5091</v>
      </c>
      <c r="L47" s="6">
        <v>5672</v>
      </c>
      <c r="M47" s="7">
        <v>6084</v>
      </c>
      <c r="N47" s="6">
        <v>6371</v>
      </c>
      <c r="O47" s="7">
        <v>6488</v>
      </c>
      <c r="P47" s="6">
        <v>7456</v>
      </c>
    </row>
    <row r="48" spans="2:16">
      <c r="B48" s="6">
        <v>1349</v>
      </c>
      <c r="C48" s="7">
        <v>1568</v>
      </c>
      <c r="D48" s="6">
        <v>2108</v>
      </c>
      <c r="E48" s="7">
        <v>2653</v>
      </c>
      <c r="F48" s="6">
        <v>2879</v>
      </c>
      <c r="G48" s="7">
        <v>3452</v>
      </c>
      <c r="H48" s="6">
        <v>3873</v>
      </c>
      <c r="I48" s="7">
        <v>4260</v>
      </c>
      <c r="J48" s="6">
        <v>4662</v>
      </c>
      <c r="K48" s="7">
        <v>5101</v>
      </c>
      <c r="L48" s="6">
        <v>5676</v>
      </c>
      <c r="M48" s="7">
        <v>6085</v>
      </c>
      <c r="N48" s="6">
        <v>6372</v>
      </c>
      <c r="O48" s="7">
        <v>6498</v>
      </c>
      <c r="P48" s="6">
        <v>7461</v>
      </c>
    </row>
    <row r="49" spans="2:18">
      <c r="B49" s="6">
        <v>1351</v>
      </c>
      <c r="C49" s="7">
        <v>1590</v>
      </c>
      <c r="D49" s="6">
        <v>2109</v>
      </c>
      <c r="E49" s="7">
        <v>2655</v>
      </c>
      <c r="F49" s="6">
        <v>2880</v>
      </c>
      <c r="G49" s="7">
        <v>3458</v>
      </c>
      <c r="H49" s="6">
        <v>3901</v>
      </c>
      <c r="I49" s="7">
        <v>4263</v>
      </c>
      <c r="J49" s="6">
        <v>4665</v>
      </c>
      <c r="K49" s="7">
        <v>5141</v>
      </c>
      <c r="L49" s="6">
        <v>5677</v>
      </c>
      <c r="M49" s="7">
        <v>6089</v>
      </c>
      <c r="N49" s="6">
        <v>6374</v>
      </c>
      <c r="O49" s="7">
        <v>6524</v>
      </c>
      <c r="P49" s="6">
        <v>7462</v>
      </c>
    </row>
    <row r="50" spans="2:18">
      <c r="B50" s="6">
        <v>1364</v>
      </c>
      <c r="C50" s="7">
        <v>1611</v>
      </c>
      <c r="D50" s="6">
        <v>2110</v>
      </c>
      <c r="E50" s="7">
        <v>2657</v>
      </c>
      <c r="F50" s="6">
        <v>2891</v>
      </c>
      <c r="G50" s="7">
        <v>3461</v>
      </c>
      <c r="H50" s="6">
        <v>3902</v>
      </c>
      <c r="I50" s="7">
        <v>4265</v>
      </c>
      <c r="J50" s="6">
        <v>4669</v>
      </c>
      <c r="K50" s="7">
        <v>5150</v>
      </c>
      <c r="L50" s="6">
        <v>5678</v>
      </c>
      <c r="M50" s="7">
        <v>6090</v>
      </c>
      <c r="N50" s="6">
        <v>6375</v>
      </c>
      <c r="O50" s="7">
        <v>6525</v>
      </c>
      <c r="P50" s="6">
        <v>7465</v>
      </c>
    </row>
    <row r="51" spans="2:18">
      <c r="B51" s="6">
        <v>1375</v>
      </c>
      <c r="C51" s="7">
        <v>1612</v>
      </c>
      <c r="D51" s="6">
        <v>2111</v>
      </c>
      <c r="E51" s="7">
        <v>2659</v>
      </c>
      <c r="F51" s="6">
        <v>2896</v>
      </c>
      <c r="G51" s="7">
        <v>3466</v>
      </c>
      <c r="H51" s="6">
        <v>3903</v>
      </c>
      <c r="I51" s="7">
        <v>4266</v>
      </c>
      <c r="J51" s="6">
        <v>4672</v>
      </c>
      <c r="K51" s="7">
        <v>5154</v>
      </c>
      <c r="L51" s="6">
        <v>5731</v>
      </c>
      <c r="M51" s="7">
        <v>6092</v>
      </c>
      <c r="N51" s="6">
        <v>6376</v>
      </c>
      <c r="O51" s="7">
        <v>6612</v>
      </c>
      <c r="P51" s="6">
        <v>7480</v>
      </c>
    </row>
    <row r="52" spans="2:18">
      <c r="B52" s="6">
        <v>1376</v>
      </c>
      <c r="C52" s="7">
        <v>1720</v>
      </c>
      <c r="D52" s="6">
        <v>2113</v>
      </c>
      <c r="E52" s="7">
        <v>2660</v>
      </c>
      <c r="F52" s="6">
        <v>3032</v>
      </c>
      <c r="G52" s="7">
        <v>3467</v>
      </c>
      <c r="H52" s="6">
        <v>3905</v>
      </c>
      <c r="I52" s="7">
        <v>4268</v>
      </c>
      <c r="J52" s="6">
        <v>4675</v>
      </c>
      <c r="K52" s="7">
        <v>5156</v>
      </c>
      <c r="L52" s="6">
        <v>5736</v>
      </c>
      <c r="M52" s="7">
        <v>6093</v>
      </c>
      <c r="N52" s="6">
        <v>6378</v>
      </c>
      <c r="O52" s="7">
        <v>6704</v>
      </c>
      <c r="P52" s="6">
        <v>7710</v>
      </c>
    </row>
    <row r="53" spans="2:18">
      <c r="R53" s="8"/>
    </row>
    <row r="54" spans="2:18">
      <c r="R54" s="8"/>
    </row>
    <row r="61" spans="2:18">
      <c r="H61" s="8"/>
    </row>
    <row r="62" spans="2:18">
      <c r="B62" s="2" t="str">
        <f>B8</f>
        <v>Effective June 1, 2025</v>
      </c>
      <c r="H62" s="8"/>
    </row>
    <row r="63" ht="13.5" spans="2:18">
      <c r="H63" s="8"/>
    </row>
    <row r="64" ht="13.5" spans="2:18">
      <c r="B64" s="3" t="s">
        <v>1317</v>
      </c>
      <c r="C64" s="4"/>
      <c r="D64" s="4"/>
      <c r="E64" s="4"/>
      <c r="F64" s="4"/>
      <c r="G64" s="4"/>
      <c r="H64" s="4"/>
      <c r="I64" s="4"/>
      <c r="J64" s="4"/>
      <c r="K64" s="4"/>
      <c r="L64" s="4"/>
      <c r="M64" s="4"/>
      <c r="N64" s="4"/>
      <c r="O64" s="4"/>
      <c r="P64" s="5"/>
    </row>
    <row r="66" spans="2:16">
      <c r="B66" s="6">
        <v>7716</v>
      </c>
      <c r="C66" s="7">
        <v>8011</v>
      </c>
      <c r="D66" s="6">
        <v>8240</v>
      </c>
      <c r="E66" s="7">
        <v>8533</v>
      </c>
      <c r="F66" s="6">
        <v>10001</v>
      </c>
      <c r="G66" s="7">
        <v>10123</v>
      </c>
      <c r="H66" s="6">
        <v>10505</v>
      </c>
      <c r="I66" s="7">
        <v>11212</v>
      </c>
      <c r="J66" s="6">
        <v>12019</v>
      </c>
      <c r="K66" s="7">
        <v>12414</v>
      </c>
      <c r="L66" s="6">
        <v>12545</v>
      </c>
      <c r="M66" s="7">
        <v>12820</v>
      </c>
      <c r="N66" s="6">
        <v>13064</v>
      </c>
      <c r="O66" s="7">
        <v>13326</v>
      </c>
      <c r="P66" s="6">
        <v>13636</v>
      </c>
    </row>
    <row r="67" spans="2:16">
      <c r="B67" s="6">
        <v>7717</v>
      </c>
      <c r="C67" s="7">
        <v>8014</v>
      </c>
      <c r="D67" s="6">
        <v>8241</v>
      </c>
      <c r="E67" s="7">
        <v>8535</v>
      </c>
      <c r="F67" s="6">
        <v>10002</v>
      </c>
      <c r="G67" s="7">
        <v>10150</v>
      </c>
      <c r="H67" s="6">
        <v>10506</v>
      </c>
      <c r="I67" s="7">
        <v>11221</v>
      </c>
      <c r="J67" s="6">
        <v>12020</v>
      </c>
      <c r="K67" s="7">
        <v>12417</v>
      </c>
      <c r="L67" s="6">
        <v>12547</v>
      </c>
      <c r="M67" s="7">
        <v>12821</v>
      </c>
      <c r="N67" s="6">
        <v>13065</v>
      </c>
      <c r="O67" s="7">
        <v>13328</v>
      </c>
      <c r="P67" s="6">
        <v>13638</v>
      </c>
    </row>
    <row r="68" spans="2:16">
      <c r="B68" s="6">
        <v>7719</v>
      </c>
      <c r="C68" s="7">
        <v>8015</v>
      </c>
      <c r="D68" s="6">
        <v>8242</v>
      </c>
      <c r="E68" s="7">
        <v>8551</v>
      </c>
      <c r="F68" s="6">
        <v>10003</v>
      </c>
      <c r="G68" s="7">
        <v>10151</v>
      </c>
      <c r="H68" s="6">
        <v>10509</v>
      </c>
      <c r="I68" s="7">
        <v>11226</v>
      </c>
      <c r="J68" s="6">
        <v>12027</v>
      </c>
      <c r="K68" s="7">
        <v>12419</v>
      </c>
      <c r="L68" s="6">
        <v>12548</v>
      </c>
      <c r="M68" s="7">
        <v>12831</v>
      </c>
      <c r="N68" s="6">
        <v>13068</v>
      </c>
      <c r="O68" s="7">
        <v>13335</v>
      </c>
      <c r="P68" s="6">
        <v>13640</v>
      </c>
    </row>
    <row r="69" spans="2:16">
      <c r="B69" s="6">
        <v>7720</v>
      </c>
      <c r="C69" s="7">
        <v>8022</v>
      </c>
      <c r="D69" s="6">
        <v>8243</v>
      </c>
      <c r="E69" s="7">
        <v>8553</v>
      </c>
      <c r="F69" s="6">
        <v>10004</v>
      </c>
      <c r="G69" s="7">
        <v>10152</v>
      </c>
      <c r="H69" s="6">
        <v>10516</v>
      </c>
      <c r="I69" s="7">
        <v>11239</v>
      </c>
      <c r="J69" s="6">
        <v>12033</v>
      </c>
      <c r="K69" s="7">
        <v>12420</v>
      </c>
      <c r="L69" s="6">
        <v>12561</v>
      </c>
      <c r="M69" s="7">
        <v>12833</v>
      </c>
      <c r="N69" s="6">
        <v>13069</v>
      </c>
      <c r="O69" s="7">
        <v>13337</v>
      </c>
      <c r="P69" s="6">
        <v>13642</v>
      </c>
    </row>
    <row r="70" spans="2:16">
      <c r="B70" s="6">
        <v>7722</v>
      </c>
      <c r="C70" s="7">
        <v>8025</v>
      </c>
      <c r="D70" s="6">
        <v>8245</v>
      </c>
      <c r="E70" s="7">
        <v>8554</v>
      </c>
      <c r="F70" s="6">
        <v>10005</v>
      </c>
      <c r="G70" s="7">
        <v>10153</v>
      </c>
      <c r="H70" s="6">
        <v>10518</v>
      </c>
      <c r="I70" s="7">
        <v>11569</v>
      </c>
      <c r="J70" s="6">
        <v>12041</v>
      </c>
      <c r="K70" s="7">
        <v>12423</v>
      </c>
      <c r="L70" s="6">
        <v>12563</v>
      </c>
      <c r="M70" s="7">
        <v>12834</v>
      </c>
      <c r="N70" s="6">
        <v>13073</v>
      </c>
      <c r="O70" s="7">
        <v>13346</v>
      </c>
      <c r="P70" s="6">
        <v>13645</v>
      </c>
    </row>
    <row r="71" spans="2:16">
      <c r="B71" s="6">
        <v>7727</v>
      </c>
      <c r="C71" s="7">
        <v>8037</v>
      </c>
      <c r="D71" s="6">
        <v>8247</v>
      </c>
      <c r="E71" s="7">
        <v>8555</v>
      </c>
      <c r="F71" s="6">
        <v>10006</v>
      </c>
      <c r="G71" s="7">
        <v>10154</v>
      </c>
      <c r="H71" s="6">
        <v>10519</v>
      </c>
      <c r="I71" s="7">
        <v>11792</v>
      </c>
      <c r="J71" s="6">
        <v>12043</v>
      </c>
      <c r="K71" s="7">
        <v>12431</v>
      </c>
      <c r="L71" s="6">
        <v>12564</v>
      </c>
      <c r="M71" s="7">
        <v>12839</v>
      </c>
      <c r="N71" s="6">
        <v>13074</v>
      </c>
      <c r="O71" s="7">
        <v>13352</v>
      </c>
      <c r="P71" s="6">
        <v>13647</v>
      </c>
    </row>
    <row r="72" spans="2:16">
      <c r="B72" s="6">
        <v>7732</v>
      </c>
      <c r="C72" s="7">
        <v>8038</v>
      </c>
      <c r="D72" s="6">
        <v>8248</v>
      </c>
      <c r="E72" s="7">
        <v>8556</v>
      </c>
      <c r="F72" s="6">
        <v>10007</v>
      </c>
      <c r="G72" s="7">
        <v>10155</v>
      </c>
      <c r="H72" s="6">
        <v>10524</v>
      </c>
      <c r="I72" s="7">
        <v>11930</v>
      </c>
      <c r="J72" s="6">
        <v>12050</v>
      </c>
      <c r="K72" s="7">
        <v>12432</v>
      </c>
      <c r="L72" s="6">
        <v>12565</v>
      </c>
      <c r="M72" s="7">
        <v>12845</v>
      </c>
      <c r="N72" s="6">
        <v>13076</v>
      </c>
      <c r="O72" s="7">
        <v>13354</v>
      </c>
      <c r="P72" s="6">
        <v>13649</v>
      </c>
    </row>
    <row r="73" spans="2:16">
      <c r="B73" s="6">
        <v>7738</v>
      </c>
      <c r="C73" s="7">
        <v>8042</v>
      </c>
      <c r="D73" s="6">
        <v>8251</v>
      </c>
      <c r="E73" s="7">
        <v>8560</v>
      </c>
      <c r="F73" s="6">
        <v>10008</v>
      </c>
      <c r="G73" s="7">
        <v>10158</v>
      </c>
      <c r="H73" s="6">
        <v>10526</v>
      </c>
      <c r="I73" s="7">
        <v>11932</v>
      </c>
      <c r="J73" s="6">
        <v>12059</v>
      </c>
      <c r="K73" s="7">
        <v>12433</v>
      </c>
      <c r="L73" s="6">
        <v>12566</v>
      </c>
      <c r="M73" s="7">
        <v>12848</v>
      </c>
      <c r="N73" s="6">
        <v>13078</v>
      </c>
      <c r="O73" s="7">
        <v>13357</v>
      </c>
      <c r="P73" s="6">
        <v>13651</v>
      </c>
    </row>
    <row r="74" spans="2:16">
      <c r="B74" s="6">
        <v>7762</v>
      </c>
      <c r="C74" s="7">
        <v>8050</v>
      </c>
      <c r="D74" s="6">
        <v>8260</v>
      </c>
      <c r="E74" s="7">
        <v>8562</v>
      </c>
      <c r="F74" s="6">
        <v>10009</v>
      </c>
      <c r="G74" s="7">
        <v>10165</v>
      </c>
      <c r="H74" s="6">
        <v>10536</v>
      </c>
      <c r="I74" s="7">
        <v>11933</v>
      </c>
      <c r="J74" s="6">
        <v>12063</v>
      </c>
      <c r="K74" s="7">
        <v>12436</v>
      </c>
      <c r="L74" s="6">
        <v>12568</v>
      </c>
      <c r="M74" s="7">
        <v>12854</v>
      </c>
      <c r="N74" s="6">
        <v>13080</v>
      </c>
      <c r="O74" s="7">
        <v>13363</v>
      </c>
      <c r="P74" s="6">
        <v>13657</v>
      </c>
    </row>
    <row r="75" spans="2:16">
      <c r="B75" s="6">
        <v>7803</v>
      </c>
      <c r="C75" s="7">
        <v>8067</v>
      </c>
      <c r="D75" s="6">
        <v>8302</v>
      </c>
      <c r="E75" s="7">
        <v>8721</v>
      </c>
      <c r="F75" s="6">
        <v>10010</v>
      </c>
      <c r="G75" s="7">
        <v>10166</v>
      </c>
      <c r="H75" s="6">
        <v>10541</v>
      </c>
      <c r="I75" s="7">
        <v>11935</v>
      </c>
      <c r="J75" s="6">
        <v>12067</v>
      </c>
      <c r="K75" s="7">
        <v>12440</v>
      </c>
      <c r="L75" s="6">
        <v>12569</v>
      </c>
      <c r="M75" s="7">
        <v>12863</v>
      </c>
      <c r="N75" s="6">
        <v>13082</v>
      </c>
      <c r="O75" s="7">
        <v>13364</v>
      </c>
      <c r="P75" s="6">
        <v>13676</v>
      </c>
    </row>
    <row r="76" spans="2:16">
      <c r="B76" s="6">
        <v>7821</v>
      </c>
      <c r="C76" s="7">
        <v>8068</v>
      </c>
      <c r="D76" s="6">
        <v>8310</v>
      </c>
      <c r="E76" s="7">
        <v>8731</v>
      </c>
      <c r="F76" s="6">
        <v>10011</v>
      </c>
      <c r="G76" s="7">
        <v>10167</v>
      </c>
      <c r="H76" s="6">
        <v>10542</v>
      </c>
      <c r="I76" s="7">
        <v>11937</v>
      </c>
      <c r="J76" s="6">
        <v>12069</v>
      </c>
      <c r="K76" s="7">
        <v>12443</v>
      </c>
      <c r="L76" s="6">
        <v>12570</v>
      </c>
      <c r="M76" s="7">
        <v>12884</v>
      </c>
      <c r="N76" s="6">
        <v>13084</v>
      </c>
      <c r="O76" s="7">
        <v>13401</v>
      </c>
      <c r="P76" s="6">
        <v>13677</v>
      </c>
    </row>
    <row r="77" spans="2:16">
      <c r="B77" s="6">
        <v>7822</v>
      </c>
      <c r="C77" s="7">
        <v>8069</v>
      </c>
      <c r="D77" s="6">
        <v>8312</v>
      </c>
      <c r="E77" s="7">
        <v>8732</v>
      </c>
      <c r="F77" s="6">
        <v>10012</v>
      </c>
      <c r="G77" s="7">
        <v>10168</v>
      </c>
      <c r="H77" s="6">
        <v>10552</v>
      </c>
      <c r="I77" s="7">
        <v>11939</v>
      </c>
      <c r="J77" s="6">
        <v>12073</v>
      </c>
      <c r="K77" s="7">
        <v>12451</v>
      </c>
      <c r="L77" s="6">
        <v>12571</v>
      </c>
      <c r="M77" s="7">
        <v>12886</v>
      </c>
      <c r="N77" s="6">
        <v>13093</v>
      </c>
      <c r="O77" s="7">
        <v>13402</v>
      </c>
      <c r="P77" s="6">
        <v>13685</v>
      </c>
    </row>
    <row r="78" spans="2:16">
      <c r="B78" s="6">
        <v>7823</v>
      </c>
      <c r="C78" s="7">
        <v>8070</v>
      </c>
      <c r="D78" s="6">
        <v>8313</v>
      </c>
      <c r="E78" s="7">
        <v>8735</v>
      </c>
      <c r="F78" s="6">
        <v>10013</v>
      </c>
      <c r="G78" s="7">
        <v>10169</v>
      </c>
      <c r="H78" s="6">
        <v>10560</v>
      </c>
      <c r="I78" s="7">
        <v>11941</v>
      </c>
      <c r="J78" s="6">
        <v>12074</v>
      </c>
      <c r="K78" s="7">
        <v>12453</v>
      </c>
      <c r="L78" s="6">
        <v>12572</v>
      </c>
      <c r="M78" s="7">
        <v>12911</v>
      </c>
      <c r="N78" s="6">
        <v>13103</v>
      </c>
      <c r="O78" s="7">
        <v>13407</v>
      </c>
      <c r="P78" s="6">
        <v>13688</v>
      </c>
    </row>
    <row r="79" spans="2:16">
      <c r="B79" s="6">
        <v>7830</v>
      </c>
      <c r="C79" s="7">
        <v>8072</v>
      </c>
      <c r="D79" s="6">
        <v>8317</v>
      </c>
      <c r="E79" s="7">
        <v>8736</v>
      </c>
      <c r="F79" s="6">
        <v>10014</v>
      </c>
      <c r="G79" s="7">
        <v>10170</v>
      </c>
      <c r="H79" s="6">
        <v>10566</v>
      </c>
      <c r="I79" s="7">
        <v>11942</v>
      </c>
      <c r="J79" s="6">
        <v>12078</v>
      </c>
      <c r="K79" s="7">
        <v>12456</v>
      </c>
      <c r="L79" s="6">
        <v>12574</v>
      </c>
      <c r="M79" s="7">
        <v>12915</v>
      </c>
      <c r="N79" s="6">
        <v>13107</v>
      </c>
      <c r="O79" s="7">
        <v>13408</v>
      </c>
      <c r="P79" s="6">
        <v>13732</v>
      </c>
    </row>
    <row r="80" spans="2:16">
      <c r="B80" s="6">
        <v>7839</v>
      </c>
      <c r="C80" s="7">
        <v>8073</v>
      </c>
      <c r="D80" s="6">
        <v>8318</v>
      </c>
      <c r="E80" s="7">
        <v>8740</v>
      </c>
      <c r="F80" s="6">
        <v>10016</v>
      </c>
      <c r="G80" s="7">
        <v>10171</v>
      </c>
      <c r="H80" s="6">
        <v>10576</v>
      </c>
      <c r="I80" s="7">
        <v>11944</v>
      </c>
      <c r="J80" s="6">
        <v>12083</v>
      </c>
      <c r="K80" s="7">
        <v>12458</v>
      </c>
      <c r="L80" s="6">
        <v>12575</v>
      </c>
      <c r="M80" s="7">
        <v>12921</v>
      </c>
      <c r="N80" s="6">
        <v>13108</v>
      </c>
      <c r="O80" s="7">
        <v>13409</v>
      </c>
      <c r="P80" s="6">
        <v>13738</v>
      </c>
    </row>
    <row r="81" spans="2:16">
      <c r="B81" s="6">
        <v>7846</v>
      </c>
      <c r="C81" s="7">
        <v>8079</v>
      </c>
      <c r="D81" s="6">
        <v>8320</v>
      </c>
      <c r="E81" s="7">
        <v>8751</v>
      </c>
      <c r="F81" s="6">
        <v>10017</v>
      </c>
      <c r="G81" s="7">
        <v>10173</v>
      </c>
      <c r="H81" s="6">
        <v>10578</v>
      </c>
      <c r="I81" s="7">
        <v>11946</v>
      </c>
      <c r="J81" s="6">
        <v>12086</v>
      </c>
      <c r="K81" s="7">
        <v>12466</v>
      </c>
      <c r="L81" s="6">
        <v>12578</v>
      </c>
      <c r="M81" s="7">
        <v>12924</v>
      </c>
      <c r="N81" s="6">
        <v>13112</v>
      </c>
      <c r="O81" s="7">
        <v>13415</v>
      </c>
      <c r="P81" s="6">
        <v>13744</v>
      </c>
    </row>
    <row r="82" spans="2:16">
      <c r="B82" s="6">
        <v>7847</v>
      </c>
      <c r="C82" s="7">
        <v>8087</v>
      </c>
      <c r="D82" s="6">
        <v>8322</v>
      </c>
      <c r="E82" s="7">
        <v>8752</v>
      </c>
      <c r="F82" s="6">
        <v>10018</v>
      </c>
      <c r="G82" s="7">
        <v>10174</v>
      </c>
      <c r="H82" s="6">
        <v>10579</v>
      </c>
      <c r="I82" s="7">
        <v>11948</v>
      </c>
      <c r="J82" s="6">
        <v>12090</v>
      </c>
      <c r="K82" s="7">
        <v>12472</v>
      </c>
      <c r="L82" s="6">
        <v>12580</v>
      </c>
      <c r="M82" s="7">
        <v>12933</v>
      </c>
      <c r="N82" s="6">
        <v>13117</v>
      </c>
      <c r="O82" s="7">
        <v>13425</v>
      </c>
      <c r="P82" s="6">
        <v>13758</v>
      </c>
    </row>
    <row r="83" spans="2:16">
      <c r="B83" s="6">
        <v>7848</v>
      </c>
      <c r="C83" s="7">
        <v>8088</v>
      </c>
      <c r="D83" s="6">
        <v>8326</v>
      </c>
      <c r="E83" s="7">
        <v>8757</v>
      </c>
      <c r="F83" s="6">
        <v>10019</v>
      </c>
      <c r="G83" s="7">
        <v>10175</v>
      </c>
      <c r="H83" s="6">
        <v>10588</v>
      </c>
      <c r="I83" s="7">
        <v>11949</v>
      </c>
      <c r="J83" s="6">
        <v>12106</v>
      </c>
      <c r="K83" s="7">
        <v>12473</v>
      </c>
      <c r="L83" s="6">
        <v>12582</v>
      </c>
      <c r="M83" s="7">
        <v>12946</v>
      </c>
      <c r="N83" s="6">
        <v>13119</v>
      </c>
      <c r="O83" s="7">
        <v>13428</v>
      </c>
      <c r="P83" s="6">
        <v>13777</v>
      </c>
    </row>
    <row r="84" spans="2:16">
      <c r="B84" s="6">
        <v>7849</v>
      </c>
      <c r="C84" s="7">
        <v>8089</v>
      </c>
      <c r="D84" s="6">
        <v>8328</v>
      </c>
      <c r="E84" s="7">
        <v>8758</v>
      </c>
      <c r="F84" s="6">
        <v>10020</v>
      </c>
      <c r="G84" s="7">
        <v>10176</v>
      </c>
      <c r="H84" s="6">
        <v>10590</v>
      </c>
      <c r="I84" s="7">
        <v>11952</v>
      </c>
      <c r="J84" s="6">
        <v>12115</v>
      </c>
      <c r="K84" s="7">
        <v>12477</v>
      </c>
      <c r="L84" s="6">
        <v>12585</v>
      </c>
      <c r="M84" s="7">
        <v>12949</v>
      </c>
      <c r="N84" s="6">
        <v>13120</v>
      </c>
      <c r="O84" s="7">
        <v>13455</v>
      </c>
      <c r="P84" s="6">
        <v>13778</v>
      </c>
    </row>
    <row r="85" spans="2:16">
      <c r="B85" s="6">
        <v>7853</v>
      </c>
      <c r="C85" s="7">
        <v>8092</v>
      </c>
      <c r="D85" s="6">
        <v>8329</v>
      </c>
      <c r="E85" s="7">
        <v>8759</v>
      </c>
      <c r="F85" s="6">
        <v>10022</v>
      </c>
      <c r="G85" s="7">
        <v>10177</v>
      </c>
      <c r="H85" s="6">
        <v>10597</v>
      </c>
      <c r="I85" s="7">
        <v>11954</v>
      </c>
      <c r="J85" s="6">
        <v>12118</v>
      </c>
      <c r="K85" s="7">
        <v>12482</v>
      </c>
      <c r="L85" s="6">
        <v>12592</v>
      </c>
      <c r="M85" s="7">
        <v>12953</v>
      </c>
      <c r="N85" s="6">
        <v>13121</v>
      </c>
      <c r="O85" s="7">
        <v>13456</v>
      </c>
      <c r="P85" s="6">
        <v>13784</v>
      </c>
    </row>
    <row r="86" spans="2:16">
      <c r="B86" s="6">
        <v>7855</v>
      </c>
      <c r="C86" s="7">
        <v>8095</v>
      </c>
      <c r="D86" s="6">
        <v>8330</v>
      </c>
      <c r="E86" s="7">
        <v>8802</v>
      </c>
      <c r="F86" s="6">
        <v>10029</v>
      </c>
      <c r="G86" s="7">
        <v>10178</v>
      </c>
      <c r="H86" s="6">
        <v>10916</v>
      </c>
      <c r="I86" s="7">
        <v>11955</v>
      </c>
      <c r="J86" s="6">
        <v>12123</v>
      </c>
      <c r="K86" s="7">
        <v>12484</v>
      </c>
      <c r="L86" s="6">
        <v>12594</v>
      </c>
      <c r="M86" s="7">
        <v>12958</v>
      </c>
      <c r="N86" s="6">
        <v>13126</v>
      </c>
      <c r="O86" s="7">
        <v>13461</v>
      </c>
      <c r="P86" s="6">
        <v>13794</v>
      </c>
    </row>
    <row r="87" spans="2:16">
      <c r="B87" s="6">
        <v>7856</v>
      </c>
      <c r="C87" s="7">
        <v>8098</v>
      </c>
      <c r="D87" s="6">
        <v>8341</v>
      </c>
      <c r="E87" s="7">
        <v>8804</v>
      </c>
      <c r="F87" s="6">
        <v>10036</v>
      </c>
      <c r="G87" s="7">
        <v>10179</v>
      </c>
      <c r="H87" s="6">
        <v>10919</v>
      </c>
      <c r="I87" s="7">
        <v>11956</v>
      </c>
      <c r="J87" s="6">
        <v>12132</v>
      </c>
      <c r="K87" s="7">
        <v>12486</v>
      </c>
      <c r="L87" s="6">
        <v>12602</v>
      </c>
      <c r="M87" s="7">
        <v>12962</v>
      </c>
      <c r="N87" s="6">
        <v>13131</v>
      </c>
      <c r="O87" s="7">
        <v>13469</v>
      </c>
      <c r="P87" s="6">
        <v>13795</v>
      </c>
    </row>
    <row r="88" spans="2:16">
      <c r="B88" s="6">
        <v>7860</v>
      </c>
      <c r="C88" s="7">
        <v>8201</v>
      </c>
      <c r="D88" s="6">
        <v>8342</v>
      </c>
      <c r="E88" s="7">
        <v>8809</v>
      </c>
      <c r="F88" s="6">
        <v>10038</v>
      </c>
      <c r="G88" s="7">
        <v>10199</v>
      </c>
      <c r="H88" s="6">
        <v>10922</v>
      </c>
      <c r="I88" s="7">
        <v>11957</v>
      </c>
      <c r="J88" s="6">
        <v>12133</v>
      </c>
      <c r="K88" s="7">
        <v>12487</v>
      </c>
      <c r="L88" s="6">
        <v>12701</v>
      </c>
      <c r="M88" s="7">
        <v>12972</v>
      </c>
      <c r="N88" s="6">
        <v>13132</v>
      </c>
      <c r="O88" s="7">
        <v>13475</v>
      </c>
      <c r="P88" s="6">
        <v>13802</v>
      </c>
    </row>
    <row r="89" spans="2:16">
      <c r="B89" s="6">
        <v>7870</v>
      </c>
      <c r="C89" s="7">
        <v>8202</v>
      </c>
      <c r="D89" s="6">
        <v>8343</v>
      </c>
      <c r="E89" s="7">
        <v>8812</v>
      </c>
      <c r="F89" s="6">
        <v>10041</v>
      </c>
      <c r="G89" s="7">
        <v>10270</v>
      </c>
      <c r="H89" s="6">
        <v>10924</v>
      </c>
      <c r="I89" s="7">
        <v>11958</v>
      </c>
      <c r="J89" s="6">
        <v>12140</v>
      </c>
      <c r="K89" s="7">
        <v>12491</v>
      </c>
      <c r="L89" s="6">
        <v>12721</v>
      </c>
      <c r="M89" s="7">
        <v>12975</v>
      </c>
      <c r="N89" s="6">
        <v>13135</v>
      </c>
      <c r="O89" s="7">
        <v>13476</v>
      </c>
      <c r="P89" s="6">
        <v>13815</v>
      </c>
    </row>
    <row r="90" spans="2:16">
      <c r="B90" s="6">
        <v>7871</v>
      </c>
      <c r="C90" s="7">
        <v>8203</v>
      </c>
      <c r="D90" s="6">
        <v>8344</v>
      </c>
      <c r="E90" s="7">
        <v>8823</v>
      </c>
      <c r="F90" s="6">
        <v>10045</v>
      </c>
      <c r="G90" s="7">
        <v>10271</v>
      </c>
      <c r="H90" s="6">
        <v>10925</v>
      </c>
      <c r="I90" s="7">
        <v>11959</v>
      </c>
      <c r="J90" s="6">
        <v>12141</v>
      </c>
      <c r="K90" s="7">
        <v>12498</v>
      </c>
      <c r="L90" s="6">
        <v>12722</v>
      </c>
      <c r="M90" s="7">
        <v>12977</v>
      </c>
      <c r="N90" s="6">
        <v>13138</v>
      </c>
      <c r="O90" s="7">
        <v>13480</v>
      </c>
      <c r="P90" s="6">
        <v>13820</v>
      </c>
    </row>
    <row r="91" spans="2:16">
      <c r="B91" s="6">
        <v>7879</v>
      </c>
      <c r="C91" s="7">
        <v>8204</v>
      </c>
      <c r="D91" s="6">
        <v>8348</v>
      </c>
      <c r="E91" s="7">
        <v>8824</v>
      </c>
      <c r="F91" s="6">
        <v>10055</v>
      </c>
      <c r="G91" s="7">
        <v>10278</v>
      </c>
      <c r="H91" s="6">
        <v>10930</v>
      </c>
      <c r="I91" s="7">
        <v>11960</v>
      </c>
      <c r="J91" s="6">
        <v>12143</v>
      </c>
      <c r="K91" s="7">
        <v>12504</v>
      </c>
      <c r="L91" s="6">
        <v>12724</v>
      </c>
      <c r="M91" s="7">
        <v>12978</v>
      </c>
      <c r="N91" s="6">
        <v>13139</v>
      </c>
      <c r="O91" s="7">
        <v>13482</v>
      </c>
      <c r="P91" s="6">
        <v>13826</v>
      </c>
    </row>
    <row r="92" spans="2:16">
      <c r="B92" s="6">
        <v>7882</v>
      </c>
      <c r="C92" s="7">
        <v>8205</v>
      </c>
      <c r="D92" s="6">
        <v>8350</v>
      </c>
      <c r="E92" s="7">
        <v>8825</v>
      </c>
      <c r="F92" s="6">
        <v>10081</v>
      </c>
      <c r="G92" s="7">
        <v>10279</v>
      </c>
      <c r="H92" s="6">
        <v>10931</v>
      </c>
      <c r="I92" s="7">
        <v>11961</v>
      </c>
      <c r="J92" s="6">
        <v>12148</v>
      </c>
      <c r="K92" s="7">
        <v>12506</v>
      </c>
      <c r="L92" s="6">
        <v>12729</v>
      </c>
      <c r="M92" s="7">
        <v>12979</v>
      </c>
      <c r="N92" s="6">
        <v>13142</v>
      </c>
      <c r="O92" s="7">
        <v>13490</v>
      </c>
      <c r="P92" s="6">
        <v>13827</v>
      </c>
    </row>
    <row r="93" spans="2:16">
      <c r="B93" s="6">
        <v>7924</v>
      </c>
      <c r="C93" s="7">
        <v>8210</v>
      </c>
      <c r="D93" s="6">
        <v>8352</v>
      </c>
      <c r="E93" s="7">
        <v>8826</v>
      </c>
      <c r="F93" s="6">
        <v>10101</v>
      </c>
      <c r="G93" s="7">
        <v>10280</v>
      </c>
      <c r="H93" s="6">
        <v>10933</v>
      </c>
      <c r="I93" s="7">
        <v>11962</v>
      </c>
      <c r="J93" s="6">
        <v>12150</v>
      </c>
      <c r="K93" s="7">
        <v>12507</v>
      </c>
      <c r="L93" s="6">
        <v>12733</v>
      </c>
      <c r="M93" s="7">
        <v>12983</v>
      </c>
      <c r="N93" s="6">
        <v>13148</v>
      </c>
      <c r="O93" s="7">
        <v>13605</v>
      </c>
      <c r="P93" s="6">
        <v>13833</v>
      </c>
    </row>
    <row r="94" spans="2:16">
      <c r="B94" s="6">
        <v>7930</v>
      </c>
      <c r="C94" s="7">
        <v>8212</v>
      </c>
      <c r="D94" s="6">
        <v>8361</v>
      </c>
      <c r="E94" s="7">
        <v>8827</v>
      </c>
      <c r="F94" s="6">
        <v>10103</v>
      </c>
      <c r="G94" s="7">
        <v>10282</v>
      </c>
      <c r="H94" s="6">
        <v>10958</v>
      </c>
      <c r="I94" s="7">
        <v>11963</v>
      </c>
      <c r="J94" s="6">
        <v>12151</v>
      </c>
      <c r="K94" s="7">
        <v>12513</v>
      </c>
      <c r="L94" s="6">
        <v>12742</v>
      </c>
      <c r="M94" s="7">
        <v>12992</v>
      </c>
      <c r="N94" s="6">
        <v>13152</v>
      </c>
      <c r="O94" s="7">
        <v>13606</v>
      </c>
      <c r="P94" s="6">
        <v>13834</v>
      </c>
    </row>
    <row r="95" spans="2:16">
      <c r="B95" s="6">
        <v>7934</v>
      </c>
      <c r="C95" s="7">
        <v>8213</v>
      </c>
      <c r="D95" s="6">
        <v>8402</v>
      </c>
      <c r="E95" s="7">
        <v>8829</v>
      </c>
      <c r="F95" s="6">
        <v>10104</v>
      </c>
      <c r="G95" s="7">
        <v>10452</v>
      </c>
      <c r="H95" s="6">
        <v>10963</v>
      </c>
      <c r="I95" s="7">
        <v>11968</v>
      </c>
      <c r="J95" s="6">
        <v>12154</v>
      </c>
      <c r="K95" s="7">
        <v>12514</v>
      </c>
      <c r="L95" s="6">
        <v>12754</v>
      </c>
      <c r="M95" s="7">
        <v>12995</v>
      </c>
      <c r="N95" s="6">
        <v>13154</v>
      </c>
      <c r="O95" s="7">
        <v>13607</v>
      </c>
      <c r="P95" s="6">
        <v>13837</v>
      </c>
    </row>
    <row r="96" spans="2:16">
      <c r="B96" s="6">
        <v>7935</v>
      </c>
      <c r="C96" s="7">
        <v>8214</v>
      </c>
      <c r="D96" s="6">
        <v>8403</v>
      </c>
      <c r="E96" s="7">
        <v>8836</v>
      </c>
      <c r="F96" s="6">
        <v>10105</v>
      </c>
      <c r="G96" s="7">
        <v>10453</v>
      </c>
      <c r="H96" s="6">
        <v>10964</v>
      </c>
      <c r="I96" s="7">
        <v>11970</v>
      </c>
      <c r="J96" s="6">
        <v>12173</v>
      </c>
      <c r="K96" s="7">
        <v>12515</v>
      </c>
      <c r="L96" s="6">
        <v>12759</v>
      </c>
      <c r="M96" s="7">
        <v>13030</v>
      </c>
      <c r="N96" s="6">
        <v>13159</v>
      </c>
      <c r="O96" s="7">
        <v>13611</v>
      </c>
      <c r="P96" s="6">
        <v>13838</v>
      </c>
    </row>
    <row r="97" spans="2:16">
      <c r="B97" s="6">
        <v>7938</v>
      </c>
      <c r="C97" s="7">
        <v>8215</v>
      </c>
      <c r="D97" s="6">
        <v>8405</v>
      </c>
      <c r="E97" s="7">
        <v>8844</v>
      </c>
      <c r="F97" s="6">
        <v>10107</v>
      </c>
      <c r="G97" s="7">
        <v>10456</v>
      </c>
      <c r="H97" s="6">
        <v>10968</v>
      </c>
      <c r="I97" s="7">
        <v>11971</v>
      </c>
      <c r="J97" s="6">
        <v>12174</v>
      </c>
      <c r="K97" s="7">
        <v>12525</v>
      </c>
      <c r="L97" s="6">
        <v>12767</v>
      </c>
      <c r="M97" s="7">
        <v>13032</v>
      </c>
      <c r="N97" s="6">
        <v>13164</v>
      </c>
      <c r="O97" s="7">
        <v>13612</v>
      </c>
      <c r="P97" s="6">
        <v>13840</v>
      </c>
    </row>
    <row r="98" spans="2:16">
      <c r="B98" s="6">
        <v>7945</v>
      </c>
      <c r="C98" s="7">
        <v>8217</v>
      </c>
      <c r="D98" s="6">
        <v>8406</v>
      </c>
      <c r="E98" s="7">
        <v>8848</v>
      </c>
      <c r="F98" s="6">
        <v>10110</v>
      </c>
      <c r="G98" s="7">
        <v>10457</v>
      </c>
      <c r="H98" s="6">
        <v>10973</v>
      </c>
      <c r="I98" s="7">
        <v>11972</v>
      </c>
      <c r="J98" s="6">
        <v>12177</v>
      </c>
      <c r="K98" s="7">
        <v>12528</v>
      </c>
      <c r="L98" s="6">
        <v>12769</v>
      </c>
      <c r="M98" s="7">
        <v>13033</v>
      </c>
      <c r="N98" s="6">
        <v>13166</v>
      </c>
      <c r="O98" s="7">
        <v>13615</v>
      </c>
      <c r="P98" s="6">
        <v>13845</v>
      </c>
    </row>
    <row r="99" spans="2:16">
      <c r="B99" s="6">
        <v>7976</v>
      </c>
      <c r="C99" s="7">
        <v>8220</v>
      </c>
      <c r="D99" s="6">
        <v>8501</v>
      </c>
      <c r="E99" s="7">
        <v>8852</v>
      </c>
      <c r="F99" s="6">
        <v>10111</v>
      </c>
      <c r="G99" s="7">
        <v>10458</v>
      </c>
      <c r="H99" s="6">
        <v>10974</v>
      </c>
      <c r="I99" s="7">
        <v>11975</v>
      </c>
      <c r="J99" s="6">
        <v>12184</v>
      </c>
      <c r="K99" s="7">
        <v>12530</v>
      </c>
      <c r="L99" s="6">
        <v>12771</v>
      </c>
      <c r="M99" s="7">
        <v>13035</v>
      </c>
      <c r="N99" s="6">
        <v>13167</v>
      </c>
      <c r="O99" s="7">
        <v>13616</v>
      </c>
      <c r="P99" s="6">
        <v>13848</v>
      </c>
    </row>
    <row r="100" spans="2:16">
      <c r="B100" s="6">
        <v>7977</v>
      </c>
      <c r="C100" s="7">
        <v>8221</v>
      </c>
      <c r="D100" s="6">
        <v>8502</v>
      </c>
      <c r="E100" s="7">
        <v>8853</v>
      </c>
      <c r="F100" s="6">
        <v>10112</v>
      </c>
      <c r="G100" s="7">
        <v>10459</v>
      </c>
      <c r="H100" s="6">
        <v>10975</v>
      </c>
      <c r="I100" s="7">
        <v>11976</v>
      </c>
      <c r="J100" s="6">
        <v>12185</v>
      </c>
      <c r="K100" s="7">
        <v>12531</v>
      </c>
      <c r="L100" s="6">
        <v>12775</v>
      </c>
      <c r="M100" s="7">
        <v>13036</v>
      </c>
      <c r="N100" s="6">
        <v>13301</v>
      </c>
      <c r="O100" s="7">
        <v>13617</v>
      </c>
      <c r="P100" s="6">
        <v>13861</v>
      </c>
    </row>
    <row r="101" spans="2:16">
      <c r="B101" s="6">
        <v>7979</v>
      </c>
      <c r="C101" s="7">
        <v>8223</v>
      </c>
      <c r="D101" s="6">
        <v>8510</v>
      </c>
      <c r="E101" s="7">
        <v>8858</v>
      </c>
      <c r="F101" s="6">
        <v>10116</v>
      </c>
      <c r="G101" s="7">
        <v>10460</v>
      </c>
      <c r="H101" s="6">
        <v>10979</v>
      </c>
      <c r="I101" s="7">
        <v>11977</v>
      </c>
      <c r="J101" s="6">
        <v>12186</v>
      </c>
      <c r="K101" s="7">
        <v>12533</v>
      </c>
      <c r="L101" s="6">
        <v>12779</v>
      </c>
      <c r="M101" s="7">
        <v>13037</v>
      </c>
      <c r="N101" s="6">
        <v>13304</v>
      </c>
      <c r="O101" s="7">
        <v>13619</v>
      </c>
      <c r="P101" s="6">
        <v>14001</v>
      </c>
    </row>
    <row r="102" spans="2:16">
      <c r="B102" s="6">
        <v>7980</v>
      </c>
      <c r="C102" s="7">
        <v>8224</v>
      </c>
      <c r="D102" s="6">
        <v>8511</v>
      </c>
      <c r="E102" s="7">
        <v>8865</v>
      </c>
      <c r="F102" s="6">
        <v>10118</v>
      </c>
      <c r="G102" s="7">
        <v>10467</v>
      </c>
      <c r="H102" s="6">
        <v>10985</v>
      </c>
      <c r="I102" s="7">
        <v>11978</v>
      </c>
      <c r="J102" s="6">
        <v>12192</v>
      </c>
      <c r="K102" s="7">
        <v>12534</v>
      </c>
      <c r="L102" s="6">
        <v>12781</v>
      </c>
      <c r="M102" s="7">
        <v>13043</v>
      </c>
      <c r="N102" s="6">
        <v>13305</v>
      </c>
      <c r="O102" s="7">
        <v>13623</v>
      </c>
      <c r="P102" s="6">
        <v>14005</v>
      </c>
    </row>
    <row r="103" spans="2:16">
      <c r="B103" s="6">
        <v>8001</v>
      </c>
      <c r="C103" s="7">
        <v>8225</v>
      </c>
      <c r="D103" s="6">
        <v>8514</v>
      </c>
      <c r="E103" s="7">
        <v>8868</v>
      </c>
      <c r="F103" s="6">
        <v>10119</v>
      </c>
      <c r="G103" s="7">
        <v>10469</v>
      </c>
      <c r="H103" s="6">
        <v>10986</v>
      </c>
      <c r="I103" s="7">
        <v>12008</v>
      </c>
      <c r="J103" s="6">
        <v>12196</v>
      </c>
      <c r="K103" s="7">
        <v>12538</v>
      </c>
      <c r="L103" s="6">
        <v>12785</v>
      </c>
      <c r="M103" s="7">
        <v>13045</v>
      </c>
      <c r="N103" s="6">
        <v>13308</v>
      </c>
      <c r="O103" s="7">
        <v>13624</v>
      </c>
      <c r="P103" s="6">
        <v>14009</v>
      </c>
    </row>
    <row r="104" spans="2:16">
      <c r="B104" s="6">
        <v>8004</v>
      </c>
      <c r="C104" s="7">
        <v>8226</v>
      </c>
      <c r="D104" s="6">
        <v>8515</v>
      </c>
      <c r="E104" s="7">
        <v>8870</v>
      </c>
      <c r="F104" s="6">
        <v>10120</v>
      </c>
      <c r="G104" s="7">
        <v>10470</v>
      </c>
      <c r="H104" s="6">
        <v>10987</v>
      </c>
      <c r="I104" s="7">
        <v>12009</v>
      </c>
      <c r="J104" s="6">
        <v>12236</v>
      </c>
      <c r="K104" s="7">
        <v>12541</v>
      </c>
      <c r="L104" s="6">
        <v>12787</v>
      </c>
      <c r="M104" s="7">
        <v>13056</v>
      </c>
      <c r="N104" s="6">
        <v>13310</v>
      </c>
      <c r="O104" s="7">
        <v>13627</v>
      </c>
      <c r="P104" s="6">
        <v>14011</v>
      </c>
    </row>
    <row r="105" spans="2:16">
      <c r="B105" s="6">
        <v>8005</v>
      </c>
      <c r="C105" s="7">
        <v>8230</v>
      </c>
      <c r="D105" s="6">
        <v>8525</v>
      </c>
      <c r="E105" s="7">
        <v>8886</v>
      </c>
      <c r="F105" s="6">
        <v>10121</v>
      </c>
      <c r="G105" s="7">
        <v>10471</v>
      </c>
      <c r="H105" s="6">
        <v>10990</v>
      </c>
      <c r="I105" s="7">
        <v>12015</v>
      </c>
      <c r="J105" s="6">
        <v>12307</v>
      </c>
      <c r="K105" s="7">
        <v>12542</v>
      </c>
      <c r="L105" s="6">
        <v>12803</v>
      </c>
      <c r="M105" s="7">
        <v>13060</v>
      </c>
      <c r="N105" s="6">
        <v>13313</v>
      </c>
      <c r="O105" s="7">
        <v>13628</v>
      </c>
      <c r="P105" s="6">
        <v>14020</v>
      </c>
    </row>
    <row r="106" ht="13.5" customHeight="1" spans="2:16">
      <c r="B106" s="6">
        <v>8008</v>
      </c>
      <c r="C106" s="7">
        <v>8232</v>
      </c>
      <c r="D106" s="6">
        <v>8530</v>
      </c>
      <c r="E106" s="7">
        <v>8889</v>
      </c>
      <c r="F106" s="6">
        <v>10122</v>
      </c>
      <c r="G106" s="7">
        <v>10475</v>
      </c>
      <c r="H106" s="6">
        <v>10998</v>
      </c>
      <c r="I106" s="7">
        <v>12018</v>
      </c>
      <c r="J106" s="6">
        <v>12407</v>
      </c>
      <c r="K106" s="7">
        <v>12544</v>
      </c>
      <c r="L106" s="6">
        <v>12804</v>
      </c>
      <c r="M106" s="7">
        <v>13062</v>
      </c>
      <c r="N106" s="6">
        <v>13314</v>
      </c>
      <c r="O106" s="7">
        <v>13634</v>
      </c>
      <c r="P106" s="6">
        <v>14025</v>
      </c>
    </row>
    <row r="116" spans="2:16">
      <c r="B116" s="2" t="str">
        <f>B8</f>
        <v>Effective June 1, 2025</v>
      </c>
    </row>
    <row r="117" ht="13.5"/>
    <row r="118" ht="13.5" spans="2:16">
      <c r="B118" s="3" t="s">
        <v>1317</v>
      </c>
      <c r="C118" s="4"/>
      <c r="D118" s="4"/>
      <c r="E118" s="4"/>
      <c r="F118" s="4"/>
      <c r="G118" s="4"/>
      <c r="H118" s="4"/>
      <c r="I118" s="4"/>
      <c r="J118" s="4"/>
      <c r="K118" s="4"/>
      <c r="L118" s="4"/>
      <c r="M118" s="4"/>
      <c r="N118" s="4"/>
      <c r="O118" s="4"/>
      <c r="P118" s="5"/>
    </row>
    <row r="120" spans="2:16">
      <c r="B120" s="6">
        <v>14027</v>
      </c>
      <c r="C120" s="7">
        <v>14428</v>
      </c>
      <c r="D120" s="6">
        <v>14555</v>
      </c>
      <c r="E120" s="7">
        <v>14864</v>
      </c>
      <c r="F120" s="6">
        <v>15325</v>
      </c>
      <c r="G120" s="7">
        <v>15449</v>
      </c>
      <c r="H120" s="6">
        <v>15618</v>
      </c>
      <c r="I120" s="7">
        <v>15777</v>
      </c>
      <c r="J120" s="6">
        <v>16030</v>
      </c>
      <c r="K120" s="7">
        <v>16229</v>
      </c>
      <c r="L120" s="6">
        <v>16430</v>
      </c>
      <c r="M120" s="7">
        <v>16848</v>
      </c>
      <c r="N120" s="6">
        <v>17236</v>
      </c>
      <c r="O120" s="7">
        <v>17506</v>
      </c>
      <c r="P120" s="6">
        <v>17810</v>
      </c>
    </row>
    <row r="121" spans="2:16">
      <c r="B121" s="6">
        <v>14029</v>
      </c>
      <c r="C121" s="7">
        <v>14429</v>
      </c>
      <c r="D121" s="6">
        <v>14556</v>
      </c>
      <c r="E121" s="7">
        <v>14865</v>
      </c>
      <c r="F121" s="6">
        <v>15327</v>
      </c>
      <c r="G121" s="7">
        <v>15450</v>
      </c>
      <c r="H121" s="6">
        <v>15622</v>
      </c>
      <c r="I121" s="7">
        <v>15783</v>
      </c>
      <c r="J121" s="6">
        <v>16033</v>
      </c>
      <c r="K121" s="7">
        <v>16232</v>
      </c>
      <c r="L121" s="6">
        <v>16432</v>
      </c>
      <c r="M121" s="7">
        <v>16851</v>
      </c>
      <c r="N121" s="6">
        <v>17237</v>
      </c>
      <c r="O121" s="7">
        <v>17507</v>
      </c>
      <c r="P121" s="6">
        <v>17820</v>
      </c>
    </row>
    <row r="122" spans="2:16">
      <c r="B122" s="6">
        <v>14030</v>
      </c>
      <c r="C122" s="7">
        <v>14432</v>
      </c>
      <c r="D122" s="6">
        <v>14557</v>
      </c>
      <c r="E122" s="7">
        <v>14867</v>
      </c>
      <c r="F122" s="6">
        <v>15330</v>
      </c>
      <c r="G122" s="7">
        <v>15454</v>
      </c>
      <c r="H122" s="6">
        <v>15627</v>
      </c>
      <c r="I122" s="7">
        <v>15823</v>
      </c>
      <c r="J122" s="6">
        <v>16037</v>
      </c>
      <c r="K122" s="7">
        <v>16246</v>
      </c>
      <c r="L122" s="6">
        <v>16433</v>
      </c>
      <c r="M122" s="7">
        <v>16870</v>
      </c>
      <c r="N122" s="6">
        <v>17241</v>
      </c>
      <c r="O122" s="7">
        <v>17516</v>
      </c>
      <c r="P122" s="6">
        <v>17827</v>
      </c>
    </row>
    <row r="123" spans="2:16">
      <c r="B123" s="6">
        <v>14033</v>
      </c>
      <c r="C123" s="7">
        <v>14437</v>
      </c>
      <c r="D123" s="6">
        <v>14563</v>
      </c>
      <c r="E123" s="7">
        <v>14869</v>
      </c>
      <c r="F123" s="6">
        <v>15331</v>
      </c>
      <c r="G123" s="7">
        <v>15458</v>
      </c>
      <c r="H123" s="6">
        <v>15628</v>
      </c>
      <c r="I123" s="7">
        <v>15824</v>
      </c>
      <c r="J123" s="6">
        <v>16038</v>
      </c>
      <c r="K123" s="7">
        <v>16250</v>
      </c>
      <c r="L123" s="6">
        <v>16438</v>
      </c>
      <c r="M123" s="7">
        <v>16873</v>
      </c>
      <c r="N123" s="6">
        <v>17249</v>
      </c>
      <c r="O123" s="7">
        <v>17519</v>
      </c>
      <c r="P123" s="6">
        <v>17832</v>
      </c>
    </row>
    <row r="124" spans="2:16">
      <c r="B124" s="6">
        <v>14036</v>
      </c>
      <c r="C124" s="7">
        <v>14443</v>
      </c>
      <c r="D124" s="6">
        <v>14568</v>
      </c>
      <c r="E124" s="7">
        <v>14871</v>
      </c>
      <c r="F124" s="6">
        <v>15332</v>
      </c>
      <c r="G124" s="7">
        <v>15460</v>
      </c>
      <c r="H124" s="6">
        <v>15630</v>
      </c>
      <c r="I124" s="7">
        <v>15825</v>
      </c>
      <c r="J124" s="6">
        <v>16039</v>
      </c>
      <c r="K124" s="7">
        <v>16253</v>
      </c>
      <c r="L124" s="6">
        <v>16440</v>
      </c>
      <c r="M124" s="7">
        <v>16876</v>
      </c>
      <c r="N124" s="6">
        <v>17252</v>
      </c>
      <c r="O124" s="7">
        <v>17528</v>
      </c>
      <c r="P124" s="6">
        <v>17833</v>
      </c>
    </row>
    <row r="125" spans="2:16">
      <c r="B125" s="6">
        <v>14041</v>
      </c>
      <c r="C125" s="7">
        <v>14449</v>
      </c>
      <c r="D125" s="6">
        <v>14569</v>
      </c>
      <c r="E125" s="7">
        <v>14872</v>
      </c>
      <c r="F125" s="6">
        <v>15334</v>
      </c>
      <c r="G125" s="7">
        <v>15461</v>
      </c>
      <c r="H125" s="6">
        <v>15641</v>
      </c>
      <c r="I125" s="7">
        <v>15827</v>
      </c>
      <c r="J125" s="6">
        <v>16048</v>
      </c>
      <c r="K125" s="7">
        <v>16254</v>
      </c>
      <c r="L125" s="6">
        <v>16441</v>
      </c>
      <c r="M125" s="7">
        <v>16877</v>
      </c>
      <c r="N125" s="6">
        <v>17253</v>
      </c>
      <c r="O125" s="7">
        <v>17529</v>
      </c>
      <c r="P125" s="6">
        <v>17834</v>
      </c>
    </row>
    <row r="126" spans="2:16">
      <c r="B126" s="6">
        <v>14057</v>
      </c>
      <c r="C126" s="7">
        <v>14452</v>
      </c>
      <c r="D126" s="6">
        <v>14572</v>
      </c>
      <c r="E126" s="7">
        <v>14876</v>
      </c>
      <c r="F126" s="6">
        <v>15340</v>
      </c>
      <c r="G126" s="7">
        <v>15462</v>
      </c>
      <c r="H126" s="6">
        <v>15646</v>
      </c>
      <c r="I126" s="7">
        <v>15840</v>
      </c>
      <c r="J126" s="6">
        <v>16051</v>
      </c>
      <c r="K126" s="7">
        <v>16262</v>
      </c>
      <c r="L126" s="6">
        <v>16443</v>
      </c>
      <c r="M126" s="7">
        <v>16879</v>
      </c>
      <c r="N126" s="6">
        <v>17256</v>
      </c>
      <c r="O126" s="7">
        <v>17532</v>
      </c>
      <c r="P126" s="6">
        <v>17835</v>
      </c>
    </row>
    <row r="127" spans="2:16">
      <c r="B127" s="6">
        <v>14061</v>
      </c>
      <c r="C127" s="7">
        <v>14454</v>
      </c>
      <c r="D127" s="6">
        <v>14589</v>
      </c>
      <c r="E127" s="7">
        <v>14881</v>
      </c>
      <c r="F127" s="6">
        <v>15344</v>
      </c>
      <c r="G127" s="7">
        <v>15463</v>
      </c>
      <c r="H127" s="6">
        <v>15656</v>
      </c>
      <c r="I127" s="7">
        <v>15841</v>
      </c>
      <c r="J127" s="6">
        <v>16052</v>
      </c>
      <c r="K127" s="7">
        <v>16301</v>
      </c>
      <c r="L127" s="6">
        <v>16475</v>
      </c>
      <c r="M127" s="7">
        <v>16901</v>
      </c>
      <c r="N127" s="6">
        <v>17257</v>
      </c>
      <c r="O127" s="7">
        <v>17534</v>
      </c>
      <c r="P127" s="6">
        <v>17840</v>
      </c>
    </row>
    <row r="128" spans="2:16">
      <c r="B128" s="6">
        <v>14063</v>
      </c>
      <c r="C128" s="7">
        <v>14456</v>
      </c>
      <c r="D128" s="6">
        <v>14592</v>
      </c>
      <c r="E128" s="7">
        <v>14882</v>
      </c>
      <c r="F128" s="6">
        <v>15346</v>
      </c>
      <c r="G128" s="7">
        <v>15466</v>
      </c>
      <c r="H128" s="6">
        <v>15658</v>
      </c>
      <c r="I128" s="7">
        <v>15845</v>
      </c>
      <c r="J128" s="6">
        <v>16053</v>
      </c>
      <c r="K128" s="7">
        <v>16311</v>
      </c>
      <c r="L128" s="6">
        <v>16613</v>
      </c>
      <c r="M128" s="7">
        <v>16910</v>
      </c>
      <c r="N128" s="6">
        <v>17261</v>
      </c>
      <c r="O128" s="7">
        <v>17535</v>
      </c>
      <c r="P128" s="6">
        <v>17842</v>
      </c>
    </row>
    <row r="129" spans="2:16">
      <c r="B129" s="6">
        <v>14070</v>
      </c>
      <c r="C129" s="7">
        <v>14464</v>
      </c>
      <c r="D129" s="6">
        <v>14701</v>
      </c>
      <c r="E129" s="7">
        <v>14886</v>
      </c>
      <c r="F129" s="6">
        <v>15347</v>
      </c>
      <c r="G129" s="7">
        <v>15468</v>
      </c>
      <c r="H129" s="6">
        <v>15670</v>
      </c>
      <c r="I129" s="7">
        <v>15846</v>
      </c>
      <c r="J129" s="6">
        <v>16055</v>
      </c>
      <c r="K129" s="7">
        <v>16314</v>
      </c>
      <c r="L129" s="6">
        <v>16614</v>
      </c>
      <c r="M129" s="7">
        <v>16920</v>
      </c>
      <c r="N129" s="6">
        <v>17266</v>
      </c>
      <c r="O129" s="7">
        <v>17562</v>
      </c>
      <c r="P129" s="6">
        <v>17844</v>
      </c>
    </row>
    <row r="130" spans="2:16">
      <c r="B130" s="6">
        <v>14080</v>
      </c>
      <c r="C130" s="7">
        <v>14468</v>
      </c>
      <c r="D130" s="6">
        <v>14707</v>
      </c>
      <c r="E130" s="7">
        <v>14887</v>
      </c>
      <c r="F130" s="6">
        <v>15348</v>
      </c>
      <c r="G130" s="7">
        <v>15469</v>
      </c>
      <c r="H130" s="6">
        <v>15671</v>
      </c>
      <c r="I130" s="7">
        <v>15851</v>
      </c>
      <c r="J130" s="6">
        <v>16056</v>
      </c>
      <c r="K130" s="7">
        <v>16316</v>
      </c>
      <c r="L130" s="6">
        <v>16620</v>
      </c>
      <c r="M130" s="7">
        <v>16933</v>
      </c>
      <c r="N130" s="6">
        <v>17270</v>
      </c>
      <c r="O130" s="7">
        <v>17565</v>
      </c>
      <c r="P130" s="6">
        <v>17846</v>
      </c>
    </row>
    <row r="131" spans="2:16">
      <c r="B131" s="6">
        <v>14081</v>
      </c>
      <c r="C131" s="7">
        <v>14469</v>
      </c>
      <c r="D131" s="6">
        <v>14710</v>
      </c>
      <c r="E131" s="7">
        <v>14891</v>
      </c>
      <c r="F131" s="6">
        <v>15351</v>
      </c>
      <c r="G131" s="7">
        <v>15473</v>
      </c>
      <c r="H131" s="6">
        <v>15679</v>
      </c>
      <c r="I131" s="7">
        <v>15853</v>
      </c>
      <c r="J131" s="6">
        <v>16057</v>
      </c>
      <c r="K131" s="7">
        <v>16319</v>
      </c>
      <c r="L131" s="6">
        <v>16624</v>
      </c>
      <c r="M131" s="7">
        <v>17007</v>
      </c>
      <c r="N131" s="6">
        <v>17301</v>
      </c>
      <c r="O131" s="7">
        <v>17566</v>
      </c>
      <c r="P131" s="6">
        <v>17847</v>
      </c>
    </row>
    <row r="132" spans="2:16">
      <c r="B132" s="6">
        <v>14103</v>
      </c>
      <c r="C132" s="7">
        <v>14470</v>
      </c>
      <c r="D132" s="6">
        <v>14712</v>
      </c>
      <c r="E132" s="7">
        <v>14893</v>
      </c>
      <c r="F132" s="6">
        <v>15357</v>
      </c>
      <c r="G132" s="7">
        <v>15474</v>
      </c>
      <c r="H132" s="6">
        <v>15680</v>
      </c>
      <c r="I132" s="7">
        <v>15857</v>
      </c>
      <c r="J132" s="6">
        <v>16061</v>
      </c>
      <c r="K132" s="7">
        <v>16321</v>
      </c>
      <c r="L132" s="6">
        <v>16630</v>
      </c>
      <c r="M132" s="7">
        <v>17009</v>
      </c>
      <c r="N132" s="6">
        <v>17303</v>
      </c>
      <c r="O132" s="7">
        <v>17567</v>
      </c>
      <c r="P132" s="6">
        <v>17850</v>
      </c>
    </row>
    <row r="133" spans="2:16">
      <c r="B133" s="6">
        <v>14105</v>
      </c>
      <c r="C133" s="7">
        <v>14472</v>
      </c>
      <c r="D133" s="6">
        <v>14716</v>
      </c>
      <c r="E133" s="7">
        <v>14894</v>
      </c>
      <c r="F133" s="6">
        <v>15358</v>
      </c>
      <c r="G133" s="7">
        <v>15475</v>
      </c>
      <c r="H133" s="6">
        <v>15681</v>
      </c>
      <c r="I133" s="7">
        <v>15865</v>
      </c>
      <c r="J133" s="6">
        <v>16102</v>
      </c>
      <c r="K133" s="7">
        <v>16323</v>
      </c>
      <c r="L133" s="6">
        <v>16633</v>
      </c>
      <c r="M133" s="7">
        <v>17014</v>
      </c>
      <c r="N133" s="6">
        <v>17304</v>
      </c>
      <c r="O133" s="7">
        <v>17569</v>
      </c>
      <c r="P133" s="6">
        <v>17851</v>
      </c>
    </row>
    <row r="134" spans="2:16">
      <c r="B134" s="6">
        <v>14108</v>
      </c>
      <c r="C134" s="7">
        <v>14475</v>
      </c>
      <c r="D134" s="6">
        <v>14720</v>
      </c>
      <c r="E134" s="7">
        <v>15019</v>
      </c>
      <c r="F134" s="6">
        <v>15365</v>
      </c>
      <c r="G134" s="7">
        <v>15477</v>
      </c>
      <c r="H134" s="6">
        <v>15682</v>
      </c>
      <c r="I134" s="7">
        <v>15866</v>
      </c>
      <c r="J134" s="6">
        <v>16105</v>
      </c>
      <c r="K134" s="7">
        <v>16326</v>
      </c>
      <c r="L134" s="6">
        <v>16637</v>
      </c>
      <c r="M134" s="7">
        <v>17018</v>
      </c>
      <c r="N134" s="6">
        <v>17306</v>
      </c>
      <c r="O134" s="7">
        <v>17572</v>
      </c>
      <c r="P134" s="6">
        <v>17855</v>
      </c>
    </row>
    <row r="135" spans="2:16">
      <c r="B135" s="6">
        <v>14111</v>
      </c>
      <c r="C135" s="7">
        <v>14478</v>
      </c>
      <c r="D135" s="6">
        <v>14732</v>
      </c>
      <c r="E135" s="7">
        <v>15020</v>
      </c>
      <c r="F135" s="6">
        <v>15366</v>
      </c>
      <c r="G135" s="7">
        <v>15478</v>
      </c>
      <c r="H135" s="6">
        <v>15684</v>
      </c>
      <c r="I135" s="7">
        <v>15906</v>
      </c>
      <c r="J135" s="6">
        <v>16112</v>
      </c>
      <c r="K135" s="7">
        <v>16327</v>
      </c>
      <c r="L135" s="6">
        <v>16640</v>
      </c>
      <c r="M135" s="7">
        <v>17020</v>
      </c>
      <c r="N135" s="6">
        <v>17307</v>
      </c>
      <c r="O135" s="7">
        <v>17578</v>
      </c>
      <c r="P135" s="6">
        <v>17856</v>
      </c>
    </row>
    <row r="136" spans="2:16">
      <c r="B136" s="6">
        <v>14126</v>
      </c>
      <c r="C136" s="7">
        <v>14479</v>
      </c>
      <c r="D136" s="6">
        <v>14733</v>
      </c>
      <c r="E136" s="7">
        <v>15026</v>
      </c>
      <c r="F136" s="6">
        <v>15368</v>
      </c>
      <c r="G136" s="7">
        <v>15479</v>
      </c>
      <c r="H136" s="6">
        <v>15688</v>
      </c>
      <c r="I136" s="7">
        <v>15909</v>
      </c>
      <c r="J136" s="6">
        <v>16113</v>
      </c>
      <c r="K136" s="7">
        <v>16328</v>
      </c>
      <c r="L136" s="6">
        <v>16641</v>
      </c>
      <c r="M136" s="7">
        <v>17023</v>
      </c>
      <c r="N136" s="6">
        <v>17309</v>
      </c>
      <c r="O136" s="7">
        <v>17579</v>
      </c>
      <c r="P136" s="6">
        <v>17857</v>
      </c>
    </row>
    <row r="137" spans="2:16">
      <c r="B137" s="6">
        <v>14129</v>
      </c>
      <c r="C137" s="7">
        <v>14480</v>
      </c>
      <c r="D137" s="6">
        <v>14745</v>
      </c>
      <c r="E137" s="7">
        <v>15030</v>
      </c>
      <c r="F137" s="6">
        <v>15370</v>
      </c>
      <c r="G137" s="7">
        <v>15480</v>
      </c>
      <c r="H137" s="6">
        <v>15698</v>
      </c>
      <c r="I137" s="7">
        <v>15920</v>
      </c>
      <c r="J137" s="6">
        <v>16116</v>
      </c>
      <c r="K137" s="7">
        <v>16331</v>
      </c>
      <c r="L137" s="6">
        <v>16646</v>
      </c>
      <c r="M137" s="7">
        <v>17024</v>
      </c>
      <c r="N137" s="6">
        <v>17314</v>
      </c>
      <c r="O137" s="7">
        <v>17581</v>
      </c>
      <c r="P137" s="6">
        <v>17858</v>
      </c>
    </row>
    <row r="138" spans="2:16">
      <c r="B138" s="6">
        <v>14131</v>
      </c>
      <c r="C138" s="7">
        <v>14482</v>
      </c>
      <c r="D138" s="6">
        <v>14752</v>
      </c>
      <c r="E138" s="7">
        <v>15031</v>
      </c>
      <c r="F138" s="6">
        <v>15379</v>
      </c>
      <c r="G138" s="7">
        <v>15482</v>
      </c>
      <c r="H138" s="6">
        <v>15710</v>
      </c>
      <c r="I138" s="7">
        <v>15922</v>
      </c>
      <c r="J138" s="6">
        <v>16117</v>
      </c>
      <c r="K138" s="7">
        <v>16333</v>
      </c>
      <c r="L138" s="6">
        <v>16654</v>
      </c>
      <c r="M138" s="7">
        <v>17026</v>
      </c>
      <c r="N138" s="6">
        <v>17315</v>
      </c>
      <c r="O138" s="7">
        <v>17582</v>
      </c>
      <c r="P138" s="6">
        <v>17860</v>
      </c>
    </row>
    <row r="139" spans="2:16">
      <c r="B139" s="6">
        <v>14132</v>
      </c>
      <c r="C139" s="7">
        <v>14485</v>
      </c>
      <c r="D139" s="6">
        <v>14757</v>
      </c>
      <c r="E139" s="7">
        <v>15033</v>
      </c>
      <c r="F139" s="6">
        <v>15413</v>
      </c>
      <c r="G139" s="7">
        <v>15483</v>
      </c>
      <c r="H139" s="6">
        <v>15712</v>
      </c>
      <c r="I139" s="7">
        <v>15927</v>
      </c>
      <c r="J139" s="6">
        <v>16123</v>
      </c>
      <c r="K139" s="7">
        <v>16346</v>
      </c>
      <c r="L139" s="6">
        <v>16659</v>
      </c>
      <c r="M139" s="7">
        <v>17028</v>
      </c>
      <c r="N139" s="6">
        <v>17316</v>
      </c>
      <c r="O139" s="7">
        <v>17702</v>
      </c>
      <c r="P139" s="6">
        <v>17864</v>
      </c>
    </row>
    <row r="140" spans="2:16">
      <c r="B140" s="6">
        <v>14133</v>
      </c>
      <c r="C140" s="7">
        <v>14487</v>
      </c>
      <c r="D140" s="6">
        <v>14760</v>
      </c>
      <c r="E140" s="7">
        <v>15037</v>
      </c>
      <c r="F140" s="6">
        <v>15415</v>
      </c>
      <c r="G140" s="7">
        <v>15484</v>
      </c>
      <c r="H140" s="6">
        <v>15714</v>
      </c>
      <c r="I140" s="7">
        <v>15928</v>
      </c>
      <c r="J140" s="6">
        <v>16125</v>
      </c>
      <c r="K140" s="7">
        <v>16354</v>
      </c>
      <c r="L140" s="6">
        <v>16660</v>
      </c>
      <c r="M140" s="7">
        <v>17032</v>
      </c>
      <c r="N140" s="6">
        <v>17318</v>
      </c>
      <c r="O140" s="7">
        <v>17720</v>
      </c>
      <c r="P140" s="6">
        <v>17872</v>
      </c>
    </row>
    <row r="141" spans="2:16">
      <c r="B141" s="6">
        <v>14134</v>
      </c>
      <c r="C141" s="7">
        <v>14489</v>
      </c>
      <c r="D141" s="6">
        <v>14766</v>
      </c>
      <c r="E141" s="7">
        <v>15050</v>
      </c>
      <c r="F141" s="6">
        <v>15417</v>
      </c>
      <c r="G141" s="7">
        <v>15490</v>
      </c>
      <c r="H141" s="6">
        <v>15717</v>
      </c>
      <c r="I141" s="7">
        <v>15930</v>
      </c>
      <c r="J141" s="6">
        <v>16132</v>
      </c>
      <c r="K141" s="7">
        <v>16360</v>
      </c>
      <c r="L141" s="6">
        <v>16662</v>
      </c>
      <c r="M141" s="7">
        <v>17041</v>
      </c>
      <c r="N141" s="6">
        <v>17320</v>
      </c>
      <c r="O141" s="7">
        <v>17721</v>
      </c>
      <c r="P141" s="6">
        <v>17876</v>
      </c>
    </row>
    <row r="142" spans="2:16">
      <c r="B142" s="6">
        <v>14135</v>
      </c>
      <c r="C142" s="7">
        <v>14504</v>
      </c>
      <c r="D142" s="6">
        <v>14783</v>
      </c>
      <c r="E142" s="7">
        <v>15052</v>
      </c>
      <c r="F142" s="6">
        <v>15420</v>
      </c>
      <c r="G142" s="7">
        <v>15501</v>
      </c>
      <c r="H142" s="6">
        <v>15721</v>
      </c>
      <c r="I142" s="7">
        <v>15931</v>
      </c>
      <c r="J142" s="6">
        <v>16133</v>
      </c>
      <c r="K142" s="7">
        <v>16365</v>
      </c>
      <c r="L142" s="6">
        <v>16670</v>
      </c>
      <c r="M142" s="7">
        <v>17053</v>
      </c>
      <c r="N142" s="6">
        <v>17321</v>
      </c>
      <c r="O142" s="7">
        <v>17723</v>
      </c>
      <c r="P142" s="6">
        <v>17880</v>
      </c>
    </row>
    <row r="143" spans="2:16">
      <c r="B143" s="6">
        <v>14136</v>
      </c>
      <c r="C143" s="7">
        <v>14505</v>
      </c>
      <c r="D143" s="6">
        <v>14786</v>
      </c>
      <c r="E143" s="7">
        <v>15053</v>
      </c>
      <c r="F143" s="6">
        <v>15421</v>
      </c>
      <c r="G143" s="7">
        <v>15520</v>
      </c>
      <c r="H143" s="6">
        <v>15722</v>
      </c>
      <c r="I143" s="7">
        <v>15934</v>
      </c>
      <c r="J143" s="6">
        <v>16134</v>
      </c>
      <c r="K143" s="7">
        <v>16366</v>
      </c>
      <c r="L143" s="6">
        <v>16671</v>
      </c>
      <c r="M143" s="7">
        <v>17054</v>
      </c>
      <c r="N143" s="6">
        <v>17322</v>
      </c>
      <c r="O143" s="7">
        <v>17726</v>
      </c>
      <c r="P143" s="6">
        <v>17881</v>
      </c>
    </row>
    <row r="144" spans="2:16">
      <c r="B144" s="6">
        <v>14139</v>
      </c>
      <c r="C144" s="7">
        <v>14506</v>
      </c>
      <c r="D144" s="6">
        <v>14787</v>
      </c>
      <c r="E144" s="7">
        <v>15054</v>
      </c>
      <c r="F144" s="6">
        <v>15422</v>
      </c>
      <c r="G144" s="7">
        <v>15521</v>
      </c>
      <c r="H144" s="6">
        <v>15723</v>
      </c>
      <c r="I144" s="7">
        <v>15935</v>
      </c>
      <c r="J144" s="6">
        <v>16136</v>
      </c>
      <c r="K144" s="7">
        <v>16367</v>
      </c>
      <c r="L144" s="6">
        <v>16675</v>
      </c>
      <c r="M144" s="7">
        <v>17056</v>
      </c>
      <c r="N144" s="6">
        <v>17325</v>
      </c>
      <c r="O144" s="7">
        <v>17727</v>
      </c>
      <c r="P144" s="6">
        <v>17882</v>
      </c>
    </row>
    <row r="145" spans="2:16">
      <c r="B145" s="6">
        <v>14141</v>
      </c>
      <c r="C145" s="7">
        <v>14511</v>
      </c>
      <c r="D145" s="6">
        <v>14788</v>
      </c>
      <c r="E145" s="7">
        <v>15057</v>
      </c>
      <c r="F145" s="6">
        <v>15423</v>
      </c>
      <c r="G145" s="7">
        <v>15522</v>
      </c>
      <c r="H145" s="6">
        <v>15728</v>
      </c>
      <c r="I145" s="7">
        <v>15937</v>
      </c>
      <c r="J145" s="6">
        <v>16137</v>
      </c>
      <c r="K145" s="7">
        <v>16369</v>
      </c>
      <c r="L145" s="6">
        <v>16681</v>
      </c>
      <c r="M145" s="7">
        <v>17061</v>
      </c>
      <c r="N145" s="6">
        <v>17327</v>
      </c>
      <c r="O145" s="7">
        <v>17728</v>
      </c>
      <c r="P145" s="6">
        <v>17889</v>
      </c>
    </row>
    <row r="146" spans="2:16">
      <c r="B146" s="6">
        <v>14143</v>
      </c>
      <c r="C146" s="7">
        <v>14518</v>
      </c>
      <c r="D146" s="6">
        <v>14802</v>
      </c>
      <c r="E146" s="7">
        <v>15059</v>
      </c>
      <c r="F146" s="6">
        <v>15427</v>
      </c>
      <c r="G146" s="7">
        <v>15537</v>
      </c>
      <c r="H146" s="6">
        <v>15730</v>
      </c>
      <c r="I146" s="7">
        <v>15938</v>
      </c>
      <c r="J146" s="6">
        <v>16140</v>
      </c>
      <c r="K146" s="7">
        <v>16372</v>
      </c>
      <c r="L146" s="6">
        <v>16684</v>
      </c>
      <c r="M146" s="7">
        <v>17065</v>
      </c>
      <c r="N146" s="6">
        <v>17329</v>
      </c>
      <c r="O146" s="7">
        <v>17731</v>
      </c>
      <c r="P146" s="6">
        <v>17921</v>
      </c>
    </row>
    <row r="147" spans="2:16">
      <c r="B147" s="6">
        <v>14168</v>
      </c>
      <c r="C147" s="7">
        <v>14519</v>
      </c>
      <c r="D147" s="6">
        <v>14810</v>
      </c>
      <c r="E147" s="7">
        <v>15060</v>
      </c>
      <c r="F147" s="6">
        <v>15428</v>
      </c>
      <c r="G147" s="7">
        <v>15539</v>
      </c>
      <c r="H147" s="6">
        <v>15731</v>
      </c>
      <c r="I147" s="7">
        <v>15943</v>
      </c>
      <c r="J147" s="6">
        <v>16142</v>
      </c>
      <c r="K147" s="7">
        <v>16375</v>
      </c>
      <c r="L147" s="6">
        <v>16686</v>
      </c>
      <c r="M147" s="7">
        <v>17067</v>
      </c>
      <c r="N147" s="6">
        <v>17340</v>
      </c>
      <c r="O147" s="7">
        <v>17737</v>
      </c>
      <c r="P147" s="6">
        <v>17922</v>
      </c>
    </row>
    <row r="148" spans="2:16">
      <c r="B148" s="6">
        <v>14169</v>
      </c>
      <c r="C148" s="7">
        <v>14520</v>
      </c>
      <c r="D148" s="6">
        <v>14816</v>
      </c>
      <c r="E148" s="7">
        <v>15072</v>
      </c>
      <c r="F148" s="6">
        <v>15429</v>
      </c>
      <c r="G148" s="7">
        <v>15541</v>
      </c>
      <c r="H148" s="6">
        <v>15734</v>
      </c>
      <c r="I148" s="7">
        <v>15946</v>
      </c>
      <c r="J148" s="6">
        <v>16143</v>
      </c>
      <c r="K148" s="7">
        <v>16401</v>
      </c>
      <c r="L148" s="6">
        <v>16701</v>
      </c>
      <c r="M148" s="7">
        <v>17073</v>
      </c>
      <c r="N148" s="6">
        <v>17349</v>
      </c>
      <c r="O148" s="7">
        <v>17740</v>
      </c>
      <c r="P148" s="6">
        <v>17925</v>
      </c>
    </row>
    <row r="149" spans="2:16">
      <c r="B149" s="6">
        <v>14170</v>
      </c>
      <c r="C149" s="7">
        <v>14522</v>
      </c>
      <c r="D149" s="6">
        <v>14817</v>
      </c>
      <c r="E149" s="7">
        <v>15075</v>
      </c>
      <c r="F149" s="6">
        <v>15430</v>
      </c>
      <c r="G149" s="7">
        <v>15546</v>
      </c>
      <c r="H149" s="6">
        <v>15738</v>
      </c>
      <c r="I149" s="7">
        <v>15949</v>
      </c>
      <c r="J149" s="6">
        <v>16150</v>
      </c>
      <c r="K149" s="7">
        <v>16403</v>
      </c>
      <c r="L149" s="6">
        <v>16724</v>
      </c>
      <c r="M149" s="7">
        <v>17074</v>
      </c>
      <c r="N149" s="6">
        <v>17350</v>
      </c>
      <c r="O149" s="7">
        <v>17744</v>
      </c>
      <c r="P149" s="6">
        <v>17932</v>
      </c>
    </row>
    <row r="150" spans="2:16">
      <c r="B150" s="6">
        <v>14172</v>
      </c>
      <c r="C150" s="7">
        <v>14527</v>
      </c>
      <c r="D150" s="6">
        <v>14818</v>
      </c>
      <c r="E150" s="7">
        <v>15076</v>
      </c>
      <c r="F150" s="6">
        <v>15431</v>
      </c>
      <c r="G150" s="7">
        <v>15548</v>
      </c>
      <c r="H150" s="6">
        <v>15739</v>
      </c>
      <c r="I150" s="7">
        <v>15953</v>
      </c>
      <c r="J150" s="6">
        <v>16151</v>
      </c>
      <c r="K150" s="7">
        <v>16407</v>
      </c>
      <c r="L150" s="6">
        <v>16725</v>
      </c>
      <c r="M150" s="7">
        <v>17080</v>
      </c>
      <c r="N150" s="6">
        <v>17352</v>
      </c>
      <c r="O150" s="7">
        <v>17745</v>
      </c>
      <c r="P150" s="6">
        <v>17933</v>
      </c>
    </row>
    <row r="151" spans="2:16">
      <c r="B151" s="6">
        <v>14173</v>
      </c>
      <c r="C151" s="7">
        <v>14530</v>
      </c>
      <c r="D151" s="6">
        <v>14824</v>
      </c>
      <c r="E151" s="7">
        <v>15077</v>
      </c>
      <c r="F151" s="6">
        <v>15435</v>
      </c>
      <c r="G151" s="7">
        <v>15549</v>
      </c>
      <c r="H151" s="6">
        <v>15741</v>
      </c>
      <c r="I151" s="7">
        <v>15954</v>
      </c>
      <c r="J151" s="6">
        <v>16153</v>
      </c>
      <c r="K151" s="7">
        <v>16410</v>
      </c>
      <c r="L151" s="6">
        <v>16801</v>
      </c>
      <c r="M151" s="7">
        <v>17090</v>
      </c>
      <c r="N151" s="6">
        <v>17358</v>
      </c>
      <c r="O151" s="7">
        <v>17748</v>
      </c>
      <c r="P151" s="6">
        <v>17934</v>
      </c>
    </row>
    <row r="152" spans="2:16">
      <c r="B152" s="6">
        <v>14174</v>
      </c>
      <c r="C152" s="7">
        <v>14532</v>
      </c>
      <c r="D152" s="6">
        <v>14825</v>
      </c>
      <c r="E152" s="7">
        <v>15081</v>
      </c>
      <c r="F152" s="6">
        <v>15437</v>
      </c>
      <c r="G152" s="7">
        <v>15553</v>
      </c>
      <c r="H152" s="6">
        <v>15748</v>
      </c>
      <c r="I152" s="7">
        <v>15958</v>
      </c>
      <c r="J152" s="6">
        <v>16154</v>
      </c>
      <c r="K152" s="7">
        <v>16411</v>
      </c>
      <c r="L152" s="6">
        <v>16803</v>
      </c>
      <c r="M152" s="7">
        <v>17094</v>
      </c>
      <c r="N152" s="6">
        <v>17360</v>
      </c>
      <c r="O152" s="7">
        <v>17750</v>
      </c>
      <c r="P152" s="6">
        <v>17935</v>
      </c>
    </row>
    <row r="153" spans="2:16">
      <c r="B153" s="6">
        <v>14206</v>
      </c>
      <c r="C153" s="7">
        <v>14533</v>
      </c>
      <c r="D153" s="6">
        <v>14830</v>
      </c>
      <c r="E153" s="7">
        <v>15088</v>
      </c>
      <c r="F153" s="6">
        <v>15438</v>
      </c>
      <c r="G153" s="7">
        <v>15554</v>
      </c>
      <c r="H153" s="6">
        <v>15750</v>
      </c>
      <c r="I153" s="7">
        <v>15960</v>
      </c>
      <c r="J153" s="6">
        <v>16155</v>
      </c>
      <c r="K153" s="7">
        <v>16412</v>
      </c>
      <c r="L153" s="6">
        <v>16821</v>
      </c>
      <c r="M153" s="7">
        <v>17098</v>
      </c>
      <c r="N153" s="6">
        <v>17362</v>
      </c>
      <c r="O153" s="7">
        <v>17751</v>
      </c>
      <c r="P153" s="6">
        <v>17936</v>
      </c>
    </row>
    <row r="154" spans="2:16">
      <c r="B154" s="6">
        <v>14411</v>
      </c>
      <c r="C154" s="7">
        <v>14538</v>
      </c>
      <c r="D154" s="6">
        <v>14831</v>
      </c>
      <c r="E154" s="7">
        <v>15126</v>
      </c>
      <c r="F154" s="6">
        <v>15439</v>
      </c>
      <c r="G154" s="7">
        <v>15555</v>
      </c>
      <c r="H154" s="6">
        <v>15752</v>
      </c>
      <c r="I154" s="7">
        <v>15963</v>
      </c>
      <c r="J154" s="6">
        <v>16156</v>
      </c>
      <c r="K154" s="7">
        <v>16413</v>
      </c>
      <c r="L154" s="6">
        <v>16823</v>
      </c>
      <c r="M154" s="7">
        <v>17214</v>
      </c>
      <c r="N154" s="6">
        <v>17363</v>
      </c>
      <c r="O154" s="7">
        <v>17752</v>
      </c>
      <c r="P154" s="6">
        <v>17942</v>
      </c>
    </row>
    <row r="155" spans="2:16">
      <c r="B155" s="6">
        <v>14413</v>
      </c>
      <c r="C155" s="7">
        <v>14543</v>
      </c>
      <c r="D155" s="6">
        <v>14838</v>
      </c>
      <c r="E155" s="7">
        <v>15313</v>
      </c>
      <c r="F155" s="6">
        <v>15442</v>
      </c>
      <c r="G155" s="7">
        <v>15562</v>
      </c>
      <c r="H155" s="6">
        <v>15754</v>
      </c>
      <c r="I155" s="7">
        <v>16002</v>
      </c>
      <c r="J155" s="6">
        <v>16159</v>
      </c>
      <c r="K155" s="7">
        <v>16416</v>
      </c>
      <c r="L155" s="6">
        <v>16827</v>
      </c>
      <c r="M155" s="7">
        <v>17221</v>
      </c>
      <c r="N155" s="6">
        <v>17364</v>
      </c>
      <c r="O155" s="7">
        <v>17762</v>
      </c>
      <c r="P155" s="6">
        <v>17943</v>
      </c>
    </row>
    <row r="156" spans="2:16">
      <c r="B156" s="6">
        <v>14414</v>
      </c>
      <c r="C156" s="7">
        <v>14544</v>
      </c>
      <c r="D156" s="6">
        <v>14843</v>
      </c>
      <c r="E156" s="7">
        <v>15314</v>
      </c>
      <c r="F156" s="6">
        <v>15443</v>
      </c>
      <c r="G156" s="7">
        <v>15565</v>
      </c>
      <c r="H156" s="6">
        <v>15760</v>
      </c>
      <c r="I156" s="7">
        <v>16022</v>
      </c>
      <c r="J156" s="6">
        <v>16160</v>
      </c>
      <c r="K156" s="7">
        <v>16417</v>
      </c>
      <c r="L156" s="6">
        <v>16828</v>
      </c>
      <c r="M156" s="7">
        <v>17223</v>
      </c>
      <c r="N156" s="6">
        <v>17365</v>
      </c>
      <c r="O156" s="7">
        <v>17767</v>
      </c>
      <c r="P156" s="6">
        <v>17945</v>
      </c>
    </row>
    <row r="157" spans="2:16">
      <c r="B157" s="6">
        <v>14416</v>
      </c>
      <c r="C157" s="7">
        <v>14545</v>
      </c>
      <c r="D157" s="6">
        <v>14847</v>
      </c>
      <c r="E157" s="7">
        <v>15315</v>
      </c>
      <c r="F157" s="6">
        <v>15444</v>
      </c>
      <c r="G157" s="7">
        <v>15610</v>
      </c>
      <c r="H157" s="6">
        <v>15762</v>
      </c>
      <c r="I157" s="7">
        <v>16023</v>
      </c>
      <c r="J157" s="6">
        <v>16172</v>
      </c>
      <c r="K157" s="7">
        <v>16422</v>
      </c>
      <c r="L157" s="6">
        <v>16833</v>
      </c>
      <c r="M157" s="7">
        <v>17225</v>
      </c>
      <c r="N157" s="6">
        <v>17372</v>
      </c>
      <c r="O157" s="7">
        <v>17769</v>
      </c>
      <c r="P157" s="6">
        <v>17946</v>
      </c>
    </row>
    <row r="158" spans="2:16">
      <c r="B158" s="6">
        <v>14422</v>
      </c>
      <c r="C158" s="7">
        <v>14546</v>
      </c>
      <c r="D158" s="6">
        <v>14854</v>
      </c>
      <c r="E158" s="7">
        <v>15316</v>
      </c>
      <c r="F158" s="6">
        <v>15445</v>
      </c>
      <c r="G158" s="7">
        <v>15612</v>
      </c>
      <c r="H158" s="6">
        <v>15764</v>
      </c>
      <c r="I158" s="7">
        <v>16024</v>
      </c>
      <c r="J158" s="6">
        <v>16201</v>
      </c>
      <c r="K158" s="7">
        <v>16424</v>
      </c>
      <c r="L158" s="6">
        <v>16840</v>
      </c>
      <c r="M158" s="7">
        <v>17232</v>
      </c>
      <c r="N158" s="6">
        <v>17502</v>
      </c>
      <c r="O158" s="7">
        <v>17772</v>
      </c>
      <c r="P158" s="6">
        <v>17948</v>
      </c>
    </row>
    <row r="159" spans="2:16">
      <c r="B159" s="6">
        <v>14423</v>
      </c>
      <c r="C159" s="7">
        <v>14548</v>
      </c>
      <c r="D159" s="6">
        <v>14857</v>
      </c>
      <c r="E159" s="7">
        <v>15320</v>
      </c>
      <c r="F159" s="6">
        <v>15446</v>
      </c>
      <c r="G159" s="7">
        <v>15613</v>
      </c>
      <c r="H159" s="6">
        <v>15775</v>
      </c>
      <c r="I159" s="7">
        <v>16025</v>
      </c>
      <c r="J159" s="6">
        <v>16217</v>
      </c>
      <c r="K159" s="7">
        <v>16426</v>
      </c>
      <c r="L159" s="6">
        <v>16844</v>
      </c>
      <c r="M159" s="7">
        <v>17233</v>
      </c>
      <c r="N159" s="6">
        <v>17503</v>
      </c>
      <c r="O159" s="7">
        <v>17777</v>
      </c>
      <c r="P159" s="6">
        <v>17949</v>
      </c>
    </row>
    <row r="160" spans="2:16">
      <c r="B160" s="6">
        <v>14424</v>
      </c>
      <c r="C160" s="7">
        <v>14551</v>
      </c>
      <c r="D160" s="6">
        <v>14863</v>
      </c>
      <c r="E160" s="7">
        <v>15324</v>
      </c>
      <c r="F160" s="6">
        <v>15447</v>
      </c>
      <c r="G160" s="7">
        <v>15617</v>
      </c>
      <c r="H160" s="6">
        <v>15776</v>
      </c>
      <c r="I160" s="7">
        <v>16027</v>
      </c>
      <c r="J160" s="6">
        <v>16223</v>
      </c>
      <c r="K160" s="7">
        <v>16428</v>
      </c>
      <c r="L160" s="6">
        <v>16847</v>
      </c>
      <c r="M160" s="7">
        <v>17235</v>
      </c>
      <c r="N160" s="6">
        <v>17505</v>
      </c>
      <c r="O160" s="7">
        <v>17801</v>
      </c>
      <c r="P160" s="6">
        <v>17951</v>
      </c>
    </row>
    <row r="170" spans="2:16">
      <c r="B170" s="2" t="str">
        <f>B8</f>
        <v>Effective June 1, 2025</v>
      </c>
    </row>
    <row r="171" ht="13.5"/>
    <row r="172" ht="13.5" spans="2:16">
      <c r="B172" s="3" t="s">
        <v>1317</v>
      </c>
      <c r="C172" s="4"/>
      <c r="D172" s="4"/>
      <c r="E172" s="4"/>
      <c r="F172" s="4"/>
      <c r="G172" s="4"/>
      <c r="H172" s="4"/>
      <c r="I172" s="4"/>
      <c r="J172" s="4"/>
      <c r="K172" s="4"/>
      <c r="L172" s="4"/>
      <c r="M172" s="4"/>
      <c r="N172" s="4"/>
      <c r="O172" s="4"/>
      <c r="P172" s="5"/>
    </row>
    <row r="174" spans="2:16">
      <c r="B174" s="6">
        <v>17959</v>
      </c>
      <c r="C174" s="7">
        <v>18244</v>
      </c>
      <c r="D174" s="6">
        <v>18444</v>
      </c>
      <c r="E174" s="7">
        <v>18934</v>
      </c>
      <c r="F174" s="6">
        <v>19530</v>
      </c>
      <c r="G174" s="7">
        <v>19956</v>
      </c>
      <c r="H174" s="6">
        <v>20620</v>
      </c>
      <c r="I174" s="7">
        <v>20770</v>
      </c>
      <c r="J174" s="6">
        <v>21156</v>
      </c>
      <c r="K174" s="7">
        <v>21715</v>
      </c>
      <c r="L174" s="6">
        <v>21862</v>
      </c>
      <c r="M174" s="7">
        <v>22660</v>
      </c>
      <c r="N174" s="6">
        <v>23001</v>
      </c>
      <c r="O174" s="7">
        <v>23847</v>
      </c>
      <c r="P174" s="6">
        <v>24266</v>
      </c>
    </row>
    <row r="175" spans="2:16">
      <c r="B175" s="6">
        <v>17963</v>
      </c>
      <c r="C175" s="7">
        <v>18247</v>
      </c>
      <c r="D175" s="6">
        <v>18447</v>
      </c>
      <c r="E175" s="7">
        <v>18938</v>
      </c>
      <c r="F175" s="6">
        <v>19534</v>
      </c>
      <c r="G175" s="7">
        <v>19960</v>
      </c>
      <c r="H175" s="6">
        <v>20622</v>
      </c>
      <c r="I175" s="7">
        <v>20776</v>
      </c>
      <c r="J175" s="6">
        <v>21157</v>
      </c>
      <c r="K175" s="7">
        <v>21716</v>
      </c>
      <c r="L175" s="6">
        <v>21874</v>
      </c>
      <c r="M175" s="7">
        <v>22663</v>
      </c>
      <c r="N175" s="6">
        <v>23014</v>
      </c>
      <c r="O175" s="7">
        <v>23851</v>
      </c>
      <c r="P175" s="6">
        <v>24273</v>
      </c>
    </row>
    <row r="176" spans="2:16">
      <c r="B176" s="6">
        <v>17966</v>
      </c>
      <c r="C176" s="7">
        <v>18250</v>
      </c>
      <c r="D176" s="6">
        <v>18451</v>
      </c>
      <c r="E176" s="7">
        <v>18942</v>
      </c>
      <c r="F176" s="6">
        <v>19535</v>
      </c>
      <c r="G176" s="7">
        <v>19962</v>
      </c>
      <c r="H176" s="6">
        <v>20623</v>
      </c>
      <c r="I176" s="7">
        <v>20777</v>
      </c>
      <c r="J176" s="6">
        <v>21158</v>
      </c>
      <c r="K176" s="7">
        <v>21719</v>
      </c>
      <c r="L176" s="6">
        <v>21875</v>
      </c>
      <c r="M176" s="7">
        <v>22664</v>
      </c>
      <c r="N176" s="6">
        <v>23043</v>
      </c>
      <c r="O176" s="7">
        <v>23860</v>
      </c>
      <c r="P176" s="6">
        <v>24277</v>
      </c>
    </row>
    <row r="177" spans="2:16">
      <c r="B177" s="6">
        <v>17967</v>
      </c>
      <c r="C177" s="7">
        <v>18251</v>
      </c>
      <c r="D177" s="6">
        <v>18459</v>
      </c>
      <c r="E177" s="7">
        <v>18944</v>
      </c>
      <c r="F177" s="6">
        <v>19536</v>
      </c>
      <c r="G177" s="7">
        <v>19963</v>
      </c>
      <c r="H177" s="6">
        <v>20627</v>
      </c>
      <c r="I177" s="7">
        <v>20778</v>
      </c>
      <c r="J177" s="6">
        <v>21163</v>
      </c>
      <c r="K177" s="7">
        <v>21720</v>
      </c>
      <c r="L177" s="6">
        <v>21890</v>
      </c>
      <c r="M177" s="7">
        <v>22701</v>
      </c>
      <c r="N177" s="6">
        <v>23061</v>
      </c>
      <c r="O177" s="7">
        <v>23870</v>
      </c>
      <c r="P177" s="6">
        <v>24290</v>
      </c>
    </row>
    <row r="178" spans="2:16">
      <c r="B178" s="6">
        <v>17974</v>
      </c>
      <c r="C178" s="7">
        <v>18252</v>
      </c>
      <c r="D178" s="6">
        <v>18463</v>
      </c>
      <c r="E178" s="7">
        <v>18947</v>
      </c>
      <c r="F178" s="6">
        <v>19539</v>
      </c>
      <c r="G178" s="7">
        <v>19968</v>
      </c>
      <c r="H178" s="6">
        <v>20629</v>
      </c>
      <c r="I178" s="7">
        <v>20779</v>
      </c>
      <c r="J178" s="6">
        <v>21522</v>
      </c>
      <c r="K178" s="7">
        <v>21721</v>
      </c>
      <c r="L178" s="6">
        <v>21901</v>
      </c>
      <c r="M178" s="7">
        <v>22712</v>
      </c>
      <c r="N178" s="6">
        <v>23064</v>
      </c>
      <c r="O178" s="7">
        <v>23884</v>
      </c>
      <c r="P178" s="6">
        <v>24293</v>
      </c>
    </row>
    <row r="179" spans="2:16">
      <c r="B179" s="6">
        <v>17976</v>
      </c>
      <c r="C179" s="7">
        <v>18254</v>
      </c>
      <c r="D179" s="6">
        <v>18472</v>
      </c>
      <c r="E179" s="7">
        <v>18949</v>
      </c>
      <c r="F179" s="6">
        <v>19540</v>
      </c>
      <c r="G179" s="7">
        <v>19977</v>
      </c>
      <c r="H179" s="6">
        <v>20632</v>
      </c>
      <c r="I179" s="7">
        <v>20833</v>
      </c>
      <c r="J179" s="6">
        <v>21529</v>
      </c>
      <c r="K179" s="7">
        <v>21722</v>
      </c>
      <c r="L179" s="6">
        <v>21903</v>
      </c>
      <c r="M179" s="7">
        <v>22720</v>
      </c>
      <c r="N179" s="6">
        <v>23066</v>
      </c>
      <c r="O179" s="7">
        <v>23891</v>
      </c>
      <c r="P179" s="6">
        <v>24301</v>
      </c>
    </row>
    <row r="180" spans="2:16">
      <c r="B180" s="6">
        <v>17978</v>
      </c>
      <c r="C180" s="7">
        <v>18255</v>
      </c>
      <c r="D180" s="6">
        <v>18503</v>
      </c>
      <c r="E180" s="7">
        <v>18951</v>
      </c>
      <c r="F180" s="6">
        <v>19541</v>
      </c>
      <c r="G180" s="7">
        <v>19979</v>
      </c>
      <c r="H180" s="6">
        <v>20634</v>
      </c>
      <c r="I180" s="7">
        <v>20841</v>
      </c>
      <c r="J180" s="6">
        <v>21532</v>
      </c>
      <c r="K180" s="7">
        <v>21723</v>
      </c>
      <c r="L180" s="6">
        <v>21904</v>
      </c>
      <c r="M180" s="7">
        <v>22722</v>
      </c>
      <c r="N180" s="6">
        <v>23069</v>
      </c>
      <c r="O180" s="7">
        <v>23899</v>
      </c>
      <c r="P180" s="6">
        <v>24311</v>
      </c>
    </row>
    <row r="181" spans="2:16">
      <c r="B181" s="6">
        <v>17980</v>
      </c>
      <c r="C181" s="7">
        <v>18256</v>
      </c>
      <c r="D181" s="6">
        <v>18601</v>
      </c>
      <c r="E181" s="7">
        <v>18953</v>
      </c>
      <c r="F181" s="6">
        <v>19543</v>
      </c>
      <c r="G181" s="7">
        <v>20106</v>
      </c>
      <c r="H181" s="6">
        <v>20635</v>
      </c>
      <c r="I181" s="7">
        <v>20860</v>
      </c>
      <c r="J181" s="6">
        <v>21539</v>
      </c>
      <c r="K181" s="7">
        <v>21727</v>
      </c>
      <c r="L181" s="6">
        <v>21911</v>
      </c>
      <c r="M181" s="7">
        <v>22724</v>
      </c>
      <c r="N181" s="6">
        <v>23072</v>
      </c>
      <c r="O181" s="7">
        <v>23901</v>
      </c>
      <c r="P181" s="6">
        <v>24316</v>
      </c>
    </row>
    <row r="182" spans="2:16">
      <c r="B182" s="6">
        <v>17981</v>
      </c>
      <c r="C182" s="7">
        <v>18301</v>
      </c>
      <c r="D182" s="6">
        <v>18603</v>
      </c>
      <c r="E182" s="7">
        <v>18963</v>
      </c>
      <c r="F182" s="6">
        <v>19545</v>
      </c>
      <c r="G182" s="7">
        <v>20107</v>
      </c>
      <c r="H182" s="6">
        <v>20636</v>
      </c>
      <c r="I182" s="7">
        <v>20861</v>
      </c>
      <c r="J182" s="6">
        <v>21541</v>
      </c>
      <c r="K182" s="7">
        <v>21733</v>
      </c>
      <c r="L182" s="6">
        <v>21917</v>
      </c>
      <c r="M182" s="7">
        <v>22725</v>
      </c>
      <c r="N182" s="6">
        <v>23092</v>
      </c>
      <c r="O182" s="7">
        <v>23909</v>
      </c>
      <c r="P182" s="6">
        <v>24333</v>
      </c>
    </row>
    <row r="183" spans="2:16">
      <c r="B183" s="6">
        <v>18012</v>
      </c>
      <c r="C183" s="7">
        <v>18302</v>
      </c>
      <c r="D183" s="6">
        <v>18610</v>
      </c>
      <c r="E183" s="7">
        <v>18972</v>
      </c>
      <c r="F183" s="6">
        <v>19547</v>
      </c>
      <c r="G183" s="7">
        <v>20112</v>
      </c>
      <c r="H183" s="6">
        <v>20637</v>
      </c>
      <c r="I183" s="7">
        <v>20862</v>
      </c>
      <c r="J183" s="6">
        <v>21542</v>
      </c>
      <c r="K183" s="7">
        <v>21737</v>
      </c>
      <c r="L183" s="6">
        <v>21921</v>
      </c>
      <c r="M183" s="7">
        <v>22728</v>
      </c>
      <c r="N183" s="6">
        <v>23102</v>
      </c>
      <c r="O183" s="7">
        <v>23919</v>
      </c>
      <c r="P183" s="6">
        <v>24354</v>
      </c>
    </row>
    <row r="184" spans="2:16">
      <c r="B184" s="6">
        <v>18013</v>
      </c>
      <c r="C184" s="7">
        <v>18320</v>
      </c>
      <c r="D184" s="6">
        <v>18612</v>
      </c>
      <c r="E184" s="7">
        <v>18981</v>
      </c>
      <c r="F184" s="6">
        <v>19548</v>
      </c>
      <c r="G184" s="7">
        <v>20119</v>
      </c>
      <c r="H184" s="6">
        <v>20640</v>
      </c>
      <c r="I184" s="7">
        <v>20872</v>
      </c>
      <c r="J184" s="6">
        <v>21545</v>
      </c>
      <c r="K184" s="7">
        <v>21738</v>
      </c>
      <c r="L184" s="6">
        <v>21922</v>
      </c>
      <c r="M184" s="7">
        <v>22731</v>
      </c>
      <c r="N184" s="6">
        <v>23103</v>
      </c>
      <c r="O184" s="7">
        <v>23939</v>
      </c>
      <c r="P184" s="6">
        <v>24382</v>
      </c>
    </row>
    <row r="185" spans="2:16">
      <c r="B185" s="6">
        <v>18038</v>
      </c>
      <c r="C185" s="7">
        <v>18326</v>
      </c>
      <c r="D185" s="6">
        <v>18615</v>
      </c>
      <c r="E185" s="7">
        <v>18991</v>
      </c>
      <c r="F185" s="6">
        <v>19549</v>
      </c>
      <c r="G185" s="7">
        <v>20124</v>
      </c>
      <c r="H185" s="6">
        <v>20643</v>
      </c>
      <c r="I185" s="7">
        <v>20882</v>
      </c>
      <c r="J185" s="6">
        <v>21550</v>
      </c>
      <c r="K185" s="7">
        <v>21746</v>
      </c>
      <c r="L185" s="6">
        <v>22037</v>
      </c>
      <c r="M185" s="7">
        <v>22734</v>
      </c>
      <c r="N185" s="6">
        <v>23120</v>
      </c>
      <c r="O185" s="7">
        <v>23950</v>
      </c>
      <c r="P185" s="6">
        <v>24412</v>
      </c>
    </row>
    <row r="186" spans="2:16">
      <c r="B186" s="6">
        <v>18051</v>
      </c>
      <c r="C186" s="7">
        <v>18328</v>
      </c>
      <c r="D186" s="6">
        <v>18617</v>
      </c>
      <c r="E186" s="7">
        <v>19009</v>
      </c>
      <c r="F186" s="6">
        <v>19551</v>
      </c>
      <c r="G186" s="7">
        <v>20129</v>
      </c>
      <c r="H186" s="6">
        <v>20646</v>
      </c>
      <c r="I186" s="7">
        <v>20993</v>
      </c>
      <c r="J186" s="6">
        <v>21556</v>
      </c>
      <c r="K186" s="7">
        <v>21754</v>
      </c>
      <c r="L186" s="6">
        <v>22039</v>
      </c>
      <c r="M186" s="7">
        <v>22742</v>
      </c>
      <c r="N186" s="6">
        <v>23124</v>
      </c>
      <c r="O186" s="7">
        <v>23955</v>
      </c>
      <c r="P186" s="6">
        <v>24415</v>
      </c>
    </row>
    <row r="187" spans="2:16">
      <c r="B187" s="6">
        <v>18053</v>
      </c>
      <c r="C187" s="7">
        <v>18330</v>
      </c>
      <c r="D187" s="6">
        <v>18618</v>
      </c>
      <c r="E187" s="7">
        <v>19310</v>
      </c>
      <c r="F187" s="6">
        <v>19554</v>
      </c>
      <c r="G187" s="7">
        <v>20131</v>
      </c>
      <c r="H187" s="6">
        <v>20650</v>
      </c>
      <c r="I187" s="7">
        <v>21005</v>
      </c>
      <c r="J187" s="6">
        <v>21562</v>
      </c>
      <c r="K187" s="7">
        <v>21755</v>
      </c>
      <c r="L187" s="6">
        <v>22066</v>
      </c>
      <c r="M187" s="7">
        <v>22748</v>
      </c>
      <c r="N187" s="6">
        <v>23125</v>
      </c>
      <c r="O187" s="7">
        <v>23970</v>
      </c>
      <c r="P187" s="6">
        <v>24416</v>
      </c>
    </row>
    <row r="188" spans="2:16">
      <c r="B188" s="6">
        <v>18054</v>
      </c>
      <c r="C188" s="7">
        <v>18331</v>
      </c>
      <c r="D188" s="6">
        <v>18621</v>
      </c>
      <c r="E188" s="7">
        <v>19330</v>
      </c>
      <c r="F188" s="6">
        <v>19555</v>
      </c>
      <c r="G188" s="7">
        <v>20132</v>
      </c>
      <c r="H188" s="6">
        <v>20653</v>
      </c>
      <c r="I188" s="7">
        <v>21010</v>
      </c>
      <c r="J188" s="6">
        <v>21601</v>
      </c>
      <c r="K188" s="7">
        <v>21756</v>
      </c>
      <c r="L188" s="6">
        <v>22134</v>
      </c>
      <c r="M188" s="7">
        <v>22802</v>
      </c>
      <c r="N188" s="6">
        <v>23129</v>
      </c>
      <c r="O188" s="7">
        <v>24058</v>
      </c>
      <c r="P188" s="6">
        <v>24431</v>
      </c>
    </row>
    <row r="189" spans="2:16">
      <c r="B189" s="6">
        <v>18055</v>
      </c>
      <c r="C189" s="7">
        <v>18332</v>
      </c>
      <c r="D189" s="6">
        <v>18634</v>
      </c>
      <c r="E189" s="7">
        <v>19343</v>
      </c>
      <c r="F189" s="6">
        <v>19564</v>
      </c>
      <c r="G189" s="7">
        <v>20134</v>
      </c>
      <c r="H189" s="6">
        <v>20657</v>
      </c>
      <c r="I189" s="7">
        <v>21013</v>
      </c>
      <c r="J189" s="6">
        <v>21613</v>
      </c>
      <c r="K189" s="7">
        <v>21758</v>
      </c>
      <c r="L189" s="6">
        <v>22135</v>
      </c>
      <c r="M189" s="7">
        <v>22803</v>
      </c>
      <c r="N189" s="6">
        <v>23131</v>
      </c>
      <c r="O189" s="7">
        <v>24064</v>
      </c>
      <c r="P189" s="6">
        <v>24437</v>
      </c>
    </row>
    <row r="190" spans="2:16">
      <c r="B190" s="6">
        <v>18056</v>
      </c>
      <c r="C190" s="7">
        <v>18333</v>
      </c>
      <c r="D190" s="6">
        <v>18644</v>
      </c>
      <c r="E190" s="7">
        <v>19344</v>
      </c>
      <c r="F190" s="6">
        <v>19565</v>
      </c>
      <c r="G190" s="7">
        <v>20135</v>
      </c>
      <c r="H190" s="6">
        <v>20658</v>
      </c>
      <c r="I190" s="7">
        <v>21020</v>
      </c>
      <c r="J190" s="6">
        <v>21617</v>
      </c>
      <c r="K190" s="7">
        <v>21769</v>
      </c>
      <c r="L190" s="6">
        <v>22172</v>
      </c>
      <c r="M190" s="7">
        <v>22815</v>
      </c>
      <c r="N190" s="6">
        <v>23139</v>
      </c>
      <c r="O190" s="7">
        <v>24078</v>
      </c>
      <c r="P190" s="6">
        <v>24440</v>
      </c>
    </row>
    <row r="191" spans="2:16">
      <c r="B191" s="6">
        <v>18069</v>
      </c>
      <c r="C191" s="7">
        <v>18336</v>
      </c>
      <c r="D191" s="6">
        <v>18653</v>
      </c>
      <c r="E191" s="7">
        <v>19350</v>
      </c>
      <c r="F191" s="6">
        <v>19567</v>
      </c>
      <c r="G191" s="7">
        <v>20137</v>
      </c>
      <c r="H191" s="6">
        <v>20659</v>
      </c>
      <c r="I191" s="7">
        <v>21023</v>
      </c>
      <c r="J191" s="6">
        <v>21619</v>
      </c>
      <c r="K191" s="7">
        <v>21771</v>
      </c>
      <c r="L191" s="6">
        <v>22433</v>
      </c>
      <c r="M191" s="7">
        <v>22821</v>
      </c>
      <c r="N191" s="6">
        <v>23141</v>
      </c>
      <c r="O191" s="7">
        <v>24083</v>
      </c>
      <c r="P191" s="6">
        <v>24441</v>
      </c>
    </row>
    <row r="192" spans="2:16">
      <c r="B192" s="6">
        <v>18070</v>
      </c>
      <c r="C192" s="7">
        <v>18337</v>
      </c>
      <c r="D192" s="6">
        <v>18654</v>
      </c>
      <c r="E192" s="7">
        <v>19362</v>
      </c>
      <c r="F192" s="6">
        <v>19640</v>
      </c>
      <c r="G192" s="7">
        <v>20138</v>
      </c>
      <c r="H192" s="6">
        <v>20660</v>
      </c>
      <c r="I192" s="7">
        <v>21028</v>
      </c>
      <c r="J192" s="6">
        <v>21620</v>
      </c>
      <c r="K192" s="7">
        <v>21773</v>
      </c>
      <c r="L192" s="6">
        <v>22451</v>
      </c>
      <c r="M192" s="7">
        <v>22824</v>
      </c>
      <c r="N192" s="6">
        <v>23146</v>
      </c>
      <c r="O192" s="7">
        <v>24089</v>
      </c>
      <c r="P192" s="6">
        <v>24450</v>
      </c>
    </row>
    <row r="193" spans="2:16">
      <c r="B193" s="6">
        <v>18071</v>
      </c>
      <c r="C193" s="7">
        <v>18341</v>
      </c>
      <c r="D193" s="6">
        <v>18655</v>
      </c>
      <c r="E193" s="7">
        <v>19363</v>
      </c>
      <c r="F193" s="6">
        <v>19706</v>
      </c>
      <c r="G193" s="7">
        <v>20139</v>
      </c>
      <c r="H193" s="6">
        <v>20667</v>
      </c>
      <c r="I193" s="7">
        <v>21032</v>
      </c>
      <c r="J193" s="6">
        <v>21623</v>
      </c>
      <c r="K193" s="7">
        <v>21774</v>
      </c>
      <c r="L193" s="6">
        <v>22480</v>
      </c>
      <c r="M193" s="7">
        <v>22827</v>
      </c>
      <c r="N193" s="6">
        <v>23147</v>
      </c>
      <c r="O193" s="7">
        <v>24092</v>
      </c>
      <c r="P193" s="6">
        <v>24457</v>
      </c>
    </row>
    <row r="194" spans="2:16">
      <c r="B194" s="6">
        <v>18074</v>
      </c>
      <c r="C194" s="7">
        <v>18342</v>
      </c>
      <c r="D194" s="6">
        <v>18657</v>
      </c>
      <c r="E194" s="7">
        <v>19390</v>
      </c>
      <c r="F194" s="6">
        <v>19716</v>
      </c>
      <c r="G194" s="7">
        <v>20140</v>
      </c>
      <c r="H194" s="6">
        <v>20675</v>
      </c>
      <c r="I194" s="7">
        <v>21036</v>
      </c>
      <c r="J194" s="6">
        <v>21628</v>
      </c>
      <c r="K194" s="7">
        <v>21776</v>
      </c>
      <c r="L194" s="6">
        <v>22481</v>
      </c>
      <c r="M194" s="7">
        <v>22831</v>
      </c>
      <c r="N194" s="6">
        <v>23160</v>
      </c>
      <c r="O194" s="7">
        <v>24093</v>
      </c>
      <c r="P194" s="6">
        <v>24467</v>
      </c>
    </row>
    <row r="195" spans="2:16">
      <c r="B195" s="6">
        <v>18077</v>
      </c>
      <c r="C195" s="7">
        <v>18343</v>
      </c>
      <c r="D195" s="6">
        <v>18660</v>
      </c>
      <c r="E195" s="7">
        <v>19421</v>
      </c>
      <c r="F195" s="6">
        <v>19730</v>
      </c>
      <c r="G195" s="7">
        <v>20141</v>
      </c>
      <c r="H195" s="6">
        <v>20676</v>
      </c>
      <c r="I195" s="7">
        <v>21037</v>
      </c>
      <c r="J195" s="6">
        <v>21629</v>
      </c>
      <c r="K195" s="7">
        <v>21777</v>
      </c>
      <c r="L195" s="6">
        <v>22485</v>
      </c>
      <c r="M195" s="7">
        <v>22835</v>
      </c>
      <c r="N195" s="6">
        <v>23184</v>
      </c>
      <c r="O195" s="7">
        <v>24095</v>
      </c>
      <c r="P195" s="6">
        <v>24469</v>
      </c>
    </row>
    <row r="196" spans="2:16">
      <c r="B196" s="6">
        <v>18080</v>
      </c>
      <c r="C196" s="7">
        <v>18346</v>
      </c>
      <c r="D196" s="6">
        <v>18707</v>
      </c>
      <c r="E196" s="7">
        <v>19425</v>
      </c>
      <c r="F196" s="6">
        <v>19734</v>
      </c>
      <c r="G196" s="7">
        <v>20142</v>
      </c>
      <c r="H196" s="6">
        <v>20677</v>
      </c>
      <c r="I196" s="7">
        <v>21042</v>
      </c>
      <c r="J196" s="6">
        <v>21632</v>
      </c>
      <c r="K196" s="7">
        <v>21779</v>
      </c>
      <c r="L196" s="6">
        <v>22507</v>
      </c>
      <c r="M196" s="7">
        <v>22840</v>
      </c>
      <c r="N196" s="6">
        <v>23322</v>
      </c>
      <c r="O196" s="7">
        <v>24112</v>
      </c>
      <c r="P196" s="6">
        <v>24471</v>
      </c>
    </row>
    <row r="197" spans="2:16">
      <c r="B197" s="6">
        <v>18083</v>
      </c>
      <c r="C197" s="7">
        <v>18347</v>
      </c>
      <c r="D197" s="6">
        <v>18708</v>
      </c>
      <c r="E197" s="7">
        <v>19435</v>
      </c>
      <c r="F197" s="6">
        <v>19735</v>
      </c>
      <c r="G197" s="7">
        <v>20143</v>
      </c>
      <c r="H197" s="6">
        <v>20678</v>
      </c>
      <c r="I197" s="7">
        <v>21047</v>
      </c>
      <c r="J197" s="6">
        <v>21638</v>
      </c>
      <c r="K197" s="7">
        <v>21780</v>
      </c>
      <c r="L197" s="6">
        <v>22508</v>
      </c>
      <c r="M197" s="7">
        <v>22844</v>
      </c>
      <c r="N197" s="6">
        <v>23337</v>
      </c>
      <c r="O197" s="7">
        <v>24115</v>
      </c>
      <c r="P197" s="6">
        <v>24486</v>
      </c>
    </row>
    <row r="198" spans="2:16">
      <c r="B198" s="6">
        <v>18084</v>
      </c>
      <c r="C198" s="7">
        <v>18352</v>
      </c>
      <c r="D198" s="6">
        <v>18810</v>
      </c>
      <c r="E198" s="7">
        <v>19451</v>
      </c>
      <c r="F198" s="6">
        <v>19930</v>
      </c>
      <c r="G198" s="7">
        <v>20158</v>
      </c>
      <c r="H198" s="6">
        <v>20684</v>
      </c>
      <c r="I198" s="7">
        <v>21048</v>
      </c>
      <c r="J198" s="6">
        <v>21639</v>
      </c>
      <c r="K198" s="7">
        <v>21781</v>
      </c>
      <c r="L198" s="6">
        <v>22517</v>
      </c>
      <c r="M198" s="7">
        <v>22845</v>
      </c>
      <c r="N198" s="6">
        <v>23397</v>
      </c>
      <c r="O198" s="7">
        <v>24122</v>
      </c>
      <c r="P198" s="6">
        <v>24517</v>
      </c>
    </row>
    <row r="199" spans="2:16">
      <c r="B199" s="6">
        <v>18092</v>
      </c>
      <c r="C199" s="7">
        <v>18353</v>
      </c>
      <c r="D199" s="6">
        <v>18814</v>
      </c>
      <c r="E199" s="7">
        <v>19465</v>
      </c>
      <c r="F199" s="6">
        <v>19931</v>
      </c>
      <c r="G199" s="7">
        <v>20160</v>
      </c>
      <c r="H199" s="6">
        <v>20688</v>
      </c>
      <c r="I199" s="7">
        <v>21050</v>
      </c>
      <c r="J199" s="6">
        <v>21643</v>
      </c>
      <c r="K199" s="7">
        <v>21782</v>
      </c>
      <c r="L199" s="6">
        <v>22524</v>
      </c>
      <c r="M199" s="7">
        <v>22846</v>
      </c>
      <c r="N199" s="6">
        <v>23418</v>
      </c>
      <c r="O199" s="7">
        <v>24134</v>
      </c>
      <c r="P199" s="6">
        <v>24523</v>
      </c>
    </row>
    <row r="200" spans="2:16">
      <c r="B200" s="6">
        <v>18201</v>
      </c>
      <c r="C200" s="7">
        <v>18354</v>
      </c>
      <c r="D200" s="6">
        <v>18817</v>
      </c>
      <c r="E200" s="7">
        <v>19470</v>
      </c>
      <c r="F200" s="6">
        <v>19933</v>
      </c>
      <c r="G200" s="7">
        <v>20182</v>
      </c>
      <c r="H200" s="6">
        <v>20689</v>
      </c>
      <c r="I200" s="7">
        <v>21051</v>
      </c>
      <c r="J200" s="6">
        <v>21647</v>
      </c>
      <c r="K200" s="7">
        <v>21783</v>
      </c>
      <c r="L200" s="6">
        <v>22544</v>
      </c>
      <c r="M200" s="7">
        <v>22853</v>
      </c>
      <c r="N200" s="6">
        <v>23430</v>
      </c>
      <c r="O200" s="7">
        <v>24151</v>
      </c>
      <c r="P200" s="6">
        <v>24527</v>
      </c>
    </row>
    <row r="201" spans="2:16">
      <c r="B201" s="6">
        <v>18210</v>
      </c>
      <c r="C201" s="7">
        <v>18355</v>
      </c>
      <c r="D201" s="6">
        <v>18821</v>
      </c>
      <c r="E201" s="7">
        <v>19472</v>
      </c>
      <c r="F201" s="6">
        <v>19934</v>
      </c>
      <c r="G201" s="7">
        <v>20184</v>
      </c>
      <c r="H201" s="6">
        <v>20690</v>
      </c>
      <c r="I201" s="7">
        <v>21056</v>
      </c>
      <c r="J201" s="6">
        <v>21649</v>
      </c>
      <c r="K201" s="7">
        <v>21784</v>
      </c>
      <c r="L201" s="6">
        <v>22551</v>
      </c>
      <c r="M201" s="7">
        <v>22923</v>
      </c>
      <c r="N201" s="6">
        <v>23431</v>
      </c>
      <c r="O201" s="7">
        <v>24157</v>
      </c>
      <c r="P201" s="6">
        <v>24540</v>
      </c>
    </row>
    <row r="202" spans="2:16">
      <c r="B202" s="6">
        <v>18211</v>
      </c>
      <c r="C202" s="7">
        <v>18356</v>
      </c>
      <c r="D202" s="6">
        <v>18822</v>
      </c>
      <c r="E202" s="7">
        <v>19474</v>
      </c>
      <c r="F202" s="6">
        <v>19938</v>
      </c>
      <c r="G202" s="7">
        <v>20186</v>
      </c>
      <c r="H202" s="6">
        <v>20693</v>
      </c>
      <c r="I202" s="7">
        <v>21057</v>
      </c>
      <c r="J202" s="6">
        <v>21651</v>
      </c>
      <c r="K202" s="7">
        <v>21787</v>
      </c>
      <c r="L202" s="6">
        <v>22552</v>
      </c>
      <c r="M202" s="7">
        <v>22932</v>
      </c>
      <c r="N202" s="6">
        <v>23434</v>
      </c>
      <c r="O202" s="7">
        <v>24168</v>
      </c>
      <c r="P202" s="6">
        <v>24541</v>
      </c>
    </row>
    <row r="203" spans="2:16">
      <c r="B203" s="6">
        <v>18212</v>
      </c>
      <c r="C203" s="7">
        <v>18360</v>
      </c>
      <c r="D203" s="6">
        <v>18826</v>
      </c>
      <c r="E203" s="7">
        <v>19475</v>
      </c>
      <c r="F203" s="6">
        <v>19939</v>
      </c>
      <c r="G203" s="7">
        <v>20187</v>
      </c>
      <c r="H203" s="6">
        <v>20695</v>
      </c>
      <c r="I203" s="7">
        <v>21071</v>
      </c>
      <c r="J203" s="6">
        <v>21652</v>
      </c>
      <c r="K203" s="7">
        <v>21788</v>
      </c>
      <c r="L203" s="6">
        <v>22553</v>
      </c>
      <c r="M203" s="7">
        <v>22936</v>
      </c>
      <c r="N203" s="6">
        <v>23442</v>
      </c>
      <c r="O203" s="7">
        <v>24174</v>
      </c>
      <c r="P203" s="6">
        <v>24543</v>
      </c>
    </row>
    <row r="204" spans="2:16">
      <c r="B204" s="6">
        <v>18214</v>
      </c>
      <c r="C204" s="7">
        <v>18370</v>
      </c>
      <c r="D204" s="6">
        <v>18827</v>
      </c>
      <c r="E204" s="7">
        <v>19481</v>
      </c>
      <c r="F204" s="6">
        <v>19940</v>
      </c>
      <c r="G204" s="7">
        <v>20197</v>
      </c>
      <c r="H204" s="6">
        <v>20711</v>
      </c>
      <c r="I204" s="7">
        <v>21074</v>
      </c>
      <c r="J204" s="6">
        <v>21653</v>
      </c>
      <c r="K204" s="7">
        <v>21791</v>
      </c>
      <c r="L204" s="6">
        <v>22560</v>
      </c>
      <c r="M204" s="7">
        <v>22942</v>
      </c>
      <c r="N204" s="6">
        <v>23483</v>
      </c>
      <c r="O204" s="7">
        <v>24175</v>
      </c>
      <c r="P204" s="6">
        <v>24550</v>
      </c>
    </row>
    <row r="205" spans="2:16">
      <c r="B205" s="6">
        <v>18216</v>
      </c>
      <c r="C205" s="7">
        <v>18407</v>
      </c>
      <c r="D205" s="6">
        <v>18834</v>
      </c>
      <c r="E205" s="7">
        <v>19494</v>
      </c>
      <c r="F205" s="6">
        <v>19941</v>
      </c>
      <c r="G205" s="7">
        <v>20242</v>
      </c>
      <c r="H205" s="6">
        <v>20732</v>
      </c>
      <c r="I205" s="7">
        <v>21078</v>
      </c>
      <c r="J205" s="6">
        <v>21654</v>
      </c>
      <c r="K205" s="7">
        <v>21794</v>
      </c>
      <c r="L205" s="6">
        <v>22611</v>
      </c>
      <c r="M205" s="7">
        <v>22947</v>
      </c>
      <c r="N205" s="6">
        <v>23651</v>
      </c>
      <c r="O205" s="7">
        <v>24176</v>
      </c>
      <c r="P205" s="6">
        <v>24570</v>
      </c>
    </row>
    <row r="206" spans="2:16">
      <c r="B206" s="6">
        <v>18219</v>
      </c>
      <c r="C206" s="7">
        <v>18414</v>
      </c>
      <c r="D206" s="6">
        <v>18843</v>
      </c>
      <c r="E206" s="7">
        <v>19504</v>
      </c>
      <c r="F206" s="6">
        <v>19943</v>
      </c>
      <c r="G206" s="7">
        <v>20602</v>
      </c>
      <c r="H206" s="6">
        <v>20733</v>
      </c>
      <c r="I206" s="7">
        <v>21082</v>
      </c>
      <c r="J206" s="6">
        <v>21655</v>
      </c>
      <c r="K206" s="7">
        <v>21797</v>
      </c>
      <c r="L206" s="6">
        <v>22620</v>
      </c>
      <c r="M206" s="7">
        <v>22957</v>
      </c>
      <c r="N206" s="6">
        <v>23691</v>
      </c>
      <c r="O206" s="7">
        <v>24177</v>
      </c>
      <c r="P206" s="6">
        <v>24572</v>
      </c>
    </row>
    <row r="207" spans="2:16">
      <c r="B207" s="6">
        <v>18222</v>
      </c>
      <c r="C207" s="7">
        <v>18424</v>
      </c>
      <c r="D207" s="6">
        <v>18847</v>
      </c>
      <c r="E207" s="7">
        <v>19506</v>
      </c>
      <c r="F207" s="6">
        <v>19944</v>
      </c>
      <c r="G207" s="7">
        <v>20604</v>
      </c>
      <c r="H207" s="6">
        <v>20736</v>
      </c>
      <c r="I207" s="7">
        <v>21084</v>
      </c>
      <c r="J207" s="6">
        <v>21660</v>
      </c>
      <c r="K207" s="7">
        <v>21798</v>
      </c>
      <c r="L207" s="6">
        <v>22623</v>
      </c>
      <c r="M207" s="7">
        <v>22958</v>
      </c>
      <c r="N207" s="6">
        <v>23803</v>
      </c>
      <c r="O207" s="7">
        <v>24179</v>
      </c>
      <c r="P207" s="6">
        <v>24581</v>
      </c>
    </row>
    <row r="208" spans="2:16">
      <c r="B208" s="6">
        <v>18224</v>
      </c>
      <c r="C208" s="7">
        <v>18427</v>
      </c>
      <c r="D208" s="6">
        <v>18848</v>
      </c>
      <c r="E208" s="7">
        <v>19508</v>
      </c>
      <c r="F208" s="6">
        <v>19945</v>
      </c>
      <c r="G208" s="7">
        <v>20607</v>
      </c>
      <c r="H208" s="6">
        <v>20744</v>
      </c>
      <c r="I208" s="7">
        <v>21102</v>
      </c>
      <c r="J208" s="6">
        <v>21663</v>
      </c>
      <c r="K208" s="7">
        <v>21810</v>
      </c>
      <c r="L208" s="6">
        <v>22625</v>
      </c>
      <c r="M208" s="7">
        <v>22960</v>
      </c>
      <c r="N208" s="6">
        <v>23804</v>
      </c>
      <c r="O208" s="7">
        <v>24184</v>
      </c>
      <c r="P208" s="6">
        <v>24588</v>
      </c>
    </row>
    <row r="209" spans="2:16">
      <c r="B209" s="6">
        <v>18229</v>
      </c>
      <c r="C209" s="7">
        <v>18430</v>
      </c>
      <c r="D209" s="6">
        <v>18911</v>
      </c>
      <c r="E209" s="7">
        <v>19512</v>
      </c>
      <c r="F209" s="6">
        <v>19946</v>
      </c>
      <c r="G209" s="7">
        <v>20611</v>
      </c>
      <c r="H209" s="6">
        <v>20749</v>
      </c>
      <c r="I209" s="7">
        <v>21104</v>
      </c>
      <c r="J209" s="6">
        <v>21664</v>
      </c>
      <c r="K209" s="7">
        <v>21811</v>
      </c>
      <c r="L209" s="6">
        <v>22626</v>
      </c>
      <c r="M209" s="7">
        <v>22963</v>
      </c>
      <c r="N209" s="6">
        <v>23805</v>
      </c>
      <c r="O209" s="7">
        <v>24202</v>
      </c>
      <c r="P209" s="6">
        <v>24601</v>
      </c>
    </row>
    <row r="210" spans="2:16">
      <c r="B210" s="6">
        <v>18230</v>
      </c>
      <c r="C210" s="7">
        <v>18431</v>
      </c>
      <c r="D210" s="6">
        <v>18917</v>
      </c>
      <c r="E210" s="7">
        <v>19518</v>
      </c>
      <c r="F210" s="6">
        <v>19947</v>
      </c>
      <c r="G210" s="7">
        <v>20612</v>
      </c>
      <c r="H210" s="6">
        <v>20751</v>
      </c>
      <c r="I210" s="7">
        <v>21111</v>
      </c>
      <c r="J210" s="6">
        <v>21666</v>
      </c>
      <c r="K210" s="7">
        <v>21813</v>
      </c>
      <c r="L210" s="6">
        <v>22642</v>
      </c>
      <c r="M210" s="7">
        <v>22964</v>
      </c>
      <c r="N210" s="6">
        <v>23806</v>
      </c>
      <c r="O210" s="7">
        <v>24210</v>
      </c>
      <c r="P210" s="6">
        <v>24605</v>
      </c>
    </row>
    <row r="211" spans="2:16">
      <c r="B211" s="6">
        <v>18231</v>
      </c>
      <c r="C211" s="7">
        <v>18433</v>
      </c>
      <c r="D211" s="6">
        <v>18922</v>
      </c>
      <c r="E211" s="7">
        <v>19519</v>
      </c>
      <c r="F211" s="6">
        <v>19950</v>
      </c>
      <c r="G211" s="7">
        <v>20613</v>
      </c>
      <c r="H211" s="6">
        <v>20754</v>
      </c>
      <c r="I211" s="7">
        <v>21131</v>
      </c>
      <c r="J211" s="6">
        <v>21670</v>
      </c>
      <c r="K211" s="7">
        <v>21830</v>
      </c>
      <c r="L211" s="6">
        <v>22645</v>
      </c>
      <c r="M211" s="7">
        <v>22965</v>
      </c>
      <c r="N211" s="6">
        <v>23824</v>
      </c>
      <c r="O211" s="7">
        <v>24211</v>
      </c>
      <c r="P211" s="6">
        <v>24606</v>
      </c>
    </row>
    <row r="212" spans="2:16">
      <c r="B212" s="6">
        <v>18235</v>
      </c>
      <c r="C212" s="7">
        <v>18436</v>
      </c>
      <c r="D212" s="6">
        <v>18923</v>
      </c>
      <c r="E212" s="7">
        <v>19522</v>
      </c>
      <c r="F212" s="6">
        <v>19951</v>
      </c>
      <c r="G212" s="7">
        <v>20615</v>
      </c>
      <c r="H212" s="6">
        <v>20758</v>
      </c>
      <c r="I212" s="7">
        <v>21136</v>
      </c>
      <c r="J212" s="6">
        <v>21671</v>
      </c>
      <c r="K212" s="7">
        <v>21849</v>
      </c>
      <c r="L212" s="6">
        <v>22646</v>
      </c>
      <c r="M212" s="7">
        <v>22968</v>
      </c>
      <c r="N212" s="6">
        <v>23829</v>
      </c>
      <c r="O212" s="7">
        <v>24212</v>
      </c>
      <c r="P212" s="6">
        <v>24612</v>
      </c>
    </row>
    <row r="213" spans="2:16">
      <c r="B213" s="6">
        <v>18237</v>
      </c>
      <c r="C213" s="7">
        <v>18438</v>
      </c>
      <c r="D213" s="6">
        <v>18927</v>
      </c>
      <c r="E213" s="7">
        <v>19525</v>
      </c>
      <c r="F213" s="6">
        <v>19952</v>
      </c>
      <c r="G213" s="7">
        <v>20616</v>
      </c>
      <c r="H213" s="6">
        <v>20764</v>
      </c>
      <c r="I213" s="7">
        <v>21153</v>
      </c>
      <c r="J213" s="6">
        <v>21710</v>
      </c>
      <c r="K213" s="7">
        <v>21850</v>
      </c>
      <c r="L213" s="6">
        <v>22649</v>
      </c>
      <c r="M213" s="7">
        <v>22974</v>
      </c>
      <c r="N213" s="6">
        <v>23838</v>
      </c>
      <c r="O213" s="7">
        <v>24216</v>
      </c>
      <c r="P213" s="6">
        <v>24635</v>
      </c>
    </row>
    <row r="214" spans="2:16">
      <c r="B214" s="6">
        <v>18240</v>
      </c>
      <c r="C214" s="7">
        <v>18440</v>
      </c>
      <c r="D214" s="6">
        <v>18930</v>
      </c>
      <c r="E214" s="7">
        <v>19526</v>
      </c>
      <c r="F214" s="6">
        <v>19954</v>
      </c>
      <c r="G214" s="7">
        <v>20617</v>
      </c>
      <c r="H214" s="6">
        <v>20765</v>
      </c>
      <c r="I214" s="7">
        <v>21155</v>
      </c>
      <c r="J214" s="6">
        <v>21713</v>
      </c>
      <c r="K214" s="7">
        <v>21851</v>
      </c>
      <c r="L214" s="6">
        <v>22657</v>
      </c>
      <c r="M214" s="7">
        <v>22989</v>
      </c>
      <c r="N214" s="6">
        <v>23842</v>
      </c>
      <c r="O214" s="7">
        <v>24218</v>
      </c>
      <c r="P214" s="6">
        <v>24637</v>
      </c>
    </row>
    <row r="224" spans="2:16">
      <c r="B224" s="2" t="str">
        <f>B8</f>
        <v>Effective June 1, 2025</v>
      </c>
    </row>
    <row r="225" ht="13.5"/>
    <row r="226" ht="13.5" spans="2:16">
      <c r="B226" s="3" t="s">
        <v>1317</v>
      </c>
      <c r="C226" s="4"/>
      <c r="D226" s="4"/>
      <c r="E226" s="4"/>
      <c r="F226" s="4"/>
      <c r="G226" s="4"/>
      <c r="H226" s="4"/>
      <c r="I226" s="4"/>
      <c r="J226" s="4"/>
      <c r="K226" s="4"/>
      <c r="L226" s="4"/>
      <c r="M226" s="4"/>
      <c r="N226" s="4"/>
      <c r="O226" s="4"/>
      <c r="P226" s="5"/>
    </row>
    <row r="228" spans="2:16">
      <c r="B228" s="6">
        <v>24641</v>
      </c>
      <c r="C228" s="7">
        <v>25186</v>
      </c>
      <c r="D228" s="6">
        <v>25690</v>
      </c>
      <c r="E228" s="7">
        <v>26292</v>
      </c>
      <c r="F228" s="6">
        <v>27006</v>
      </c>
      <c r="G228" s="7">
        <v>27317</v>
      </c>
      <c r="H228" s="6">
        <v>27597</v>
      </c>
      <c r="I228" s="7">
        <v>27966</v>
      </c>
      <c r="J228" s="6">
        <v>28327</v>
      </c>
      <c r="K228" s="7">
        <v>28472</v>
      </c>
      <c r="L228" s="6">
        <v>28678</v>
      </c>
      <c r="M228" s="7">
        <v>28903</v>
      </c>
      <c r="N228" s="6">
        <v>29461</v>
      </c>
      <c r="O228" s="7">
        <v>29682</v>
      </c>
      <c r="P228" s="6">
        <v>30107</v>
      </c>
    </row>
    <row r="229" spans="2:16">
      <c r="B229" s="6">
        <v>24701</v>
      </c>
      <c r="C229" s="7">
        <v>25202</v>
      </c>
      <c r="D229" s="6">
        <v>25810</v>
      </c>
      <c r="E229" s="7">
        <v>26346</v>
      </c>
      <c r="F229" s="6">
        <v>27009</v>
      </c>
      <c r="G229" s="7">
        <v>27320</v>
      </c>
      <c r="H229" s="6">
        <v>27801</v>
      </c>
      <c r="I229" s="7">
        <v>27981</v>
      </c>
      <c r="J229" s="6">
        <v>28328</v>
      </c>
      <c r="K229" s="7">
        <v>28479</v>
      </c>
      <c r="L229" s="6">
        <v>28680</v>
      </c>
      <c r="M229" s="7">
        <v>29006</v>
      </c>
      <c r="N229" s="6">
        <v>29486</v>
      </c>
      <c r="O229" s="7">
        <v>29688</v>
      </c>
      <c r="P229" s="6">
        <v>30110</v>
      </c>
    </row>
    <row r="230" spans="2:16">
      <c r="B230" s="6">
        <v>24712</v>
      </c>
      <c r="C230" s="7">
        <v>25213</v>
      </c>
      <c r="D230" s="6">
        <v>25813</v>
      </c>
      <c r="E230" s="7">
        <v>26347</v>
      </c>
      <c r="F230" s="6">
        <v>27018</v>
      </c>
      <c r="G230" s="7">
        <v>27321</v>
      </c>
      <c r="H230" s="6">
        <v>27802</v>
      </c>
      <c r="I230" s="7">
        <v>27982</v>
      </c>
      <c r="J230" s="6">
        <v>28329</v>
      </c>
      <c r="K230" s="7">
        <v>28502</v>
      </c>
      <c r="L230" s="6">
        <v>28681</v>
      </c>
      <c r="M230" s="7">
        <v>29020</v>
      </c>
      <c r="N230" s="6">
        <v>29487</v>
      </c>
      <c r="O230" s="7">
        <v>29689</v>
      </c>
      <c r="P230" s="6">
        <v>30114</v>
      </c>
    </row>
    <row r="231" spans="2:16">
      <c r="B231" s="6">
        <v>24724</v>
      </c>
      <c r="C231" s="7">
        <v>25260</v>
      </c>
      <c r="D231" s="6">
        <v>25823</v>
      </c>
      <c r="E231" s="7">
        <v>26366</v>
      </c>
      <c r="F231" s="6">
        <v>27019</v>
      </c>
      <c r="G231" s="7">
        <v>27323</v>
      </c>
      <c r="H231" s="6">
        <v>27803</v>
      </c>
      <c r="I231" s="7">
        <v>27986</v>
      </c>
      <c r="J231" s="6">
        <v>28330</v>
      </c>
      <c r="K231" s="7">
        <v>28503</v>
      </c>
      <c r="L231" s="6">
        <v>28682</v>
      </c>
      <c r="M231" s="7">
        <v>29021</v>
      </c>
      <c r="N231" s="6">
        <v>29488</v>
      </c>
      <c r="O231" s="7">
        <v>29690</v>
      </c>
      <c r="P231" s="6">
        <v>30116</v>
      </c>
    </row>
    <row r="232" spans="2:16">
      <c r="B232" s="6">
        <v>24731</v>
      </c>
      <c r="C232" s="7">
        <v>25262</v>
      </c>
      <c r="D232" s="6">
        <v>25826</v>
      </c>
      <c r="E232" s="7">
        <v>26369</v>
      </c>
      <c r="F232" s="6">
        <v>27021</v>
      </c>
      <c r="G232" s="7">
        <v>27330</v>
      </c>
      <c r="H232" s="6">
        <v>27807</v>
      </c>
      <c r="I232" s="7">
        <v>28001</v>
      </c>
      <c r="J232" s="6">
        <v>28333</v>
      </c>
      <c r="K232" s="7">
        <v>28513</v>
      </c>
      <c r="L232" s="6">
        <v>28688</v>
      </c>
      <c r="M232" s="7">
        <v>29044</v>
      </c>
      <c r="N232" s="6">
        <v>29493</v>
      </c>
      <c r="O232" s="7">
        <v>29691</v>
      </c>
      <c r="P232" s="6">
        <v>30117</v>
      </c>
    </row>
    <row r="233" spans="2:16">
      <c r="B233" s="6">
        <v>24737</v>
      </c>
      <c r="C233" s="7">
        <v>25264</v>
      </c>
      <c r="D233" s="6">
        <v>25840</v>
      </c>
      <c r="E233" s="7">
        <v>26378</v>
      </c>
      <c r="F233" s="6">
        <v>27025</v>
      </c>
      <c r="G233" s="7">
        <v>27331</v>
      </c>
      <c r="H233" s="6">
        <v>27809</v>
      </c>
      <c r="I233" s="7">
        <v>28002</v>
      </c>
      <c r="J233" s="6">
        <v>28334</v>
      </c>
      <c r="K233" s="7">
        <v>28519</v>
      </c>
      <c r="L233" s="6">
        <v>28691</v>
      </c>
      <c r="M233" s="7">
        <v>29046</v>
      </c>
      <c r="N233" s="6">
        <v>29511</v>
      </c>
      <c r="O233" s="7">
        <v>29693</v>
      </c>
      <c r="P233" s="6">
        <v>30120</v>
      </c>
    </row>
    <row r="234" spans="2:16">
      <c r="B234" s="6">
        <v>24738</v>
      </c>
      <c r="C234" s="7">
        <v>25306</v>
      </c>
      <c r="D234" s="6">
        <v>25849</v>
      </c>
      <c r="E234" s="7">
        <v>26386</v>
      </c>
      <c r="F234" s="6">
        <v>27028</v>
      </c>
      <c r="G234" s="7">
        <v>27350</v>
      </c>
      <c r="H234" s="6">
        <v>27813</v>
      </c>
      <c r="I234" s="7">
        <v>28009</v>
      </c>
      <c r="J234" s="6">
        <v>28335</v>
      </c>
      <c r="K234" s="7">
        <v>28522</v>
      </c>
      <c r="L234" s="6">
        <v>28694</v>
      </c>
      <c r="M234" s="7">
        <v>29053</v>
      </c>
      <c r="N234" s="6">
        <v>29519</v>
      </c>
      <c r="O234" s="7">
        <v>29695</v>
      </c>
      <c r="P234" s="6">
        <v>30125</v>
      </c>
    </row>
    <row r="235" spans="2:16">
      <c r="B235" s="6">
        <v>24739</v>
      </c>
      <c r="C235" s="7">
        <v>25311</v>
      </c>
      <c r="D235" s="6">
        <v>25853</v>
      </c>
      <c r="E235" s="7">
        <v>26404</v>
      </c>
      <c r="F235" s="6">
        <v>27030</v>
      </c>
      <c r="G235" s="7">
        <v>27351</v>
      </c>
      <c r="H235" s="6">
        <v>27819</v>
      </c>
      <c r="I235" s="7">
        <v>28016</v>
      </c>
      <c r="J235" s="6">
        <v>28339</v>
      </c>
      <c r="K235" s="7">
        <v>28529</v>
      </c>
      <c r="L235" s="6">
        <v>28697</v>
      </c>
      <c r="M235" s="7">
        <v>29054</v>
      </c>
      <c r="N235" s="6">
        <v>29520</v>
      </c>
      <c r="O235" s="7">
        <v>29697</v>
      </c>
      <c r="P235" s="6">
        <v>30129</v>
      </c>
    </row>
    <row r="236" spans="2:16">
      <c r="B236" s="6">
        <v>24740</v>
      </c>
      <c r="C236" s="7">
        <v>25315</v>
      </c>
      <c r="D236" s="6">
        <v>25855</v>
      </c>
      <c r="E236" s="7">
        <v>26422</v>
      </c>
      <c r="F236" s="6">
        <v>27041</v>
      </c>
      <c r="G236" s="7">
        <v>27357</v>
      </c>
      <c r="H236" s="6">
        <v>27823</v>
      </c>
      <c r="I236" s="7">
        <v>28017</v>
      </c>
      <c r="J236" s="6">
        <v>28343</v>
      </c>
      <c r="K236" s="7">
        <v>28530</v>
      </c>
      <c r="L236" s="6">
        <v>28701</v>
      </c>
      <c r="M236" s="7">
        <v>29070</v>
      </c>
      <c r="N236" s="6">
        <v>29527</v>
      </c>
      <c r="O236" s="7">
        <v>29702</v>
      </c>
      <c r="P236" s="6">
        <v>30132</v>
      </c>
    </row>
    <row r="237" spans="2:16">
      <c r="B237" s="6">
        <v>24751</v>
      </c>
      <c r="C237" s="7">
        <v>25404</v>
      </c>
      <c r="D237" s="6">
        <v>25873</v>
      </c>
      <c r="E237" s="7">
        <v>26424</v>
      </c>
      <c r="F237" s="6">
        <v>27042</v>
      </c>
      <c r="G237" s="7">
        <v>27358</v>
      </c>
      <c r="H237" s="6">
        <v>27825</v>
      </c>
      <c r="I237" s="7">
        <v>28021</v>
      </c>
      <c r="J237" s="6">
        <v>28345</v>
      </c>
      <c r="K237" s="7">
        <v>28532</v>
      </c>
      <c r="L237" s="6">
        <v>28711</v>
      </c>
      <c r="M237" s="7">
        <v>29074</v>
      </c>
      <c r="N237" s="6">
        <v>29532</v>
      </c>
      <c r="O237" s="7">
        <v>29704</v>
      </c>
      <c r="P237" s="6">
        <v>30140</v>
      </c>
    </row>
    <row r="238" spans="2:16">
      <c r="B238" s="6">
        <v>24829</v>
      </c>
      <c r="C238" s="7">
        <v>25410</v>
      </c>
      <c r="D238" s="6">
        <v>25878</v>
      </c>
      <c r="E238" s="7">
        <v>26431</v>
      </c>
      <c r="F238" s="6">
        <v>27043</v>
      </c>
      <c r="G238" s="7">
        <v>27359</v>
      </c>
      <c r="H238" s="6">
        <v>27828</v>
      </c>
      <c r="I238" s="7">
        <v>28023</v>
      </c>
      <c r="J238" s="6">
        <v>28349</v>
      </c>
      <c r="K238" s="7">
        <v>28540</v>
      </c>
      <c r="L238" s="6">
        <v>28715</v>
      </c>
      <c r="M238" s="7">
        <v>29075</v>
      </c>
      <c r="N238" s="6">
        <v>29536</v>
      </c>
      <c r="O238" s="7">
        <v>29710</v>
      </c>
      <c r="P238" s="6">
        <v>30143</v>
      </c>
    </row>
    <row r="239" spans="2:16">
      <c r="B239" s="6">
        <v>24843</v>
      </c>
      <c r="C239" s="7">
        <v>25414</v>
      </c>
      <c r="D239" s="6">
        <v>25901</v>
      </c>
      <c r="E239" s="7">
        <v>26438</v>
      </c>
      <c r="F239" s="6">
        <v>27045</v>
      </c>
      <c r="G239" s="7">
        <v>27370</v>
      </c>
      <c r="H239" s="6">
        <v>27837</v>
      </c>
      <c r="I239" s="7">
        <v>28024</v>
      </c>
      <c r="J239" s="6">
        <v>28352</v>
      </c>
      <c r="K239" s="7">
        <v>28544</v>
      </c>
      <c r="L239" s="6">
        <v>28716</v>
      </c>
      <c r="M239" s="7">
        <v>29079</v>
      </c>
      <c r="N239" s="6">
        <v>29541</v>
      </c>
      <c r="O239" s="7">
        <v>29714</v>
      </c>
      <c r="P239" s="6">
        <v>30145</v>
      </c>
    </row>
    <row r="240" spans="2:16">
      <c r="B240" s="6">
        <v>24855</v>
      </c>
      <c r="C240" s="7">
        <v>25420</v>
      </c>
      <c r="D240" s="6">
        <v>25909</v>
      </c>
      <c r="E240" s="7">
        <v>26452</v>
      </c>
      <c r="F240" s="6">
        <v>27049</v>
      </c>
      <c r="G240" s="7">
        <v>27375</v>
      </c>
      <c r="H240" s="6">
        <v>27841</v>
      </c>
      <c r="I240" s="7">
        <v>28033</v>
      </c>
      <c r="J240" s="6">
        <v>28355</v>
      </c>
      <c r="K240" s="7">
        <v>28551</v>
      </c>
      <c r="L240" s="6">
        <v>28717</v>
      </c>
      <c r="M240" s="7">
        <v>29102</v>
      </c>
      <c r="N240" s="6">
        <v>29550</v>
      </c>
      <c r="O240" s="7">
        <v>29720</v>
      </c>
      <c r="P240" s="6">
        <v>30149</v>
      </c>
    </row>
    <row r="241" spans="2:16">
      <c r="B241" s="6">
        <v>24857</v>
      </c>
      <c r="C241" s="7">
        <v>25421</v>
      </c>
      <c r="D241" s="6">
        <v>25911</v>
      </c>
      <c r="E241" s="7">
        <v>26501</v>
      </c>
      <c r="F241" s="6">
        <v>27050</v>
      </c>
      <c r="G241" s="7">
        <v>27376</v>
      </c>
      <c r="H241" s="6">
        <v>27855</v>
      </c>
      <c r="I241" s="7">
        <v>28034</v>
      </c>
      <c r="J241" s="6">
        <v>28356</v>
      </c>
      <c r="K241" s="7">
        <v>28560</v>
      </c>
      <c r="L241" s="6">
        <v>28719</v>
      </c>
      <c r="M241" s="7">
        <v>29108</v>
      </c>
      <c r="N241" s="6">
        <v>29560</v>
      </c>
      <c r="O241" s="7">
        <v>29721</v>
      </c>
      <c r="P241" s="6">
        <v>30150</v>
      </c>
    </row>
    <row r="242" spans="2:16">
      <c r="B242" s="6">
        <v>24881</v>
      </c>
      <c r="C242" s="7">
        <v>25425</v>
      </c>
      <c r="D242" s="6">
        <v>25936</v>
      </c>
      <c r="E242" s="7">
        <v>26508</v>
      </c>
      <c r="F242" s="6">
        <v>27055</v>
      </c>
      <c r="G242" s="7">
        <v>27501</v>
      </c>
      <c r="H242" s="6">
        <v>27856</v>
      </c>
      <c r="I242" s="7">
        <v>28039</v>
      </c>
      <c r="J242" s="6">
        <v>28357</v>
      </c>
      <c r="K242" s="7">
        <v>28562</v>
      </c>
      <c r="L242" s="6">
        <v>28720</v>
      </c>
      <c r="M242" s="7">
        <v>29115</v>
      </c>
      <c r="N242" s="6">
        <v>29566</v>
      </c>
      <c r="O242" s="7">
        <v>29744</v>
      </c>
      <c r="P242" s="6">
        <v>30153</v>
      </c>
    </row>
    <row r="243" spans="2:16">
      <c r="B243" s="6">
        <v>24901</v>
      </c>
      <c r="C243" s="7">
        <v>25429</v>
      </c>
      <c r="D243" s="6">
        <v>25965</v>
      </c>
      <c r="E243" s="7">
        <v>26520</v>
      </c>
      <c r="F243" s="6">
        <v>27099</v>
      </c>
      <c r="G243" s="7">
        <v>27503</v>
      </c>
      <c r="H243" s="6">
        <v>27863</v>
      </c>
      <c r="I243" s="7">
        <v>28040</v>
      </c>
      <c r="J243" s="6">
        <v>28360</v>
      </c>
      <c r="K243" s="7">
        <v>28577</v>
      </c>
      <c r="L243" s="6">
        <v>28721</v>
      </c>
      <c r="M243" s="7">
        <v>29118</v>
      </c>
      <c r="N243" s="6">
        <v>29568</v>
      </c>
      <c r="O243" s="7">
        <v>29745</v>
      </c>
      <c r="P243" s="6">
        <v>30157</v>
      </c>
    </row>
    <row r="244" spans="2:16">
      <c r="B244" s="6">
        <v>24957</v>
      </c>
      <c r="C244" s="7">
        <v>25430</v>
      </c>
      <c r="D244" s="6">
        <v>25972</v>
      </c>
      <c r="E244" s="7">
        <v>26524</v>
      </c>
      <c r="F244" s="6">
        <v>27202</v>
      </c>
      <c r="G244" s="7">
        <v>27504</v>
      </c>
      <c r="H244" s="6">
        <v>27864</v>
      </c>
      <c r="I244" s="7">
        <v>28043</v>
      </c>
      <c r="J244" s="6">
        <v>28364</v>
      </c>
      <c r="K244" s="7">
        <v>28582</v>
      </c>
      <c r="L244" s="6">
        <v>28723</v>
      </c>
      <c r="M244" s="7">
        <v>29122</v>
      </c>
      <c r="N244" s="6">
        <v>29569</v>
      </c>
      <c r="O244" s="7">
        <v>29805</v>
      </c>
      <c r="P244" s="6">
        <v>30161</v>
      </c>
    </row>
    <row r="245" spans="2:16">
      <c r="B245" s="6">
        <v>24961</v>
      </c>
      <c r="C245" s="7">
        <v>25432</v>
      </c>
      <c r="D245" s="6">
        <v>25986</v>
      </c>
      <c r="E245" s="7">
        <v>26527</v>
      </c>
      <c r="F245" s="6">
        <v>27205</v>
      </c>
      <c r="G245" s="7">
        <v>27508</v>
      </c>
      <c r="H245" s="6">
        <v>27867</v>
      </c>
      <c r="I245" s="7">
        <v>28073</v>
      </c>
      <c r="J245" s="6">
        <v>28368</v>
      </c>
      <c r="K245" s="7">
        <v>28583</v>
      </c>
      <c r="L245" s="6">
        <v>28725</v>
      </c>
      <c r="M245" s="7">
        <v>29123</v>
      </c>
      <c r="N245" s="6">
        <v>29571</v>
      </c>
      <c r="O245" s="7">
        <v>29809</v>
      </c>
      <c r="P245" s="6">
        <v>30162</v>
      </c>
    </row>
    <row r="246" spans="2:16">
      <c r="B246" s="6">
        <v>24970</v>
      </c>
      <c r="C246" s="7">
        <v>25443</v>
      </c>
      <c r="D246" s="6">
        <v>26030</v>
      </c>
      <c r="E246" s="7">
        <v>26531</v>
      </c>
      <c r="F246" s="6">
        <v>27209</v>
      </c>
      <c r="G246" s="7">
        <v>27522</v>
      </c>
      <c r="H246" s="6">
        <v>27868</v>
      </c>
      <c r="I246" s="7">
        <v>28077</v>
      </c>
      <c r="J246" s="6">
        <v>28371</v>
      </c>
      <c r="K246" s="7">
        <v>28589</v>
      </c>
      <c r="L246" s="6">
        <v>28729</v>
      </c>
      <c r="M246" s="7">
        <v>29127</v>
      </c>
      <c r="N246" s="6">
        <v>29576</v>
      </c>
      <c r="O246" s="7">
        <v>29826</v>
      </c>
      <c r="P246" s="6">
        <v>30165</v>
      </c>
    </row>
    <row r="247" spans="2:16">
      <c r="B247" s="6">
        <v>24986</v>
      </c>
      <c r="C247" s="7">
        <v>25510</v>
      </c>
      <c r="D247" s="6">
        <v>26031</v>
      </c>
      <c r="E247" s="7">
        <v>26534</v>
      </c>
      <c r="F247" s="6">
        <v>27214</v>
      </c>
      <c r="G247" s="7">
        <v>27525</v>
      </c>
      <c r="H247" s="6">
        <v>27870</v>
      </c>
      <c r="I247" s="7">
        <v>28086</v>
      </c>
      <c r="J247" s="6">
        <v>28372</v>
      </c>
      <c r="K247" s="7">
        <v>28605</v>
      </c>
      <c r="L247" s="6">
        <v>28731</v>
      </c>
      <c r="M247" s="7">
        <v>29153</v>
      </c>
      <c r="N247" s="6">
        <v>29585</v>
      </c>
      <c r="O247" s="7">
        <v>29829</v>
      </c>
      <c r="P247" s="6">
        <v>30172</v>
      </c>
    </row>
    <row r="248" spans="2:16">
      <c r="B248" s="6">
        <v>25015</v>
      </c>
      <c r="C248" s="7">
        <v>25526</v>
      </c>
      <c r="D248" s="6">
        <v>26035</v>
      </c>
      <c r="E248" s="7">
        <v>26542</v>
      </c>
      <c r="F248" s="6">
        <v>27217</v>
      </c>
      <c r="G248" s="7">
        <v>27527</v>
      </c>
      <c r="H248" s="6">
        <v>27880</v>
      </c>
      <c r="I248" s="7">
        <v>28092</v>
      </c>
      <c r="J248" s="6">
        <v>28373</v>
      </c>
      <c r="K248" s="7">
        <v>28607</v>
      </c>
      <c r="L248" s="6">
        <v>28733</v>
      </c>
      <c r="M248" s="7">
        <v>29154</v>
      </c>
      <c r="N248" s="6">
        <v>29588</v>
      </c>
      <c r="O248" s="7">
        <v>29839</v>
      </c>
      <c r="P248" s="6">
        <v>30179</v>
      </c>
    </row>
    <row r="249" spans="2:16">
      <c r="B249" s="6">
        <v>25024</v>
      </c>
      <c r="C249" s="7">
        <v>25530</v>
      </c>
      <c r="D249" s="6">
        <v>26037</v>
      </c>
      <c r="E249" s="7">
        <v>26543</v>
      </c>
      <c r="F249" s="6">
        <v>27228</v>
      </c>
      <c r="G249" s="7">
        <v>27530</v>
      </c>
      <c r="H249" s="6">
        <v>27881</v>
      </c>
      <c r="I249" s="7">
        <v>28097</v>
      </c>
      <c r="J249" s="6">
        <v>28375</v>
      </c>
      <c r="K249" s="7">
        <v>28609</v>
      </c>
      <c r="L249" s="6">
        <v>28734</v>
      </c>
      <c r="M249" s="7">
        <v>29160</v>
      </c>
      <c r="N249" s="6">
        <v>29591</v>
      </c>
      <c r="O249" s="7">
        <v>29840</v>
      </c>
      <c r="P249" s="6">
        <v>30180</v>
      </c>
    </row>
    <row r="250" spans="2:16">
      <c r="B250" s="6">
        <v>25033</v>
      </c>
      <c r="C250" s="7">
        <v>25535</v>
      </c>
      <c r="D250" s="6">
        <v>26041</v>
      </c>
      <c r="E250" s="7">
        <v>26544</v>
      </c>
      <c r="F250" s="6">
        <v>27233</v>
      </c>
      <c r="G250" s="7">
        <v>27533</v>
      </c>
      <c r="H250" s="6">
        <v>27886</v>
      </c>
      <c r="I250" s="7">
        <v>28107</v>
      </c>
      <c r="J250" s="6">
        <v>28376</v>
      </c>
      <c r="K250" s="7">
        <v>28612</v>
      </c>
      <c r="L250" s="6">
        <v>28735</v>
      </c>
      <c r="M250" s="7">
        <v>29161</v>
      </c>
      <c r="N250" s="6">
        <v>29594</v>
      </c>
      <c r="O250" s="7">
        <v>29846</v>
      </c>
      <c r="P250" s="6">
        <v>30187</v>
      </c>
    </row>
    <row r="251" spans="2:16">
      <c r="B251" s="6">
        <v>25040</v>
      </c>
      <c r="C251" s="7">
        <v>25545</v>
      </c>
      <c r="D251" s="6">
        <v>26050</v>
      </c>
      <c r="E251" s="7">
        <v>26547</v>
      </c>
      <c r="F251" s="6">
        <v>27244</v>
      </c>
      <c r="G251" s="7">
        <v>27536</v>
      </c>
      <c r="H251" s="6">
        <v>27889</v>
      </c>
      <c r="I251" s="7">
        <v>28108</v>
      </c>
      <c r="J251" s="6">
        <v>28379</v>
      </c>
      <c r="K251" s="7">
        <v>28619</v>
      </c>
      <c r="L251" s="6">
        <v>28741</v>
      </c>
      <c r="M251" s="7">
        <v>29322</v>
      </c>
      <c r="N251" s="6">
        <v>29627</v>
      </c>
      <c r="O251" s="7">
        <v>29860</v>
      </c>
      <c r="P251" s="6">
        <v>30215</v>
      </c>
    </row>
    <row r="252" spans="2:16">
      <c r="B252" s="6">
        <v>25051</v>
      </c>
      <c r="C252" s="7">
        <v>25547</v>
      </c>
      <c r="D252" s="6">
        <v>26058</v>
      </c>
      <c r="E252" s="7">
        <v>26554</v>
      </c>
      <c r="F252" s="6">
        <v>27248</v>
      </c>
      <c r="G252" s="7">
        <v>27537</v>
      </c>
      <c r="H252" s="6">
        <v>27891</v>
      </c>
      <c r="I252" s="7">
        <v>28111</v>
      </c>
      <c r="J252" s="6">
        <v>28380</v>
      </c>
      <c r="K252" s="7">
        <v>28621</v>
      </c>
      <c r="L252" s="6">
        <v>28742</v>
      </c>
      <c r="M252" s="7">
        <v>29323</v>
      </c>
      <c r="N252" s="6">
        <v>29630</v>
      </c>
      <c r="O252" s="7">
        <v>29906</v>
      </c>
      <c r="P252" s="6">
        <v>30223</v>
      </c>
    </row>
    <row r="253" spans="2:16">
      <c r="B253" s="6">
        <v>25070</v>
      </c>
      <c r="C253" s="7">
        <v>25559</v>
      </c>
      <c r="D253" s="6">
        <v>26060</v>
      </c>
      <c r="E253" s="7">
        <v>26560</v>
      </c>
      <c r="F253" s="6">
        <v>27249</v>
      </c>
      <c r="G253" s="7">
        <v>27542</v>
      </c>
      <c r="H253" s="6">
        <v>27892</v>
      </c>
      <c r="I253" s="7">
        <v>28112</v>
      </c>
      <c r="J253" s="6">
        <v>28384</v>
      </c>
      <c r="K253" s="7">
        <v>28625</v>
      </c>
      <c r="L253" s="6">
        <v>28744</v>
      </c>
      <c r="M253" s="7">
        <v>29325</v>
      </c>
      <c r="N253" s="6">
        <v>29640</v>
      </c>
      <c r="O253" s="7">
        <v>29907</v>
      </c>
      <c r="P253" s="6">
        <v>30224</v>
      </c>
    </row>
    <row r="254" spans="2:16">
      <c r="B254" s="6">
        <v>25076</v>
      </c>
      <c r="C254" s="7">
        <v>25560</v>
      </c>
      <c r="D254" s="6">
        <v>26062</v>
      </c>
      <c r="E254" s="7">
        <v>26566</v>
      </c>
      <c r="F254" s="6">
        <v>27253</v>
      </c>
      <c r="G254" s="7">
        <v>27546</v>
      </c>
      <c r="H254" s="6">
        <v>27906</v>
      </c>
      <c r="I254" s="7">
        <v>28115</v>
      </c>
      <c r="J254" s="6">
        <v>28390</v>
      </c>
      <c r="K254" s="7">
        <v>28628</v>
      </c>
      <c r="L254" s="6">
        <v>28745</v>
      </c>
      <c r="M254" s="7">
        <v>29330</v>
      </c>
      <c r="N254" s="6">
        <v>29641</v>
      </c>
      <c r="O254" s="7">
        <v>29920</v>
      </c>
      <c r="P254" s="6">
        <v>30228</v>
      </c>
    </row>
    <row r="255" spans="2:16">
      <c r="B255" s="6">
        <v>25081</v>
      </c>
      <c r="C255" s="7">
        <v>25562</v>
      </c>
      <c r="D255" s="6">
        <v>26075</v>
      </c>
      <c r="E255" s="7">
        <v>26568</v>
      </c>
      <c r="F255" s="6">
        <v>27256</v>
      </c>
      <c r="G255" s="7">
        <v>27555</v>
      </c>
      <c r="H255" s="6">
        <v>27909</v>
      </c>
      <c r="I255" s="7">
        <v>28123</v>
      </c>
      <c r="J255" s="6">
        <v>28391</v>
      </c>
      <c r="K255" s="7">
        <v>28630</v>
      </c>
      <c r="L255" s="6">
        <v>28752</v>
      </c>
      <c r="M255" s="7">
        <v>29333</v>
      </c>
      <c r="N255" s="6">
        <v>29642</v>
      </c>
      <c r="O255" s="7">
        <v>29923</v>
      </c>
      <c r="P255" s="6">
        <v>30241</v>
      </c>
    </row>
    <row r="256" spans="2:16">
      <c r="B256" s="6">
        <v>25086</v>
      </c>
      <c r="C256" s="7">
        <v>25570</v>
      </c>
      <c r="D256" s="6">
        <v>26104</v>
      </c>
      <c r="E256" s="7">
        <v>26574</v>
      </c>
      <c r="F256" s="6">
        <v>27258</v>
      </c>
      <c r="G256" s="7">
        <v>27556</v>
      </c>
      <c r="H256" s="6">
        <v>27910</v>
      </c>
      <c r="I256" s="7">
        <v>28124</v>
      </c>
      <c r="J256" s="6">
        <v>28392</v>
      </c>
      <c r="K256" s="7">
        <v>28638</v>
      </c>
      <c r="L256" s="6">
        <v>28757</v>
      </c>
      <c r="M256" s="7">
        <v>29340</v>
      </c>
      <c r="N256" s="6">
        <v>29643</v>
      </c>
      <c r="O256" s="7">
        <v>29927</v>
      </c>
      <c r="P256" s="6">
        <v>30248</v>
      </c>
    </row>
    <row r="257" spans="2:16">
      <c r="B257" s="6">
        <v>25090</v>
      </c>
      <c r="C257" s="7">
        <v>25601</v>
      </c>
      <c r="D257" s="6">
        <v>26120</v>
      </c>
      <c r="E257" s="7">
        <v>26576</v>
      </c>
      <c r="F257" s="6">
        <v>27259</v>
      </c>
      <c r="G257" s="7">
        <v>27562</v>
      </c>
      <c r="H257" s="6">
        <v>27916</v>
      </c>
      <c r="I257" s="7">
        <v>28136</v>
      </c>
      <c r="J257" s="6">
        <v>28394</v>
      </c>
      <c r="K257" s="7">
        <v>28642</v>
      </c>
      <c r="L257" s="6">
        <v>28759</v>
      </c>
      <c r="M257" s="7">
        <v>29342</v>
      </c>
      <c r="N257" s="6">
        <v>29644</v>
      </c>
      <c r="O257" s="7">
        <v>29931</v>
      </c>
      <c r="P257" s="6">
        <v>30250</v>
      </c>
    </row>
    <row r="258" spans="2:16">
      <c r="B258" s="6">
        <v>25103</v>
      </c>
      <c r="C258" s="7">
        <v>25606</v>
      </c>
      <c r="D258" s="6">
        <v>26134</v>
      </c>
      <c r="E258" s="7">
        <v>26587</v>
      </c>
      <c r="F258" s="6">
        <v>27278</v>
      </c>
      <c r="G258" s="7">
        <v>27568</v>
      </c>
      <c r="H258" s="6">
        <v>27917</v>
      </c>
      <c r="I258" s="7">
        <v>28138</v>
      </c>
      <c r="J258" s="6">
        <v>28403</v>
      </c>
      <c r="K258" s="7">
        <v>28645</v>
      </c>
      <c r="L258" s="6">
        <v>28760</v>
      </c>
      <c r="M258" s="7">
        <v>29346</v>
      </c>
      <c r="N258" s="6">
        <v>29653</v>
      </c>
      <c r="O258" s="7">
        <v>29933</v>
      </c>
      <c r="P258" s="6">
        <v>30252</v>
      </c>
    </row>
    <row r="259" spans="2:16">
      <c r="B259" s="6">
        <v>25108</v>
      </c>
      <c r="C259" s="7">
        <v>25611</v>
      </c>
      <c r="D259" s="6">
        <v>26150</v>
      </c>
      <c r="E259" s="7">
        <v>26588</v>
      </c>
      <c r="F259" s="6">
        <v>27283</v>
      </c>
      <c r="G259" s="7">
        <v>27573</v>
      </c>
      <c r="H259" s="6">
        <v>27929</v>
      </c>
      <c r="I259" s="7">
        <v>28150</v>
      </c>
      <c r="J259" s="6">
        <v>28409</v>
      </c>
      <c r="K259" s="7">
        <v>28650</v>
      </c>
      <c r="L259" s="6">
        <v>28766</v>
      </c>
      <c r="M259" s="7">
        <v>29348</v>
      </c>
      <c r="N259" s="6">
        <v>29654</v>
      </c>
      <c r="O259" s="7">
        <v>29935</v>
      </c>
      <c r="P259" s="6">
        <v>30261</v>
      </c>
    </row>
    <row r="260" spans="2:16">
      <c r="B260" s="6">
        <v>25110</v>
      </c>
      <c r="C260" s="7">
        <v>25612</v>
      </c>
      <c r="D260" s="6">
        <v>26155</v>
      </c>
      <c r="E260" s="7">
        <v>26591</v>
      </c>
      <c r="F260" s="6">
        <v>27288</v>
      </c>
      <c r="G260" s="7">
        <v>27576</v>
      </c>
      <c r="H260" s="6">
        <v>27930</v>
      </c>
      <c r="I260" s="7">
        <v>28151</v>
      </c>
      <c r="J260" s="6">
        <v>28422</v>
      </c>
      <c r="K260" s="7">
        <v>28652</v>
      </c>
      <c r="L260" s="6">
        <v>28770</v>
      </c>
      <c r="M260" s="7">
        <v>29349</v>
      </c>
      <c r="N260" s="6">
        <v>29656</v>
      </c>
      <c r="O260" s="7">
        <v>30008</v>
      </c>
      <c r="P260" s="6">
        <v>30263</v>
      </c>
    </row>
    <row r="261" spans="2:16">
      <c r="B261" s="6">
        <v>25139</v>
      </c>
      <c r="C261" s="7">
        <v>25614</v>
      </c>
      <c r="D261" s="6">
        <v>26159</v>
      </c>
      <c r="E261" s="7">
        <v>26667</v>
      </c>
      <c r="F261" s="6">
        <v>27289</v>
      </c>
      <c r="G261" s="7">
        <v>27581</v>
      </c>
      <c r="H261" s="6">
        <v>27932</v>
      </c>
      <c r="I261" s="7">
        <v>28152</v>
      </c>
      <c r="J261" s="6">
        <v>28425</v>
      </c>
      <c r="K261" s="7">
        <v>28655</v>
      </c>
      <c r="L261" s="6">
        <v>28778</v>
      </c>
      <c r="M261" s="7">
        <v>29356</v>
      </c>
      <c r="N261" s="6">
        <v>29657</v>
      </c>
      <c r="O261" s="7">
        <v>30011</v>
      </c>
      <c r="P261" s="6">
        <v>30264</v>
      </c>
    </row>
    <row r="262" spans="2:16">
      <c r="B262" s="6">
        <v>25143</v>
      </c>
      <c r="C262" s="7">
        <v>25624</v>
      </c>
      <c r="D262" s="6">
        <v>26164</v>
      </c>
      <c r="E262" s="7">
        <v>26719</v>
      </c>
      <c r="F262" s="6">
        <v>27292</v>
      </c>
      <c r="G262" s="7">
        <v>27584</v>
      </c>
      <c r="H262" s="6">
        <v>27939</v>
      </c>
      <c r="I262" s="7">
        <v>28160</v>
      </c>
      <c r="J262" s="6">
        <v>28443</v>
      </c>
      <c r="K262" s="7">
        <v>28656</v>
      </c>
      <c r="L262" s="6">
        <v>28779</v>
      </c>
      <c r="M262" s="7">
        <v>29360</v>
      </c>
      <c r="N262" s="6">
        <v>29665</v>
      </c>
      <c r="O262" s="7">
        <v>30014</v>
      </c>
      <c r="P262" s="6">
        <v>30271</v>
      </c>
    </row>
    <row r="263" spans="2:16">
      <c r="B263" s="6">
        <v>25156</v>
      </c>
      <c r="C263" s="7">
        <v>25628</v>
      </c>
      <c r="D263" s="6">
        <v>26181</v>
      </c>
      <c r="E263" s="7">
        <v>26726</v>
      </c>
      <c r="F263" s="6">
        <v>27293</v>
      </c>
      <c r="G263" s="7">
        <v>27586</v>
      </c>
      <c r="H263" s="6">
        <v>27941</v>
      </c>
      <c r="I263" s="7">
        <v>28164</v>
      </c>
      <c r="J263" s="6">
        <v>28445</v>
      </c>
      <c r="K263" s="7">
        <v>28659</v>
      </c>
      <c r="L263" s="6">
        <v>28786</v>
      </c>
      <c r="M263" s="7">
        <v>29369</v>
      </c>
      <c r="N263" s="6">
        <v>29667</v>
      </c>
      <c r="O263" s="7">
        <v>30016</v>
      </c>
      <c r="P263" s="6">
        <v>30272</v>
      </c>
    </row>
    <row r="264" spans="2:16">
      <c r="B264" s="6">
        <v>25159</v>
      </c>
      <c r="C264" s="7">
        <v>25630</v>
      </c>
      <c r="D264" s="6">
        <v>26187</v>
      </c>
      <c r="E264" s="7">
        <v>26750</v>
      </c>
      <c r="F264" s="6">
        <v>27294</v>
      </c>
      <c r="G264" s="7">
        <v>27591</v>
      </c>
      <c r="H264" s="6">
        <v>27944</v>
      </c>
      <c r="I264" s="7">
        <v>28166</v>
      </c>
      <c r="J264" s="6">
        <v>28451</v>
      </c>
      <c r="K264" s="7">
        <v>28661</v>
      </c>
      <c r="L264" s="6">
        <v>28787</v>
      </c>
      <c r="M264" s="7">
        <v>29376</v>
      </c>
      <c r="N264" s="6">
        <v>29669</v>
      </c>
      <c r="O264" s="7">
        <v>30025</v>
      </c>
      <c r="P264" s="6">
        <v>30273</v>
      </c>
    </row>
    <row r="265" spans="2:16">
      <c r="B265" s="6">
        <v>25162</v>
      </c>
      <c r="C265" s="7">
        <v>25639</v>
      </c>
      <c r="D265" s="6">
        <v>26201</v>
      </c>
      <c r="E265" s="7">
        <v>26753</v>
      </c>
      <c r="F265" s="6">
        <v>27295</v>
      </c>
      <c r="G265" s="7">
        <v>27592</v>
      </c>
      <c r="H265" s="6">
        <v>27947</v>
      </c>
      <c r="I265" s="7">
        <v>28169</v>
      </c>
      <c r="J265" s="6">
        <v>28457</v>
      </c>
      <c r="K265" s="7">
        <v>28666</v>
      </c>
      <c r="L265" s="6">
        <v>28788</v>
      </c>
      <c r="M265" s="7">
        <v>29386</v>
      </c>
      <c r="N265" s="6">
        <v>29670</v>
      </c>
      <c r="O265" s="7">
        <v>30028</v>
      </c>
      <c r="P265" s="6">
        <v>30275</v>
      </c>
    </row>
    <row r="266" spans="2:16">
      <c r="B266" s="6">
        <v>25165</v>
      </c>
      <c r="C266" s="7">
        <v>25652</v>
      </c>
      <c r="D266" s="6">
        <v>26241</v>
      </c>
      <c r="E266" s="7">
        <v>26767</v>
      </c>
      <c r="F266" s="6">
        <v>27298</v>
      </c>
      <c r="G266" s="7">
        <v>27593</v>
      </c>
      <c r="H266" s="6">
        <v>27948</v>
      </c>
      <c r="I266" s="7">
        <v>28174</v>
      </c>
      <c r="J266" s="6">
        <v>28460</v>
      </c>
      <c r="K266" s="7">
        <v>28668</v>
      </c>
      <c r="L266" s="6">
        <v>28792</v>
      </c>
      <c r="M266" s="7">
        <v>29388</v>
      </c>
      <c r="N266" s="6">
        <v>29672</v>
      </c>
      <c r="O266" s="7">
        <v>30052</v>
      </c>
      <c r="P266" s="6">
        <v>30276</v>
      </c>
    </row>
    <row r="267" spans="2:16">
      <c r="B267" s="6">
        <v>25168</v>
      </c>
      <c r="C267" s="7">
        <v>25653</v>
      </c>
      <c r="D267" s="6">
        <v>26259</v>
      </c>
      <c r="E267" s="7">
        <v>26847</v>
      </c>
      <c r="F267" s="6">
        <v>27312</v>
      </c>
      <c r="G267" s="7">
        <v>27594</v>
      </c>
      <c r="H267" s="6">
        <v>27958</v>
      </c>
      <c r="I267" s="7">
        <v>28312</v>
      </c>
      <c r="J267" s="6">
        <v>28465</v>
      </c>
      <c r="K267" s="7">
        <v>28671</v>
      </c>
      <c r="L267" s="6">
        <v>28804</v>
      </c>
      <c r="M267" s="7">
        <v>29430</v>
      </c>
      <c r="N267" s="6">
        <v>29677</v>
      </c>
      <c r="O267" s="7">
        <v>30088</v>
      </c>
      <c r="P267" s="6">
        <v>30277</v>
      </c>
    </row>
    <row r="268" spans="2:16">
      <c r="B268" s="6">
        <v>25185</v>
      </c>
      <c r="C268" s="7">
        <v>25667</v>
      </c>
      <c r="D268" s="6">
        <v>26275</v>
      </c>
      <c r="E268" s="7">
        <v>26855</v>
      </c>
      <c r="F268" s="6">
        <v>27313</v>
      </c>
      <c r="G268" s="7">
        <v>27596</v>
      </c>
      <c r="H268" s="6">
        <v>27964</v>
      </c>
      <c r="I268" s="7">
        <v>28326</v>
      </c>
      <c r="J268" s="6">
        <v>28467</v>
      </c>
      <c r="K268" s="7">
        <v>28673</v>
      </c>
      <c r="L268" s="6">
        <v>28901</v>
      </c>
      <c r="M268" s="7">
        <v>29433</v>
      </c>
      <c r="N268" s="6">
        <v>29678</v>
      </c>
      <c r="O268" s="7">
        <v>30094</v>
      </c>
      <c r="P268" s="6">
        <v>30281</v>
      </c>
    </row>
    <row r="278" spans="2:16">
      <c r="B278" s="2" t="str">
        <f>B8</f>
        <v>Effective June 1, 2025</v>
      </c>
    </row>
    <row r="279" ht="13.5"/>
    <row r="280" ht="13.5" spans="2:16">
      <c r="B280" s="3" t="s">
        <v>1317</v>
      </c>
      <c r="C280" s="4"/>
      <c r="D280" s="4"/>
      <c r="E280" s="4"/>
      <c r="F280" s="4"/>
      <c r="G280" s="4"/>
      <c r="H280" s="4"/>
      <c r="I280" s="4"/>
      <c r="J280" s="4"/>
      <c r="K280" s="4"/>
      <c r="L280" s="4"/>
      <c r="M280" s="4"/>
      <c r="N280" s="4"/>
      <c r="O280" s="4"/>
      <c r="P280" s="5"/>
    </row>
    <row r="282" spans="2:16">
      <c r="B282" s="6">
        <v>30290</v>
      </c>
      <c r="C282" s="7">
        <v>30655</v>
      </c>
      <c r="D282" s="6">
        <v>31084</v>
      </c>
      <c r="E282" s="7">
        <v>31757</v>
      </c>
      <c r="F282" s="6">
        <v>32168</v>
      </c>
      <c r="G282" s="7">
        <v>32643</v>
      </c>
      <c r="H282" s="6">
        <v>33139</v>
      </c>
      <c r="I282" s="7">
        <v>33870</v>
      </c>
      <c r="J282" s="6">
        <v>34430</v>
      </c>
      <c r="K282" s="7">
        <v>34762</v>
      </c>
      <c r="L282" s="6">
        <v>35127</v>
      </c>
      <c r="M282" s="7">
        <v>35760</v>
      </c>
      <c r="N282" s="6">
        <v>36275</v>
      </c>
      <c r="O282" s="7">
        <v>36576</v>
      </c>
      <c r="P282" s="6">
        <v>37143</v>
      </c>
    </row>
    <row r="283" spans="2:16">
      <c r="B283" s="6">
        <v>30298</v>
      </c>
      <c r="C283" s="7">
        <v>30656</v>
      </c>
      <c r="D283" s="6">
        <v>31211</v>
      </c>
      <c r="E283" s="7">
        <v>31760</v>
      </c>
      <c r="F283" s="6">
        <v>32177</v>
      </c>
      <c r="G283" s="7">
        <v>32655</v>
      </c>
      <c r="H283" s="6">
        <v>33149</v>
      </c>
      <c r="I283" s="7">
        <v>33872</v>
      </c>
      <c r="J283" s="6">
        <v>34431</v>
      </c>
      <c r="K283" s="7">
        <v>34771</v>
      </c>
      <c r="L283" s="6">
        <v>35128</v>
      </c>
      <c r="M283" s="7">
        <v>35761</v>
      </c>
      <c r="N283" s="6">
        <v>36277</v>
      </c>
      <c r="O283" s="7">
        <v>36578</v>
      </c>
      <c r="P283" s="6">
        <v>37146</v>
      </c>
    </row>
    <row r="284" spans="2:16">
      <c r="B284" s="6">
        <v>30337</v>
      </c>
      <c r="C284" s="7">
        <v>30665</v>
      </c>
      <c r="D284" s="6">
        <v>31220</v>
      </c>
      <c r="E284" s="7">
        <v>31763</v>
      </c>
      <c r="F284" s="6">
        <v>32178</v>
      </c>
      <c r="G284" s="7">
        <v>32658</v>
      </c>
      <c r="H284" s="6">
        <v>33187</v>
      </c>
      <c r="I284" s="7">
        <v>33873</v>
      </c>
      <c r="J284" s="6">
        <v>34432</v>
      </c>
      <c r="K284" s="7">
        <v>34772</v>
      </c>
      <c r="L284" s="6">
        <v>35135</v>
      </c>
      <c r="M284" s="7">
        <v>35768</v>
      </c>
      <c r="N284" s="6">
        <v>36301</v>
      </c>
      <c r="O284" s="7">
        <v>36580</v>
      </c>
      <c r="P284" s="6">
        <v>37148</v>
      </c>
    </row>
    <row r="285" spans="2:16">
      <c r="B285" s="6">
        <v>30401</v>
      </c>
      <c r="C285" s="7">
        <v>30666</v>
      </c>
      <c r="D285" s="6">
        <v>31301</v>
      </c>
      <c r="E285" s="7">
        <v>31768</v>
      </c>
      <c r="F285" s="6">
        <v>32193</v>
      </c>
      <c r="G285" s="7">
        <v>32664</v>
      </c>
      <c r="H285" s="6">
        <v>33327</v>
      </c>
      <c r="I285" s="7">
        <v>33877</v>
      </c>
      <c r="J285" s="6">
        <v>34434</v>
      </c>
      <c r="K285" s="7">
        <v>34785</v>
      </c>
      <c r="L285" s="6">
        <v>35139</v>
      </c>
      <c r="M285" s="7">
        <v>35773</v>
      </c>
      <c r="N285" s="6">
        <v>36305</v>
      </c>
      <c r="O285" s="7">
        <v>36587</v>
      </c>
      <c r="P285" s="6">
        <v>37153</v>
      </c>
    </row>
    <row r="286" spans="2:16">
      <c r="B286" s="6">
        <v>30414</v>
      </c>
      <c r="C286" s="7">
        <v>30671</v>
      </c>
      <c r="D286" s="6">
        <v>31302</v>
      </c>
      <c r="E286" s="7">
        <v>31769</v>
      </c>
      <c r="F286" s="6">
        <v>32195</v>
      </c>
      <c r="G286" s="7">
        <v>32669</v>
      </c>
      <c r="H286" s="6">
        <v>33455</v>
      </c>
      <c r="I286" s="7">
        <v>33917</v>
      </c>
      <c r="J286" s="6">
        <v>34441</v>
      </c>
      <c r="K286" s="7">
        <v>34797</v>
      </c>
      <c r="L286" s="6">
        <v>35146</v>
      </c>
      <c r="M286" s="7">
        <v>35901</v>
      </c>
      <c r="N286" s="6">
        <v>36312</v>
      </c>
      <c r="O286" s="7">
        <v>36612</v>
      </c>
      <c r="P286" s="6">
        <v>37160</v>
      </c>
    </row>
    <row r="287" spans="2:16">
      <c r="B287" s="6">
        <v>30415</v>
      </c>
      <c r="C287" s="7">
        <v>30677</v>
      </c>
      <c r="D287" s="6">
        <v>31307</v>
      </c>
      <c r="E287" s="7">
        <v>31776</v>
      </c>
      <c r="F287" s="6">
        <v>32305</v>
      </c>
      <c r="G287" s="7">
        <v>32696</v>
      </c>
      <c r="H287" s="6">
        <v>33470</v>
      </c>
      <c r="I287" s="7">
        <v>33920</v>
      </c>
      <c r="J287" s="6">
        <v>34442</v>
      </c>
      <c r="K287" s="7">
        <v>34946</v>
      </c>
      <c r="L287" s="6">
        <v>35147</v>
      </c>
      <c r="M287" s="7">
        <v>35904</v>
      </c>
      <c r="N287" s="6">
        <v>36321</v>
      </c>
      <c r="O287" s="7">
        <v>36613</v>
      </c>
      <c r="P287" s="6">
        <v>37166</v>
      </c>
    </row>
    <row r="288" spans="2:16">
      <c r="B288" s="6">
        <v>30417</v>
      </c>
      <c r="C288" s="7">
        <v>30701</v>
      </c>
      <c r="D288" s="6">
        <v>31308</v>
      </c>
      <c r="E288" s="7">
        <v>31782</v>
      </c>
      <c r="F288" s="6">
        <v>32310</v>
      </c>
      <c r="G288" s="7">
        <v>32697</v>
      </c>
      <c r="H288" s="6">
        <v>33475</v>
      </c>
      <c r="I288" s="7">
        <v>33921</v>
      </c>
      <c r="J288" s="6">
        <v>34445</v>
      </c>
      <c r="K288" s="7">
        <v>34947</v>
      </c>
      <c r="L288" s="6">
        <v>35148</v>
      </c>
      <c r="M288" s="7">
        <v>35905</v>
      </c>
      <c r="N288" s="6">
        <v>36322</v>
      </c>
      <c r="O288" s="7">
        <v>36633</v>
      </c>
      <c r="P288" s="6">
        <v>37172</v>
      </c>
    </row>
    <row r="289" spans="2:16">
      <c r="B289" s="6">
        <v>30429</v>
      </c>
      <c r="C289" s="7">
        <v>30705</v>
      </c>
      <c r="D289" s="6">
        <v>31310</v>
      </c>
      <c r="E289" s="7">
        <v>31788</v>
      </c>
      <c r="F289" s="6">
        <v>32326</v>
      </c>
      <c r="G289" s="7">
        <v>32713</v>
      </c>
      <c r="H289" s="6">
        <v>33513</v>
      </c>
      <c r="I289" s="7">
        <v>33922</v>
      </c>
      <c r="J289" s="6">
        <v>34446</v>
      </c>
      <c r="K289" s="7">
        <v>34949</v>
      </c>
      <c r="L289" s="6">
        <v>35149</v>
      </c>
      <c r="M289" s="7">
        <v>35906</v>
      </c>
      <c r="N289" s="6">
        <v>36330</v>
      </c>
      <c r="O289" s="7">
        <v>36701</v>
      </c>
      <c r="P289" s="6">
        <v>37179</v>
      </c>
    </row>
    <row r="290" spans="2:16">
      <c r="B290" s="6">
        <v>30436</v>
      </c>
      <c r="C290" s="7">
        <v>30710</v>
      </c>
      <c r="D290" s="6">
        <v>31312</v>
      </c>
      <c r="E290" s="7">
        <v>31791</v>
      </c>
      <c r="F290" s="6">
        <v>32327</v>
      </c>
      <c r="G290" s="7">
        <v>32720</v>
      </c>
      <c r="H290" s="6">
        <v>33521</v>
      </c>
      <c r="I290" s="7">
        <v>33936</v>
      </c>
      <c r="J290" s="6">
        <v>34447</v>
      </c>
      <c r="K290" s="7">
        <v>34951</v>
      </c>
      <c r="L290" s="6">
        <v>35150</v>
      </c>
      <c r="M290" s="7">
        <v>35950</v>
      </c>
      <c r="N290" s="6">
        <v>36340</v>
      </c>
      <c r="O290" s="7">
        <v>36702</v>
      </c>
      <c r="P290" s="6">
        <v>37180</v>
      </c>
    </row>
    <row r="291" spans="2:16">
      <c r="B291" s="6">
        <v>30461</v>
      </c>
      <c r="C291" s="7">
        <v>30725</v>
      </c>
      <c r="D291" s="6">
        <v>31313</v>
      </c>
      <c r="E291" s="7">
        <v>31792</v>
      </c>
      <c r="F291" s="6">
        <v>32330</v>
      </c>
      <c r="G291" s="7">
        <v>32724</v>
      </c>
      <c r="H291" s="6">
        <v>33525</v>
      </c>
      <c r="I291" s="7">
        <v>33945</v>
      </c>
      <c r="J291" s="6">
        <v>34448</v>
      </c>
      <c r="K291" s="7">
        <v>34957</v>
      </c>
      <c r="L291" s="6">
        <v>35160</v>
      </c>
      <c r="M291" s="7">
        <v>35951</v>
      </c>
      <c r="N291" s="6">
        <v>36345</v>
      </c>
      <c r="O291" s="7">
        <v>36703</v>
      </c>
      <c r="P291" s="6">
        <v>37187</v>
      </c>
    </row>
    <row r="292" spans="2:16">
      <c r="B292" s="6">
        <v>30464</v>
      </c>
      <c r="C292" s="7">
        <v>30728</v>
      </c>
      <c r="D292" s="6">
        <v>31315</v>
      </c>
      <c r="E292" s="7">
        <v>31794</v>
      </c>
      <c r="F292" s="6">
        <v>32332</v>
      </c>
      <c r="G292" s="7">
        <v>32744</v>
      </c>
      <c r="H292" s="6">
        <v>33526</v>
      </c>
      <c r="I292" s="7">
        <v>33947</v>
      </c>
      <c r="J292" s="6">
        <v>34450</v>
      </c>
      <c r="K292" s="7">
        <v>34987</v>
      </c>
      <c r="L292" s="6">
        <v>35161</v>
      </c>
      <c r="M292" s="7">
        <v>35954</v>
      </c>
      <c r="N292" s="6">
        <v>36349</v>
      </c>
      <c r="O292" s="7">
        <v>36732</v>
      </c>
      <c r="P292" s="6">
        <v>37188</v>
      </c>
    </row>
    <row r="293" spans="2:16">
      <c r="B293" s="6">
        <v>30474</v>
      </c>
      <c r="C293" s="7">
        <v>30732</v>
      </c>
      <c r="D293" s="6">
        <v>31318</v>
      </c>
      <c r="E293" s="7">
        <v>31804</v>
      </c>
      <c r="F293" s="6">
        <v>32333</v>
      </c>
      <c r="G293" s="7">
        <v>32745</v>
      </c>
      <c r="H293" s="6">
        <v>33527</v>
      </c>
      <c r="I293" s="7">
        <v>33955</v>
      </c>
      <c r="J293" s="6">
        <v>34451</v>
      </c>
      <c r="K293" s="7">
        <v>34990</v>
      </c>
      <c r="L293" s="6">
        <v>35176</v>
      </c>
      <c r="M293" s="7">
        <v>35956</v>
      </c>
      <c r="N293" s="6">
        <v>36350</v>
      </c>
      <c r="O293" s="7">
        <v>36741</v>
      </c>
      <c r="P293" s="6">
        <v>37189</v>
      </c>
    </row>
    <row r="294" spans="2:16">
      <c r="B294" s="6">
        <v>30475</v>
      </c>
      <c r="C294" s="7">
        <v>30736</v>
      </c>
      <c r="D294" s="6">
        <v>31324</v>
      </c>
      <c r="E294" s="7">
        <v>31807</v>
      </c>
      <c r="F294" s="6">
        <v>32337</v>
      </c>
      <c r="G294" s="7">
        <v>32754</v>
      </c>
      <c r="H294" s="6">
        <v>33530</v>
      </c>
      <c r="I294" s="7">
        <v>33956</v>
      </c>
      <c r="J294" s="6">
        <v>34452</v>
      </c>
      <c r="K294" s="7">
        <v>35010</v>
      </c>
      <c r="L294" s="6">
        <v>35180</v>
      </c>
      <c r="M294" s="7">
        <v>35957</v>
      </c>
      <c r="N294" s="6">
        <v>36352</v>
      </c>
      <c r="O294" s="7">
        <v>36745</v>
      </c>
      <c r="P294" s="6">
        <v>37303</v>
      </c>
    </row>
    <row r="295" spans="2:16">
      <c r="B295" s="6">
        <v>30506</v>
      </c>
      <c r="C295" s="7">
        <v>30739</v>
      </c>
      <c r="D295" s="6">
        <v>31326</v>
      </c>
      <c r="E295" s="7">
        <v>31808</v>
      </c>
      <c r="F295" s="6">
        <v>32351</v>
      </c>
      <c r="G295" s="7">
        <v>32757</v>
      </c>
      <c r="H295" s="6">
        <v>33540</v>
      </c>
      <c r="I295" s="7">
        <v>33957</v>
      </c>
      <c r="J295" s="6">
        <v>34453</v>
      </c>
      <c r="K295" s="7">
        <v>35011</v>
      </c>
      <c r="L295" s="6">
        <v>35181</v>
      </c>
      <c r="M295" s="7">
        <v>35967</v>
      </c>
      <c r="N295" s="6">
        <v>36361</v>
      </c>
      <c r="O295" s="7">
        <v>36764</v>
      </c>
      <c r="P295" s="6">
        <v>37304</v>
      </c>
    </row>
    <row r="296" spans="2:16">
      <c r="B296" s="6">
        <v>30510</v>
      </c>
      <c r="C296" s="7">
        <v>30740</v>
      </c>
      <c r="D296" s="6">
        <v>31327</v>
      </c>
      <c r="E296" s="7">
        <v>31822</v>
      </c>
      <c r="F296" s="6">
        <v>32353</v>
      </c>
      <c r="G296" s="7">
        <v>32766</v>
      </c>
      <c r="H296" s="6">
        <v>33541</v>
      </c>
      <c r="I296" s="7">
        <v>33972</v>
      </c>
      <c r="J296" s="6">
        <v>34460</v>
      </c>
      <c r="K296" s="7">
        <v>35013</v>
      </c>
      <c r="L296" s="6">
        <v>35185</v>
      </c>
      <c r="M296" s="7">
        <v>35968</v>
      </c>
      <c r="N296" s="6">
        <v>36370</v>
      </c>
      <c r="O296" s="7">
        <v>36804</v>
      </c>
      <c r="P296" s="6">
        <v>37316</v>
      </c>
    </row>
    <row r="297" spans="2:16">
      <c r="B297" s="6">
        <v>30511</v>
      </c>
      <c r="C297" s="7">
        <v>30741</v>
      </c>
      <c r="D297" s="6">
        <v>31328</v>
      </c>
      <c r="E297" s="7">
        <v>31829</v>
      </c>
      <c r="F297" s="6">
        <v>32355</v>
      </c>
      <c r="G297" s="7">
        <v>32776</v>
      </c>
      <c r="H297" s="6">
        <v>33545</v>
      </c>
      <c r="I297" s="7">
        <v>33974</v>
      </c>
      <c r="J297" s="6">
        <v>34461</v>
      </c>
      <c r="K297" s="7">
        <v>35016</v>
      </c>
      <c r="L297" s="6">
        <v>35187</v>
      </c>
      <c r="M297" s="7">
        <v>35976</v>
      </c>
      <c r="N297" s="6">
        <v>36371</v>
      </c>
      <c r="O297" s="7">
        <v>36856</v>
      </c>
      <c r="P297" s="6">
        <v>37318</v>
      </c>
    </row>
    <row r="298" spans="2:16">
      <c r="B298" s="6">
        <v>30514</v>
      </c>
      <c r="C298" s="7">
        <v>30750</v>
      </c>
      <c r="D298" s="6">
        <v>31333</v>
      </c>
      <c r="E298" s="7">
        <v>31831</v>
      </c>
      <c r="F298" s="6">
        <v>32361</v>
      </c>
      <c r="G298" s="7">
        <v>32777</v>
      </c>
      <c r="H298" s="6">
        <v>33547</v>
      </c>
      <c r="I298" s="7">
        <v>33980</v>
      </c>
      <c r="J298" s="6">
        <v>34465</v>
      </c>
      <c r="K298" s="7">
        <v>35020</v>
      </c>
      <c r="L298" s="6">
        <v>35224</v>
      </c>
      <c r="M298" s="7">
        <v>35986</v>
      </c>
      <c r="N298" s="6">
        <v>36376</v>
      </c>
      <c r="O298" s="7">
        <v>36859</v>
      </c>
      <c r="P298" s="6">
        <v>37321</v>
      </c>
    </row>
    <row r="299" spans="2:16">
      <c r="B299" s="6">
        <v>30527</v>
      </c>
      <c r="C299" s="7">
        <v>30751</v>
      </c>
      <c r="D299" s="6">
        <v>31411</v>
      </c>
      <c r="E299" s="7">
        <v>31833</v>
      </c>
      <c r="F299" s="6">
        <v>32409</v>
      </c>
      <c r="G299" s="7">
        <v>32778</v>
      </c>
      <c r="H299" s="6">
        <v>33570</v>
      </c>
      <c r="I299" s="7">
        <v>33981</v>
      </c>
      <c r="J299" s="6">
        <v>34473</v>
      </c>
      <c r="K299" s="7">
        <v>35023</v>
      </c>
      <c r="L299" s="6">
        <v>35471</v>
      </c>
      <c r="M299" s="7">
        <v>35987</v>
      </c>
      <c r="N299" s="6">
        <v>36426</v>
      </c>
      <c r="O299" s="7">
        <v>36867</v>
      </c>
      <c r="P299" s="6">
        <v>37323</v>
      </c>
    </row>
    <row r="300" spans="2:16">
      <c r="B300" s="6">
        <v>30530</v>
      </c>
      <c r="C300" s="7">
        <v>30753</v>
      </c>
      <c r="D300" s="6">
        <v>31503</v>
      </c>
      <c r="E300" s="7">
        <v>31903</v>
      </c>
      <c r="F300" s="6">
        <v>32422</v>
      </c>
      <c r="G300" s="7">
        <v>32784</v>
      </c>
      <c r="H300" s="6">
        <v>33574</v>
      </c>
      <c r="I300" s="7">
        <v>33993</v>
      </c>
      <c r="J300" s="6">
        <v>34482</v>
      </c>
      <c r="K300" s="7">
        <v>35032</v>
      </c>
      <c r="L300" s="6">
        <v>35475</v>
      </c>
      <c r="M300" s="7">
        <v>36020</v>
      </c>
      <c r="N300" s="6">
        <v>36427</v>
      </c>
      <c r="O300" s="7">
        <v>36870</v>
      </c>
      <c r="P300" s="6">
        <v>37326</v>
      </c>
    </row>
    <row r="301" spans="2:16">
      <c r="B301" s="6">
        <v>30531</v>
      </c>
      <c r="C301" s="7">
        <v>30755</v>
      </c>
      <c r="D301" s="6">
        <v>31516</v>
      </c>
      <c r="E301" s="7">
        <v>31905</v>
      </c>
      <c r="F301" s="6">
        <v>32424</v>
      </c>
      <c r="G301" s="7">
        <v>32798</v>
      </c>
      <c r="H301" s="6">
        <v>33576</v>
      </c>
      <c r="I301" s="7">
        <v>34113</v>
      </c>
      <c r="J301" s="6">
        <v>34487</v>
      </c>
      <c r="K301" s="7">
        <v>35040</v>
      </c>
      <c r="L301" s="6">
        <v>35501</v>
      </c>
      <c r="M301" s="7">
        <v>36022</v>
      </c>
      <c r="N301" s="6">
        <v>36429</v>
      </c>
      <c r="O301" s="7">
        <v>37014</v>
      </c>
      <c r="P301" s="6">
        <v>37331</v>
      </c>
    </row>
    <row r="302" spans="2:16">
      <c r="B302" s="6">
        <v>30535</v>
      </c>
      <c r="C302" s="7">
        <v>30756</v>
      </c>
      <c r="D302" s="6">
        <v>31522</v>
      </c>
      <c r="E302" s="7">
        <v>31909</v>
      </c>
      <c r="F302" s="6">
        <v>32428</v>
      </c>
      <c r="G302" s="7">
        <v>32815</v>
      </c>
      <c r="H302" s="6">
        <v>33587</v>
      </c>
      <c r="I302" s="7">
        <v>34114</v>
      </c>
      <c r="J302" s="6">
        <v>34489</v>
      </c>
      <c r="K302" s="7">
        <v>35043</v>
      </c>
      <c r="L302" s="6">
        <v>35504</v>
      </c>
      <c r="M302" s="7">
        <v>36025</v>
      </c>
      <c r="N302" s="6">
        <v>36458</v>
      </c>
      <c r="O302" s="7">
        <v>37015</v>
      </c>
      <c r="P302" s="6">
        <v>37336</v>
      </c>
    </row>
    <row r="303" spans="2:16">
      <c r="B303" s="6">
        <v>30538</v>
      </c>
      <c r="C303" s="7">
        <v>30757</v>
      </c>
      <c r="D303" s="6">
        <v>31523</v>
      </c>
      <c r="E303" s="7">
        <v>32007</v>
      </c>
      <c r="F303" s="6">
        <v>32432</v>
      </c>
      <c r="G303" s="7">
        <v>32908</v>
      </c>
      <c r="H303" s="6">
        <v>33592</v>
      </c>
      <c r="I303" s="7">
        <v>34117</v>
      </c>
      <c r="J303" s="6">
        <v>34491</v>
      </c>
      <c r="K303" s="7">
        <v>35045</v>
      </c>
      <c r="L303" s="6">
        <v>35545</v>
      </c>
      <c r="M303" s="7">
        <v>36057</v>
      </c>
      <c r="N303" s="6">
        <v>36460</v>
      </c>
      <c r="O303" s="7">
        <v>37029</v>
      </c>
      <c r="P303" s="6">
        <v>37341</v>
      </c>
    </row>
    <row r="304" spans="2:16">
      <c r="B304" s="6">
        <v>30539</v>
      </c>
      <c r="C304" s="7">
        <v>30814</v>
      </c>
      <c r="D304" s="6">
        <v>31534</v>
      </c>
      <c r="E304" s="7">
        <v>32011</v>
      </c>
      <c r="F304" s="6">
        <v>32439</v>
      </c>
      <c r="G304" s="7">
        <v>32911</v>
      </c>
      <c r="H304" s="6">
        <v>33593</v>
      </c>
      <c r="I304" s="7">
        <v>34120</v>
      </c>
      <c r="J304" s="6">
        <v>34601</v>
      </c>
      <c r="K304" s="7">
        <v>35052</v>
      </c>
      <c r="L304" s="6">
        <v>35559</v>
      </c>
      <c r="M304" s="7">
        <v>36065</v>
      </c>
      <c r="N304" s="6">
        <v>36461</v>
      </c>
      <c r="O304" s="7">
        <v>37030</v>
      </c>
      <c r="P304" s="6">
        <v>37349</v>
      </c>
    </row>
    <row r="305" spans="2:16">
      <c r="B305" s="6">
        <v>30543</v>
      </c>
      <c r="C305" s="7">
        <v>30815</v>
      </c>
      <c r="D305" s="6">
        <v>31535</v>
      </c>
      <c r="E305" s="7">
        <v>32024</v>
      </c>
      <c r="F305" s="6">
        <v>32440</v>
      </c>
      <c r="G305" s="7">
        <v>32949</v>
      </c>
      <c r="H305" s="6">
        <v>33598</v>
      </c>
      <c r="I305" s="7">
        <v>34140</v>
      </c>
      <c r="J305" s="6">
        <v>34603</v>
      </c>
      <c r="K305" s="7">
        <v>35054</v>
      </c>
      <c r="L305" s="6">
        <v>35575</v>
      </c>
      <c r="M305" s="7">
        <v>36067</v>
      </c>
      <c r="N305" s="6">
        <v>36476</v>
      </c>
      <c r="O305" s="7">
        <v>37031</v>
      </c>
      <c r="P305" s="6">
        <v>37352</v>
      </c>
    </row>
    <row r="306" spans="2:16">
      <c r="B306" s="6">
        <v>30548</v>
      </c>
      <c r="C306" s="7">
        <v>30824</v>
      </c>
      <c r="D306" s="6">
        <v>31545</v>
      </c>
      <c r="E306" s="7">
        <v>32025</v>
      </c>
      <c r="F306" s="6">
        <v>32446</v>
      </c>
      <c r="G306" s="7">
        <v>32960</v>
      </c>
      <c r="H306" s="6">
        <v>33810</v>
      </c>
      <c r="I306" s="7">
        <v>34212</v>
      </c>
      <c r="J306" s="6">
        <v>34605</v>
      </c>
      <c r="K306" s="7">
        <v>35057</v>
      </c>
      <c r="L306" s="6">
        <v>35582</v>
      </c>
      <c r="M306" s="7">
        <v>36072</v>
      </c>
      <c r="N306" s="6">
        <v>36502</v>
      </c>
      <c r="O306" s="7">
        <v>37034</v>
      </c>
      <c r="P306" s="6">
        <v>37354</v>
      </c>
    </row>
    <row r="307" spans="2:16">
      <c r="B307" s="6">
        <v>30549</v>
      </c>
      <c r="C307" s="7">
        <v>30830</v>
      </c>
      <c r="D307" s="6">
        <v>31547</v>
      </c>
      <c r="E307" s="7">
        <v>32041</v>
      </c>
      <c r="F307" s="6">
        <v>32447</v>
      </c>
      <c r="G307" s="7">
        <v>32962</v>
      </c>
      <c r="H307" s="6">
        <v>33825</v>
      </c>
      <c r="I307" s="7">
        <v>34219</v>
      </c>
      <c r="J307" s="6">
        <v>34607</v>
      </c>
      <c r="K307" s="7">
        <v>35058</v>
      </c>
      <c r="L307" s="6">
        <v>35584</v>
      </c>
      <c r="M307" s="7">
        <v>36078</v>
      </c>
      <c r="N307" s="6">
        <v>36504</v>
      </c>
      <c r="O307" s="7">
        <v>37035</v>
      </c>
      <c r="P307" s="6">
        <v>37355</v>
      </c>
    </row>
    <row r="308" spans="2:16">
      <c r="B308" s="6">
        <v>30553</v>
      </c>
      <c r="C308" s="7">
        <v>31004</v>
      </c>
      <c r="D308" s="6">
        <v>31548</v>
      </c>
      <c r="E308" s="7">
        <v>32043</v>
      </c>
      <c r="F308" s="6">
        <v>32448</v>
      </c>
      <c r="G308" s="7">
        <v>32963</v>
      </c>
      <c r="H308" s="6">
        <v>33826</v>
      </c>
      <c r="I308" s="7">
        <v>34223</v>
      </c>
      <c r="J308" s="6">
        <v>34610</v>
      </c>
      <c r="K308" s="7">
        <v>35062</v>
      </c>
      <c r="L308" s="6">
        <v>35611</v>
      </c>
      <c r="M308" s="7">
        <v>36081</v>
      </c>
      <c r="N308" s="6">
        <v>36509</v>
      </c>
      <c r="O308" s="7">
        <v>37037</v>
      </c>
      <c r="P308" s="6">
        <v>37373</v>
      </c>
    </row>
    <row r="309" spans="2:16">
      <c r="B309" s="6">
        <v>30563</v>
      </c>
      <c r="C309" s="7">
        <v>31008</v>
      </c>
      <c r="D309" s="6">
        <v>31556</v>
      </c>
      <c r="E309" s="7">
        <v>32055</v>
      </c>
      <c r="F309" s="6">
        <v>32456</v>
      </c>
      <c r="G309" s="7">
        <v>32965</v>
      </c>
      <c r="H309" s="6">
        <v>33827</v>
      </c>
      <c r="I309" s="7">
        <v>34228</v>
      </c>
      <c r="J309" s="6">
        <v>34636</v>
      </c>
      <c r="K309" s="7">
        <v>35070</v>
      </c>
      <c r="L309" s="6">
        <v>35620</v>
      </c>
      <c r="M309" s="7">
        <v>36082</v>
      </c>
      <c r="N309" s="6">
        <v>36512</v>
      </c>
      <c r="O309" s="7">
        <v>37046</v>
      </c>
      <c r="P309" s="6">
        <v>37377</v>
      </c>
    </row>
    <row r="310" spans="2:16">
      <c r="B310" s="6">
        <v>30565</v>
      </c>
      <c r="C310" s="7">
        <v>31010</v>
      </c>
      <c r="D310" s="6">
        <v>31558</v>
      </c>
      <c r="E310" s="7">
        <v>32056</v>
      </c>
      <c r="F310" s="6">
        <v>32457</v>
      </c>
      <c r="G310" s="7">
        <v>32967</v>
      </c>
      <c r="H310" s="6">
        <v>33830</v>
      </c>
      <c r="I310" s="7">
        <v>34237</v>
      </c>
      <c r="J310" s="6">
        <v>34639</v>
      </c>
      <c r="K310" s="7">
        <v>35073</v>
      </c>
      <c r="L310" s="6">
        <v>35634</v>
      </c>
      <c r="M310" s="7">
        <v>36087</v>
      </c>
      <c r="N310" s="6">
        <v>36523</v>
      </c>
      <c r="O310" s="7">
        <v>37048</v>
      </c>
      <c r="P310" s="6">
        <v>37379</v>
      </c>
    </row>
    <row r="311" spans="2:16">
      <c r="B311" s="6">
        <v>30575</v>
      </c>
      <c r="C311" s="7">
        <v>31015</v>
      </c>
      <c r="D311" s="6">
        <v>31605</v>
      </c>
      <c r="E311" s="7">
        <v>32063</v>
      </c>
      <c r="F311" s="6">
        <v>32463</v>
      </c>
      <c r="G311" s="7">
        <v>32968</v>
      </c>
      <c r="H311" s="6">
        <v>33831</v>
      </c>
      <c r="I311" s="7">
        <v>34241</v>
      </c>
      <c r="J311" s="6">
        <v>34654</v>
      </c>
      <c r="K311" s="7">
        <v>35091</v>
      </c>
      <c r="L311" s="6">
        <v>35640</v>
      </c>
      <c r="M311" s="7">
        <v>36088</v>
      </c>
      <c r="N311" s="6">
        <v>36528</v>
      </c>
      <c r="O311" s="7">
        <v>37055</v>
      </c>
      <c r="P311" s="6">
        <v>37388</v>
      </c>
    </row>
    <row r="312" spans="2:16">
      <c r="B312" s="6">
        <v>30577</v>
      </c>
      <c r="C312" s="7">
        <v>31029</v>
      </c>
      <c r="D312" s="6">
        <v>31620</v>
      </c>
      <c r="E312" s="7">
        <v>32064</v>
      </c>
      <c r="F312" s="6">
        <v>32533</v>
      </c>
      <c r="G312" s="7">
        <v>32970</v>
      </c>
      <c r="H312" s="6">
        <v>33839</v>
      </c>
      <c r="I312" s="7">
        <v>34269</v>
      </c>
      <c r="J312" s="6">
        <v>34669</v>
      </c>
      <c r="K312" s="7">
        <v>35096</v>
      </c>
      <c r="L312" s="6">
        <v>35650</v>
      </c>
      <c r="M312" s="7">
        <v>36092</v>
      </c>
      <c r="N312" s="6">
        <v>36542</v>
      </c>
      <c r="O312" s="7">
        <v>37056</v>
      </c>
      <c r="P312" s="6">
        <v>37389</v>
      </c>
    </row>
    <row r="313" spans="2:16">
      <c r="B313" s="6">
        <v>30597</v>
      </c>
      <c r="C313" s="7">
        <v>31030</v>
      </c>
      <c r="D313" s="6">
        <v>31623</v>
      </c>
      <c r="E313" s="7">
        <v>32068</v>
      </c>
      <c r="F313" s="6">
        <v>32536</v>
      </c>
      <c r="G313" s="7">
        <v>32976</v>
      </c>
      <c r="H313" s="6">
        <v>33843</v>
      </c>
      <c r="I313" s="7">
        <v>34275</v>
      </c>
      <c r="J313" s="6">
        <v>34688</v>
      </c>
      <c r="K313" s="7">
        <v>35112</v>
      </c>
      <c r="L313" s="6">
        <v>35653</v>
      </c>
      <c r="M313" s="7">
        <v>36093</v>
      </c>
      <c r="N313" s="6">
        <v>36543</v>
      </c>
      <c r="O313" s="7">
        <v>37062</v>
      </c>
      <c r="P313" s="6">
        <v>37394</v>
      </c>
    </row>
    <row r="314" spans="2:16">
      <c r="B314" s="6">
        <v>30598</v>
      </c>
      <c r="C314" s="7">
        <v>31032</v>
      </c>
      <c r="D314" s="6">
        <v>31632</v>
      </c>
      <c r="E314" s="7">
        <v>32079</v>
      </c>
      <c r="F314" s="6">
        <v>32539</v>
      </c>
      <c r="G314" s="7">
        <v>33031</v>
      </c>
      <c r="H314" s="6">
        <v>33844</v>
      </c>
      <c r="I314" s="7">
        <v>34286</v>
      </c>
      <c r="J314" s="6">
        <v>34692</v>
      </c>
      <c r="K314" s="7">
        <v>35114</v>
      </c>
      <c r="L314" s="6">
        <v>35660</v>
      </c>
      <c r="M314" s="7">
        <v>36105</v>
      </c>
      <c r="N314" s="6">
        <v>36544</v>
      </c>
      <c r="O314" s="7">
        <v>37073</v>
      </c>
      <c r="P314" s="6">
        <v>37398</v>
      </c>
    </row>
    <row r="315" spans="2:16">
      <c r="B315" s="6">
        <v>30620</v>
      </c>
      <c r="C315" s="7">
        <v>31034</v>
      </c>
      <c r="D315" s="6">
        <v>31636</v>
      </c>
      <c r="E315" s="7">
        <v>32080</v>
      </c>
      <c r="F315" s="6">
        <v>32563</v>
      </c>
      <c r="G315" s="7">
        <v>33035</v>
      </c>
      <c r="H315" s="6">
        <v>33847</v>
      </c>
      <c r="I315" s="7">
        <v>34289</v>
      </c>
      <c r="J315" s="6">
        <v>34714</v>
      </c>
      <c r="K315" s="7">
        <v>35115</v>
      </c>
      <c r="L315" s="6">
        <v>35673</v>
      </c>
      <c r="M315" s="7">
        <v>36125</v>
      </c>
      <c r="N315" s="6">
        <v>36549</v>
      </c>
      <c r="O315" s="7">
        <v>37074</v>
      </c>
      <c r="P315" s="6">
        <v>37419</v>
      </c>
    </row>
    <row r="316" spans="2:16">
      <c r="B316" s="6">
        <v>30621</v>
      </c>
      <c r="C316" s="7">
        <v>31045</v>
      </c>
      <c r="D316" s="6">
        <v>31709</v>
      </c>
      <c r="E316" s="7">
        <v>32083</v>
      </c>
      <c r="F316" s="6">
        <v>32570</v>
      </c>
      <c r="G316" s="7">
        <v>33037</v>
      </c>
      <c r="H316" s="6">
        <v>33848</v>
      </c>
      <c r="I316" s="7">
        <v>34290</v>
      </c>
      <c r="J316" s="6">
        <v>34715</v>
      </c>
      <c r="K316" s="7">
        <v>35116</v>
      </c>
      <c r="L316" s="6">
        <v>35674</v>
      </c>
      <c r="M316" s="7">
        <v>36205</v>
      </c>
      <c r="N316" s="6">
        <v>36555</v>
      </c>
      <c r="O316" s="7">
        <v>37077</v>
      </c>
      <c r="P316" s="6">
        <v>37616</v>
      </c>
    </row>
    <row r="317" spans="2:16">
      <c r="B317" s="6">
        <v>30623</v>
      </c>
      <c r="C317" s="7">
        <v>31046</v>
      </c>
      <c r="D317" s="6">
        <v>31719</v>
      </c>
      <c r="E317" s="7">
        <v>32084</v>
      </c>
      <c r="F317" s="6">
        <v>32583</v>
      </c>
      <c r="G317" s="7">
        <v>33040</v>
      </c>
      <c r="H317" s="6">
        <v>33854</v>
      </c>
      <c r="I317" s="7">
        <v>34291</v>
      </c>
      <c r="J317" s="6">
        <v>34729</v>
      </c>
      <c r="K317" s="7">
        <v>35117</v>
      </c>
      <c r="L317" s="6">
        <v>35739</v>
      </c>
      <c r="M317" s="7">
        <v>36250</v>
      </c>
      <c r="N317" s="6">
        <v>36561</v>
      </c>
      <c r="O317" s="7">
        <v>37080</v>
      </c>
      <c r="P317" s="6">
        <v>37618</v>
      </c>
    </row>
    <row r="318" spans="2:16">
      <c r="B318" s="6">
        <v>30635</v>
      </c>
      <c r="C318" s="7">
        <v>31047</v>
      </c>
      <c r="D318" s="6">
        <v>31720</v>
      </c>
      <c r="E318" s="7">
        <v>32097</v>
      </c>
      <c r="F318" s="6">
        <v>32615</v>
      </c>
      <c r="G318" s="7">
        <v>33044</v>
      </c>
      <c r="H318" s="6">
        <v>33856</v>
      </c>
      <c r="I318" s="7">
        <v>34292</v>
      </c>
      <c r="J318" s="6">
        <v>34736</v>
      </c>
      <c r="K318" s="7">
        <v>35119</v>
      </c>
      <c r="L318" s="6">
        <v>35741</v>
      </c>
      <c r="M318" s="7">
        <v>36253</v>
      </c>
      <c r="N318" s="6">
        <v>36567</v>
      </c>
      <c r="O318" s="7">
        <v>37085</v>
      </c>
      <c r="P318" s="6">
        <v>37641</v>
      </c>
    </row>
    <row r="319" spans="2:16">
      <c r="B319" s="6">
        <v>30638</v>
      </c>
      <c r="C319" s="7">
        <v>31052</v>
      </c>
      <c r="D319" s="6">
        <v>31721</v>
      </c>
      <c r="E319" s="7">
        <v>32113</v>
      </c>
      <c r="F319" s="6">
        <v>32617</v>
      </c>
      <c r="G319" s="7">
        <v>33051</v>
      </c>
      <c r="H319" s="6">
        <v>33859</v>
      </c>
      <c r="I319" s="7">
        <v>34420</v>
      </c>
      <c r="J319" s="6">
        <v>34737</v>
      </c>
      <c r="K319" s="7">
        <v>35120</v>
      </c>
      <c r="L319" s="6">
        <v>35748</v>
      </c>
      <c r="M319" s="7">
        <v>36260</v>
      </c>
      <c r="N319" s="6">
        <v>36568</v>
      </c>
      <c r="O319" s="7">
        <v>37090</v>
      </c>
      <c r="P319" s="6">
        <v>37642</v>
      </c>
    </row>
    <row r="320" spans="2:16">
      <c r="B320" s="6">
        <v>30643</v>
      </c>
      <c r="C320" s="7">
        <v>31059</v>
      </c>
      <c r="D320" s="6">
        <v>31722</v>
      </c>
      <c r="E320" s="7">
        <v>32132</v>
      </c>
      <c r="F320" s="6">
        <v>32618</v>
      </c>
      <c r="G320" s="7">
        <v>33052</v>
      </c>
      <c r="H320" s="6">
        <v>33860</v>
      </c>
      <c r="I320" s="7">
        <v>34423</v>
      </c>
      <c r="J320" s="6">
        <v>34753</v>
      </c>
      <c r="K320" s="7">
        <v>35121</v>
      </c>
      <c r="L320" s="6">
        <v>35750</v>
      </c>
      <c r="M320" s="7">
        <v>36265</v>
      </c>
      <c r="N320" s="6">
        <v>36571</v>
      </c>
      <c r="O320" s="7">
        <v>37091</v>
      </c>
      <c r="P320" s="6">
        <v>37643</v>
      </c>
    </row>
    <row r="321" spans="2:16">
      <c r="B321" s="6">
        <v>30646</v>
      </c>
      <c r="C321" s="7">
        <v>31061</v>
      </c>
      <c r="D321" s="6">
        <v>31728</v>
      </c>
      <c r="E321" s="7">
        <v>32136</v>
      </c>
      <c r="F321" s="6">
        <v>32633</v>
      </c>
      <c r="G321" s="7">
        <v>33131</v>
      </c>
      <c r="H321" s="6">
        <v>33863</v>
      </c>
      <c r="I321" s="7">
        <v>34428</v>
      </c>
      <c r="J321" s="6">
        <v>34755</v>
      </c>
      <c r="K321" s="7">
        <v>35125</v>
      </c>
      <c r="L321" s="6">
        <v>35754</v>
      </c>
      <c r="M321" s="7">
        <v>36268</v>
      </c>
      <c r="N321" s="6">
        <v>36572</v>
      </c>
      <c r="O321" s="7">
        <v>37110</v>
      </c>
      <c r="P321" s="6">
        <v>37644</v>
      </c>
    </row>
    <row r="322" spans="2:16">
      <c r="B322" s="6">
        <v>30650</v>
      </c>
      <c r="C322" s="7">
        <v>31069</v>
      </c>
      <c r="D322" s="6">
        <v>31729</v>
      </c>
      <c r="E322" s="7">
        <v>32137</v>
      </c>
      <c r="F322" s="6">
        <v>32634</v>
      </c>
      <c r="G322" s="7">
        <v>33132</v>
      </c>
      <c r="H322" s="6">
        <v>33868</v>
      </c>
      <c r="I322" s="7">
        <v>34429</v>
      </c>
      <c r="J322" s="6">
        <v>34759</v>
      </c>
      <c r="K322" s="7">
        <v>35126</v>
      </c>
      <c r="L322" s="6">
        <v>35759</v>
      </c>
      <c r="M322" s="7">
        <v>36271</v>
      </c>
      <c r="N322" s="6">
        <v>36574</v>
      </c>
      <c r="O322" s="7">
        <v>37111</v>
      </c>
      <c r="P322" s="6">
        <v>37656</v>
      </c>
    </row>
    <row r="332" spans="2:16">
      <c r="B332" s="2" t="str">
        <f>B8</f>
        <v>Effective June 1, 2025</v>
      </c>
    </row>
    <row r="333" ht="13.5"/>
    <row r="334" ht="13.5" spans="2:16">
      <c r="B334" s="3" t="s">
        <v>1317</v>
      </c>
      <c r="C334" s="4"/>
      <c r="D334" s="4"/>
      <c r="E334" s="4"/>
      <c r="F334" s="4"/>
      <c r="G334" s="4"/>
      <c r="H334" s="4"/>
      <c r="I334" s="4"/>
      <c r="J334" s="4"/>
      <c r="K334" s="4"/>
      <c r="L334" s="4"/>
      <c r="M334" s="4"/>
      <c r="N334" s="4"/>
      <c r="O334" s="4"/>
      <c r="P334" s="5"/>
    </row>
    <row r="336" spans="2:16">
      <c r="B336" s="6">
        <v>37659</v>
      </c>
      <c r="C336" s="7">
        <v>38004</v>
      </c>
      <c r="D336" s="6">
        <v>38478</v>
      </c>
      <c r="E336" s="7">
        <v>38865</v>
      </c>
      <c r="F336" s="6">
        <v>39520</v>
      </c>
      <c r="G336" s="7">
        <v>40117</v>
      </c>
      <c r="H336" s="6">
        <v>40965</v>
      </c>
      <c r="I336" s="7">
        <v>41651</v>
      </c>
      <c r="J336" s="6">
        <v>42347</v>
      </c>
      <c r="K336" s="7">
        <v>43058</v>
      </c>
      <c r="L336" s="6">
        <v>43402</v>
      </c>
      <c r="M336" s="7">
        <v>43725</v>
      </c>
      <c r="N336" s="6">
        <v>44003</v>
      </c>
      <c r="O336" s="7">
        <v>44411</v>
      </c>
      <c r="P336" s="6">
        <v>44654</v>
      </c>
    </row>
    <row r="337" spans="2:16">
      <c r="B337" s="6">
        <v>37690</v>
      </c>
      <c r="C337" s="7">
        <v>38006</v>
      </c>
      <c r="D337" s="6">
        <v>38483</v>
      </c>
      <c r="E337" s="7">
        <v>38866</v>
      </c>
      <c r="F337" s="6">
        <v>39521</v>
      </c>
      <c r="G337" s="7">
        <v>40121</v>
      </c>
      <c r="H337" s="6">
        <v>41001</v>
      </c>
      <c r="I337" s="7">
        <v>41653</v>
      </c>
      <c r="J337" s="6">
        <v>42354</v>
      </c>
      <c r="K337" s="7">
        <v>43067</v>
      </c>
      <c r="L337" s="6">
        <v>43410</v>
      </c>
      <c r="M337" s="7">
        <v>43731</v>
      </c>
      <c r="N337" s="6">
        <v>44010</v>
      </c>
      <c r="O337" s="7">
        <v>44412</v>
      </c>
      <c r="P337" s="6">
        <v>44657</v>
      </c>
    </row>
    <row r="338" spans="2:16">
      <c r="B338" s="6">
        <v>37692</v>
      </c>
      <c r="C338" s="7">
        <v>38011</v>
      </c>
      <c r="D338" s="6">
        <v>38558</v>
      </c>
      <c r="E338" s="7">
        <v>38869</v>
      </c>
      <c r="F338" s="6">
        <v>39553</v>
      </c>
      <c r="G338" s="7">
        <v>40165</v>
      </c>
      <c r="H338" s="6">
        <v>41030</v>
      </c>
      <c r="I338" s="7">
        <v>41659</v>
      </c>
      <c r="J338" s="6">
        <v>42367</v>
      </c>
      <c r="K338" s="7">
        <v>43070</v>
      </c>
      <c r="L338" s="6">
        <v>43416</v>
      </c>
      <c r="M338" s="7">
        <v>43733</v>
      </c>
      <c r="N338" s="6">
        <v>44021</v>
      </c>
      <c r="O338" s="7">
        <v>44413</v>
      </c>
      <c r="P338" s="6">
        <v>44659</v>
      </c>
    </row>
    <row r="339" spans="2:16">
      <c r="B339" s="6">
        <v>37694</v>
      </c>
      <c r="C339" s="7">
        <v>38019</v>
      </c>
      <c r="D339" s="6">
        <v>38559</v>
      </c>
      <c r="E339" s="7">
        <v>38880</v>
      </c>
      <c r="F339" s="6">
        <v>39556</v>
      </c>
      <c r="G339" s="7">
        <v>40310</v>
      </c>
      <c r="H339" s="6">
        <v>41031</v>
      </c>
      <c r="I339" s="7">
        <v>41666</v>
      </c>
      <c r="J339" s="6">
        <v>42370</v>
      </c>
      <c r="K339" s="7">
        <v>43074</v>
      </c>
      <c r="L339" s="6">
        <v>43420</v>
      </c>
      <c r="M339" s="7">
        <v>43735</v>
      </c>
      <c r="N339" s="6">
        <v>44030</v>
      </c>
      <c r="O339" s="7">
        <v>44415</v>
      </c>
      <c r="P339" s="6">
        <v>44660</v>
      </c>
    </row>
    <row r="340" spans="2:16">
      <c r="B340" s="6">
        <v>37709</v>
      </c>
      <c r="C340" s="7">
        <v>38024</v>
      </c>
      <c r="D340" s="6">
        <v>38570</v>
      </c>
      <c r="E340" s="7">
        <v>38915</v>
      </c>
      <c r="F340" s="6">
        <v>39558</v>
      </c>
      <c r="G340" s="7">
        <v>40317</v>
      </c>
      <c r="H340" s="6">
        <v>41035</v>
      </c>
      <c r="I340" s="7">
        <v>41669</v>
      </c>
      <c r="J340" s="6">
        <v>42374</v>
      </c>
      <c r="K340" s="7">
        <v>43076</v>
      </c>
      <c r="L340" s="6">
        <v>43430</v>
      </c>
      <c r="M340" s="7">
        <v>43738</v>
      </c>
      <c r="N340" s="6">
        <v>44041</v>
      </c>
      <c r="O340" s="7">
        <v>44418</v>
      </c>
      <c r="P340" s="6">
        <v>44662</v>
      </c>
    </row>
    <row r="341" spans="2:16">
      <c r="B341" s="6">
        <v>37711</v>
      </c>
      <c r="C341" s="7">
        <v>38025</v>
      </c>
      <c r="D341" s="6">
        <v>38571</v>
      </c>
      <c r="E341" s="7">
        <v>38926</v>
      </c>
      <c r="F341" s="6">
        <v>39561</v>
      </c>
      <c r="G341" s="7">
        <v>40320</v>
      </c>
      <c r="H341" s="6">
        <v>41056</v>
      </c>
      <c r="I341" s="7">
        <v>41701</v>
      </c>
      <c r="J341" s="6">
        <v>42402</v>
      </c>
      <c r="K341" s="7">
        <v>43077</v>
      </c>
      <c r="L341" s="6">
        <v>43431</v>
      </c>
      <c r="M341" s="7">
        <v>43740</v>
      </c>
      <c r="N341" s="6">
        <v>44044</v>
      </c>
      <c r="O341" s="7">
        <v>44423</v>
      </c>
      <c r="P341" s="6">
        <v>44666</v>
      </c>
    </row>
    <row r="342" spans="2:16">
      <c r="B342" s="6">
        <v>37719</v>
      </c>
      <c r="C342" s="7">
        <v>38028</v>
      </c>
      <c r="D342" s="6">
        <v>38578</v>
      </c>
      <c r="E342" s="7">
        <v>38947</v>
      </c>
      <c r="F342" s="6">
        <v>39563</v>
      </c>
      <c r="G342" s="7">
        <v>40339</v>
      </c>
      <c r="H342" s="6">
        <v>41059</v>
      </c>
      <c r="I342" s="7">
        <v>41739</v>
      </c>
      <c r="J342" s="6">
        <v>42413</v>
      </c>
      <c r="K342" s="7">
        <v>43078</v>
      </c>
      <c r="L342" s="6">
        <v>43432</v>
      </c>
      <c r="M342" s="7">
        <v>43752</v>
      </c>
      <c r="N342" s="6">
        <v>44047</v>
      </c>
      <c r="O342" s="7">
        <v>44424</v>
      </c>
      <c r="P342" s="6">
        <v>44669</v>
      </c>
    </row>
    <row r="343" spans="2:16">
      <c r="B343" s="6">
        <v>37725</v>
      </c>
      <c r="C343" s="7">
        <v>38036</v>
      </c>
      <c r="D343" s="6">
        <v>38583</v>
      </c>
      <c r="E343" s="7">
        <v>38957</v>
      </c>
      <c r="F343" s="6">
        <v>39571</v>
      </c>
      <c r="G343" s="7">
        <v>40342</v>
      </c>
      <c r="H343" s="6">
        <v>41080</v>
      </c>
      <c r="I343" s="7">
        <v>41778</v>
      </c>
      <c r="J343" s="6">
        <v>42420</v>
      </c>
      <c r="K343" s="7">
        <v>43101</v>
      </c>
      <c r="L343" s="6">
        <v>43433</v>
      </c>
      <c r="M343" s="7">
        <v>43759</v>
      </c>
      <c r="N343" s="6">
        <v>44048</v>
      </c>
      <c r="O343" s="7">
        <v>44431</v>
      </c>
      <c r="P343" s="6">
        <v>44670</v>
      </c>
    </row>
    <row r="344" spans="2:16">
      <c r="B344" s="6">
        <v>37738</v>
      </c>
      <c r="C344" s="7">
        <v>38053</v>
      </c>
      <c r="D344" s="6">
        <v>38606</v>
      </c>
      <c r="E344" s="7">
        <v>38962</v>
      </c>
      <c r="F344" s="6">
        <v>39601</v>
      </c>
      <c r="G344" s="7">
        <v>40347</v>
      </c>
      <c r="H344" s="6">
        <v>41092</v>
      </c>
      <c r="I344" s="7">
        <v>41810</v>
      </c>
      <c r="J344" s="6">
        <v>42431</v>
      </c>
      <c r="K344" s="7">
        <v>43102</v>
      </c>
      <c r="L344" s="6">
        <v>43436</v>
      </c>
      <c r="M344" s="7">
        <v>43761</v>
      </c>
      <c r="N344" s="6">
        <v>44050</v>
      </c>
      <c r="O344" s="7">
        <v>44432</v>
      </c>
      <c r="P344" s="6">
        <v>44671</v>
      </c>
    </row>
    <row r="345" spans="2:16">
      <c r="B345" s="6">
        <v>37743</v>
      </c>
      <c r="C345" s="7">
        <v>38059</v>
      </c>
      <c r="D345" s="6">
        <v>38632</v>
      </c>
      <c r="E345" s="7">
        <v>38966</v>
      </c>
      <c r="F345" s="6">
        <v>39602</v>
      </c>
      <c r="G345" s="7">
        <v>40348</v>
      </c>
      <c r="H345" s="6">
        <v>41095</v>
      </c>
      <c r="I345" s="7">
        <v>41844</v>
      </c>
      <c r="J345" s="6">
        <v>42440</v>
      </c>
      <c r="K345" s="7">
        <v>43103</v>
      </c>
      <c r="L345" s="6">
        <v>43437</v>
      </c>
      <c r="M345" s="7">
        <v>43764</v>
      </c>
      <c r="N345" s="6">
        <v>44057</v>
      </c>
      <c r="O345" s="7">
        <v>44436</v>
      </c>
      <c r="P345" s="6">
        <v>44675</v>
      </c>
    </row>
    <row r="346" spans="2:16">
      <c r="B346" s="6">
        <v>37744</v>
      </c>
      <c r="C346" s="7">
        <v>38060</v>
      </c>
      <c r="D346" s="6">
        <v>38644</v>
      </c>
      <c r="E346" s="7">
        <v>39042</v>
      </c>
      <c r="F346" s="6">
        <v>39603</v>
      </c>
      <c r="G346" s="7">
        <v>40351</v>
      </c>
      <c r="H346" s="6">
        <v>41096</v>
      </c>
      <c r="I346" s="7">
        <v>42020</v>
      </c>
      <c r="J346" s="6">
        <v>42445</v>
      </c>
      <c r="K346" s="7">
        <v>43105</v>
      </c>
      <c r="L346" s="6">
        <v>43443</v>
      </c>
      <c r="M346" s="7">
        <v>43768</v>
      </c>
      <c r="N346" s="6">
        <v>44062</v>
      </c>
      <c r="O346" s="7">
        <v>44439</v>
      </c>
      <c r="P346" s="6">
        <v>44676</v>
      </c>
    </row>
    <row r="347" spans="2:16">
      <c r="B347" s="6">
        <v>37748</v>
      </c>
      <c r="C347" s="7">
        <v>38063</v>
      </c>
      <c r="D347" s="6">
        <v>38651</v>
      </c>
      <c r="E347" s="7">
        <v>39046</v>
      </c>
      <c r="F347" s="6">
        <v>39630</v>
      </c>
      <c r="G347" s="7">
        <v>40353</v>
      </c>
      <c r="H347" s="6">
        <v>41102</v>
      </c>
      <c r="I347" s="7">
        <v>42025</v>
      </c>
      <c r="J347" s="6">
        <v>42452</v>
      </c>
      <c r="K347" s="7">
        <v>43111</v>
      </c>
      <c r="L347" s="6">
        <v>43447</v>
      </c>
      <c r="M347" s="7">
        <v>43786</v>
      </c>
      <c r="N347" s="6">
        <v>44064</v>
      </c>
      <c r="O347" s="7">
        <v>44443</v>
      </c>
      <c r="P347" s="6">
        <v>44677</v>
      </c>
    </row>
    <row r="348" spans="2:16">
      <c r="B348" s="6">
        <v>37757</v>
      </c>
      <c r="C348" s="7">
        <v>38071</v>
      </c>
      <c r="D348" s="6">
        <v>38652</v>
      </c>
      <c r="E348" s="7">
        <v>39073</v>
      </c>
      <c r="F348" s="6">
        <v>39648</v>
      </c>
      <c r="G348" s="7">
        <v>40357</v>
      </c>
      <c r="H348" s="6">
        <v>41128</v>
      </c>
      <c r="I348" s="7">
        <v>42027</v>
      </c>
      <c r="J348" s="6">
        <v>42457</v>
      </c>
      <c r="K348" s="7">
        <v>43112</v>
      </c>
      <c r="L348" s="6">
        <v>43449</v>
      </c>
      <c r="M348" s="7">
        <v>43803</v>
      </c>
      <c r="N348" s="6">
        <v>44065</v>
      </c>
      <c r="O348" s="7">
        <v>44444</v>
      </c>
      <c r="P348" s="6">
        <v>44678</v>
      </c>
    </row>
    <row r="349" spans="2:16">
      <c r="B349" s="6">
        <v>37760</v>
      </c>
      <c r="C349" s="7">
        <v>38127</v>
      </c>
      <c r="D349" s="6">
        <v>38655</v>
      </c>
      <c r="E349" s="7">
        <v>39074</v>
      </c>
      <c r="F349" s="6">
        <v>39649</v>
      </c>
      <c r="G349" s="7">
        <v>40361</v>
      </c>
      <c r="H349" s="6">
        <v>41129</v>
      </c>
      <c r="I349" s="7">
        <v>42029</v>
      </c>
      <c r="J349" s="6">
        <v>42463</v>
      </c>
      <c r="K349" s="7">
        <v>43119</v>
      </c>
      <c r="L349" s="6">
        <v>43450</v>
      </c>
      <c r="M349" s="7">
        <v>43804</v>
      </c>
      <c r="N349" s="6">
        <v>44068</v>
      </c>
      <c r="O349" s="7">
        <v>44445</v>
      </c>
      <c r="P349" s="6">
        <v>44681</v>
      </c>
    </row>
    <row r="350" spans="2:16">
      <c r="B350" s="6">
        <v>37763</v>
      </c>
      <c r="C350" s="7">
        <v>38167</v>
      </c>
      <c r="D350" s="6">
        <v>38664</v>
      </c>
      <c r="E350" s="7">
        <v>39080</v>
      </c>
      <c r="F350" s="6">
        <v>39666</v>
      </c>
      <c r="G350" s="7">
        <v>40362</v>
      </c>
      <c r="H350" s="6">
        <v>41142</v>
      </c>
      <c r="I350" s="7">
        <v>42044</v>
      </c>
      <c r="J350" s="6">
        <v>42501</v>
      </c>
      <c r="K350" s="7">
        <v>43126</v>
      </c>
      <c r="L350" s="6">
        <v>43452</v>
      </c>
      <c r="M350" s="7">
        <v>43812</v>
      </c>
      <c r="N350" s="6">
        <v>44074</v>
      </c>
      <c r="O350" s="7">
        <v>44454</v>
      </c>
      <c r="P350" s="6">
        <v>44682</v>
      </c>
    </row>
    <row r="351" spans="2:16">
      <c r="B351" s="6">
        <v>37766</v>
      </c>
      <c r="C351" s="7">
        <v>38225</v>
      </c>
      <c r="D351" s="6">
        <v>38668</v>
      </c>
      <c r="E351" s="7">
        <v>39109</v>
      </c>
      <c r="F351" s="6">
        <v>39701</v>
      </c>
      <c r="G351" s="7">
        <v>40390</v>
      </c>
      <c r="H351" s="6">
        <v>41143</v>
      </c>
      <c r="I351" s="7">
        <v>42051</v>
      </c>
      <c r="J351" s="6">
        <v>42503</v>
      </c>
      <c r="K351" s="7">
        <v>43127</v>
      </c>
      <c r="L351" s="6">
        <v>43468</v>
      </c>
      <c r="M351" s="7">
        <v>43822</v>
      </c>
      <c r="N351" s="6">
        <v>44080</v>
      </c>
      <c r="O351" s="7">
        <v>44455</v>
      </c>
      <c r="P351" s="6">
        <v>44683</v>
      </c>
    </row>
    <row r="352" spans="2:16">
      <c r="B352" s="6">
        <v>37771</v>
      </c>
      <c r="C352" s="7">
        <v>38235</v>
      </c>
      <c r="D352" s="6">
        <v>38680</v>
      </c>
      <c r="E352" s="7">
        <v>39148</v>
      </c>
      <c r="F352" s="6">
        <v>39702</v>
      </c>
      <c r="G352" s="7">
        <v>40403</v>
      </c>
      <c r="H352" s="6">
        <v>41146</v>
      </c>
      <c r="I352" s="7">
        <v>42060</v>
      </c>
      <c r="J352" s="6">
        <v>42718</v>
      </c>
      <c r="K352" s="7">
        <v>43140</v>
      </c>
      <c r="L352" s="6">
        <v>43469</v>
      </c>
      <c r="M352" s="7">
        <v>43830</v>
      </c>
      <c r="N352" s="6">
        <v>44084</v>
      </c>
      <c r="O352" s="7">
        <v>44470</v>
      </c>
      <c r="P352" s="6">
        <v>44688</v>
      </c>
    </row>
    <row r="353" spans="2:16">
      <c r="B353" s="6">
        <v>37772</v>
      </c>
      <c r="C353" s="7">
        <v>38237</v>
      </c>
      <c r="D353" s="6">
        <v>38701</v>
      </c>
      <c r="E353" s="7">
        <v>39167</v>
      </c>
      <c r="F353" s="6">
        <v>39736</v>
      </c>
      <c r="G353" s="7">
        <v>40404</v>
      </c>
      <c r="H353" s="6">
        <v>41160</v>
      </c>
      <c r="I353" s="7">
        <v>42061</v>
      </c>
      <c r="J353" s="6">
        <v>42719</v>
      </c>
      <c r="K353" s="7">
        <v>43142</v>
      </c>
      <c r="L353" s="6">
        <v>43504</v>
      </c>
      <c r="M353" s="7">
        <v>43845</v>
      </c>
      <c r="N353" s="6">
        <v>44086</v>
      </c>
      <c r="O353" s="7">
        <v>44473</v>
      </c>
      <c r="P353" s="6">
        <v>44689</v>
      </c>
    </row>
    <row r="354" spans="2:16">
      <c r="B354" s="6">
        <v>37774</v>
      </c>
      <c r="C354" s="7">
        <v>38238</v>
      </c>
      <c r="D354" s="6">
        <v>38703</v>
      </c>
      <c r="E354" s="7">
        <v>39170</v>
      </c>
      <c r="F354" s="6">
        <v>39759</v>
      </c>
      <c r="G354" s="7">
        <v>40448</v>
      </c>
      <c r="H354" s="6">
        <v>41168</v>
      </c>
      <c r="I354" s="7">
        <v>42066</v>
      </c>
      <c r="J354" s="6">
        <v>42742</v>
      </c>
      <c r="K354" s="7">
        <v>43144</v>
      </c>
      <c r="L354" s="6">
        <v>43506</v>
      </c>
      <c r="M354" s="7">
        <v>43906</v>
      </c>
      <c r="N354" s="6">
        <v>44089</v>
      </c>
      <c r="O354" s="7">
        <v>44490</v>
      </c>
      <c r="P354" s="6">
        <v>44690</v>
      </c>
    </row>
    <row r="355" spans="2:16">
      <c r="B355" s="6">
        <v>37777</v>
      </c>
      <c r="C355" s="7">
        <v>38242</v>
      </c>
      <c r="D355" s="6">
        <v>38722</v>
      </c>
      <c r="E355" s="7">
        <v>39180</v>
      </c>
      <c r="F355" s="6">
        <v>39766</v>
      </c>
      <c r="G355" s="7">
        <v>40473</v>
      </c>
      <c r="H355" s="6">
        <v>41183</v>
      </c>
      <c r="I355" s="7">
        <v>42082</v>
      </c>
      <c r="J355" s="6">
        <v>42755</v>
      </c>
      <c r="K355" s="7">
        <v>43151</v>
      </c>
      <c r="L355" s="6">
        <v>43510</v>
      </c>
      <c r="M355" s="7">
        <v>43909</v>
      </c>
      <c r="N355" s="6">
        <v>44090</v>
      </c>
      <c r="O355" s="7">
        <v>44491</v>
      </c>
      <c r="P355" s="6">
        <v>44693</v>
      </c>
    </row>
    <row r="356" spans="2:16">
      <c r="B356" s="6">
        <v>37778</v>
      </c>
      <c r="C356" s="7">
        <v>38254</v>
      </c>
      <c r="D356" s="6">
        <v>38731</v>
      </c>
      <c r="E356" s="7">
        <v>39181</v>
      </c>
      <c r="F356" s="6">
        <v>39773</v>
      </c>
      <c r="G356" s="7">
        <v>40484</v>
      </c>
      <c r="H356" s="6">
        <v>41216</v>
      </c>
      <c r="I356" s="7">
        <v>42086</v>
      </c>
      <c r="J356" s="6">
        <v>42759</v>
      </c>
      <c r="K356" s="7">
        <v>43154</v>
      </c>
      <c r="L356" s="6">
        <v>43512</v>
      </c>
      <c r="M356" s="7">
        <v>43912</v>
      </c>
      <c r="N356" s="6">
        <v>44201</v>
      </c>
      <c r="O356" s="7">
        <v>44606</v>
      </c>
      <c r="P356" s="6">
        <v>44697</v>
      </c>
    </row>
    <row r="357" spans="2:16">
      <c r="B357" s="6">
        <v>37803</v>
      </c>
      <c r="C357" s="7">
        <v>38255</v>
      </c>
      <c r="D357" s="6">
        <v>38732</v>
      </c>
      <c r="E357" s="7">
        <v>39182</v>
      </c>
      <c r="F357" s="6">
        <v>39818</v>
      </c>
      <c r="G357" s="7">
        <v>40492</v>
      </c>
      <c r="H357" s="6">
        <v>41240</v>
      </c>
      <c r="I357" s="7">
        <v>42122</v>
      </c>
      <c r="J357" s="6">
        <v>43001</v>
      </c>
      <c r="K357" s="7">
        <v>43155</v>
      </c>
      <c r="L357" s="6">
        <v>43515</v>
      </c>
      <c r="M357" s="7">
        <v>43913</v>
      </c>
      <c r="N357" s="6">
        <v>44217</v>
      </c>
      <c r="O357" s="7">
        <v>44607</v>
      </c>
      <c r="P357" s="6">
        <v>44721</v>
      </c>
    </row>
    <row r="358" spans="2:16">
      <c r="B358" s="6">
        <v>37806</v>
      </c>
      <c r="C358" s="7">
        <v>38261</v>
      </c>
      <c r="D358" s="6">
        <v>38733</v>
      </c>
      <c r="E358" s="7">
        <v>39212</v>
      </c>
      <c r="F358" s="6">
        <v>39819</v>
      </c>
      <c r="G358" s="7">
        <v>40601</v>
      </c>
      <c r="H358" s="6">
        <v>41268</v>
      </c>
      <c r="I358" s="7">
        <v>42134</v>
      </c>
      <c r="J358" s="6">
        <v>43005</v>
      </c>
      <c r="K358" s="7">
        <v>43157</v>
      </c>
      <c r="L358" s="6">
        <v>43522</v>
      </c>
      <c r="M358" s="7">
        <v>43916</v>
      </c>
      <c r="N358" s="6">
        <v>44231</v>
      </c>
      <c r="O358" s="7">
        <v>44608</v>
      </c>
      <c r="P358" s="6">
        <v>44730</v>
      </c>
    </row>
    <row r="359" spans="2:16">
      <c r="B359" s="6">
        <v>37813</v>
      </c>
      <c r="C359" s="7">
        <v>38271</v>
      </c>
      <c r="D359" s="6">
        <v>38739</v>
      </c>
      <c r="E359" s="7">
        <v>39305</v>
      </c>
      <c r="F359" s="6">
        <v>39828</v>
      </c>
      <c r="G359" s="7">
        <v>40602</v>
      </c>
      <c r="H359" s="6">
        <v>41274</v>
      </c>
      <c r="I359" s="7">
        <v>42135</v>
      </c>
      <c r="J359" s="6">
        <v>43008</v>
      </c>
      <c r="K359" s="7">
        <v>43302</v>
      </c>
      <c r="L359" s="6">
        <v>43523</v>
      </c>
      <c r="M359" s="7">
        <v>43920</v>
      </c>
      <c r="N359" s="6">
        <v>44234</v>
      </c>
      <c r="O359" s="7">
        <v>44609</v>
      </c>
      <c r="P359" s="6">
        <v>44801</v>
      </c>
    </row>
    <row r="360" spans="2:16">
      <c r="B360" s="6">
        <v>37820</v>
      </c>
      <c r="C360" s="7">
        <v>38281</v>
      </c>
      <c r="D360" s="6">
        <v>38751</v>
      </c>
      <c r="E360" s="7">
        <v>39320</v>
      </c>
      <c r="F360" s="6">
        <v>39852</v>
      </c>
      <c r="G360" s="7">
        <v>40621</v>
      </c>
      <c r="H360" s="6">
        <v>41365</v>
      </c>
      <c r="I360" s="7">
        <v>42141</v>
      </c>
      <c r="J360" s="6">
        <v>43010</v>
      </c>
      <c r="K360" s="7">
        <v>43311</v>
      </c>
      <c r="L360" s="6">
        <v>43526</v>
      </c>
      <c r="M360" s="7">
        <v>43926</v>
      </c>
      <c r="N360" s="6">
        <v>44235</v>
      </c>
      <c r="O360" s="7">
        <v>44610</v>
      </c>
      <c r="P360" s="6">
        <v>44809</v>
      </c>
    </row>
    <row r="361" spans="2:16">
      <c r="B361" s="6">
        <v>37821</v>
      </c>
      <c r="C361" s="7">
        <v>38320</v>
      </c>
      <c r="D361" s="6">
        <v>38756</v>
      </c>
      <c r="E361" s="7">
        <v>39324</v>
      </c>
      <c r="F361" s="6">
        <v>39885</v>
      </c>
      <c r="G361" s="7">
        <v>40737</v>
      </c>
      <c r="H361" s="6">
        <v>41413</v>
      </c>
      <c r="I361" s="7">
        <v>42142</v>
      </c>
      <c r="J361" s="6">
        <v>43019</v>
      </c>
      <c r="K361" s="7">
        <v>43315</v>
      </c>
      <c r="L361" s="6">
        <v>43529</v>
      </c>
      <c r="M361" s="7">
        <v>43928</v>
      </c>
      <c r="N361" s="6">
        <v>44253</v>
      </c>
      <c r="O361" s="7">
        <v>44612</v>
      </c>
      <c r="P361" s="6">
        <v>44811</v>
      </c>
    </row>
    <row r="362" spans="2:16">
      <c r="B362" s="6">
        <v>37822</v>
      </c>
      <c r="C362" s="7">
        <v>38338</v>
      </c>
      <c r="D362" s="6">
        <v>38760</v>
      </c>
      <c r="E362" s="7">
        <v>39325</v>
      </c>
      <c r="F362" s="6">
        <v>40004</v>
      </c>
      <c r="G362" s="7">
        <v>40740</v>
      </c>
      <c r="H362" s="6">
        <v>41501</v>
      </c>
      <c r="I362" s="7">
        <v>42159</v>
      </c>
      <c r="J362" s="6">
        <v>43021</v>
      </c>
      <c r="K362" s="7">
        <v>43316</v>
      </c>
      <c r="L362" s="6">
        <v>43531</v>
      </c>
      <c r="M362" s="7">
        <v>43934</v>
      </c>
      <c r="N362" s="6">
        <v>44254</v>
      </c>
      <c r="O362" s="7">
        <v>44615</v>
      </c>
      <c r="P362" s="6">
        <v>44813</v>
      </c>
    </row>
    <row r="363" spans="2:16">
      <c r="B363" s="6">
        <v>37824</v>
      </c>
      <c r="C363" s="7">
        <v>38340</v>
      </c>
      <c r="D363" s="6">
        <v>38771</v>
      </c>
      <c r="E363" s="7">
        <v>39342</v>
      </c>
      <c r="F363" s="6">
        <v>40010</v>
      </c>
      <c r="G363" s="7">
        <v>40744</v>
      </c>
      <c r="H363" s="6">
        <v>41503</v>
      </c>
      <c r="I363" s="7">
        <v>42163</v>
      </c>
      <c r="J363" s="6">
        <v>43022</v>
      </c>
      <c r="K363" s="7">
        <v>43321</v>
      </c>
      <c r="L363" s="6">
        <v>43541</v>
      </c>
      <c r="M363" s="7">
        <v>43935</v>
      </c>
      <c r="N363" s="6">
        <v>44255</v>
      </c>
      <c r="O363" s="7">
        <v>44617</v>
      </c>
      <c r="P363" s="6">
        <v>44814</v>
      </c>
    </row>
    <row r="364" spans="2:16">
      <c r="B364" s="6">
        <v>37840</v>
      </c>
      <c r="C364" s="7">
        <v>38343</v>
      </c>
      <c r="D364" s="6">
        <v>38772</v>
      </c>
      <c r="E364" s="7">
        <v>39345</v>
      </c>
      <c r="F364" s="6">
        <v>40012</v>
      </c>
      <c r="G364" s="7">
        <v>40801</v>
      </c>
      <c r="H364" s="6">
        <v>41517</v>
      </c>
      <c r="I364" s="7">
        <v>42164</v>
      </c>
      <c r="J364" s="6">
        <v>43023</v>
      </c>
      <c r="K364" s="7">
        <v>43322</v>
      </c>
      <c r="L364" s="6">
        <v>43542</v>
      </c>
      <c r="M364" s="7">
        <v>43939</v>
      </c>
      <c r="N364" s="6">
        <v>44264</v>
      </c>
      <c r="O364" s="7">
        <v>44618</v>
      </c>
      <c r="P364" s="6">
        <v>44815</v>
      </c>
    </row>
    <row r="365" spans="2:16">
      <c r="B365" s="6">
        <v>37845</v>
      </c>
      <c r="C365" s="7">
        <v>38344</v>
      </c>
      <c r="D365" s="6">
        <v>38781</v>
      </c>
      <c r="E365" s="7">
        <v>39350</v>
      </c>
      <c r="F365" s="6">
        <v>40013</v>
      </c>
      <c r="G365" s="7">
        <v>40818</v>
      </c>
      <c r="H365" s="6">
        <v>41538</v>
      </c>
      <c r="I365" s="7">
        <v>42171</v>
      </c>
      <c r="J365" s="6">
        <v>43025</v>
      </c>
      <c r="K365" s="7">
        <v>43324</v>
      </c>
      <c r="L365" s="6">
        <v>43545</v>
      </c>
      <c r="M365" s="7">
        <v>43940</v>
      </c>
      <c r="N365" s="6">
        <v>44265</v>
      </c>
      <c r="O365" s="7">
        <v>44621</v>
      </c>
      <c r="P365" s="6">
        <v>44816</v>
      </c>
    </row>
    <row r="366" spans="2:16">
      <c r="B366" s="6">
        <v>37857</v>
      </c>
      <c r="C366" s="7">
        <v>38351</v>
      </c>
      <c r="D366" s="6">
        <v>38820</v>
      </c>
      <c r="E366" s="7">
        <v>39359</v>
      </c>
      <c r="F366" s="6">
        <v>40014</v>
      </c>
      <c r="G366" s="7">
        <v>40827</v>
      </c>
      <c r="H366" s="6">
        <v>41542</v>
      </c>
      <c r="I366" s="7">
        <v>42219</v>
      </c>
      <c r="J366" s="6">
        <v>43029</v>
      </c>
      <c r="K366" s="7">
        <v>43325</v>
      </c>
      <c r="L366" s="6">
        <v>43553</v>
      </c>
      <c r="M366" s="7">
        <v>43943</v>
      </c>
      <c r="N366" s="6">
        <v>44270</v>
      </c>
      <c r="O366" s="7">
        <v>44624</v>
      </c>
      <c r="P366" s="6">
        <v>44820</v>
      </c>
    </row>
    <row r="367" spans="2:16">
      <c r="B367" s="6">
        <v>37860</v>
      </c>
      <c r="C367" s="7">
        <v>38355</v>
      </c>
      <c r="D367" s="6">
        <v>38821</v>
      </c>
      <c r="E367" s="7">
        <v>39429</v>
      </c>
      <c r="F367" s="6">
        <v>40022</v>
      </c>
      <c r="G367" s="7">
        <v>40830</v>
      </c>
      <c r="H367" s="6">
        <v>41560</v>
      </c>
      <c r="I367" s="7">
        <v>42234</v>
      </c>
      <c r="J367" s="6">
        <v>43030</v>
      </c>
      <c r="K367" s="7">
        <v>43326</v>
      </c>
      <c r="L367" s="6">
        <v>43555</v>
      </c>
      <c r="M367" s="7">
        <v>43947</v>
      </c>
      <c r="N367" s="6">
        <v>44272</v>
      </c>
      <c r="O367" s="7">
        <v>44626</v>
      </c>
      <c r="P367" s="6">
        <v>44822</v>
      </c>
    </row>
    <row r="368" spans="2:16">
      <c r="B368" s="6">
        <v>37865</v>
      </c>
      <c r="C368" s="7">
        <v>38358</v>
      </c>
      <c r="D368" s="6">
        <v>38825</v>
      </c>
      <c r="E368" s="7">
        <v>39436</v>
      </c>
      <c r="F368" s="6">
        <v>40023</v>
      </c>
      <c r="G368" s="7">
        <v>40831</v>
      </c>
      <c r="H368" s="6">
        <v>41561</v>
      </c>
      <c r="I368" s="7">
        <v>42240</v>
      </c>
      <c r="J368" s="6">
        <v>43031</v>
      </c>
      <c r="K368" s="7">
        <v>43330</v>
      </c>
      <c r="L368" s="6">
        <v>43558</v>
      </c>
      <c r="M368" s="7">
        <v>43951</v>
      </c>
      <c r="N368" s="6">
        <v>44273</v>
      </c>
      <c r="O368" s="7">
        <v>44627</v>
      </c>
      <c r="P368" s="6">
        <v>44824</v>
      </c>
    </row>
    <row r="369" spans="2:16">
      <c r="B369" s="6">
        <v>37874</v>
      </c>
      <c r="C369" s="7">
        <v>38362</v>
      </c>
      <c r="D369" s="6">
        <v>38826</v>
      </c>
      <c r="E369" s="7">
        <v>39437</v>
      </c>
      <c r="F369" s="6">
        <v>40026</v>
      </c>
      <c r="G369" s="7">
        <v>40845</v>
      </c>
      <c r="H369" s="6">
        <v>41601</v>
      </c>
      <c r="I369" s="7">
        <v>42241</v>
      </c>
      <c r="J369" s="6">
        <v>43036</v>
      </c>
      <c r="K369" s="7">
        <v>43331</v>
      </c>
      <c r="L369" s="6">
        <v>43567</v>
      </c>
      <c r="M369" s="7">
        <v>43953</v>
      </c>
      <c r="N369" s="6">
        <v>44275</v>
      </c>
      <c r="O369" s="7">
        <v>44633</v>
      </c>
      <c r="P369" s="6">
        <v>44825</v>
      </c>
    </row>
    <row r="370" spans="2:16">
      <c r="B370" s="6">
        <v>37876</v>
      </c>
      <c r="C370" s="7">
        <v>38375</v>
      </c>
      <c r="D370" s="6">
        <v>38827</v>
      </c>
      <c r="E370" s="7">
        <v>39443</v>
      </c>
      <c r="F370" s="6">
        <v>40031</v>
      </c>
      <c r="G370" s="7">
        <v>40847</v>
      </c>
      <c r="H370" s="6">
        <v>41605</v>
      </c>
      <c r="I370" s="7">
        <v>42252</v>
      </c>
      <c r="J370" s="6">
        <v>43040</v>
      </c>
      <c r="K370" s="7">
        <v>43335</v>
      </c>
      <c r="L370" s="6">
        <v>43713</v>
      </c>
      <c r="M370" s="7">
        <v>43961</v>
      </c>
      <c r="N370" s="6">
        <v>44280</v>
      </c>
      <c r="O370" s="7">
        <v>44634</v>
      </c>
      <c r="P370" s="6">
        <v>44827</v>
      </c>
    </row>
    <row r="371" spans="2:16">
      <c r="B371" s="6">
        <v>37877</v>
      </c>
      <c r="C371" s="7">
        <v>38382</v>
      </c>
      <c r="D371" s="6">
        <v>38829</v>
      </c>
      <c r="E371" s="7">
        <v>39457</v>
      </c>
      <c r="F371" s="6">
        <v>40033</v>
      </c>
      <c r="G371" s="7">
        <v>40849</v>
      </c>
      <c r="H371" s="6">
        <v>41612</v>
      </c>
      <c r="I371" s="7">
        <v>42262</v>
      </c>
      <c r="J371" s="6">
        <v>43046</v>
      </c>
      <c r="K371" s="7">
        <v>43336</v>
      </c>
      <c r="L371" s="6">
        <v>43717</v>
      </c>
      <c r="M371" s="7">
        <v>43963</v>
      </c>
      <c r="N371" s="6">
        <v>44287</v>
      </c>
      <c r="O371" s="7">
        <v>44639</v>
      </c>
      <c r="P371" s="6">
        <v>44830</v>
      </c>
    </row>
    <row r="372" spans="2:16">
      <c r="B372" s="6">
        <v>37886</v>
      </c>
      <c r="C372" s="7">
        <v>38389</v>
      </c>
      <c r="D372" s="6">
        <v>38839</v>
      </c>
      <c r="E372" s="7">
        <v>39459</v>
      </c>
      <c r="F372" s="6">
        <v>40047</v>
      </c>
      <c r="G372" s="7">
        <v>40854</v>
      </c>
      <c r="H372" s="6">
        <v>41621</v>
      </c>
      <c r="I372" s="7">
        <v>42274</v>
      </c>
      <c r="J372" s="6">
        <v>43047</v>
      </c>
      <c r="K372" s="7">
        <v>43338</v>
      </c>
      <c r="L372" s="6">
        <v>43718</v>
      </c>
      <c r="M372" s="7">
        <v>43964</v>
      </c>
      <c r="N372" s="6">
        <v>44288</v>
      </c>
      <c r="O372" s="7">
        <v>44640</v>
      </c>
      <c r="P372" s="6">
        <v>44833</v>
      </c>
    </row>
    <row r="373" spans="2:16">
      <c r="B373" s="6">
        <v>37890</v>
      </c>
      <c r="C373" s="7">
        <v>38451</v>
      </c>
      <c r="D373" s="6">
        <v>38841</v>
      </c>
      <c r="E373" s="7">
        <v>39465</v>
      </c>
      <c r="F373" s="6">
        <v>40061</v>
      </c>
      <c r="G373" s="7">
        <v>40906</v>
      </c>
      <c r="H373" s="6">
        <v>41622</v>
      </c>
      <c r="I373" s="7">
        <v>42276</v>
      </c>
      <c r="J373" s="6">
        <v>43048</v>
      </c>
      <c r="K373" s="7">
        <v>43342</v>
      </c>
      <c r="L373" s="6">
        <v>43719</v>
      </c>
      <c r="M373" s="7">
        <v>43967</v>
      </c>
      <c r="N373" s="6">
        <v>44401</v>
      </c>
      <c r="O373" s="7">
        <v>44643</v>
      </c>
      <c r="P373" s="6">
        <v>44838</v>
      </c>
    </row>
    <row r="374" spans="2:16">
      <c r="B374" s="6">
        <v>37891</v>
      </c>
      <c r="C374" s="7">
        <v>38456</v>
      </c>
      <c r="D374" s="6">
        <v>38849</v>
      </c>
      <c r="E374" s="7">
        <v>39466</v>
      </c>
      <c r="F374" s="6">
        <v>40063</v>
      </c>
      <c r="G374" s="7">
        <v>40930</v>
      </c>
      <c r="H374" s="6">
        <v>41635</v>
      </c>
      <c r="I374" s="7">
        <v>42320</v>
      </c>
      <c r="J374" s="6">
        <v>43050</v>
      </c>
      <c r="K374" s="7">
        <v>43346</v>
      </c>
      <c r="L374" s="6">
        <v>43721</v>
      </c>
      <c r="M374" s="7">
        <v>43971</v>
      </c>
      <c r="N374" s="6">
        <v>44402</v>
      </c>
      <c r="O374" s="7">
        <v>44644</v>
      </c>
      <c r="P374" s="6">
        <v>44842</v>
      </c>
    </row>
    <row r="375" spans="2:16">
      <c r="B375" s="6">
        <v>37927</v>
      </c>
      <c r="C375" s="7">
        <v>38464</v>
      </c>
      <c r="D375" s="6">
        <v>38857</v>
      </c>
      <c r="E375" s="7">
        <v>39475</v>
      </c>
      <c r="F375" s="6">
        <v>40065</v>
      </c>
      <c r="G375" s="7">
        <v>40944</v>
      </c>
      <c r="H375" s="6">
        <v>41649</v>
      </c>
      <c r="I375" s="7">
        <v>42322</v>
      </c>
      <c r="J375" s="6">
        <v>43055</v>
      </c>
      <c r="K375" s="7">
        <v>43349</v>
      </c>
      <c r="L375" s="6">
        <v>43723</v>
      </c>
      <c r="M375" s="7">
        <v>43974</v>
      </c>
      <c r="N375" s="6">
        <v>44403</v>
      </c>
      <c r="O375" s="7">
        <v>44645</v>
      </c>
      <c r="P375" s="6">
        <v>44843</v>
      </c>
    </row>
    <row r="376" spans="2:16">
      <c r="B376" s="6">
        <v>38001</v>
      </c>
      <c r="C376" s="7">
        <v>38474</v>
      </c>
      <c r="D376" s="6">
        <v>38863</v>
      </c>
      <c r="E376" s="7">
        <v>39477</v>
      </c>
      <c r="F376" s="6">
        <v>40108</v>
      </c>
      <c r="G376" s="7">
        <v>40955</v>
      </c>
      <c r="H376" s="6">
        <v>41650</v>
      </c>
      <c r="I376" s="7">
        <v>42332</v>
      </c>
      <c r="J376" s="6">
        <v>43056</v>
      </c>
      <c r="K376" s="7">
        <v>43351</v>
      </c>
      <c r="L376" s="6">
        <v>43724</v>
      </c>
      <c r="M376" s="7">
        <v>43981</v>
      </c>
      <c r="N376" s="6">
        <v>44408</v>
      </c>
      <c r="O376" s="7">
        <v>44653</v>
      </c>
      <c r="P376" s="6">
        <v>44845</v>
      </c>
    </row>
    <row r="386" spans="2:16">
      <c r="B386" s="2" t="str">
        <f>$B$8</f>
        <v>Effective June 1, 2025</v>
      </c>
    </row>
    <row r="387" ht="13.5"/>
    <row r="388" ht="13.5" spans="2:16">
      <c r="B388" s="3" t="s">
        <v>1317</v>
      </c>
      <c r="C388" s="4"/>
      <c r="D388" s="4"/>
      <c r="E388" s="4"/>
      <c r="F388" s="4"/>
      <c r="G388" s="4"/>
      <c r="H388" s="4"/>
      <c r="I388" s="4"/>
      <c r="J388" s="4"/>
      <c r="K388" s="4"/>
      <c r="L388" s="4"/>
      <c r="M388" s="4"/>
      <c r="N388" s="4"/>
      <c r="O388" s="4"/>
      <c r="P388" s="5"/>
    </row>
    <row r="390" spans="2:16">
      <c r="B390" s="6">
        <v>44846</v>
      </c>
      <c r="C390" s="7">
        <v>45307</v>
      </c>
      <c r="D390" s="6">
        <v>45638</v>
      </c>
      <c r="E390" s="7">
        <v>45859</v>
      </c>
      <c r="F390" s="6">
        <v>46110</v>
      </c>
      <c r="G390" s="7">
        <v>46552</v>
      </c>
      <c r="H390" s="6">
        <v>46795</v>
      </c>
      <c r="I390" s="7">
        <v>47104</v>
      </c>
      <c r="J390" s="6">
        <v>47361</v>
      </c>
      <c r="K390" s="7">
        <v>47648</v>
      </c>
      <c r="L390" s="6">
        <v>48115</v>
      </c>
      <c r="M390" s="7">
        <v>48462</v>
      </c>
      <c r="N390" s="6">
        <v>48813</v>
      </c>
      <c r="O390" s="7">
        <v>49060</v>
      </c>
      <c r="P390" s="6">
        <v>49240</v>
      </c>
    </row>
    <row r="391" spans="2:16">
      <c r="B391" s="6">
        <v>44847</v>
      </c>
      <c r="C391" s="7">
        <v>45309</v>
      </c>
      <c r="D391" s="6">
        <v>45640</v>
      </c>
      <c r="E391" s="7">
        <v>45865</v>
      </c>
      <c r="F391" s="6">
        <v>46122</v>
      </c>
      <c r="G391" s="7">
        <v>46553</v>
      </c>
      <c r="H391" s="6">
        <v>46796</v>
      </c>
      <c r="I391" s="7">
        <v>47106</v>
      </c>
      <c r="J391" s="6">
        <v>47362</v>
      </c>
      <c r="K391" s="7">
        <v>47654</v>
      </c>
      <c r="L391" s="6">
        <v>48117</v>
      </c>
      <c r="M391" s="7">
        <v>48463</v>
      </c>
      <c r="N391" s="6">
        <v>48816</v>
      </c>
      <c r="O391" s="7">
        <v>49062</v>
      </c>
      <c r="P391" s="6">
        <v>49242</v>
      </c>
    </row>
    <row r="392" spans="2:16">
      <c r="B392" s="6">
        <v>44850</v>
      </c>
      <c r="C392" s="7">
        <v>45310</v>
      </c>
      <c r="D392" s="6">
        <v>45644</v>
      </c>
      <c r="E392" s="7">
        <v>45866</v>
      </c>
      <c r="F392" s="6">
        <v>46126</v>
      </c>
      <c r="G392" s="7">
        <v>46554</v>
      </c>
      <c r="H392" s="6">
        <v>46797</v>
      </c>
      <c r="I392" s="7">
        <v>47111</v>
      </c>
      <c r="J392" s="6">
        <v>47367</v>
      </c>
      <c r="K392" s="7">
        <v>47670</v>
      </c>
      <c r="L392" s="6">
        <v>48118</v>
      </c>
      <c r="M392" s="7">
        <v>48464</v>
      </c>
      <c r="N392" s="6">
        <v>48817</v>
      </c>
      <c r="O392" s="7">
        <v>49063</v>
      </c>
      <c r="P392" s="6">
        <v>49245</v>
      </c>
    </row>
    <row r="393" spans="2:16">
      <c r="B393" s="6">
        <v>44854</v>
      </c>
      <c r="C393" s="7">
        <v>45314</v>
      </c>
      <c r="D393" s="6">
        <v>45648</v>
      </c>
      <c r="E393" s="7">
        <v>45869</v>
      </c>
      <c r="F393" s="6">
        <v>46129</v>
      </c>
      <c r="G393" s="7">
        <v>46555</v>
      </c>
      <c r="H393" s="6">
        <v>46798</v>
      </c>
      <c r="I393" s="7">
        <v>47112</v>
      </c>
      <c r="J393" s="6">
        <v>47371</v>
      </c>
      <c r="K393" s="7">
        <v>47719</v>
      </c>
      <c r="L393" s="6">
        <v>48130</v>
      </c>
      <c r="M393" s="7">
        <v>48471</v>
      </c>
      <c r="N393" s="6">
        <v>48820</v>
      </c>
      <c r="O393" s="7">
        <v>49064</v>
      </c>
      <c r="P393" s="6">
        <v>49250</v>
      </c>
    </row>
    <row r="394" spans="2:16">
      <c r="B394" s="6">
        <v>44856</v>
      </c>
      <c r="C394" s="7">
        <v>45316</v>
      </c>
      <c r="D394" s="6">
        <v>45653</v>
      </c>
      <c r="E394" s="7">
        <v>45870</v>
      </c>
      <c r="F394" s="6">
        <v>46130</v>
      </c>
      <c r="G394" s="7">
        <v>46562</v>
      </c>
      <c r="H394" s="6">
        <v>46799</v>
      </c>
      <c r="I394" s="7">
        <v>47114</v>
      </c>
      <c r="J394" s="6">
        <v>47381</v>
      </c>
      <c r="K394" s="7">
        <v>47805</v>
      </c>
      <c r="L394" s="6">
        <v>48131</v>
      </c>
      <c r="M394" s="7">
        <v>48473</v>
      </c>
      <c r="N394" s="6">
        <v>48827</v>
      </c>
      <c r="O394" s="7">
        <v>49065</v>
      </c>
      <c r="P394" s="6">
        <v>49254</v>
      </c>
    </row>
    <row r="395" spans="2:16">
      <c r="B395" s="6">
        <v>44859</v>
      </c>
      <c r="C395" s="7">
        <v>45318</v>
      </c>
      <c r="D395" s="6">
        <v>45661</v>
      </c>
      <c r="E395" s="7">
        <v>45871</v>
      </c>
      <c r="F395" s="6">
        <v>46131</v>
      </c>
      <c r="G395" s="7">
        <v>46563</v>
      </c>
      <c r="H395" s="6">
        <v>46815</v>
      </c>
      <c r="I395" s="7">
        <v>47119</v>
      </c>
      <c r="J395" s="6">
        <v>47383</v>
      </c>
      <c r="K395" s="7">
        <v>47834</v>
      </c>
      <c r="L395" s="6">
        <v>48133</v>
      </c>
      <c r="M395" s="7">
        <v>48476</v>
      </c>
      <c r="N395" s="6">
        <v>48830</v>
      </c>
      <c r="O395" s="7">
        <v>49068</v>
      </c>
      <c r="P395" s="6">
        <v>49257</v>
      </c>
    </row>
    <row r="396" spans="2:16">
      <c r="B396" s="6">
        <v>44861</v>
      </c>
      <c r="C396" s="7">
        <v>45320</v>
      </c>
      <c r="D396" s="6">
        <v>45669</v>
      </c>
      <c r="E396" s="7">
        <v>45872</v>
      </c>
      <c r="F396" s="6">
        <v>46135</v>
      </c>
      <c r="G396" s="7">
        <v>46565</v>
      </c>
      <c r="H396" s="6">
        <v>46914</v>
      </c>
      <c r="I396" s="7">
        <v>47122</v>
      </c>
      <c r="J396" s="6">
        <v>47385</v>
      </c>
      <c r="K396" s="7">
        <v>47836</v>
      </c>
      <c r="L396" s="6">
        <v>48157</v>
      </c>
      <c r="M396" s="7">
        <v>48607</v>
      </c>
      <c r="N396" s="6">
        <v>48836</v>
      </c>
      <c r="O396" s="7">
        <v>49070</v>
      </c>
      <c r="P396" s="6">
        <v>49259</v>
      </c>
    </row>
    <row r="397" spans="2:16">
      <c r="B397" s="6">
        <v>44865</v>
      </c>
      <c r="C397" s="7">
        <v>45325</v>
      </c>
      <c r="D397" s="6">
        <v>45673</v>
      </c>
      <c r="E397" s="7">
        <v>45875</v>
      </c>
      <c r="F397" s="6">
        <v>46149</v>
      </c>
      <c r="G397" s="7">
        <v>46567</v>
      </c>
      <c r="H397" s="6">
        <v>46915</v>
      </c>
      <c r="I397" s="7">
        <v>47124</v>
      </c>
      <c r="J397" s="6">
        <v>47394</v>
      </c>
      <c r="K397" s="7">
        <v>47842</v>
      </c>
      <c r="L397" s="6">
        <v>48158</v>
      </c>
      <c r="M397" s="7">
        <v>48611</v>
      </c>
      <c r="N397" s="6">
        <v>48837</v>
      </c>
      <c r="O397" s="7">
        <v>49078</v>
      </c>
      <c r="P397" s="6">
        <v>49261</v>
      </c>
    </row>
    <row r="398" spans="2:16">
      <c r="B398" s="6">
        <v>44866</v>
      </c>
      <c r="C398" s="7">
        <v>45327</v>
      </c>
      <c r="D398" s="6">
        <v>45674</v>
      </c>
      <c r="E398" s="7">
        <v>45876</v>
      </c>
      <c r="F398" s="6">
        <v>46154</v>
      </c>
      <c r="G398" s="7">
        <v>46571</v>
      </c>
      <c r="H398" s="6">
        <v>46916</v>
      </c>
      <c r="I398" s="7">
        <v>47126</v>
      </c>
      <c r="J398" s="6">
        <v>47396</v>
      </c>
      <c r="K398" s="7">
        <v>47845</v>
      </c>
      <c r="L398" s="6">
        <v>48160</v>
      </c>
      <c r="M398" s="7">
        <v>48612</v>
      </c>
      <c r="N398" s="6">
        <v>48838</v>
      </c>
      <c r="O398" s="7">
        <v>49079</v>
      </c>
      <c r="P398" s="6">
        <v>49265</v>
      </c>
    </row>
    <row r="399" spans="2:16">
      <c r="B399" s="6">
        <v>44874</v>
      </c>
      <c r="C399" s="7">
        <v>45328</v>
      </c>
      <c r="D399" s="6">
        <v>45677</v>
      </c>
      <c r="E399" s="7">
        <v>45877</v>
      </c>
      <c r="F399" s="6">
        <v>46157</v>
      </c>
      <c r="G399" s="7">
        <v>46572</v>
      </c>
      <c r="H399" s="6">
        <v>46919</v>
      </c>
      <c r="I399" s="7">
        <v>47136</v>
      </c>
      <c r="J399" s="6">
        <v>47420</v>
      </c>
      <c r="K399" s="7">
        <v>47848</v>
      </c>
      <c r="L399" s="6">
        <v>48161</v>
      </c>
      <c r="M399" s="7">
        <v>48616</v>
      </c>
      <c r="N399" s="6">
        <v>48846</v>
      </c>
      <c r="O399" s="7">
        <v>49080</v>
      </c>
      <c r="P399" s="6">
        <v>49267</v>
      </c>
    </row>
    <row r="400" spans="2:16">
      <c r="B400" s="6">
        <v>44875</v>
      </c>
      <c r="C400" s="7">
        <v>45330</v>
      </c>
      <c r="D400" s="6">
        <v>45690</v>
      </c>
      <c r="E400" s="7">
        <v>45879</v>
      </c>
      <c r="F400" s="6">
        <v>46158</v>
      </c>
      <c r="G400" s="7">
        <v>46573</v>
      </c>
      <c r="H400" s="6">
        <v>46922</v>
      </c>
      <c r="I400" s="7">
        <v>47143</v>
      </c>
      <c r="J400" s="6">
        <v>47421</v>
      </c>
      <c r="K400" s="7">
        <v>47857</v>
      </c>
      <c r="L400" s="6">
        <v>48166</v>
      </c>
      <c r="M400" s="7">
        <v>48617</v>
      </c>
      <c r="N400" s="6">
        <v>48848</v>
      </c>
      <c r="O400" s="7">
        <v>49083</v>
      </c>
      <c r="P400" s="6">
        <v>49270</v>
      </c>
    </row>
    <row r="401" spans="2:16">
      <c r="B401" s="6">
        <v>44878</v>
      </c>
      <c r="C401" s="7">
        <v>45331</v>
      </c>
      <c r="D401" s="6">
        <v>45692</v>
      </c>
      <c r="E401" s="7">
        <v>45883</v>
      </c>
      <c r="F401" s="6">
        <v>46167</v>
      </c>
      <c r="G401" s="7">
        <v>46574</v>
      </c>
      <c r="H401" s="6">
        <v>46931</v>
      </c>
      <c r="I401" s="7">
        <v>47161</v>
      </c>
      <c r="J401" s="6">
        <v>47429</v>
      </c>
      <c r="K401" s="7">
        <v>47876</v>
      </c>
      <c r="L401" s="6">
        <v>48169</v>
      </c>
      <c r="M401" s="7">
        <v>48622</v>
      </c>
      <c r="N401" s="6">
        <v>48852</v>
      </c>
      <c r="O401" s="7">
        <v>49087</v>
      </c>
      <c r="P401" s="6">
        <v>49277</v>
      </c>
    </row>
    <row r="402" spans="2:16">
      <c r="B402" s="6">
        <v>44880</v>
      </c>
      <c r="C402" s="7">
        <v>45335</v>
      </c>
      <c r="D402" s="6">
        <v>45694</v>
      </c>
      <c r="E402" s="7">
        <v>45885</v>
      </c>
      <c r="F402" s="6">
        <v>46176</v>
      </c>
      <c r="G402" s="7">
        <v>46701</v>
      </c>
      <c r="H402" s="6">
        <v>46932</v>
      </c>
      <c r="I402" s="7">
        <v>47164</v>
      </c>
      <c r="J402" s="6">
        <v>47441</v>
      </c>
      <c r="K402" s="7">
        <v>47881</v>
      </c>
      <c r="L402" s="6">
        <v>48179</v>
      </c>
      <c r="M402" s="7">
        <v>48623</v>
      </c>
      <c r="N402" s="6">
        <v>48853</v>
      </c>
      <c r="O402" s="7">
        <v>49088</v>
      </c>
      <c r="P402" s="6">
        <v>49278</v>
      </c>
    </row>
    <row r="403" spans="2:16">
      <c r="B403" s="6">
        <v>44883</v>
      </c>
      <c r="C403" s="7">
        <v>45336</v>
      </c>
      <c r="D403" s="6">
        <v>45698</v>
      </c>
      <c r="E403" s="7">
        <v>45887</v>
      </c>
      <c r="F403" s="6">
        <v>46183</v>
      </c>
      <c r="G403" s="7">
        <v>46703</v>
      </c>
      <c r="H403" s="6">
        <v>46933</v>
      </c>
      <c r="I403" s="7">
        <v>47165</v>
      </c>
      <c r="J403" s="6">
        <v>47451</v>
      </c>
      <c r="K403" s="7">
        <v>47882</v>
      </c>
      <c r="L403" s="6">
        <v>48189</v>
      </c>
      <c r="M403" s="7">
        <v>48626</v>
      </c>
      <c r="N403" s="6">
        <v>48857</v>
      </c>
      <c r="O403" s="7">
        <v>49090</v>
      </c>
      <c r="P403" s="6">
        <v>49282</v>
      </c>
    </row>
    <row r="404" spans="2:16">
      <c r="B404" s="6">
        <v>44888</v>
      </c>
      <c r="C404" s="7">
        <v>45338</v>
      </c>
      <c r="D404" s="6">
        <v>45699</v>
      </c>
      <c r="E404" s="7">
        <v>45889</v>
      </c>
      <c r="F404" s="6">
        <v>46231</v>
      </c>
      <c r="G404" s="7">
        <v>46710</v>
      </c>
      <c r="H404" s="6">
        <v>46936</v>
      </c>
      <c r="I404" s="7">
        <v>47166</v>
      </c>
      <c r="J404" s="6">
        <v>47455</v>
      </c>
      <c r="K404" s="7">
        <v>47884</v>
      </c>
      <c r="L404" s="6">
        <v>48190</v>
      </c>
      <c r="M404" s="7">
        <v>48629</v>
      </c>
      <c r="N404" s="6">
        <v>48858</v>
      </c>
      <c r="O404" s="7">
        <v>49091</v>
      </c>
      <c r="P404" s="6">
        <v>49283</v>
      </c>
    </row>
    <row r="405" spans="2:16">
      <c r="B405" s="6">
        <v>44889</v>
      </c>
      <c r="C405" s="7">
        <v>45339</v>
      </c>
      <c r="D405" s="6">
        <v>45701</v>
      </c>
      <c r="E405" s="7">
        <v>45891</v>
      </c>
      <c r="F405" s="6">
        <v>46301</v>
      </c>
      <c r="G405" s="7">
        <v>46711</v>
      </c>
      <c r="H405" s="6">
        <v>46937</v>
      </c>
      <c r="I405" s="7">
        <v>47167</v>
      </c>
      <c r="J405" s="6">
        <v>47457</v>
      </c>
      <c r="K405" s="7">
        <v>47920</v>
      </c>
      <c r="L405" s="6">
        <v>48191</v>
      </c>
      <c r="M405" s="7">
        <v>48630</v>
      </c>
      <c r="N405" s="6">
        <v>48859</v>
      </c>
      <c r="O405" s="7">
        <v>49093</v>
      </c>
      <c r="P405" s="6">
        <v>49285</v>
      </c>
    </row>
    <row r="406" spans="2:16">
      <c r="B406" s="6">
        <v>44890</v>
      </c>
      <c r="C406" s="7">
        <v>45341</v>
      </c>
      <c r="D406" s="6">
        <v>45714</v>
      </c>
      <c r="E406" s="7">
        <v>45895</v>
      </c>
      <c r="F406" s="6">
        <v>46303</v>
      </c>
      <c r="G406" s="7">
        <v>46721</v>
      </c>
      <c r="H406" s="6">
        <v>46938</v>
      </c>
      <c r="I406" s="7">
        <v>47170</v>
      </c>
      <c r="J406" s="6">
        <v>47462</v>
      </c>
      <c r="K406" s="7">
        <v>47925</v>
      </c>
      <c r="L406" s="6">
        <v>48353</v>
      </c>
      <c r="M406" s="7">
        <v>48631</v>
      </c>
      <c r="N406" s="6">
        <v>48862</v>
      </c>
      <c r="O406" s="7">
        <v>49097</v>
      </c>
      <c r="P406" s="6">
        <v>49286</v>
      </c>
    </row>
    <row r="407" spans="2:16">
      <c r="B407" s="6">
        <v>45001</v>
      </c>
      <c r="C407" s="7">
        <v>45344</v>
      </c>
      <c r="D407" s="6">
        <v>45720</v>
      </c>
      <c r="E407" s="7">
        <v>45899</v>
      </c>
      <c r="F407" s="6">
        <v>46310</v>
      </c>
      <c r="G407" s="7">
        <v>46723</v>
      </c>
      <c r="H407" s="6">
        <v>46943</v>
      </c>
      <c r="I407" s="7">
        <v>47177</v>
      </c>
      <c r="J407" s="6">
        <v>47464</v>
      </c>
      <c r="K407" s="7">
        <v>47933</v>
      </c>
      <c r="L407" s="6">
        <v>48356</v>
      </c>
      <c r="M407" s="7">
        <v>48633</v>
      </c>
      <c r="N407" s="6">
        <v>48872</v>
      </c>
      <c r="O407" s="7">
        <v>49098</v>
      </c>
      <c r="P407" s="6">
        <v>49287</v>
      </c>
    </row>
    <row r="408" spans="2:16">
      <c r="B408" s="6">
        <v>45003</v>
      </c>
      <c r="C408" s="7">
        <v>45345</v>
      </c>
      <c r="D408" s="6">
        <v>45721</v>
      </c>
      <c r="E408" s="7">
        <v>46001</v>
      </c>
      <c r="F408" s="6">
        <v>46341</v>
      </c>
      <c r="G408" s="7">
        <v>46725</v>
      </c>
      <c r="H408" s="6">
        <v>46945</v>
      </c>
      <c r="I408" s="7">
        <v>47203</v>
      </c>
      <c r="J408" s="6">
        <v>47469</v>
      </c>
      <c r="K408" s="7">
        <v>47935</v>
      </c>
      <c r="L408" s="6">
        <v>48357</v>
      </c>
      <c r="M408" s="7">
        <v>48634</v>
      </c>
      <c r="N408" s="6">
        <v>48874</v>
      </c>
      <c r="O408" s="7">
        <v>49101</v>
      </c>
      <c r="P408" s="6">
        <v>49301</v>
      </c>
    </row>
    <row r="409" spans="2:16">
      <c r="B409" s="6">
        <v>45032</v>
      </c>
      <c r="C409" s="7">
        <v>45347</v>
      </c>
      <c r="D409" s="6">
        <v>45739</v>
      </c>
      <c r="E409" s="7">
        <v>46011</v>
      </c>
      <c r="F409" s="6">
        <v>46346</v>
      </c>
      <c r="G409" s="7">
        <v>46731</v>
      </c>
      <c r="H409" s="6">
        <v>46947</v>
      </c>
      <c r="I409" s="7">
        <v>47225</v>
      </c>
      <c r="J409" s="6">
        <v>47501</v>
      </c>
      <c r="K409" s="7">
        <v>47955</v>
      </c>
      <c r="L409" s="6">
        <v>48367</v>
      </c>
      <c r="M409" s="7">
        <v>48650</v>
      </c>
      <c r="N409" s="6">
        <v>48875</v>
      </c>
      <c r="O409" s="7">
        <v>49102</v>
      </c>
      <c r="P409" s="6">
        <v>49302</v>
      </c>
    </row>
    <row r="410" spans="2:16">
      <c r="B410" s="6">
        <v>45042</v>
      </c>
      <c r="C410" s="7">
        <v>45350</v>
      </c>
      <c r="D410" s="6">
        <v>45740</v>
      </c>
      <c r="E410" s="7">
        <v>46012</v>
      </c>
      <c r="F410" s="6">
        <v>46356</v>
      </c>
      <c r="G410" s="7">
        <v>46732</v>
      </c>
      <c r="H410" s="6">
        <v>46952</v>
      </c>
      <c r="I410" s="7">
        <v>47226</v>
      </c>
      <c r="J410" s="6">
        <v>47522</v>
      </c>
      <c r="K410" s="7">
        <v>47960</v>
      </c>
      <c r="L410" s="6">
        <v>48370</v>
      </c>
      <c r="M410" s="7">
        <v>48655</v>
      </c>
      <c r="N410" s="6">
        <v>48876</v>
      </c>
      <c r="O410" s="7">
        <v>49103</v>
      </c>
      <c r="P410" s="6">
        <v>49307</v>
      </c>
    </row>
    <row r="411" spans="2:16">
      <c r="B411" s="6">
        <v>45052</v>
      </c>
      <c r="C411" s="7">
        <v>45351</v>
      </c>
      <c r="D411" s="6">
        <v>45760</v>
      </c>
      <c r="E411" s="7">
        <v>46030</v>
      </c>
      <c r="F411" s="6">
        <v>46371</v>
      </c>
      <c r="G411" s="7">
        <v>46733</v>
      </c>
      <c r="H411" s="6">
        <v>46962</v>
      </c>
      <c r="I411" s="7">
        <v>47228</v>
      </c>
      <c r="J411" s="6">
        <v>47523</v>
      </c>
      <c r="K411" s="7">
        <v>47965</v>
      </c>
      <c r="L411" s="6">
        <v>48410</v>
      </c>
      <c r="M411" s="7">
        <v>48657</v>
      </c>
      <c r="N411" s="6">
        <v>48879</v>
      </c>
      <c r="O411" s="7">
        <v>49104</v>
      </c>
      <c r="P411" s="6">
        <v>49311</v>
      </c>
    </row>
    <row r="412" spans="2:16">
      <c r="B412" s="6">
        <v>45068</v>
      </c>
      <c r="C412" s="7">
        <v>45352</v>
      </c>
      <c r="D412" s="6">
        <v>45777</v>
      </c>
      <c r="E412" s="7">
        <v>46031</v>
      </c>
      <c r="F412" s="6">
        <v>46372</v>
      </c>
      <c r="G412" s="7">
        <v>46737</v>
      </c>
      <c r="H412" s="6">
        <v>46967</v>
      </c>
      <c r="I412" s="7">
        <v>47236</v>
      </c>
      <c r="J412" s="6">
        <v>47532</v>
      </c>
      <c r="K412" s="7">
        <v>47986</v>
      </c>
      <c r="L412" s="6">
        <v>48412</v>
      </c>
      <c r="M412" s="7">
        <v>48658</v>
      </c>
      <c r="N412" s="6">
        <v>48881</v>
      </c>
      <c r="O412" s="7">
        <v>49106</v>
      </c>
      <c r="P412" s="6">
        <v>49312</v>
      </c>
    </row>
    <row r="413" spans="2:16">
      <c r="B413" s="6">
        <v>45111</v>
      </c>
      <c r="C413" s="7">
        <v>45358</v>
      </c>
      <c r="D413" s="6">
        <v>45780</v>
      </c>
      <c r="E413" s="7">
        <v>46034</v>
      </c>
      <c r="F413" s="6">
        <v>46377</v>
      </c>
      <c r="G413" s="7">
        <v>46743</v>
      </c>
      <c r="H413" s="6">
        <v>46970</v>
      </c>
      <c r="I413" s="7">
        <v>47240</v>
      </c>
      <c r="J413" s="6">
        <v>47535</v>
      </c>
      <c r="K413" s="7">
        <v>47997</v>
      </c>
      <c r="L413" s="6">
        <v>48413</v>
      </c>
      <c r="M413" s="7">
        <v>48661</v>
      </c>
      <c r="N413" s="6">
        <v>48882</v>
      </c>
      <c r="O413" s="7">
        <v>49111</v>
      </c>
      <c r="P413" s="6">
        <v>49314</v>
      </c>
    </row>
    <row r="414" spans="2:16">
      <c r="B414" s="6">
        <v>45112</v>
      </c>
      <c r="C414" s="7">
        <v>45359</v>
      </c>
      <c r="D414" s="6">
        <v>45784</v>
      </c>
      <c r="E414" s="7">
        <v>46036</v>
      </c>
      <c r="F414" s="6">
        <v>46379</v>
      </c>
      <c r="G414" s="7">
        <v>46745</v>
      </c>
      <c r="H414" s="6">
        <v>46975</v>
      </c>
      <c r="I414" s="7">
        <v>47244</v>
      </c>
      <c r="J414" s="6">
        <v>47541</v>
      </c>
      <c r="K414" s="7">
        <v>48003</v>
      </c>
      <c r="L414" s="6">
        <v>48417</v>
      </c>
      <c r="M414" s="7">
        <v>48722</v>
      </c>
      <c r="N414" s="6">
        <v>49010</v>
      </c>
      <c r="O414" s="7">
        <v>49112</v>
      </c>
      <c r="P414" s="6">
        <v>49319</v>
      </c>
    </row>
    <row r="415" spans="2:16">
      <c r="B415" s="6">
        <v>45113</v>
      </c>
      <c r="C415" s="7">
        <v>45360</v>
      </c>
      <c r="D415" s="6">
        <v>45787</v>
      </c>
      <c r="E415" s="7">
        <v>46040</v>
      </c>
      <c r="F415" s="6">
        <v>46381</v>
      </c>
      <c r="G415" s="7">
        <v>46747</v>
      </c>
      <c r="H415" s="6">
        <v>46979</v>
      </c>
      <c r="I415" s="7">
        <v>47245</v>
      </c>
      <c r="J415" s="6">
        <v>47542</v>
      </c>
      <c r="K415" s="7">
        <v>48004</v>
      </c>
      <c r="L415" s="6">
        <v>48421</v>
      </c>
      <c r="M415" s="7">
        <v>48723</v>
      </c>
      <c r="N415" s="6">
        <v>49012</v>
      </c>
      <c r="O415" s="7">
        <v>49113</v>
      </c>
      <c r="P415" s="6">
        <v>49323</v>
      </c>
    </row>
    <row r="416" spans="2:16">
      <c r="B416" s="6">
        <v>45118</v>
      </c>
      <c r="C416" s="7">
        <v>45363</v>
      </c>
      <c r="D416" s="6">
        <v>45806</v>
      </c>
      <c r="E416" s="7">
        <v>46041</v>
      </c>
      <c r="F416" s="6">
        <v>46391</v>
      </c>
      <c r="G416" s="7">
        <v>46750</v>
      </c>
      <c r="H416" s="6">
        <v>46980</v>
      </c>
      <c r="I416" s="7">
        <v>47247</v>
      </c>
      <c r="J416" s="6">
        <v>47558</v>
      </c>
      <c r="K416" s="7">
        <v>48005</v>
      </c>
      <c r="L416" s="6">
        <v>48428</v>
      </c>
      <c r="M416" s="7">
        <v>48724</v>
      </c>
      <c r="N416" s="6">
        <v>49017</v>
      </c>
      <c r="O416" s="7">
        <v>49115</v>
      </c>
      <c r="P416" s="6">
        <v>49329</v>
      </c>
    </row>
    <row r="417" spans="2:16">
      <c r="B417" s="6">
        <v>45122</v>
      </c>
      <c r="C417" s="7">
        <v>45369</v>
      </c>
      <c r="D417" s="6">
        <v>45807</v>
      </c>
      <c r="E417" s="7">
        <v>46044</v>
      </c>
      <c r="F417" s="6">
        <v>46406</v>
      </c>
      <c r="G417" s="7">
        <v>46755</v>
      </c>
      <c r="H417" s="6">
        <v>46987</v>
      </c>
      <c r="I417" s="7">
        <v>47250</v>
      </c>
      <c r="J417" s="6">
        <v>47573</v>
      </c>
      <c r="K417" s="7">
        <v>48014</v>
      </c>
      <c r="L417" s="6">
        <v>48429</v>
      </c>
      <c r="M417" s="7">
        <v>48734</v>
      </c>
      <c r="N417" s="6">
        <v>49027</v>
      </c>
      <c r="O417" s="7">
        <v>49117</v>
      </c>
      <c r="P417" s="6">
        <v>49330</v>
      </c>
    </row>
    <row r="418" spans="2:16">
      <c r="B418" s="6">
        <v>45133</v>
      </c>
      <c r="C418" s="7">
        <v>45370</v>
      </c>
      <c r="D418" s="6">
        <v>45808</v>
      </c>
      <c r="E418" s="7">
        <v>46047</v>
      </c>
      <c r="F418" s="6">
        <v>46407</v>
      </c>
      <c r="G418" s="7">
        <v>46763</v>
      </c>
      <c r="H418" s="6">
        <v>46989</v>
      </c>
      <c r="I418" s="7">
        <v>47274</v>
      </c>
      <c r="J418" s="6">
        <v>47579</v>
      </c>
      <c r="K418" s="7">
        <v>48023</v>
      </c>
      <c r="L418" s="6">
        <v>48434</v>
      </c>
      <c r="M418" s="7">
        <v>48738</v>
      </c>
      <c r="N418" s="6">
        <v>49031</v>
      </c>
      <c r="O418" s="7">
        <v>49126</v>
      </c>
      <c r="P418" s="6">
        <v>49331</v>
      </c>
    </row>
    <row r="419" spans="2:16">
      <c r="B419" s="6">
        <v>45145</v>
      </c>
      <c r="C419" s="7">
        <v>45372</v>
      </c>
      <c r="D419" s="6">
        <v>45810</v>
      </c>
      <c r="E419" s="7">
        <v>46051</v>
      </c>
      <c r="F419" s="6">
        <v>46409</v>
      </c>
      <c r="G419" s="7">
        <v>46767</v>
      </c>
      <c r="H419" s="6">
        <v>46992</v>
      </c>
      <c r="I419" s="7">
        <v>47280</v>
      </c>
      <c r="J419" s="6">
        <v>47584</v>
      </c>
      <c r="K419" s="7">
        <v>48027</v>
      </c>
      <c r="L419" s="6">
        <v>48436</v>
      </c>
      <c r="M419" s="7">
        <v>48743</v>
      </c>
      <c r="N419" s="6">
        <v>49032</v>
      </c>
      <c r="O419" s="7">
        <v>49128</v>
      </c>
      <c r="P419" s="6">
        <v>49333</v>
      </c>
    </row>
    <row r="420" spans="2:16">
      <c r="B420" s="6">
        <v>45152</v>
      </c>
      <c r="C420" s="7">
        <v>45378</v>
      </c>
      <c r="D420" s="6">
        <v>45817</v>
      </c>
      <c r="E420" s="7">
        <v>46063</v>
      </c>
      <c r="F420" s="6">
        <v>46506</v>
      </c>
      <c r="G420" s="7">
        <v>46769</v>
      </c>
      <c r="H420" s="6">
        <v>46994</v>
      </c>
      <c r="I420" s="7">
        <v>47302</v>
      </c>
      <c r="J420" s="6">
        <v>47586</v>
      </c>
      <c r="K420" s="7">
        <v>48039</v>
      </c>
      <c r="L420" s="6">
        <v>48438</v>
      </c>
      <c r="M420" s="7">
        <v>48746</v>
      </c>
      <c r="N420" s="6">
        <v>49034</v>
      </c>
      <c r="O420" s="7">
        <v>49129</v>
      </c>
      <c r="P420" s="6">
        <v>49337</v>
      </c>
    </row>
    <row r="421" spans="2:16">
      <c r="B421" s="6">
        <v>45154</v>
      </c>
      <c r="C421" s="7">
        <v>45380</v>
      </c>
      <c r="D421" s="6">
        <v>45819</v>
      </c>
      <c r="E421" s="7">
        <v>46064</v>
      </c>
      <c r="F421" s="6">
        <v>46511</v>
      </c>
      <c r="G421" s="7">
        <v>46770</v>
      </c>
      <c r="H421" s="6">
        <v>46995</v>
      </c>
      <c r="I421" s="7">
        <v>47305</v>
      </c>
      <c r="J421" s="6">
        <v>47588</v>
      </c>
      <c r="K421" s="7">
        <v>48041</v>
      </c>
      <c r="L421" s="6">
        <v>48440</v>
      </c>
      <c r="M421" s="7">
        <v>48755</v>
      </c>
      <c r="N421" s="6">
        <v>49035</v>
      </c>
      <c r="O421" s="7">
        <v>49130</v>
      </c>
      <c r="P421" s="6">
        <v>49339</v>
      </c>
    </row>
    <row r="422" spans="2:16">
      <c r="B422" s="6">
        <v>45155</v>
      </c>
      <c r="C422" s="7">
        <v>45381</v>
      </c>
      <c r="D422" s="6">
        <v>45822</v>
      </c>
      <c r="E422" s="7">
        <v>46065</v>
      </c>
      <c r="F422" s="6">
        <v>46524</v>
      </c>
      <c r="G422" s="7">
        <v>46771</v>
      </c>
      <c r="H422" s="6">
        <v>46998</v>
      </c>
      <c r="I422" s="7">
        <v>47306</v>
      </c>
      <c r="J422" s="6">
        <v>47591</v>
      </c>
      <c r="K422" s="7">
        <v>48048</v>
      </c>
      <c r="L422" s="6">
        <v>48442</v>
      </c>
      <c r="M422" s="7">
        <v>48757</v>
      </c>
      <c r="N422" s="6">
        <v>49036</v>
      </c>
      <c r="O422" s="7">
        <v>49221</v>
      </c>
      <c r="P422" s="6">
        <v>49344</v>
      </c>
    </row>
    <row r="423" spans="2:16">
      <c r="B423" s="6">
        <v>45156</v>
      </c>
      <c r="C423" s="7">
        <v>45383</v>
      </c>
      <c r="D423" s="6">
        <v>45826</v>
      </c>
      <c r="E423" s="7">
        <v>46067</v>
      </c>
      <c r="F423" s="6">
        <v>46528</v>
      </c>
      <c r="G423" s="7">
        <v>46777</v>
      </c>
      <c r="H423" s="6">
        <v>47001</v>
      </c>
      <c r="I423" s="7">
        <v>47308</v>
      </c>
      <c r="J423" s="6">
        <v>47596</v>
      </c>
      <c r="K423" s="7">
        <v>48049</v>
      </c>
      <c r="L423" s="6">
        <v>48444</v>
      </c>
      <c r="M423" s="7">
        <v>48758</v>
      </c>
      <c r="N423" s="6">
        <v>49038</v>
      </c>
      <c r="O423" s="7">
        <v>49224</v>
      </c>
      <c r="P423" s="6">
        <v>49345</v>
      </c>
    </row>
    <row r="424" spans="2:16">
      <c r="B424" s="6">
        <v>45162</v>
      </c>
      <c r="C424" s="7">
        <v>45389</v>
      </c>
      <c r="D424" s="6">
        <v>45828</v>
      </c>
      <c r="E424" s="7">
        <v>46068</v>
      </c>
      <c r="F424" s="6">
        <v>46536</v>
      </c>
      <c r="G424" s="7">
        <v>46781</v>
      </c>
      <c r="H424" s="6">
        <v>47003</v>
      </c>
      <c r="I424" s="7">
        <v>47322</v>
      </c>
      <c r="J424" s="6">
        <v>47601</v>
      </c>
      <c r="K424" s="7">
        <v>48050</v>
      </c>
      <c r="L424" s="6">
        <v>48446</v>
      </c>
      <c r="M424" s="7">
        <v>48763</v>
      </c>
      <c r="N424" s="6">
        <v>49042</v>
      </c>
      <c r="O424" s="7">
        <v>49228</v>
      </c>
      <c r="P424" s="6">
        <v>49348</v>
      </c>
    </row>
    <row r="425" spans="2:16">
      <c r="B425" s="6">
        <v>45164</v>
      </c>
      <c r="C425" s="7">
        <v>45502</v>
      </c>
      <c r="D425" s="6">
        <v>45833</v>
      </c>
      <c r="E425" s="7">
        <v>46069</v>
      </c>
      <c r="F425" s="6">
        <v>46537</v>
      </c>
      <c r="G425" s="7">
        <v>46782</v>
      </c>
      <c r="H425" s="6">
        <v>47006</v>
      </c>
      <c r="I425" s="7">
        <v>47330</v>
      </c>
      <c r="J425" s="6">
        <v>47610</v>
      </c>
      <c r="K425" s="7">
        <v>48054</v>
      </c>
      <c r="L425" s="6">
        <v>48449</v>
      </c>
      <c r="M425" s="7">
        <v>48768</v>
      </c>
      <c r="N425" s="6">
        <v>49043</v>
      </c>
      <c r="O425" s="7">
        <v>49229</v>
      </c>
      <c r="P425" s="6">
        <v>49404</v>
      </c>
    </row>
    <row r="426" spans="2:16">
      <c r="B426" s="6">
        <v>45166</v>
      </c>
      <c r="C426" s="7">
        <v>45618</v>
      </c>
      <c r="D426" s="6">
        <v>45837</v>
      </c>
      <c r="E426" s="7">
        <v>46072</v>
      </c>
      <c r="F426" s="6">
        <v>46538</v>
      </c>
      <c r="G426" s="7">
        <v>46784</v>
      </c>
      <c r="H426" s="6">
        <v>47022</v>
      </c>
      <c r="I426" s="7">
        <v>47331</v>
      </c>
      <c r="J426" s="6">
        <v>47613</v>
      </c>
      <c r="K426" s="7">
        <v>48062</v>
      </c>
      <c r="L426" s="6">
        <v>48451</v>
      </c>
      <c r="M426" s="7">
        <v>48769</v>
      </c>
      <c r="N426" s="6">
        <v>49046</v>
      </c>
      <c r="O426" s="7">
        <v>49230</v>
      </c>
      <c r="P426" s="6">
        <v>49406</v>
      </c>
    </row>
    <row r="427" spans="2:16">
      <c r="B427" s="6">
        <v>45172</v>
      </c>
      <c r="C427" s="7">
        <v>45619</v>
      </c>
      <c r="D427" s="6">
        <v>45846</v>
      </c>
      <c r="E427" s="7">
        <v>46076</v>
      </c>
      <c r="F427" s="6">
        <v>46540</v>
      </c>
      <c r="G427" s="7">
        <v>46787</v>
      </c>
      <c r="H427" s="6">
        <v>47025</v>
      </c>
      <c r="I427" s="7">
        <v>47334</v>
      </c>
      <c r="J427" s="6">
        <v>47620</v>
      </c>
      <c r="K427" s="7">
        <v>48063</v>
      </c>
      <c r="L427" s="6">
        <v>48457</v>
      </c>
      <c r="M427" s="7">
        <v>48801</v>
      </c>
      <c r="N427" s="6">
        <v>49047</v>
      </c>
      <c r="O427" s="7">
        <v>49233</v>
      </c>
      <c r="P427" s="6">
        <v>49409</v>
      </c>
    </row>
    <row r="428" spans="2:16">
      <c r="B428" s="6">
        <v>45302</v>
      </c>
      <c r="C428" s="7">
        <v>45628</v>
      </c>
      <c r="D428" s="6">
        <v>45848</v>
      </c>
      <c r="E428" s="7">
        <v>46102</v>
      </c>
      <c r="F428" s="6">
        <v>46542</v>
      </c>
      <c r="G428" s="7">
        <v>46788</v>
      </c>
      <c r="H428" s="6">
        <v>47034</v>
      </c>
      <c r="I428" s="7">
        <v>47335</v>
      </c>
      <c r="J428" s="6">
        <v>47638</v>
      </c>
      <c r="K428" s="7">
        <v>48064</v>
      </c>
      <c r="L428" s="6">
        <v>48458</v>
      </c>
      <c r="M428" s="7">
        <v>48804</v>
      </c>
      <c r="N428" s="6">
        <v>49051</v>
      </c>
      <c r="O428" s="7">
        <v>49234</v>
      </c>
      <c r="P428" s="6">
        <v>49412</v>
      </c>
    </row>
    <row r="429" spans="2:16">
      <c r="B429" s="6">
        <v>45304</v>
      </c>
      <c r="C429" s="7">
        <v>45629</v>
      </c>
      <c r="D429" s="6">
        <v>45853</v>
      </c>
      <c r="E429" s="7">
        <v>46103</v>
      </c>
      <c r="F429" s="6">
        <v>46543</v>
      </c>
      <c r="G429" s="7">
        <v>46791</v>
      </c>
      <c r="H429" s="6">
        <v>47060</v>
      </c>
      <c r="I429" s="7">
        <v>47344</v>
      </c>
      <c r="J429" s="6">
        <v>47639</v>
      </c>
      <c r="K429" s="7">
        <v>48079</v>
      </c>
      <c r="L429" s="6">
        <v>48460</v>
      </c>
      <c r="M429" s="7">
        <v>48808</v>
      </c>
      <c r="N429" s="6">
        <v>49055</v>
      </c>
      <c r="O429" s="7">
        <v>49236</v>
      </c>
      <c r="P429" s="6">
        <v>49413</v>
      </c>
    </row>
    <row r="430" spans="2:16">
      <c r="B430" s="6">
        <v>45306</v>
      </c>
      <c r="C430" s="7">
        <v>45631</v>
      </c>
      <c r="D430" s="6">
        <v>45854</v>
      </c>
      <c r="E430" s="7">
        <v>46106</v>
      </c>
      <c r="F430" s="6">
        <v>46550</v>
      </c>
      <c r="G430" s="7">
        <v>46793</v>
      </c>
      <c r="H430" s="6">
        <v>47102</v>
      </c>
      <c r="I430" s="7">
        <v>47356</v>
      </c>
      <c r="J430" s="6">
        <v>47647</v>
      </c>
      <c r="K430" s="7">
        <v>48096</v>
      </c>
      <c r="L430" s="6">
        <v>48461</v>
      </c>
      <c r="M430" s="7">
        <v>48812</v>
      </c>
      <c r="N430" s="6">
        <v>49058</v>
      </c>
      <c r="O430" s="7">
        <v>49237</v>
      </c>
      <c r="P430" s="6">
        <v>49415</v>
      </c>
    </row>
    <row r="440" spans="2:16">
      <c r="B440" s="2" t="str">
        <f>$B$8</f>
        <v>Effective June 1, 2025</v>
      </c>
    </row>
    <row r="441" ht="13.5"/>
    <row r="442" ht="13.5" spans="2:16">
      <c r="B442" s="3" t="s">
        <v>1317</v>
      </c>
      <c r="C442" s="4"/>
      <c r="D442" s="4"/>
      <c r="E442" s="4"/>
      <c r="F442" s="4"/>
      <c r="G442" s="4"/>
      <c r="H442" s="4"/>
      <c r="I442" s="4"/>
      <c r="J442" s="4"/>
      <c r="K442" s="4"/>
      <c r="L442" s="4"/>
      <c r="M442" s="4"/>
      <c r="N442" s="4"/>
      <c r="O442" s="4"/>
      <c r="P442" s="5"/>
    </row>
    <row r="444" spans="2:16">
      <c r="B444" s="6">
        <v>49430</v>
      </c>
      <c r="C444" s="7">
        <v>49735</v>
      </c>
      <c r="D444" s="6">
        <v>50078</v>
      </c>
      <c r="E444" s="7">
        <v>50608</v>
      </c>
      <c r="F444" s="6">
        <v>51651</v>
      </c>
      <c r="G444" s="7">
        <v>52566</v>
      </c>
      <c r="H444" s="6">
        <v>53070</v>
      </c>
      <c r="I444" s="7">
        <v>53521</v>
      </c>
      <c r="J444" s="6">
        <v>53947</v>
      </c>
      <c r="K444" s="7">
        <v>54409</v>
      </c>
      <c r="L444" s="6">
        <v>54941</v>
      </c>
      <c r="M444" s="7">
        <v>55309</v>
      </c>
      <c r="N444" s="6">
        <v>56007</v>
      </c>
      <c r="O444" s="7">
        <v>56371</v>
      </c>
      <c r="P444" s="6">
        <v>57399</v>
      </c>
    </row>
    <row r="445" spans="2:16">
      <c r="B445" s="6">
        <v>49431</v>
      </c>
      <c r="C445" s="7">
        <v>49737</v>
      </c>
      <c r="D445" s="6">
        <v>50105</v>
      </c>
      <c r="E445" s="7">
        <v>50616</v>
      </c>
      <c r="F445" s="6">
        <v>51656</v>
      </c>
      <c r="G445" s="7">
        <v>52577</v>
      </c>
      <c r="H445" s="6">
        <v>53073</v>
      </c>
      <c r="I445" s="7">
        <v>53523</v>
      </c>
      <c r="J445" s="6">
        <v>53950</v>
      </c>
      <c r="K445" s="7">
        <v>54415</v>
      </c>
      <c r="L445" s="6">
        <v>54944</v>
      </c>
      <c r="M445" s="7">
        <v>55313</v>
      </c>
      <c r="N445" s="6">
        <v>56011</v>
      </c>
      <c r="O445" s="7">
        <v>56374</v>
      </c>
      <c r="P445" s="6">
        <v>57401</v>
      </c>
    </row>
    <row r="446" spans="2:16">
      <c r="B446" s="6">
        <v>49434</v>
      </c>
      <c r="C446" s="7">
        <v>49739</v>
      </c>
      <c r="D446" s="6">
        <v>50109</v>
      </c>
      <c r="E446" s="7">
        <v>50622</v>
      </c>
      <c r="F446" s="6">
        <v>52040</v>
      </c>
      <c r="G446" s="7">
        <v>52601</v>
      </c>
      <c r="H446" s="6">
        <v>53075</v>
      </c>
      <c r="I446" s="7">
        <v>53525</v>
      </c>
      <c r="J446" s="6">
        <v>53954</v>
      </c>
      <c r="K446" s="7">
        <v>54417</v>
      </c>
      <c r="L446" s="6">
        <v>54946</v>
      </c>
      <c r="M446" s="7">
        <v>55315</v>
      </c>
      <c r="N446" s="6">
        <v>56017</v>
      </c>
      <c r="O446" s="7">
        <v>56389</v>
      </c>
      <c r="P446" s="6">
        <v>57402</v>
      </c>
    </row>
    <row r="447" spans="2:16">
      <c r="B447" s="6">
        <v>49435</v>
      </c>
      <c r="C447" s="7">
        <v>49740</v>
      </c>
      <c r="D447" s="6">
        <v>50110</v>
      </c>
      <c r="E447" s="7">
        <v>50631</v>
      </c>
      <c r="F447" s="6">
        <v>52056</v>
      </c>
      <c r="G447" s="7">
        <v>52624</v>
      </c>
      <c r="H447" s="6">
        <v>53081</v>
      </c>
      <c r="I447" s="7">
        <v>53526</v>
      </c>
      <c r="J447" s="6">
        <v>53955</v>
      </c>
      <c r="K447" s="7">
        <v>54441</v>
      </c>
      <c r="L447" s="6">
        <v>54947</v>
      </c>
      <c r="M447" s="7">
        <v>55319</v>
      </c>
      <c r="N447" s="6">
        <v>56022</v>
      </c>
      <c r="O447" s="7">
        <v>56401</v>
      </c>
      <c r="P447" s="6">
        <v>57426</v>
      </c>
    </row>
    <row r="448" spans="2:16">
      <c r="B448" s="6">
        <v>49437</v>
      </c>
      <c r="C448" s="7">
        <v>49770</v>
      </c>
      <c r="D448" s="6">
        <v>50112</v>
      </c>
      <c r="E448" s="7">
        <v>50634</v>
      </c>
      <c r="F448" s="6">
        <v>52057</v>
      </c>
      <c r="G448" s="7">
        <v>52627</v>
      </c>
      <c r="H448" s="6">
        <v>53085</v>
      </c>
      <c r="I448" s="7">
        <v>53528</v>
      </c>
      <c r="J448" s="6">
        <v>53957</v>
      </c>
      <c r="K448" s="7">
        <v>54449</v>
      </c>
      <c r="L448" s="6">
        <v>54961</v>
      </c>
      <c r="M448" s="7">
        <v>55320</v>
      </c>
      <c r="N448" s="6">
        <v>56024</v>
      </c>
      <c r="O448" s="7">
        <v>56430</v>
      </c>
      <c r="P448" s="6">
        <v>57439</v>
      </c>
    </row>
    <row r="449" spans="2:16">
      <c r="B449" s="6">
        <v>49440</v>
      </c>
      <c r="C449" s="7">
        <v>49783</v>
      </c>
      <c r="D449" s="6">
        <v>50124</v>
      </c>
      <c r="E449" s="7">
        <v>50643</v>
      </c>
      <c r="F449" s="6">
        <v>52060</v>
      </c>
      <c r="G449" s="7">
        <v>52632</v>
      </c>
      <c r="H449" s="6">
        <v>53086</v>
      </c>
      <c r="I449" s="7">
        <v>53531</v>
      </c>
      <c r="J449" s="6">
        <v>53958</v>
      </c>
      <c r="K449" s="7">
        <v>54455</v>
      </c>
      <c r="L449" s="6">
        <v>54963</v>
      </c>
      <c r="M449" s="7">
        <v>55327</v>
      </c>
      <c r="N449" s="6">
        <v>56030</v>
      </c>
      <c r="O449" s="7">
        <v>56441</v>
      </c>
      <c r="P449" s="6">
        <v>57501</v>
      </c>
    </row>
    <row r="450" spans="2:16">
      <c r="B450" s="6">
        <v>49445</v>
      </c>
      <c r="C450" s="7">
        <v>49785</v>
      </c>
      <c r="D450" s="6">
        <v>50125</v>
      </c>
      <c r="E450" s="7">
        <v>50644</v>
      </c>
      <c r="F450" s="6">
        <v>52066</v>
      </c>
      <c r="G450" s="7">
        <v>52638</v>
      </c>
      <c r="H450" s="6">
        <v>53090</v>
      </c>
      <c r="I450" s="7">
        <v>53533</v>
      </c>
      <c r="J450" s="6">
        <v>53959</v>
      </c>
      <c r="K450" s="7">
        <v>54464</v>
      </c>
      <c r="L450" s="6">
        <v>54971</v>
      </c>
      <c r="M450" s="7">
        <v>55328</v>
      </c>
      <c r="N450" s="6">
        <v>56031</v>
      </c>
      <c r="O450" s="7">
        <v>56465</v>
      </c>
      <c r="P450" s="6">
        <v>57563</v>
      </c>
    </row>
    <row r="451" spans="2:16">
      <c r="B451" s="6">
        <v>49448</v>
      </c>
      <c r="C451" s="7">
        <v>49792</v>
      </c>
      <c r="D451" s="6">
        <v>50126</v>
      </c>
      <c r="E451" s="7">
        <v>50648</v>
      </c>
      <c r="F451" s="6">
        <v>52068</v>
      </c>
      <c r="G451" s="7">
        <v>52641</v>
      </c>
      <c r="H451" s="6">
        <v>53094</v>
      </c>
      <c r="I451" s="7">
        <v>53534</v>
      </c>
      <c r="J451" s="6">
        <v>53960</v>
      </c>
      <c r="K451" s="7">
        <v>54469</v>
      </c>
      <c r="L451" s="6">
        <v>54978</v>
      </c>
      <c r="M451" s="7">
        <v>55331</v>
      </c>
      <c r="N451" s="6">
        <v>56035</v>
      </c>
      <c r="O451" s="7">
        <v>56484</v>
      </c>
      <c r="P451" s="6">
        <v>57621</v>
      </c>
    </row>
    <row r="452" spans="2:16">
      <c r="B452" s="6">
        <v>49453</v>
      </c>
      <c r="C452" s="7">
        <v>49796</v>
      </c>
      <c r="D452" s="6">
        <v>50152</v>
      </c>
      <c r="E452" s="7">
        <v>50652</v>
      </c>
      <c r="F452" s="6">
        <v>52101</v>
      </c>
      <c r="G452" s="7">
        <v>52648</v>
      </c>
      <c r="H452" s="6">
        <v>53098</v>
      </c>
      <c r="I452" s="7">
        <v>53535</v>
      </c>
      <c r="J452" s="6">
        <v>53965</v>
      </c>
      <c r="K452" s="7">
        <v>54481</v>
      </c>
      <c r="L452" s="6">
        <v>54981</v>
      </c>
      <c r="M452" s="7">
        <v>55341</v>
      </c>
      <c r="N452" s="6">
        <v>56046</v>
      </c>
      <c r="O452" s="7">
        <v>56501</v>
      </c>
      <c r="P452" s="6">
        <v>57701</v>
      </c>
    </row>
    <row r="453" spans="2:16">
      <c r="B453" s="6">
        <v>49457</v>
      </c>
      <c r="C453" s="7">
        <v>49801</v>
      </c>
      <c r="D453" s="6">
        <v>50158</v>
      </c>
      <c r="E453" s="7">
        <v>50657</v>
      </c>
      <c r="F453" s="6">
        <v>52135</v>
      </c>
      <c r="G453" s="7">
        <v>52657</v>
      </c>
      <c r="H453" s="6">
        <v>53099</v>
      </c>
      <c r="I453" s="7">
        <v>53536</v>
      </c>
      <c r="J453" s="6">
        <v>53969</v>
      </c>
      <c r="K453" s="7">
        <v>54482</v>
      </c>
      <c r="L453" s="6">
        <v>54986</v>
      </c>
      <c r="M453" s="7">
        <v>55350</v>
      </c>
      <c r="N453" s="6">
        <v>56050</v>
      </c>
      <c r="O453" s="7">
        <v>56502</v>
      </c>
      <c r="P453" s="6">
        <v>57702</v>
      </c>
    </row>
    <row r="454" spans="2:16">
      <c r="B454" s="6">
        <v>49458</v>
      </c>
      <c r="C454" s="7">
        <v>49802</v>
      </c>
      <c r="D454" s="6">
        <v>50160</v>
      </c>
      <c r="E454" s="7">
        <v>50659</v>
      </c>
      <c r="F454" s="6">
        <v>52149</v>
      </c>
      <c r="G454" s="7">
        <v>52726</v>
      </c>
      <c r="H454" s="6">
        <v>53103</v>
      </c>
      <c r="I454" s="7">
        <v>53538</v>
      </c>
      <c r="J454" s="6">
        <v>54002</v>
      </c>
      <c r="K454" s="7">
        <v>54494</v>
      </c>
      <c r="L454" s="6">
        <v>55001</v>
      </c>
      <c r="M454" s="7">
        <v>55352</v>
      </c>
      <c r="N454" s="6">
        <v>56055</v>
      </c>
      <c r="O454" s="7">
        <v>56525</v>
      </c>
      <c r="P454" s="6">
        <v>57703</v>
      </c>
    </row>
    <row r="455" spans="2:16">
      <c r="B455" s="6">
        <v>49460</v>
      </c>
      <c r="C455" s="7">
        <v>49808</v>
      </c>
      <c r="D455" s="6">
        <v>50163</v>
      </c>
      <c r="E455" s="7">
        <v>50662</v>
      </c>
      <c r="F455" s="6">
        <v>52166</v>
      </c>
      <c r="G455" s="7">
        <v>52728</v>
      </c>
      <c r="H455" s="6">
        <v>53104</v>
      </c>
      <c r="I455" s="7">
        <v>53540</v>
      </c>
      <c r="J455" s="6">
        <v>54005</v>
      </c>
      <c r="K455" s="7">
        <v>54495</v>
      </c>
      <c r="L455" s="6">
        <v>55003</v>
      </c>
      <c r="M455" s="7">
        <v>55355</v>
      </c>
      <c r="N455" s="6">
        <v>56056</v>
      </c>
      <c r="O455" s="7">
        <v>56537</v>
      </c>
      <c r="P455" s="6">
        <v>57751</v>
      </c>
    </row>
    <row r="456" spans="2:16">
      <c r="B456" s="6">
        <v>49461</v>
      </c>
      <c r="C456" s="7">
        <v>49826</v>
      </c>
      <c r="D456" s="6">
        <v>50165</v>
      </c>
      <c r="E456" s="7">
        <v>50667</v>
      </c>
      <c r="F456" s="6">
        <v>52175</v>
      </c>
      <c r="G456" s="7">
        <v>52730</v>
      </c>
      <c r="H456" s="6">
        <v>53105</v>
      </c>
      <c r="I456" s="7">
        <v>53549</v>
      </c>
      <c r="J456" s="6">
        <v>54017</v>
      </c>
      <c r="K456" s="7">
        <v>54543</v>
      </c>
      <c r="L456" s="6">
        <v>55005</v>
      </c>
      <c r="M456" s="7">
        <v>55357</v>
      </c>
      <c r="N456" s="6">
        <v>56058</v>
      </c>
      <c r="O456" s="7">
        <v>56538</v>
      </c>
      <c r="P456" s="6">
        <v>57770</v>
      </c>
    </row>
    <row r="457" spans="2:16">
      <c r="B457" s="6">
        <v>49601</v>
      </c>
      <c r="C457" s="7">
        <v>49829</v>
      </c>
      <c r="D457" s="6">
        <v>50201</v>
      </c>
      <c r="E457" s="7">
        <v>50677</v>
      </c>
      <c r="F457" s="6">
        <v>52203</v>
      </c>
      <c r="G457" s="7">
        <v>52742</v>
      </c>
      <c r="H457" s="6">
        <v>53114</v>
      </c>
      <c r="I457" s="7">
        <v>53551</v>
      </c>
      <c r="J457" s="6">
        <v>54020</v>
      </c>
      <c r="K457" s="7">
        <v>54615</v>
      </c>
      <c r="L457" s="6">
        <v>55008</v>
      </c>
      <c r="M457" s="7">
        <v>55358</v>
      </c>
      <c r="N457" s="6">
        <v>56062</v>
      </c>
      <c r="O457" s="7">
        <v>56541</v>
      </c>
      <c r="P457" s="6">
        <v>57783</v>
      </c>
    </row>
    <row r="458" spans="2:16">
      <c r="B458" s="6">
        <v>49610</v>
      </c>
      <c r="C458" s="7">
        <v>49837</v>
      </c>
      <c r="D458" s="6">
        <v>50208</v>
      </c>
      <c r="E458" s="7">
        <v>50831</v>
      </c>
      <c r="F458" s="6">
        <v>52204</v>
      </c>
      <c r="G458" s="7">
        <v>52747</v>
      </c>
      <c r="H458" s="6">
        <v>53115</v>
      </c>
      <c r="I458" s="7">
        <v>53555</v>
      </c>
      <c r="J458" s="6">
        <v>54021</v>
      </c>
      <c r="K458" s="7">
        <v>54630</v>
      </c>
      <c r="L458" s="6">
        <v>55010</v>
      </c>
      <c r="M458" s="7">
        <v>55359</v>
      </c>
      <c r="N458" s="6">
        <v>56063</v>
      </c>
      <c r="O458" s="7">
        <v>56577</v>
      </c>
      <c r="P458" s="6">
        <v>58001</v>
      </c>
    </row>
    <row r="459" spans="2:16">
      <c r="B459" s="6">
        <v>49616</v>
      </c>
      <c r="C459" s="7">
        <v>49852</v>
      </c>
      <c r="D459" s="6">
        <v>50211</v>
      </c>
      <c r="E459" s="7">
        <v>50839</v>
      </c>
      <c r="F459" s="6">
        <v>52205</v>
      </c>
      <c r="G459" s="7">
        <v>52749</v>
      </c>
      <c r="H459" s="6">
        <v>53118</v>
      </c>
      <c r="I459" s="7">
        <v>53559</v>
      </c>
      <c r="J459" s="6">
        <v>54022</v>
      </c>
      <c r="K459" s="7">
        <v>54636</v>
      </c>
      <c r="L459" s="6">
        <v>55011</v>
      </c>
      <c r="M459" s="7">
        <v>55364</v>
      </c>
      <c r="N459" s="6">
        <v>56071</v>
      </c>
      <c r="O459" s="7">
        <v>56593</v>
      </c>
      <c r="P459" s="6">
        <v>58012</v>
      </c>
    </row>
    <row r="460" spans="2:16">
      <c r="B460" s="6">
        <v>49627</v>
      </c>
      <c r="C460" s="7">
        <v>49855</v>
      </c>
      <c r="D460" s="6">
        <v>50219</v>
      </c>
      <c r="E460" s="7">
        <v>50847</v>
      </c>
      <c r="F460" s="6">
        <v>52206</v>
      </c>
      <c r="G460" s="7">
        <v>52752</v>
      </c>
      <c r="H460" s="6">
        <v>53119</v>
      </c>
      <c r="I460" s="7">
        <v>53560</v>
      </c>
      <c r="J460" s="6">
        <v>54023</v>
      </c>
      <c r="K460" s="7">
        <v>54637</v>
      </c>
      <c r="L460" s="6">
        <v>55018</v>
      </c>
      <c r="M460" s="7">
        <v>55366</v>
      </c>
      <c r="N460" s="6">
        <v>56073</v>
      </c>
      <c r="O460" s="7">
        <v>56601</v>
      </c>
      <c r="P460" s="6">
        <v>58042</v>
      </c>
    </row>
    <row r="461" spans="2:16">
      <c r="B461" s="6">
        <v>49628</v>
      </c>
      <c r="C461" s="7">
        <v>49858</v>
      </c>
      <c r="D461" s="6">
        <v>50226</v>
      </c>
      <c r="E461" s="7">
        <v>51008</v>
      </c>
      <c r="F461" s="6">
        <v>52227</v>
      </c>
      <c r="G461" s="7">
        <v>52753</v>
      </c>
      <c r="H461" s="6">
        <v>53120</v>
      </c>
      <c r="I461" s="7">
        <v>53563</v>
      </c>
      <c r="J461" s="6">
        <v>54024</v>
      </c>
      <c r="K461" s="7">
        <v>54643</v>
      </c>
      <c r="L461" s="6">
        <v>55019</v>
      </c>
      <c r="M461" s="7">
        <v>55371</v>
      </c>
      <c r="N461" s="6">
        <v>56075</v>
      </c>
      <c r="O461" s="7">
        <v>56630</v>
      </c>
      <c r="P461" s="6">
        <v>58074</v>
      </c>
    </row>
    <row r="462" spans="2:16">
      <c r="B462" s="6">
        <v>49629</v>
      </c>
      <c r="C462" s="7">
        <v>49863</v>
      </c>
      <c r="D462" s="6">
        <v>50227</v>
      </c>
      <c r="E462" s="7">
        <v>51015</v>
      </c>
      <c r="F462" s="6">
        <v>52228</v>
      </c>
      <c r="G462" s="7">
        <v>52757</v>
      </c>
      <c r="H462" s="6">
        <v>53121</v>
      </c>
      <c r="I462" s="7">
        <v>53566</v>
      </c>
      <c r="J462" s="6">
        <v>54025</v>
      </c>
      <c r="K462" s="7">
        <v>54654</v>
      </c>
      <c r="L462" s="6">
        <v>55020</v>
      </c>
      <c r="M462" s="7">
        <v>55375</v>
      </c>
      <c r="N462" s="6">
        <v>56084</v>
      </c>
      <c r="O462" s="7">
        <v>56668</v>
      </c>
      <c r="P462" s="6">
        <v>58075</v>
      </c>
    </row>
    <row r="463" spans="2:16">
      <c r="B463" s="6">
        <v>49634</v>
      </c>
      <c r="C463" s="7">
        <v>49864</v>
      </c>
      <c r="D463" s="6">
        <v>50231</v>
      </c>
      <c r="E463" s="7">
        <v>51031</v>
      </c>
      <c r="F463" s="6">
        <v>52235</v>
      </c>
      <c r="G463" s="7">
        <v>52761</v>
      </c>
      <c r="H463" s="6">
        <v>53125</v>
      </c>
      <c r="I463" s="7">
        <v>53571</v>
      </c>
      <c r="J463" s="6">
        <v>54123</v>
      </c>
      <c r="K463" s="7">
        <v>54656</v>
      </c>
      <c r="L463" s="6">
        <v>55021</v>
      </c>
      <c r="M463" s="7">
        <v>55384</v>
      </c>
      <c r="N463" s="6">
        <v>56093</v>
      </c>
      <c r="O463" s="7">
        <v>56687</v>
      </c>
      <c r="P463" s="6">
        <v>58076</v>
      </c>
    </row>
    <row r="464" spans="2:16">
      <c r="B464" s="6">
        <v>49635</v>
      </c>
      <c r="C464" s="7">
        <v>49870</v>
      </c>
      <c r="D464" s="6">
        <v>50236</v>
      </c>
      <c r="E464" s="7">
        <v>51109</v>
      </c>
      <c r="F464" s="6">
        <v>52253</v>
      </c>
      <c r="G464" s="7">
        <v>52773</v>
      </c>
      <c r="H464" s="6">
        <v>53126</v>
      </c>
      <c r="I464" s="7">
        <v>53572</v>
      </c>
      <c r="J464" s="6">
        <v>54127</v>
      </c>
      <c r="K464" s="7">
        <v>54660</v>
      </c>
      <c r="L464" s="6">
        <v>55024</v>
      </c>
      <c r="M464" s="7">
        <v>55386</v>
      </c>
      <c r="N464" s="6">
        <v>56125</v>
      </c>
      <c r="O464" s="7">
        <v>56716</v>
      </c>
      <c r="P464" s="6">
        <v>58204</v>
      </c>
    </row>
    <row r="465" spans="2:16">
      <c r="B465" s="6">
        <v>49636</v>
      </c>
      <c r="C465" s="7">
        <v>49871</v>
      </c>
      <c r="D465" s="6">
        <v>50243</v>
      </c>
      <c r="E465" s="7">
        <v>51244</v>
      </c>
      <c r="F465" s="6">
        <v>52308</v>
      </c>
      <c r="G465" s="7">
        <v>53002</v>
      </c>
      <c r="H465" s="6">
        <v>53127</v>
      </c>
      <c r="I465" s="7">
        <v>53575</v>
      </c>
      <c r="J465" s="6">
        <v>54130</v>
      </c>
      <c r="K465" s="7">
        <v>54662</v>
      </c>
      <c r="L465" s="6">
        <v>55025</v>
      </c>
      <c r="M465" s="7">
        <v>55609</v>
      </c>
      <c r="N465" s="6">
        <v>56143</v>
      </c>
      <c r="O465" s="7">
        <v>56721</v>
      </c>
      <c r="P465" s="6">
        <v>58205</v>
      </c>
    </row>
    <row r="466" spans="2:16">
      <c r="B466" s="6">
        <v>49637</v>
      </c>
      <c r="C466" s="7">
        <v>49874</v>
      </c>
      <c r="D466" s="6">
        <v>50244</v>
      </c>
      <c r="E466" s="7">
        <v>51250</v>
      </c>
      <c r="F466" s="6">
        <v>52314</v>
      </c>
      <c r="G466" s="7">
        <v>53006</v>
      </c>
      <c r="H466" s="6">
        <v>53128</v>
      </c>
      <c r="I466" s="7">
        <v>53578</v>
      </c>
      <c r="J466" s="6">
        <v>54141</v>
      </c>
      <c r="K466" s="7">
        <v>54669</v>
      </c>
      <c r="L466" s="6">
        <v>55029</v>
      </c>
      <c r="M466" s="7">
        <v>55720</v>
      </c>
      <c r="N466" s="6">
        <v>56146</v>
      </c>
      <c r="O466" s="7">
        <v>57005</v>
      </c>
      <c r="P466" s="6">
        <v>58401</v>
      </c>
    </row>
    <row r="467" spans="2:16">
      <c r="B467" s="6">
        <v>49643</v>
      </c>
      <c r="C467" s="7">
        <v>49876</v>
      </c>
      <c r="D467" s="6">
        <v>50255</v>
      </c>
      <c r="E467" s="7">
        <v>51301</v>
      </c>
      <c r="F467" s="6">
        <v>52315</v>
      </c>
      <c r="G467" s="7">
        <v>53013</v>
      </c>
      <c r="H467" s="6">
        <v>53138</v>
      </c>
      <c r="I467" s="7">
        <v>53583</v>
      </c>
      <c r="J467" s="6">
        <v>54153</v>
      </c>
      <c r="K467" s="7">
        <v>54724</v>
      </c>
      <c r="L467" s="6">
        <v>55033</v>
      </c>
      <c r="M467" s="7">
        <v>55745</v>
      </c>
      <c r="N467" s="6">
        <v>56187</v>
      </c>
      <c r="O467" s="7">
        <v>57006</v>
      </c>
      <c r="P467" s="6">
        <v>58402</v>
      </c>
    </row>
    <row r="468" spans="2:16">
      <c r="B468" s="6">
        <v>49646</v>
      </c>
      <c r="C468" s="7">
        <v>49877</v>
      </c>
      <c r="D468" s="6">
        <v>50269</v>
      </c>
      <c r="E468" s="7">
        <v>51331</v>
      </c>
      <c r="F468" s="6">
        <v>52318</v>
      </c>
      <c r="G468" s="7">
        <v>53016</v>
      </c>
      <c r="H468" s="6">
        <v>53147</v>
      </c>
      <c r="I468" s="7">
        <v>53584</v>
      </c>
      <c r="J468" s="6">
        <v>54157</v>
      </c>
      <c r="K468" s="7">
        <v>54743</v>
      </c>
      <c r="L468" s="6">
        <v>55036</v>
      </c>
      <c r="M468" s="7">
        <v>55746</v>
      </c>
      <c r="N468" s="6">
        <v>56215</v>
      </c>
      <c r="O468" s="7">
        <v>57007</v>
      </c>
      <c r="P468" s="6">
        <v>58452</v>
      </c>
    </row>
    <row r="469" spans="2:16">
      <c r="B469" s="6">
        <v>49650</v>
      </c>
      <c r="C469" s="7">
        <v>49894</v>
      </c>
      <c r="D469" s="6">
        <v>50272</v>
      </c>
      <c r="E469" s="7">
        <v>51340</v>
      </c>
      <c r="F469" s="6">
        <v>52324</v>
      </c>
      <c r="G469" s="7">
        <v>53017</v>
      </c>
      <c r="H469" s="6">
        <v>53148</v>
      </c>
      <c r="I469" s="7">
        <v>53589</v>
      </c>
      <c r="J469" s="6">
        <v>54160</v>
      </c>
      <c r="K469" s="7">
        <v>54758</v>
      </c>
      <c r="L469" s="6">
        <v>55038</v>
      </c>
      <c r="M469" s="7">
        <v>55758</v>
      </c>
      <c r="N469" s="6">
        <v>56241</v>
      </c>
      <c r="O469" s="7">
        <v>57013</v>
      </c>
      <c r="P469" s="6">
        <v>58501</v>
      </c>
    </row>
    <row r="470" spans="2:16">
      <c r="B470" s="6">
        <v>49657</v>
      </c>
      <c r="C470" s="7">
        <v>49915</v>
      </c>
      <c r="D470" s="6">
        <v>50369</v>
      </c>
      <c r="E470" s="7">
        <v>51341</v>
      </c>
      <c r="F470" s="6">
        <v>52326</v>
      </c>
      <c r="G470" s="7">
        <v>53021</v>
      </c>
      <c r="H470" s="6">
        <v>53149</v>
      </c>
      <c r="I470" s="7">
        <v>53594</v>
      </c>
      <c r="J470" s="6">
        <v>54162</v>
      </c>
      <c r="K470" s="7">
        <v>54760</v>
      </c>
      <c r="L470" s="6">
        <v>55043</v>
      </c>
      <c r="M470" s="7">
        <v>55768</v>
      </c>
      <c r="N470" s="6">
        <v>56258</v>
      </c>
      <c r="O470" s="7">
        <v>57027</v>
      </c>
      <c r="P470" s="6">
        <v>58503</v>
      </c>
    </row>
    <row r="471" spans="2:16">
      <c r="B471" s="6">
        <v>49660</v>
      </c>
      <c r="C471" s="7">
        <v>49917</v>
      </c>
      <c r="D471" s="6">
        <v>50423</v>
      </c>
      <c r="E471" s="7">
        <v>51351</v>
      </c>
      <c r="F471" s="6">
        <v>52333</v>
      </c>
      <c r="G471" s="7">
        <v>53026</v>
      </c>
      <c r="H471" s="6">
        <v>53153</v>
      </c>
      <c r="I471" s="7">
        <v>53595</v>
      </c>
      <c r="J471" s="6">
        <v>54165</v>
      </c>
      <c r="K471" s="7">
        <v>54773</v>
      </c>
      <c r="L471" s="6">
        <v>55049</v>
      </c>
      <c r="M471" s="7">
        <v>55792</v>
      </c>
      <c r="N471" s="6">
        <v>56265</v>
      </c>
      <c r="O471" s="7">
        <v>57032</v>
      </c>
      <c r="P471" s="6">
        <v>58504</v>
      </c>
    </row>
    <row r="472" spans="2:16">
      <c r="B472" s="6">
        <v>49675</v>
      </c>
      <c r="C472" s="7">
        <v>49931</v>
      </c>
      <c r="D472" s="6">
        <v>50435</v>
      </c>
      <c r="E472" s="7">
        <v>51360</v>
      </c>
      <c r="F472" s="6">
        <v>52338</v>
      </c>
      <c r="G472" s="7">
        <v>53027</v>
      </c>
      <c r="H472" s="6">
        <v>53167</v>
      </c>
      <c r="I472" s="7">
        <v>53599</v>
      </c>
      <c r="J472" s="6">
        <v>54166</v>
      </c>
      <c r="K472" s="7">
        <v>54812</v>
      </c>
      <c r="L472" s="6">
        <v>55052</v>
      </c>
      <c r="M472" s="7">
        <v>55804</v>
      </c>
      <c r="N472" s="6">
        <v>56273</v>
      </c>
      <c r="O472" s="7">
        <v>57041</v>
      </c>
      <c r="P472" s="6">
        <v>58554</v>
      </c>
    </row>
    <row r="473" spans="2:16">
      <c r="B473" s="6">
        <v>49676</v>
      </c>
      <c r="C473" s="7">
        <v>49964</v>
      </c>
      <c r="D473" s="6">
        <v>50436</v>
      </c>
      <c r="E473" s="7">
        <v>51401</v>
      </c>
      <c r="F473" s="6">
        <v>52341</v>
      </c>
      <c r="G473" s="7">
        <v>53031</v>
      </c>
      <c r="H473" s="6">
        <v>53168</v>
      </c>
      <c r="I473" s="7">
        <v>53803</v>
      </c>
      <c r="J473" s="6">
        <v>54169</v>
      </c>
      <c r="K473" s="7">
        <v>54818</v>
      </c>
      <c r="L473" s="6">
        <v>55054</v>
      </c>
      <c r="M473" s="7">
        <v>55808</v>
      </c>
      <c r="N473" s="6">
        <v>56277</v>
      </c>
      <c r="O473" s="7">
        <v>57042</v>
      </c>
      <c r="P473" s="6">
        <v>58601</v>
      </c>
    </row>
    <row r="474" spans="2:16">
      <c r="B474" s="6">
        <v>49677</v>
      </c>
      <c r="C474" s="7">
        <v>50003</v>
      </c>
      <c r="D474" s="6">
        <v>50467</v>
      </c>
      <c r="E474" s="7">
        <v>51432</v>
      </c>
      <c r="F474" s="6">
        <v>52345</v>
      </c>
      <c r="G474" s="7">
        <v>53033</v>
      </c>
      <c r="H474" s="6">
        <v>53179</v>
      </c>
      <c r="I474" s="7">
        <v>53808</v>
      </c>
      <c r="J474" s="6">
        <v>54171</v>
      </c>
      <c r="K474" s="7">
        <v>54841</v>
      </c>
      <c r="L474" s="6">
        <v>55056</v>
      </c>
      <c r="M474" s="7">
        <v>55810</v>
      </c>
      <c r="N474" s="6">
        <v>56287</v>
      </c>
      <c r="O474" s="7">
        <v>57055</v>
      </c>
      <c r="P474" s="6">
        <v>58602</v>
      </c>
    </row>
    <row r="475" spans="2:16">
      <c r="B475" s="6">
        <v>49684</v>
      </c>
      <c r="C475" s="7">
        <v>50031</v>
      </c>
      <c r="D475" s="6">
        <v>50481</v>
      </c>
      <c r="E475" s="7">
        <v>51451</v>
      </c>
      <c r="F475" s="6">
        <v>52348</v>
      </c>
      <c r="G475" s="7">
        <v>53034</v>
      </c>
      <c r="H475" s="6">
        <v>53181</v>
      </c>
      <c r="I475" s="7">
        <v>53811</v>
      </c>
      <c r="J475" s="6">
        <v>54180</v>
      </c>
      <c r="K475" s="7">
        <v>54857</v>
      </c>
      <c r="L475" s="6">
        <v>55057</v>
      </c>
      <c r="M475" s="7">
        <v>55811</v>
      </c>
      <c r="N475" s="6">
        <v>56307</v>
      </c>
      <c r="O475" s="7">
        <v>57056</v>
      </c>
      <c r="P475" s="6">
        <v>58701</v>
      </c>
    </row>
    <row r="476" spans="2:16">
      <c r="B476" s="6">
        <v>49685</v>
      </c>
      <c r="C476" s="7">
        <v>50032</v>
      </c>
      <c r="D476" s="6">
        <v>50511</v>
      </c>
      <c r="E476" s="7">
        <v>51459</v>
      </c>
      <c r="F476" s="6">
        <v>52351</v>
      </c>
      <c r="G476" s="7">
        <v>53036</v>
      </c>
      <c r="H476" s="6">
        <v>53182</v>
      </c>
      <c r="I476" s="7">
        <v>53813</v>
      </c>
      <c r="J476" s="6">
        <v>54201</v>
      </c>
      <c r="K476" s="7">
        <v>54861</v>
      </c>
      <c r="L476" s="6">
        <v>55060</v>
      </c>
      <c r="M476" s="7">
        <v>55912</v>
      </c>
      <c r="N476" s="6">
        <v>56308</v>
      </c>
      <c r="O476" s="7">
        <v>57068</v>
      </c>
      <c r="P476" s="6">
        <v>58703</v>
      </c>
    </row>
    <row r="477" spans="2:16">
      <c r="B477" s="6">
        <v>49690</v>
      </c>
      <c r="C477" s="7">
        <v>50035</v>
      </c>
      <c r="D477" s="6">
        <v>50529</v>
      </c>
      <c r="E477" s="7">
        <v>51460</v>
      </c>
      <c r="F477" s="6">
        <v>52353</v>
      </c>
      <c r="G477" s="7">
        <v>53037</v>
      </c>
      <c r="H477" s="6">
        <v>53183</v>
      </c>
      <c r="I477" s="7">
        <v>53817</v>
      </c>
      <c r="J477" s="6">
        <v>54208</v>
      </c>
      <c r="K477" s="7">
        <v>54868</v>
      </c>
      <c r="L477" s="6">
        <v>55066</v>
      </c>
      <c r="M477" s="7">
        <v>55920</v>
      </c>
      <c r="N477" s="6">
        <v>56310</v>
      </c>
      <c r="O477" s="7">
        <v>57069</v>
      </c>
      <c r="P477" s="6">
        <v>58704</v>
      </c>
    </row>
    <row r="478" spans="2:16">
      <c r="B478" s="6">
        <v>49696</v>
      </c>
      <c r="C478" s="7">
        <v>50036</v>
      </c>
      <c r="D478" s="6">
        <v>50548</v>
      </c>
      <c r="E478" s="7">
        <v>51534</v>
      </c>
      <c r="F478" s="6">
        <v>52501</v>
      </c>
      <c r="G478" s="7">
        <v>53040</v>
      </c>
      <c r="H478" s="6">
        <v>53184</v>
      </c>
      <c r="I478" s="7">
        <v>53821</v>
      </c>
      <c r="J478" s="6">
        <v>54211</v>
      </c>
      <c r="K478" s="7">
        <v>54880</v>
      </c>
      <c r="L478" s="6">
        <v>55070</v>
      </c>
      <c r="M478" s="7">
        <v>55944</v>
      </c>
      <c r="N478" s="6">
        <v>56313</v>
      </c>
      <c r="O478" s="7">
        <v>57078</v>
      </c>
      <c r="P478" s="6">
        <v>58707</v>
      </c>
    </row>
    <row r="479" spans="2:16">
      <c r="B479" s="6">
        <v>49701</v>
      </c>
      <c r="C479" s="7">
        <v>50038</v>
      </c>
      <c r="D479" s="6">
        <v>50552</v>
      </c>
      <c r="E479" s="7">
        <v>51537</v>
      </c>
      <c r="F479" s="6">
        <v>52530</v>
      </c>
      <c r="G479" s="7">
        <v>53047</v>
      </c>
      <c r="H479" s="6">
        <v>53185</v>
      </c>
      <c r="I479" s="7">
        <v>53901</v>
      </c>
      <c r="J479" s="6">
        <v>54217</v>
      </c>
      <c r="K479" s="7">
        <v>54890</v>
      </c>
      <c r="L479" s="6">
        <v>55085</v>
      </c>
      <c r="M479" s="7">
        <v>55947</v>
      </c>
      <c r="N479" s="6">
        <v>56320</v>
      </c>
      <c r="O479" s="7">
        <v>57202</v>
      </c>
      <c r="P479" s="6">
        <v>58801</v>
      </c>
    </row>
    <row r="480" spans="2:16">
      <c r="B480" s="6">
        <v>49711</v>
      </c>
      <c r="C480" s="7">
        <v>50041</v>
      </c>
      <c r="D480" s="6">
        <v>50573</v>
      </c>
      <c r="E480" s="7">
        <v>51543</v>
      </c>
      <c r="F480" s="6">
        <v>52534</v>
      </c>
      <c r="G480" s="7">
        <v>53048</v>
      </c>
      <c r="H480" s="6">
        <v>53190</v>
      </c>
      <c r="I480" s="7">
        <v>53911</v>
      </c>
      <c r="J480" s="6">
        <v>54229</v>
      </c>
      <c r="K480" s="7">
        <v>54923</v>
      </c>
      <c r="L480" s="6">
        <v>55087</v>
      </c>
      <c r="M480" s="7">
        <v>55950</v>
      </c>
      <c r="N480" s="6">
        <v>56328</v>
      </c>
      <c r="O480" s="7">
        <v>57245</v>
      </c>
      <c r="P480" s="6">
        <v>58802</v>
      </c>
    </row>
    <row r="481" spans="2:16">
      <c r="B481" s="6">
        <v>49712</v>
      </c>
      <c r="C481" s="7">
        <v>50047</v>
      </c>
      <c r="D481" s="6">
        <v>50588</v>
      </c>
      <c r="E481" s="7">
        <v>51550</v>
      </c>
      <c r="F481" s="6">
        <v>52544</v>
      </c>
      <c r="G481" s="7">
        <v>53058</v>
      </c>
      <c r="H481" s="6">
        <v>53191</v>
      </c>
      <c r="I481" s="7">
        <v>53913</v>
      </c>
      <c r="J481" s="6">
        <v>54232</v>
      </c>
      <c r="K481" s="7">
        <v>54926</v>
      </c>
      <c r="L481" s="6">
        <v>55090</v>
      </c>
      <c r="M481" s="7">
        <v>55955</v>
      </c>
      <c r="N481" s="6">
        <v>56341</v>
      </c>
      <c r="O481" s="7">
        <v>57252</v>
      </c>
      <c r="P481" s="6">
        <v>58803</v>
      </c>
    </row>
    <row r="482" spans="2:16">
      <c r="B482" s="6">
        <v>49720</v>
      </c>
      <c r="C482" s="7">
        <v>50061</v>
      </c>
      <c r="D482" s="6">
        <v>50592</v>
      </c>
      <c r="E482" s="7">
        <v>51554</v>
      </c>
      <c r="F482" s="6">
        <v>52548</v>
      </c>
      <c r="G482" s="7">
        <v>53060</v>
      </c>
      <c r="H482" s="6">
        <v>53507</v>
      </c>
      <c r="I482" s="7">
        <v>53916</v>
      </c>
      <c r="J482" s="6">
        <v>54235</v>
      </c>
      <c r="K482" s="7">
        <v>54929</v>
      </c>
      <c r="L482" s="6">
        <v>55092</v>
      </c>
      <c r="M482" s="7">
        <v>55960</v>
      </c>
      <c r="N482" s="6">
        <v>56344</v>
      </c>
      <c r="O482" s="7">
        <v>57301</v>
      </c>
      <c r="P482" s="6">
        <v>59036</v>
      </c>
    </row>
    <row r="483" spans="2:16">
      <c r="B483" s="6">
        <v>49723</v>
      </c>
      <c r="C483" s="7">
        <v>50063</v>
      </c>
      <c r="D483" s="6">
        <v>50593</v>
      </c>
      <c r="E483" s="7">
        <v>51601</v>
      </c>
      <c r="F483" s="6">
        <v>52556</v>
      </c>
      <c r="G483" s="7">
        <v>53061</v>
      </c>
      <c r="H483" s="6">
        <v>53508</v>
      </c>
      <c r="I483" s="7">
        <v>53925</v>
      </c>
      <c r="J483" s="6">
        <v>54241</v>
      </c>
      <c r="K483" s="7">
        <v>54933</v>
      </c>
      <c r="L483" s="6">
        <v>55302</v>
      </c>
      <c r="M483" s="7">
        <v>55968</v>
      </c>
      <c r="N483" s="6">
        <v>56345</v>
      </c>
      <c r="O483" s="7">
        <v>57361</v>
      </c>
      <c r="P483" s="6">
        <v>59101</v>
      </c>
    </row>
    <row r="484" spans="2:16">
      <c r="B484" s="6">
        <v>49734</v>
      </c>
      <c r="C484" s="7">
        <v>50069</v>
      </c>
      <c r="D484" s="6">
        <v>50595</v>
      </c>
      <c r="E484" s="7">
        <v>51603</v>
      </c>
      <c r="F484" s="6">
        <v>52562</v>
      </c>
      <c r="G484" s="7">
        <v>53062</v>
      </c>
      <c r="H484" s="6">
        <v>53515</v>
      </c>
      <c r="I484" s="7">
        <v>53940</v>
      </c>
      <c r="J484" s="6">
        <v>54403</v>
      </c>
      <c r="K484" s="7">
        <v>54934</v>
      </c>
      <c r="L484" s="6">
        <v>55308</v>
      </c>
      <c r="M484" s="7">
        <v>55976</v>
      </c>
      <c r="N484" s="6">
        <v>56369</v>
      </c>
      <c r="O484" s="7">
        <v>57364</v>
      </c>
      <c r="P484" s="6">
        <v>59102</v>
      </c>
    </row>
    <row r="494" spans="2:16">
      <c r="B494" s="2" t="str">
        <f>$B$8</f>
        <v>Effective June 1, 2025</v>
      </c>
    </row>
    <row r="495" ht="13.5"/>
    <row r="496" ht="13.5" spans="2:16">
      <c r="B496" s="3" t="s">
        <v>1317</v>
      </c>
      <c r="C496" s="4"/>
      <c r="D496" s="4"/>
      <c r="E496" s="4"/>
      <c r="F496" s="4"/>
      <c r="G496" s="4"/>
      <c r="H496" s="4"/>
      <c r="I496" s="4"/>
      <c r="J496" s="4"/>
      <c r="K496" s="4"/>
      <c r="L496" s="4"/>
      <c r="M496" s="4"/>
      <c r="N496" s="4"/>
      <c r="O496" s="4"/>
      <c r="P496" s="5"/>
    </row>
    <row r="498" spans="2:16">
      <c r="B498" s="6">
        <v>59105</v>
      </c>
      <c r="C498" s="7">
        <v>60180</v>
      </c>
      <c r="D498" s="6">
        <v>60970</v>
      </c>
      <c r="E498" s="7">
        <v>61362</v>
      </c>
      <c r="F498" s="6">
        <v>61864</v>
      </c>
      <c r="G498" s="7">
        <v>62233</v>
      </c>
      <c r="H498" s="6">
        <v>62532</v>
      </c>
      <c r="I498" s="7">
        <v>62949</v>
      </c>
      <c r="J498" s="6">
        <v>63663</v>
      </c>
      <c r="K498" s="7">
        <v>64163</v>
      </c>
      <c r="L498" s="6">
        <v>65468</v>
      </c>
      <c r="M498" s="7">
        <v>66539</v>
      </c>
      <c r="N498" s="6">
        <v>67660</v>
      </c>
      <c r="O498" s="7">
        <v>68731</v>
      </c>
      <c r="P498" s="6">
        <v>70381</v>
      </c>
    </row>
    <row r="499" spans="2:16">
      <c r="B499" s="6">
        <v>59106</v>
      </c>
      <c r="C499" s="7">
        <v>60184</v>
      </c>
      <c r="D499" s="6">
        <v>61010</v>
      </c>
      <c r="E499" s="7">
        <v>61363</v>
      </c>
      <c r="F499" s="6">
        <v>61873</v>
      </c>
      <c r="G499" s="7">
        <v>62236</v>
      </c>
      <c r="H499" s="6">
        <v>62537</v>
      </c>
      <c r="I499" s="7">
        <v>62951</v>
      </c>
      <c r="J499" s="6">
        <v>63666</v>
      </c>
      <c r="K499" s="7">
        <v>64165</v>
      </c>
      <c r="L499" s="6">
        <v>65536</v>
      </c>
      <c r="M499" s="7">
        <v>66542</v>
      </c>
      <c r="N499" s="6">
        <v>67665</v>
      </c>
      <c r="O499" s="7">
        <v>68738</v>
      </c>
      <c r="P499" s="6">
        <v>70393</v>
      </c>
    </row>
    <row r="500" spans="2:16">
      <c r="B500" s="6">
        <v>59404</v>
      </c>
      <c r="C500" s="7">
        <v>60401</v>
      </c>
      <c r="D500" s="6">
        <v>61011</v>
      </c>
      <c r="E500" s="7">
        <v>61364</v>
      </c>
      <c r="F500" s="6">
        <v>61877</v>
      </c>
      <c r="G500" s="7">
        <v>62240</v>
      </c>
      <c r="H500" s="6">
        <v>62540</v>
      </c>
      <c r="I500" s="7">
        <v>62965</v>
      </c>
      <c r="J500" s="6">
        <v>63742</v>
      </c>
      <c r="K500" s="7">
        <v>64167</v>
      </c>
      <c r="L500" s="6">
        <v>65559</v>
      </c>
      <c r="M500" s="7">
        <v>66547</v>
      </c>
      <c r="N500" s="6">
        <v>67674</v>
      </c>
      <c r="O500" s="7">
        <v>68751</v>
      </c>
      <c r="P500" s="6">
        <v>70394</v>
      </c>
    </row>
    <row r="501" spans="2:16">
      <c r="B501" s="6">
        <v>59414</v>
      </c>
      <c r="C501" s="7">
        <v>60407</v>
      </c>
      <c r="D501" s="6">
        <v>61013</v>
      </c>
      <c r="E501" s="7">
        <v>61371</v>
      </c>
      <c r="F501" s="6">
        <v>61880</v>
      </c>
      <c r="G501" s="7">
        <v>62243</v>
      </c>
      <c r="H501" s="6">
        <v>62541</v>
      </c>
      <c r="I501" s="7">
        <v>62966</v>
      </c>
      <c r="J501" s="6">
        <v>63755</v>
      </c>
      <c r="K501" s="7">
        <v>64429</v>
      </c>
      <c r="L501" s="6">
        <v>65583</v>
      </c>
      <c r="M501" s="7">
        <v>66618</v>
      </c>
      <c r="N501" s="6">
        <v>67843</v>
      </c>
      <c r="O501" s="7">
        <v>68803</v>
      </c>
      <c r="P501" s="6">
        <v>70395</v>
      </c>
    </row>
    <row r="502" spans="2:16">
      <c r="B502" s="6">
        <v>59461</v>
      </c>
      <c r="C502" s="7">
        <v>60408</v>
      </c>
      <c r="D502" s="6">
        <v>61016</v>
      </c>
      <c r="E502" s="7">
        <v>61372</v>
      </c>
      <c r="F502" s="6">
        <v>61883</v>
      </c>
      <c r="G502" s="7">
        <v>62246</v>
      </c>
      <c r="H502" s="6">
        <v>62549</v>
      </c>
      <c r="I502" s="7">
        <v>62999</v>
      </c>
      <c r="J502" s="6">
        <v>63758</v>
      </c>
      <c r="K502" s="7">
        <v>64432</v>
      </c>
      <c r="L502" s="6">
        <v>65610</v>
      </c>
      <c r="M502" s="7">
        <v>66712</v>
      </c>
      <c r="N502" s="6">
        <v>67846</v>
      </c>
      <c r="O502" s="7">
        <v>68810</v>
      </c>
      <c r="P502" s="6">
        <v>70420</v>
      </c>
    </row>
    <row r="503" spans="2:16">
      <c r="B503" s="6">
        <v>59477</v>
      </c>
      <c r="C503" s="7">
        <v>60410</v>
      </c>
      <c r="D503" s="6">
        <v>61020</v>
      </c>
      <c r="E503" s="7">
        <v>61411</v>
      </c>
      <c r="F503" s="6">
        <v>61884</v>
      </c>
      <c r="G503" s="7">
        <v>62249</v>
      </c>
      <c r="H503" s="6">
        <v>62554</v>
      </c>
      <c r="I503" s="7">
        <v>63001</v>
      </c>
      <c r="J503" s="6">
        <v>63775</v>
      </c>
      <c r="K503" s="7">
        <v>64468</v>
      </c>
      <c r="L503" s="6">
        <v>65613</v>
      </c>
      <c r="M503" s="7">
        <v>66720</v>
      </c>
      <c r="N503" s="6">
        <v>67851</v>
      </c>
      <c r="O503" s="7">
        <v>68840</v>
      </c>
      <c r="P503" s="6">
        <v>70421</v>
      </c>
    </row>
    <row r="504" spans="2:16">
      <c r="B504" s="6">
        <v>59602</v>
      </c>
      <c r="C504" s="7">
        <v>60416</v>
      </c>
      <c r="D504" s="6">
        <v>61021</v>
      </c>
      <c r="E504" s="7">
        <v>61419</v>
      </c>
      <c r="F504" s="6">
        <v>61911</v>
      </c>
      <c r="G504" s="7">
        <v>62250</v>
      </c>
      <c r="H504" s="6">
        <v>62561</v>
      </c>
      <c r="I504" s="7">
        <v>63012</v>
      </c>
      <c r="J504" s="6">
        <v>63776</v>
      </c>
      <c r="K504" s="7">
        <v>64485</v>
      </c>
      <c r="L504" s="6">
        <v>65630</v>
      </c>
      <c r="M504" s="7">
        <v>66728</v>
      </c>
      <c r="N504" s="6">
        <v>67901</v>
      </c>
      <c r="O504" s="7">
        <v>68845</v>
      </c>
      <c r="P504" s="6">
        <v>70422</v>
      </c>
    </row>
    <row r="505" spans="2:16">
      <c r="B505" s="6">
        <v>59635</v>
      </c>
      <c r="C505" s="7">
        <v>60421</v>
      </c>
      <c r="D505" s="6">
        <v>61025</v>
      </c>
      <c r="E505" s="7">
        <v>61424</v>
      </c>
      <c r="F505" s="6">
        <v>61920</v>
      </c>
      <c r="G505" s="7">
        <v>62254</v>
      </c>
      <c r="H505" s="6">
        <v>62563</v>
      </c>
      <c r="I505" s="7">
        <v>63016</v>
      </c>
      <c r="J505" s="6">
        <v>63779</v>
      </c>
      <c r="K505" s="7">
        <v>64504</v>
      </c>
      <c r="L505" s="6">
        <v>65631</v>
      </c>
      <c r="M505" s="7">
        <v>66742</v>
      </c>
      <c r="N505" s="6">
        <v>67905</v>
      </c>
      <c r="O505" s="7">
        <v>68847</v>
      </c>
      <c r="P505" s="6">
        <v>70427</v>
      </c>
    </row>
    <row r="506" spans="2:16">
      <c r="B506" s="6">
        <v>59714</v>
      </c>
      <c r="C506" s="7">
        <v>60423</v>
      </c>
      <c r="D506" s="6">
        <v>61027</v>
      </c>
      <c r="E506" s="7">
        <v>61430</v>
      </c>
      <c r="F506" s="6">
        <v>61936</v>
      </c>
      <c r="G506" s="7">
        <v>62256</v>
      </c>
      <c r="H506" s="6">
        <v>62568</v>
      </c>
      <c r="I506" s="7">
        <v>63019</v>
      </c>
      <c r="J506" s="6">
        <v>63780</v>
      </c>
      <c r="K506" s="7">
        <v>64505</v>
      </c>
      <c r="L506" s="6">
        <v>65636</v>
      </c>
      <c r="M506" s="7">
        <v>66749</v>
      </c>
      <c r="N506" s="6">
        <v>68001</v>
      </c>
      <c r="O506" s="7">
        <v>68848</v>
      </c>
      <c r="P506" s="6">
        <v>70429</v>
      </c>
    </row>
    <row r="507" spans="2:16">
      <c r="B507" s="6">
        <v>59715</v>
      </c>
      <c r="C507" s="7">
        <v>60442</v>
      </c>
      <c r="D507" s="6">
        <v>61032</v>
      </c>
      <c r="E507" s="7">
        <v>61433</v>
      </c>
      <c r="F507" s="6">
        <v>61938</v>
      </c>
      <c r="G507" s="7">
        <v>62258</v>
      </c>
      <c r="H507" s="6">
        <v>62615</v>
      </c>
      <c r="I507" s="7">
        <v>63025</v>
      </c>
      <c r="J507" s="6">
        <v>63824</v>
      </c>
      <c r="K507" s="7">
        <v>64601</v>
      </c>
      <c r="L507" s="6">
        <v>65654</v>
      </c>
      <c r="M507" s="7">
        <v>66757</v>
      </c>
      <c r="N507" s="6">
        <v>68008</v>
      </c>
      <c r="O507" s="7">
        <v>68881</v>
      </c>
      <c r="P507" s="6">
        <v>70435</v>
      </c>
    </row>
    <row r="508" spans="2:16">
      <c r="B508" s="6">
        <v>59716</v>
      </c>
      <c r="C508" s="7">
        <v>60449</v>
      </c>
      <c r="D508" s="6">
        <v>61036</v>
      </c>
      <c r="E508" s="7">
        <v>61443</v>
      </c>
      <c r="F508" s="6">
        <v>61941</v>
      </c>
      <c r="G508" s="7">
        <v>62259</v>
      </c>
      <c r="H508" s="6">
        <v>62622</v>
      </c>
      <c r="I508" s="7">
        <v>63028</v>
      </c>
      <c r="J508" s="6">
        <v>63826</v>
      </c>
      <c r="K508" s="7">
        <v>64628</v>
      </c>
      <c r="L508" s="6">
        <v>65664</v>
      </c>
      <c r="M508" s="7">
        <v>66759</v>
      </c>
      <c r="N508" s="6">
        <v>68023</v>
      </c>
      <c r="O508" s="7">
        <v>68901</v>
      </c>
      <c r="P508" s="6">
        <v>70437</v>
      </c>
    </row>
    <row r="509" spans="2:16">
      <c r="B509" s="6">
        <v>59717</v>
      </c>
      <c r="C509" s="7">
        <v>60450</v>
      </c>
      <c r="D509" s="6">
        <v>61058</v>
      </c>
      <c r="E509" s="7">
        <v>61448</v>
      </c>
      <c r="F509" s="6">
        <v>61944</v>
      </c>
      <c r="G509" s="7">
        <v>62260</v>
      </c>
      <c r="H509" s="6">
        <v>62650</v>
      </c>
      <c r="I509" s="7">
        <v>63038</v>
      </c>
      <c r="J509" s="6">
        <v>63828</v>
      </c>
      <c r="K509" s="7">
        <v>64658</v>
      </c>
      <c r="L509" s="6">
        <v>65672</v>
      </c>
      <c r="M509" s="7">
        <v>66760</v>
      </c>
      <c r="N509" s="6">
        <v>68025</v>
      </c>
      <c r="O509" s="7">
        <v>68969</v>
      </c>
      <c r="P509" s="6">
        <v>70443</v>
      </c>
    </row>
    <row r="510" spans="2:16">
      <c r="B510" s="6">
        <v>59718</v>
      </c>
      <c r="C510" s="7">
        <v>60466</v>
      </c>
      <c r="D510" s="6">
        <v>61059</v>
      </c>
      <c r="E510" s="7">
        <v>61451</v>
      </c>
      <c r="F510" s="6">
        <v>61953</v>
      </c>
      <c r="G510" s="7">
        <v>62264</v>
      </c>
      <c r="H510" s="6">
        <v>62651</v>
      </c>
      <c r="I510" s="7">
        <v>63039</v>
      </c>
      <c r="J510" s="6">
        <v>63840</v>
      </c>
      <c r="K510" s="7">
        <v>64701</v>
      </c>
      <c r="L510" s="6">
        <v>65673</v>
      </c>
      <c r="M510" s="7">
        <v>66763</v>
      </c>
      <c r="N510" s="6">
        <v>68026</v>
      </c>
      <c r="O510" s="7">
        <v>69042</v>
      </c>
      <c r="P510" s="6">
        <v>70445</v>
      </c>
    </row>
    <row r="511" spans="2:16">
      <c r="B511" s="6">
        <v>59756</v>
      </c>
      <c r="C511" s="7">
        <v>60472</v>
      </c>
      <c r="D511" s="6">
        <v>61061</v>
      </c>
      <c r="E511" s="7">
        <v>61468</v>
      </c>
      <c r="F511" s="6">
        <v>61955</v>
      </c>
      <c r="G511" s="7">
        <v>62265</v>
      </c>
      <c r="H511" s="6">
        <v>62656</v>
      </c>
      <c r="I511" s="7">
        <v>63040</v>
      </c>
      <c r="J511" s="6">
        <v>63841</v>
      </c>
      <c r="K511" s="7">
        <v>64735</v>
      </c>
      <c r="L511" s="6">
        <v>65675</v>
      </c>
      <c r="M511" s="7">
        <v>66782</v>
      </c>
      <c r="N511" s="6">
        <v>68041</v>
      </c>
      <c r="O511" s="7">
        <v>69101</v>
      </c>
      <c r="P511" s="6">
        <v>70448</v>
      </c>
    </row>
    <row r="512" spans="2:16">
      <c r="B512" s="6">
        <v>59801</v>
      </c>
      <c r="C512" s="7">
        <v>60474</v>
      </c>
      <c r="D512" s="6">
        <v>61065</v>
      </c>
      <c r="E512" s="7">
        <v>61519</v>
      </c>
      <c r="F512" s="6">
        <v>61956</v>
      </c>
      <c r="G512" s="7">
        <v>62278</v>
      </c>
      <c r="H512" s="6">
        <v>62683</v>
      </c>
      <c r="I512" s="7">
        <v>63047</v>
      </c>
      <c r="J512" s="6">
        <v>63849</v>
      </c>
      <c r="K512" s="7">
        <v>64743</v>
      </c>
      <c r="L512" s="6">
        <v>65686</v>
      </c>
      <c r="M512" s="7">
        <v>66801</v>
      </c>
      <c r="N512" s="6">
        <v>68059</v>
      </c>
      <c r="O512" s="7">
        <v>69171</v>
      </c>
      <c r="P512" s="6">
        <v>70451</v>
      </c>
    </row>
    <row r="513" spans="2:16">
      <c r="B513" s="6">
        <v>59802</v>
      </c>
      <c r="C513" s="7">
        <v>60481</v>
      </c>
      <c r="D513" s="6">
        <v>61068</v>
      </c>
      <c r="E513" s="7">
        <v>61520</v>
      </c>
      <c r="F513" s="6">
        <v>62009</v>
      </c>
      <c r="G513" s="7">
        <v>62279</v>
      </c>
      <c r="H513" s="6">
        <v>62690</v>
      </c>
      <c r="I513" s="7">
        <v>63049</v>
      </c>
      <c r="J513" s="6">
        <v>63853</v>
      </c>
      <c r="K513" s="7">
        <v>64765</v>
      </c>
      <c r="L513" s="6">
        <v>65688</v>
      </c>
      <c r="M513" s="7">
        <v>67005</v>
      </c>
      <c r="N513" s="6">
        <v>68063</v>
      </c>
      <c r="O513" s="7">
        <v>69355</v>
      </c>
      <c r="P513" s="6">
        <v>70452</v>
      </c>
    </row>
    <row r="514" spans="2:16">
      <c r="B514" s="6">
        <v>59803</v>
      </c>
      <c r="C514" s="7">
        <v>60512</v>
      </c>
      <c r="D514" s="6">
        <v>61071</v>
      </c>
      <c r="E514" s="7">
        <v>61523</v>
      </c>
      <c r="F514" s="6">
        <v>62023</v>
      </c>
      <c r="G514" s="7">
        <v>62282</v>
      </c>
      <c r="H514" s="6">
        <v>62693</v>
      </c>
      <c r="I514" s="7">
        <v>63051</v>
      </c>
      <c r="J514" s="6">
        <v>63857</v>
      </c>
      <c r="K514" s="7">
        <v>64772</v>
      </c>
      <c r="L514" s="6">
        <v>65706</v>
      </c>
      <c r="M514" s="7">
        <v>67010</v>
      </c>
      <c r="N514" s="6">
        <v>68064</v>
      </c>
      <c r="O514" s="7">
        <v>69357</v>
      </c>
      <c r="P514" s="6">
        <v>70454</v>
      </c>
    </row>
    <row r="515" spans="2:16">
      <c r="B515" s="6">
        <v>59808</v>
      </c>
      <c r="C515" s="7">
        <v>60548</v>
      </c>
      <c r="D515" s="6">
        <v>61072</v>
      </c>
      <c r="E515" s="7">
        <v>61524</v>
      </c>
      <c r="F515" s="6">
        <v>62030</v>
      </c>
      <c r="G515" s="7">
        <v>62285</v>
      </c>
      <c r="H515" s="6">
        <v>62801</v>
      </c>
      <c r="I515" s="7">
        <v>63052</v>
      </c>
      <c r="J515" s="6">
        <v>63863</v>
      </c>
      <c r="K515" s="7">
        <v>64830</v>
      </c>
      <c r="L515" s="6">
        <v>65712</v>
      </c>
      <c r="M515" s="7">
        <v>67016</v>
      </c>
      <c r="N515" s="6">
        <v>68068</v>
      </c>
      <c r="O515" s="7">
        <v>69365</v>
      </c>
      <c r="P515" s="6">
        <v>70455</v>
      </c>
    </row>
    <row r="516" spans="2:16">
      <c r="B516" s="6">
        <v>59812</v>
      </c>
      <c r="C516" s="7">
        <v>60554</v>
      </c>
      <c r="D516" s="6">
        <v>61077</v>
      </c>
      <c r="E516" s="7">
        <v>61528</v>
      </c>
      <c r="F516" s="6">
        <v>62035</v>
      </c>
      <c r="G516" s="7">
        <v>62286</v>
      </c>
      <c r="H516" s="6">
        <v>62812</v>
      </c>
      <c r="I516" s="7">
        <v>63069</v>
      </c>
      <c r="J516" s="6">
        <v>63866</v>
      </c>
      <c r="K516" s="7">
        <v>64834</v>
      </c>
      <c r="L516" s="6">
        <v>65721</v>
      </c>
      <c r="M516" s="7">
        <v>67030</v>
      </c>
      <c r="N516" s="6">
        <v>68069</v>
      </c>
      <c r="O516" s="7">
        <v>70030</v>
      </c>
      <c r="P516" s="6">
        <v>70457</v>
      </c>
    </row>
    <row r="517" spans="2:16">
      <c r="B517" s="6">
        <v>59841</v>
      </c>
      <c r="C517" s="7">
        <v>60560</v>
      </c>
      <c r="D517" s="6">
        <v>61081</v>
      </c>
      <c r="E517" s="7">
        <v>61530</v>
      </c>
      <c r="F517" s="6">
        <v>62046</v>
      </c>
      <c r="G517" s="7">
        <v>62289</v>
      </c>
      <c r="H517" s="6">
        <v>62819</v>
      </c>
      <c r="I517" s="7">
        <v>63079</v>
      </c>
      <c r="J517" s="6">
        <v>63880</v>
      </c>
      <c r="K517" s="7">
        <v>64836</v>
      </c>
      <c r="L517" s="6">
        <v>65726</v>
      </c>
      <c r="M517" s="7">
        <v>67042</v>
      </c>
      <c r="N517" s="6">
        <v>68072</v>
      </c>
      <c r="O517" s="7">
        <v>70031</v>
      </c>
      <c r="P517" s="6">
        <v>70464</v>
      </c>
    </row>
    <row r="518" spans="2:16">
      <c r="B518" s="6">
        <v>59855</v>
      </c>
      <c r="C518" s="7">
        <v>60601</v>
      </c>
      <c r="D518" s="6">
        <v>61084</v>
      </c>
      <c r="E518" s="7">
        <v>61537</v>
      </c>
      <c r="F518" s="6">
        <v>62048</v>
      </c>
      <c r="G518" s="7">
        <v>62292</v>
      </c>
      <c r="H518" s="6">
        <v>62822</v>
      </c>
      <c r="I518" s="7">
        <v>63080</v>
      </c>
      <c r="J518" s="6">
        <v>63882</v>
      </c>
      <c r="K518" s="7">
        <v>64840</v>
      </c>
      <c r="L518" s="6">
        <v>65739</v>
      </c>
      <c r="M518" s="7">
        <v>67052</v>
      </c>
      <c r="N518" s="6">
        <v>68309</v>
      </c>
      <c r="O518" s="7">
        <v>70038</v>
      </c>
      <c r="P518" s="6">
        <v>70466</v>
      </c>
    </row>
    <row r="519" spans="2:16">
      <c r="B519" s="6">
        <v>59902</v>
      </c>
      <c r="C519" s="7">
        <v>60602</v>
      </c>
      <c r="D519" s="6">
        <v>61088</v>
      </c>
      <c r="E519" s="7">
        <v>61547</v>
      </c>
      <c r="F519" s="6">
        <v>62058</v>
      </c>
      <c r="G519" s="7">
        <v>62293</v>
      </c>
      <c r="H519" s="6">
        <v>62825</v>
      </c>
      <c r="I519" s="7">
        <v>63084</v>
      </c>
      <c r="J519" s="6">
        <v>63901</v>
      </c>
      <c r="K519" s="7">
        <v>64849</v>
      </c>
      <c r="L519" s="6">
        <v>65741</v>
      </c>
      <c r="M519" s="7">
        <v>67062</v>
      </c>
      <c r="N519" s="6">
        <v>68310</v>
      </c>
      <c r="O519" s="7">
        <v>70050</v>
      </c>
      <c r="P519" s="6">
        <v>70510</v>
      </c>
    </row>
    <row r="520" spans="2:16">
      <c r="B520" s="6">
        <v>60033</v>
      </c>
      <c r="C520" s="7">
        <v>60603</v>
      </c>
      <c r="D520" s="6">
        <v>61091</v>
      </c>
      <c r="E520" s="7">
        <v>61548</v>
      </c>
      <c r="F520" s="6">
        <v>62067</v>
      </c>
      <c r="G520" s="7">
        <v>62295</v>
      </c>
      <c r="H520" s="6">
        <v>62841</v>
      </c>
      <c r="I520" s="7">
        <v>63089</v>
      </c>
      <c r="J520" s="6">
        <v>63902</v>
      </c>
      <c r="K520" s="7">
        <v>64850</v>
      </c>
      <c r="L520" s="6">
        <v>65742</v>
      </c>
      <c r="M520" s="7">
        <v>67067</v>
      </c>
      <c r="N520" s="6">
        <v>68333</v>
      </c>
      <c r="O520" s="7">
        <v>70051</v>
      </c>
      <c r="P520" s="6">
        <v>70511</v>
      </c>
    </row>
    <row r="521" spans="2:16">
      <c r="B521" s="6">
        <v>60071</v>
      </c>
      <c r="C521" s="7">
        <v>60604</v>
      </c>
      <c r="D521" s="6">
        <v>61236</v>
      </c>
      <c r="E521" s="7">
        <v>61564</v>
      </c>
      <c r="F521" s="6">
        <v>62069</v>
      </c>
      <c r="G521" s="7">
        <v>62298</v>
      </c>
      <c r="H521" s="6">
        <v>62846</v>
      </c>
      <c r="I521" s="7">
        <v>63090</v>
      </c>
      <c r="J521" s="6">
        <v>64024</v>
      </c>
      <c r="K521" s="7">
        <v>64874</v>
      </c>
      <c r="L521" s="6">
        <v>65757</v>
      </c>
      <c r="M521" s="7">
        <v>67107</v>
      </c>
      <c r="N521" s="6">
        <v>68362</v>
      </c>
      <c r="O521" s="7">
        <v>70068</v>
      </c>
      <c r="P521" s="6">
        <v>70517</v>
      </c>
    </row>
    <row r="522" spans="2:16">
      <c r="B522" s="6">
        <v>60072</v>
      </c>
      <c r="C522" s="7">
        <v>60605</v>
      </c>
      <c r="D522" s="6">
        <v>61237</v>
      </c>
      <c r="E522" s="7">
        <v>61568</v>
      </c>
      <c r="F522" s="6">
        <v>62084</v>
      </c>
      <c r="G522" s="7">
        <v>62334</v>
      </c>
      <c r="H522" s="6">
        <v>62848</v>
      </c>
      <c r="I522" s="7">
        <v>63341</v>
      </c>
      <c r="J522" s="6">
        <v>64034</v>
      </c>
      <c r="K522" s="7">
        <v>65010</v>
      </c>
      <c r="L522" s="6">
        <v>66002</v>
      </c>
      <c r="M522" s="7">
        <v>67110</v>
      </c>
      <c r="N522" s="6">
        <v>68366</v>
      </c>
      <c r="O522" s="7">
        <v>70070</v>
      </c>
      <c r="P522" s="6">
        <v>70519</v>
      </c>
    </row>
    <row r="523" spans="2:16">
      <c r="B523" s="6">
        <v>60080</v>
      </c>
      <c r="C523" s="7">
        <v>60606</v>
      </c>
      <c r="D523" s="6">
        <v>61240</v>
      </c>
      <c r="E523" s="7">
        <v>61705</v>
      </c>
      <c r="F523" s="6">
        <v>62085</v>
      </c>
      <c r="G523" s="7">
        <v>62352</v>
      </c>
      <c r="H523" s="6">
        <v>62852</v>
      </c>
      <c r="I523" s="7">
        <v>63348</v>
      </c>
      <c r="J523" s="6">
        <v>64048</v>
      </c>
      <c r="K523" s="7">
        <v>65020</v>
      </c>
      <c r="L523" s="6">
        <v>66006</v>
      </c>
      <c r="M523" s="7">
        <v>67114</v>
      </c>
      <c r="N523" s="6">
        <v>68375</v>
      </c>
      <c r="O523" s="7">
        <v>70071</v>
      </c>
      <c r="P523" s="6">
        <v>70524</v>
      </c>
    </row>
    <row r="524" spans="2:16">
      <c r="B524" s="6">
        <v>60081</v>
      </c>
      <c r="C524" s="7">
        <v>60610</v>
      </c>
      <c r="D524" s="6">
        <v>61241</v>
      </c>
      <c r="E524" s="7">
        <v>61727</v>
      </c>
      <c r="F524" s="6">
        <v>62087</v>
      </c>
      <c r="G524" s="7">
        <v>62359</v>
      </c>
      <c r="H524" s="6">
        <v>62874</v>
      </c>
      <c r="I524" s="7">
        <v>63362</v>
      </c>
      <c r="J524" s="6">
        <v>64056</v>
      </c>
      <c r="K524" s="7">
        <v>65026</v>
      </c>
      <c r="L524" s="6">
        <v>66007</v>
      </c>
      <c r="M524" s="7">
        <v>67133</v>
      </c>
      <c r="N524" s="6">
        <v>68379</v>
      </c>
      <c r="O524" s="7">
        <v>70076</v>
      </c>
      <c r="P524" s="6">
        <v>70525</v>
      </c>
    </row>
    <row r="525" spans="2:16">
      <c r="B525" s="6">
        <v>60097</v>
      </c>
      <c r="C525" s="7">
        <v>60611</v>
      </c>
      <c r="D525" s="6">
        <v>61257</v>
      </c>
      <c r="E525" s="7">
        <v>61729</v>
      </c>
      <c r="F525" s="6">
        <v>62088</v>
      </c>
      <c r="G525" s="7">
        <v>62362</v>
      </c>
      <c r="H525" s="6">
        <v>62876</v>
      </c>
      <c r="I525" s="7">
        <v>63370</v>
      </c>
      <c r="J525" s="6">
        <v>64060</v>
      </c>
      <c r="K525" s="7">
        <v>65043</v>
      </c>
      <c r="L525" s="6">
        <v>66013</v>
      </c>
      <c r="M525" s="7">
        <v>67147</v>
      </c>
      <c r="N525" s="6">
        <v>68430</v>
      </c>
      <c r="O525" s="7">
        <v>70084</v>
      </c>
      <c r="P525" s="6">
        <v>70526</v>
      </c>
    </row>
    <row r="526" spans="2:16">
      <c r="B526" s="6">
        <v>60098</v>
      </c>
      <c r="C526" s="7">
        <v>60613</v>
      </c>
      <c r="D526" s="6">
        <v>61273</v>
      </c>
      <c r="E526" s="7">
        <v>61736</v>
      </c>
      <c r="F526" s="6">
        <v>62089</v>
      </c>
      <c r="G526" s="7">
        <v>62450</v>
      </c>
      <c r="H526" s="6">
        <v>62881</v>
      </c>
      <c r="I526" s="7">
        <v>63379</v>
      </c>
      <c r="J526" s="6">
        <v>64066</v>
      </c>
      <c r="K526" s="7">
        <v>65049</v>
      </c>
      <c r="L526" s="6">
        <v>66025</v>
      </c>
      <c r="M526" s="7">
        <v>67152</v>
      </c>
      <c r="N526" s="6">
        <v>68434</v>
      </c>
      <c r="O526" s="7">
        <v>70092</v>
      </c>
      <c r="P526" s="6">
        <v>70528</v>
      </c>
    </row>
    <row r="527" spans="2:16">
      <c r="B527" s="6">
        <v>60109</v>
      </c>
      <c r="C527" s="7">
        <v>60644</v>
      </c>
      <c r="D527" s="6">
        <v>61275</v>
      </c>
      <c r="E527" s="7">
        <v>61751</v>
      </c>
      <c r="F527" s="6">
        <v>62090</v>
      </c>
      <c r="G527" s="7">
        <v>62454</v>
      </c>
      <c r="H527" s="6">
        <v>62883</v>
      </c>
      <c r="I527" s="7">
        <v>63387</v>
      </c>
      <c r="J527" s="6">
        <v>64070</v>
      </c>
      <c r="K527" s="7">
        <v>65233</v>
      </c>
      <c r="L527" s="6">
        <v>66047</v>
      </c>
      <c r="M527" s="7">
        <v>67156</v>
      </c>
      <c r="N527" s="6">
        <v>68452</v>
      </c>
      <c r="O527" s="7">
        <v>70126</v>
      </c>
      <c r="P527" s="6">
        <v>70529</v>
      </c>
    </row>
    <row r="528" spans="2:16">
      <c r="B528" s="6">
        <v>60112</v>
      </c>
      <c r="C528" s="7">
        <v>60654</v>
      </c>
      <c r="D528" s="6">
        <v>61278</v>
      </c>
      <c r="E528" s="7">
        <v>61755</v>
      </c>
      <c r="F528" s="6">
        <v>62093</v>
      </c>
      <c r="G528" s="7">
        <v>62458</v>
      </c>
      <c r="H528" s="6">
        <v>62891</v>
      </c>
      <c r="I528" s="7">
        <v>63389</v>
      </c>
      <c r="J528" s="6">
        <v>64075</v>
      </c>
      <c r="K528" s="7">
        <v>65243</v>
      </c>
      <c r="L528" s="6">
        <v>66048</v>
      </c>
      <c r="M528" s="7">
        <v>67334</v>
      </c>
      <c r="N528" s="6">
        <v>68462</v>
      </c>
      <c r="O528" s="7">
        <v>70301</v>
      </c>
      <c r="P528" s="6">
        <v>70533</v>
      </c>
    </row>
    <row r="529" spans="2:16">
      <c r="B529" s="6">
        <v>60113</v>
      </c>
      <c r="C529" s="7">
        <v>60827</v>
      </c>
      <c r="D529" s="6">
        <v>61284</v>
      </c>
      <c r="E529" s="7">
        <v>61764</v>
      </c>
      <c r="F529" s="6">
        <v>62201</v>
      </c>
      <c r="G529" s="7">
        <v>62459</v>
      </c>
      <c r="H529" s="6">
        <v>62896</v>
      </c>
      <c r="I529" s="7">
        <v>63401</v>
      </c>
      <c r="J529" s="6">
        <v>64078</v>
      </c>
      <c r="K529" s="7">
        <v>65251</v>
      </c>
      <c r="L529" s="6">
        <v>66067</v>
      </c>
      <c r="M529" s="7">
        <v>67337</v>
      </c>
      <c r="N529" s="6">
        <v>68467</v>
      </c>
      <c r="O529" s="7">
        <v>70302</v>
      </c>
      <c r="P529" s="6">
        <v>70535</v>
      </c>
    </row>
    <row r="530" spans="2:16">
      <c r="B530" s="6">
        <v>60119</v>
      </c>
      <c r="C530" s="7">
        <v>60901</v>
      </c>
      <c r="D530" s="6">
        <v>61301</v>
      </c>
      <c r="E530" s="7">
        <v>61815</v>
      </c>
      <c r="F530" s="6">
        <v>62202</v>
      </c>
      <c r="G530" s="7">
        <v>62464</v>
      </c>
      <c r="H530" s="6">
        <v>62902</v>
      </c>
      <c r="I530" s="7">
        <v>63442</v>
      </c>
      <c r="J530" s="6">
        <v>64079</v>
      </c>
      <c r="K530" s="7">
        <v>65255</v>
      </c>
      <c r="L530" s="6">
        <v>66071</v>
      </c>
      <c r="M530" s="7">
        <v>67340</v>
      </c>
      <c r="N530" s="6">
        <v>68514</v>
      </c>
      <c r="O530" s="7">
        <v>70310</v>
      </c>
      <c r="P530" s="6">
        <v>70541</v>
      </c>
    </row>
    <row r="531" spans="2:16">
      <c r="B531" s="6">
        <v>60129</v>
      </c>
      <c r="C531" s="7">
        <v>60932</v>
      </c>
      <c r="D531" s="6">
        <v>61317</v>
      </c>
      <c r="E531" s="7">
        <v>61834</v>
      </c>
      <c r="F531" s="6">
        <v>62203</v>
      </c>
      <c r="G531" s="7">
        <v>62467</v>
      </c>
      <c r="H531" s="6">
        <v>62903</v>
      </c>
      <c r="I531" s="7">
        <v>63457</v>
      </c>
      <c r="J531" s="6">
        <v>64080</v>
      </c>
      <c r="K531" s="7">
        <v>65265</v>
      </c>
      <c r="L531" s="6">
        <v>66083</v>
      </c>
      <c r="M531" s="7">
        <v>67357</v>
      </c>
      <c r="N531" s="6">
        <v>68523</v>
      </c>
      <c r="O531" s="7">
        <v>70342</v>
      </c>
      <c r="P531" s="6">
        <v>70546</v>
      </c>
    </row>
    <row r="532" spans="2:16">
      <c r="B532" s="6">
        <v>60135</v>
      </c>
      <c r="C532" s="7">
        <v>60936</v>
      </c>
      <c r="D532" s="6">
        <v>61320</v>
      </c>
      <c r="E532" s="7">
        <v>61847</v>
      </c>
      <c r="F532" s="6">
        <v>62204</v>
      </c>
      <c r="G532" s="7">
        <v>62471</v>
      </c>
      <c r="H532" s="6">
        <v>62906</v>
      </c>
      <c r="I532" s="7">
        <v>63467</v>
      </c>
      <c r="J532" s="6">
        <v>64089</v>
      </c>
      <c r="K532" s="7">
        <v>65270</v>
      </c>
      <c r="L532" s="6">
        <v>66113</v>
      </c>
      <c r="M532" s="7">
        <v>67460</v>
      </c>
      <c r="N532" s="6">
        <v>68527</v>
      </c>
      <c r="O532" s="7">
        <v>70343</v>
      </c>
      <c r="P532" s="6">
        <v>70551</v>
      </c>
    </row>
    <row r="533" spans="2:16">
      <c r="B533" s="6">
        <v>60140</v>
      </c>
      <c r="C533" s="7">
        <v>60939</v>
      </c>
      <c r="D533" s="6">
        <v>61323</v>
      </c>
      <c r="E533" s="7">
        <v>61848</v>
      </c>
      <c r="F533" s="6">
        <v>62215</v>
      </c>
      <c r="G533" s="7">
        <v>62481</v>
      </c>
      <c r="H533" s="6">
        <v>62918</v>
      </c>
      <c r="I533" s="7">
        <v>63501</v>
      </c>
      <c r="J533" s="6">
        <v>64090</v>
      </c>
      <c r="K533" s="7">
        <v>65305</v>
      </c>
      <c r="L533" s="6">
        <v>66402</v>
      </c>
      <c r="M533" s="7">
        <v>67476</v>
      </c>
      <c r="N533" s="6">
        <v>68531</v>
      </c>
      <c r="O533" s="7">
        <v>70345</v>
      </c>
      <c r="P533" s="6">
        <v>70555</v>
      </c>
    </row>
    <row r="534" spans="2:16">
      <c r="B534" s="6">
        <v>60145</v>
      </c>
      <c r="C534" s="7">
        <v>60945</v>
      </c>
      <c r="D534" s="6">
        <v>61331</v>
      </c>
      <c r="E534" s="7">
        <v>61851</v>
      </c>
      <c r="F534" s="6">
        <v>62216</v>
      </c>
      <c r="G534" s="7">
        <v>62517</v>
      </c>
      <c r="H534" s="6">
        <v>62927</v>
      </c>
      <c r="I534" s="7">
        <v>63540</v>
      </c>
      <c r="J534" s="6">
        <v>64093</v>
      </c>
      <c r="K534" s="7">
        <v>65320</v>
      </c>
      <c r="L534" s="6">
        <v>66409</v>
      </c>
      <c r="M534" s="7">
        <v>67482</v>
      </c>
      <c r="N534" s="6">
        <v>68532</v>
      </c>
      <c r="O534" s="7">
        <v>70359</v>
      </c>
      <c r="P534" s="6">
        <v>70563</v>
      </c>
    </row>
    <row r="535" spans="2:16">
      <c r="B535" s="6">
        <v>60146</v>
      </c>
      <c r="C535" s="7">
        <v>60950</v>
      </c>
      <c r="D535" s="6">
        <v>61335</v>
      </c>
      <c r="E535" s="7">
        <v>61855</v>
      </c>
      <c r="F535" s="6">
        <v>62219</v>
      </c>
      <c r="G535" s="7">
        <v>62519</v>
      </c>
      <c r="H535" s="6">
        <v>62930</v>
      </c>
      <c r="I535" s="7">
        <v>63563</v>
      </c>
      <c r="J535" s="6">
        <v>64097</v>
      </c>
      <c r="K535" s="7">
        <v>65340</v>
      </c>
      <c r="L535" s="6">
        <v>66434</v>
      </c>
      <c r="M535" s="7">
        <v>67501</v>
      </c>
      <c r="N535" s="6">
        <v>68601</v>
      </c>
      <c r="O535" s="7">
        <v>70363</v>
      </c>
      <c r="P535" s="6">
        <v>70576</v>
      </c>
    </row>
    <row r="536" spans="2:16">
      <c r="B536" s="6">
        <v>60147</v>
      </c>
      <c r="C536" s="7">
        <v>60954</v>
      </c>
      <c r="D536" s="6">
        <v>61346</v>
      </c>
      <c r="E536" s="7">
        <v>61856</v>
      </c>
      <c r="F536" s="6">
        <v>62224</v>
      </c>
      <c r="G536" s="7">
        <v>62522</v>
      </c>
      <c r="H536" s="6">
        <v>62933</v>
      </c>
      <c r="I536" s="7">
        <v>63601</v>
      </c>
      <c r="J536" s="6">
        <v>64136</v>
      </c>
      <c r="K536" s="7">
        <v>65401</v>
      </c>
      <c r="L536" s="6">
        <v>66441</v>
      </c>
      <c r="M536" s="7">
        <v>67505</v>
      </c>
      <c r="N536" s="6">
        <v>68602</v>
      </c>
      <c r="O536" s="7">
        <v>70364</v>
      </c>
      <c r="P536" s="6">
        <v>70578</v>
      </c>
    </row>
    <row r="537" spans="2:16">
      <c r="B537" s="6">
        <v>60152</v>
      </c>
      <c r="C537" s="7">
        <v>60956</v>
      </c>
      <c r="D537" s="6">
        <v>61350</v>
      </c>
      <c r="E537" s="7">
        <v>61857</v>
      </c>
      <c r="F537" s="6">
        <v>62230</v>
      </c>
      <c r="G537" s="7">
        <v>62523</v>
      </c>
      <c r="H537" s="6">
        <v>62939</v>
      </c>
      <c r="I537" s="7">
        <v>63640</v>
      </c>
      <c r="J537" s="6">
        <v>64146</v>
      </c>
      <c r="K537" s="7">
        <v>65409</v>
      </c>
      <c r="L537" s="6">
        <v>66503</v>
      </c>
      <c r="M537" s="7">
        <v>67553</v>
      </c>
      <c r="N537" s="6">
        <v>68661</v>
      </c>
      <c r="O537" s="7">
        <v>70374</v>
      </c>
      <c r="P537" s="6">
        <v>70607</v>
      </c>
    </row>
    <row r="538" spans="2:16">
      <c r="B538" s="6">
        <v>60175</v>
      </c>
      <c r="C538" s="7">
        <v>60957</v>
      </c>
      <c r="D538" s="6">
        <v>61356</v>
      </c>
      <c r="E538" s="7">
        <v>61858</v>
      </c>
      <c r="F538" s="6">
        <v>62232</v>
      </c>
      <c r="G538" s="7">
        <v>62525</v>
      </c>
      <c r="H538" s="6">
        <v>62946</v>
      </c>
      <c r="I538" s="7">
        <v>63651</v>
      </c>
      <c r="J538" s="6">
        <v>64149</v>
      </c>
      <c r="K538" s="7">
        <v>65453</v>
      </c>
      <c r="L538" s="6">
        <v>66536</v>
      </c>
      <c r="M538" s="7">
        <v>67585</v>
      </c>
      <c r="N538" s="6">
        <v>68701</v>
      </c>
      <c r="O538" s="7">
        <v>70380</v>
      </c>
      <c r="P538" s="6">
        <v>70611</v>
      </c>
    </row>
    <row r="547" spans="2:16">
      <c r="B547" s="2" t="str">
        <f>$B$8</f>
        <v>Effective June 1, 2025</v>
      </c>
    </row>
    <row r="548" ht="13.5"/>
    <row r="549" ht="13.5" spans="2:16">
      <c r="B549" s="3" t="s">
        <v>1317</v>
      </c>
      <c r="C549" s="4"/>
      <c r="D549" s="4"/>
      <c r="E549" s="4"/>
      <c r="F549" s="4"/>
      <c r="G549" s="4"/>
      <c r="H549" s="4"/>
      <c r="I549" s="4"/>
      <c r="J549" s="4"/>
      <c r="K549" s="4"/>
      <c r="L549" s="4"/>
      <c r="M549" s="4"/>
      <c r="N549" s="4"/>
      <c r="O549" s="4"/>
      <c r="P549" s="5"/>
    </row>
    <row r="552" spans="2:16">
      <c r="B552" s="6">
        <v>70634</v>
      </c>
      <c r="C552" s="7">
        <v>71119</v>
      </c>
      <c r="D552" s="6">
        <v>71701</v>
      </c>
      <c r="E552" s="7">
        <v>72106</v>
      </c>
      <c r="F552" s="6">
        <v>72543</v>
      </c>
      <c r="G552" s="7">
        <v>73065</v>
      </c>
      <c r="H552" s="6">
        <v>74067</v>
      </c>
      <c r="I552" s="7">
        <v>74752</v>
      </c>
      <c r="J552" s="6">
        <v>75166</v>
      </c>
      <c r="K552" s="7">
        <v>75687</v>
      </c>
      <c r="L552" s="6">
        <v>76245</v>
      </c>
      <c r="M552" s="7">
        <v>76676</v>
      </c>
      <c r="N552" s="6">
        <v>77486</v>
      </c>
      <c r="O552" s="7">
        <v>77977</v>
      </c>
      <c r="P552" s="6">
        <v>78541</v>
      </c>
    </row>
    <row r="553" spans="2:16">
      <c r="B553" s="6">
        <v>70640</v>
      </c>
      <c r="C553" s="7">
        <v>71202</v>
      </c>
      <c r="D553" s="6">
        <v>71711</v>
      </c>
      <c r="E553" s="7">
        <v>72110</v>
      </c>
      <c r="F553" s="6">
        <v>72553</v>
      </c>
      <c r="G553" s="7">
        <v>73078</v>
      </c>
      <c r="H553" s="6">
        <v>74068</v>
      </c>
      <c r="I553" s="7">
        <v>74802</v>
      </c>
      <c r="J553" s="6">
        <v>75167</v>
      </c>
      <c r="K553" s="7">
        <v>75688</v>
      </c>
      <c r="L553" s="6">
        <v>76247</v>
      </c>
      <c r="M553" s="7">
        <v>76801</v>
      </c>
      <c r="N553" s="6">
        <v>77501</v>
      </c>
      <c r="O553" s="7">
        <v>77978</v>
      </c>
      <c r="P553" s="6">
        <v>78542</v>
      </c>
    </row>
    <row r="554" spans="2:16">
      <c r="B554" s="6">
        <v>70646</v>
      </c>
      <c r="C554" s="7">
        <v>71218</v>
      </c>
      <c r="D554" s="6">
        <v>71730</v>
      </c>
      <c r="E554" s="7">
        <v>72139</v>
      </c>
      <c r="F554" s="6">
        <v>72601</v>
      </c>
      <c r="G554" s="7">
        <v>73084</v>
      </c>
      <c r="H554" s="6">
        <v>74073</v>
      </c>
      <c r="I554" s="7">
        <v>74804</v>
      </c>
      <c r="J554" s="6">
        <v>75173</v>
      </c>
      <c r="K554" s="7">
        <v>75693</v>
      </c>
      <c r="L554" s="6">
        <v>76249</v>
      </c>
      <c r="M554" s="7">
        <v>76804</v>
      </c>
      <c r="N554" s="6">
        <v>77510</v>
      </c>
      <c r="O554" s="7">
        <v>77979</v>
      </c>
      <c r="P554" s="6">
        <v>78558</v>
      </c>
    </row>
    <row r="555" spans="2:16">
      <c r="B555" s="6">
        <v>70659</v>
      </c>
      <c r="C555" s="7">
        <v>71220</v>
      </c>
      <c r="D555" s="6">
        <v>71745</v>
      </c>
      <c r="E555" s="7">
        <v>72143</v>
      </c>
      <c r="F555" s="6">
        <v>72602</v>
      </c>
      <c r="G555" s="7">
        <v>73089</v>
      </c>
      <c r="H555" s="6">
        <v>74075</v>
      </c>
      <c r="I555" s="7">
        <v>74818</v>
      </c>
      <c r="J555" s="6">
        <v>75189</v>
      </c>
      <c r="K555" s="7">
        <v>75694</v>
      </c>
      <c r="L555" s="6">
        <v>76250</v>
      </c>
      <c r="M555" s="7">
        <v>76886</v>
      </c>
      <c r="N555" s="6">
        <v>77511</v>
      </c>
      <c r="O555" s="7">
        <v>77983</v>
      </c>
      <c r="P555" s="6">
        <v>78559</v>
      </c>
    </row>
    <row r="556" spans="2:16">
      <c r="B556" s="6">
        <v>70665</v>
      </c>
      <c r="C556" s="7">
        <v>71221</v>
      </c>
      <c r="D556" s="6">
        <v>71753</v>
      </c>
      <c r="E556" s="7">
        <v>72149</v>
      </c>
      <c r="F556" s="6">
        <v>72613</v>
      </c>
      <c r="G556" s="7">
        <v>73093</v>
      </c>
      <c r="H556" s="6">
        <v>74082</v>
      </c>
      <c r="I556" s="7">
        <v>74820</v>
      </c>
      <c r="J556" s="6">
        <v>75393</v>
      </c>
      <c r="K556" s="7">
        <v>75704</v>
      </c>
      <c r="L556" s="6">
        <v>76253</v>
      </c>
      <c r="M556" s="7">
        <v>76901</v>
      </c>
      <c r="N556" s="6">
        <v>77512</v>
      </c>
      <c r="O556" s="7">
        <v>77991</v>
      </c>
      <c r="P556" s="6">
        <v>78560</v>
      </c>
    </row>
    <row r="557" spans="2:16">
      <c r="B557" s="6">
        <v>70668</v>
      </c>
      <c r="C557" s="7">
        <v>71240</v>
      </c>
      <c r="D557" s="6">
        <v>71759</v>
      </c>
      <c r="E557" s="7">
        <v>72150</v>
      </c>
      <c r="F557" s="6">
        <v>72626</v>
      </c>
      <c r="G557" s="7">
        <v>73150</v>
      </c>
      <c r="H557" s="6">
        <v>74126</v>
      </c>
      <c r="I557" s="7">
        <v>74821</v>
      </c>
      <c r="J557" s="6">
        <v>75401</v>
      </c>
      <c r="K557" s="7">
        <v>75706</v>
      </c>
      <c r="L557" s="6">
        <v>76258</v>
      </c>
      <c r="M557" s="7">
        <v>76903</v>
      </c>
      <c r="N557" s="6">
        <v>77515</v>
      </c>
      <c r="O557" s="7">
        <v>78001</v>
      </c>
      <c r="P557" s="6">
        <v>78561</v>
      </c>
    </row>
    <row r="558" spans="2:16">
      <c r="B558" s="6">
        <v>70704</v>
      </c>
      <c r="C558" s="7">
        <v>71241</v>
      </c>
      <c r="D558" s="6">
        <v>71762</v>
      </c>
      <c r="E558" s="7">
        <v>72160</v>
      </c>
      <c r="F558" s="6">
        <v>72636</v>
      </c>
      <c r="G558" s="7">
        <v>73151</v>
      </c>
      <c r="H558" s="6">
        <v>74130</v>
      </c>
      <c r="I558" s="7">
        <v>74830</v>
      </c>
      <c r="J558" s="6">
        <v>75403</v>
      </c>
      <c r="K558" s="7">
        <v>75751</v>
      </c>
      <c r="L558" s="6">
        <v>76259</v>
      </c>
      <c r="M558" s="7">
        <v>76904</v>
      </c>
      <c r="N558" s="6">
        <v>77516</v>
      </c>
      <c r="O558" s="7">
        <v>78006</v>
      </c>
      <c r="P558" s="6">
        <v>78562</v>
      </c>
    </row>
    <row r="559" spans="2:16">
      <c r="B559" s="6">
        <v>70706</v>
      </c>
      <c r="C559" s="7">
        <v>71245</v>
      </c>
      <c r="D559" s="6">
        <v>71768</v>
      </c>
      <c r="E559" s="7">
        <v>72169</v>
      </c>
      <c r="F559" s="6">
        <v>72651</v>
      </c>
      <c r="G559" s="7">
        <v>73173</v>
      </c>
      <c r="H559" s="6">
        <v>74344</v>
      </c>
      <c r="I559" s="7">
        <v>74837</v>
      </c>
      <c r="J559" s="6">
        <v>75407</v>
      </c>
      <c r="K559" s="7">
        <v>75757</v>
      </c>
      <c r="L559" s="6">
        <v>76266</v>
      </c>
      <c r="M559" s="7">
        <v>76905</v>
      </c>
      <c r="N559" s="6">
        <v>77517</v>
      </c>
      <c r="O559" s="7">
        <v>78028</v>
      </c>
      <c r="P559" s="6">
        <v>78566</v>
      </c>
    </row>
    <row r="560" spans="2:16">
      <c r="B560" s="6">
        <v>70711</v>
      </c>
      <c r="C560" s="7">
        <v>71247</v>
      </c>
      <c r="D560" s="6">
        <v>71801</v>
      </c>
      <c r="E560" s="7">
        <v>72173</v>
      </c>
      <c r="F560" s="6">
        <v>72653</v>
      </c>
      <c r="G560" s="7">
        <v>73401</v>
      </c>
      <c r="H560" s="6">
        <v>74345</v>
      </c>
      <c r="I560" s="7">
        <v>74851</v>
      </c>
      <c r="J560" s="6">
        <v>75409</v>
      </c>
      <c r="K560" s="7">
        <v>75762</v>
      </c>
      <c r="L560" s="6">
        <v>76267</v>
      </c>
      <c r="M560" s="7">
        <v>76906</v>
      </c>
      <c r="N560" s="6">
        <v>77523</v>
      </c>
      <c r="O560" s="7">
        <v>78029</v>
      </c>
      <c r="P560" s="6">
        <v>78574</v>
      </c>
    </row>
    <row r="561" spans="2:16">
      <c r="B561" s="6">
        <v>70714</v>
      </c>
      <c r="C561" s="7">
        <v>71270</v>
      </c>
      <c r="D561" s="6">
        <v>71802</v>
      </c>
      <c r="E561" s="7">
        <v>72176</v>
      </c>
      <c r="F561" s="6">
        <v>72654</v>
      </c>
      <c r="G561" s="7">
        <v>73402</v>
      </c>
      <c r="H561" s="6">
        <v>74350</v>
      </c>
      <c r="I561" s="7">
        <v>74857</v>
      </c>
      <c r="J561" s="6">
        <v>75414</v>
      </c>
      <c r="K561" s="7">
        <v>75771</v>
      </c>
      <c r="L561" s="6">
        <v>76268</v>
      </c>
      <c r="M561" s="7">
        <v>77016</v>
      </c>
      <c r="N561" s="6">
        <v>77532</v>
      </c>
      <c r="O561" s="7">
        <v>78039</v>
      </c>
      <c r="P561" s="6">
        <v>78578</v>
      </c>
    </row>
    <row r="562" spans="2:16">
      <c r="B562" s="6">
        <v>70721</v>
      </c>
      <c r="C562" s="7">
        <v>71272</v>
      </c>
      <c r="D562" s="6">
        <v>71864</v>
      </c>
      <c r="E562" s="7">
        <v>72180</v>
      </c>
      <c r="F562" s="6">
        <v>72714</v>
      </c>
      <c r="G562" s="7">
        <v>73425</v>
      </c>
      <c r="H562" s="6">
        <v>74354</v>
      </c>
      <c r="I562" s="7">
        <v>74868</v>
      </c>
      <c r="J562" s="6">
        <v>75418</v>
      </c>
      <c r="K562" s="7">
        <v>75780</v>
      </c>
      <c r="L562" s="6">
        <v>76305</v>
      </c>
      <c r="M562" s="7">
        <v>77028</v>
      </c>
      <c r="N562" s="6">
        <v>77534</v>
      </c>
      <c r="O562" s="7">
        <v>78046</v>
      </c>
      <c r="P562" s="6">
        <v>78580</v>
      </c>
    </row>
    <row r="563" spans="2:16">
      <c r="B563" s="6">
        <v>70723</v>
      </c>
      <c r="C563" s="7">
        <v>71280</v>
      </c>
      <c r="D563" s="6">
        <v>71865</v>
      </c>
      <c r="E563" s="7">
        <v>72181</v>
      </c>
      <c r="F563" s="6">
        <v>72715</v>
      </c>
      <c r="G563" s="7">
        <v>73459</v>
      </c>
      <c r="H563" s="6">
        <v>74355</v>
      </c>
      <c r="I563" s="7">
        <v>74901</v>
      </c>
      <c r="J563" s="6">
        <v>75441</v>
      </c>
      <c r="K563" s="7">
        <v>75782</v>
      </c>
      <c r="L563" s="6">
        <v>76351</v>
      </c>
      <c r="M563" s="7">
        <v>77049</v>
      </c>
      <c r="N563" s="6">
        <v>77535</v>
      </c>
      <c r="O563" s="7">
        <v>78062</v>
      </c>
      <c r="P563" s="6">
        <v>78584</v>
      </c>
    </row>
    <row r="564" spans="2:16">
      <c r="B564" s="6">
        <v>70733</v>
      </c>
      <c r="C564" s="7">
        <v>71320</v>
      </c>
      <c r="D564" s="6">
        <v>71909</v>
      </c>
      <c r="E564" s="7">
        <v>72301</v>
      </c>
      <c r="F564" s="6">
        <v>72722</v>
      </c>
      <c r="G564" s="7">
        <v>73491</v>
      </c>
      <c r="H564" s="6">
        <v>74358</v>
      </c>
      <c r="I564" s="7">
        <v>74902</v>
      </c>
      <c r="J564" s="6">
        <v>75454</v>
      </c>
      <c r="K564" s="7">
        <v>75790</v>
      </c>
      <c r="L564" s="6">
        <v>76354</v>
      </c>
      <c r="M564" s="7">
        <v>77050</v>
      </c>
      <c r="N564" s="6">
        <v>77539</v>
      </c>
      <c r="O564" s="7">
        <v>78069</v>
      </c>
      <c r="P564" s="6">
        <v>78586</v>
      </c>
    </row>
    <row r="565" spans="2:16">
      <c r="B565" s="6">
        <v>70739</v>
      </c>
      <c r="C565" s="7">
        <v>71329</v>
      </c>
      <c r="D565" s="6">
        <v>71910</v>
      </c>
      <c r="E565" s="7">
        <v>72310</v>
      </c>
      <c r="F565" s="6">
        <v>72734</v>
      </c>
      <c r="G565" s="7">
        <v>73501</v>
      </c>
      <c r="H565" s="6">
        <v>74361</v>
      </c>
      <c r="I565" s="7">
        <v>74936</v>
      </c>
      <c r="J565" s="6">
        <v>75455</v>
      </c>
      <c r="K565" s="7">
        <v>75791</v>
      </c>
      <c r="L565" s="6">
        <v>76364</v>
      </c>
      <c r="M565" s="7">
        <v>77078</v>
      </c>
      <c r="N565" s="6">
        <v>77541</v>
      </c>
      <c r="O565" s="7">
        <v>78070</v>
      </c>
      <c r="P565" s="6">
        <v>78590</v>
      </c>
    </row>
    <row r="566" spans="2:16">
      <c r="B566" s="6">
        <v>70743</v>
      </c>
      <c r="C566" s="7">
        <v>71330</v>
      </c>
      <c r="D566" s="6">
        <v>71922</v>
      </c>
      <c r="E566" s="7">
        <v>72311</v>
      </c>
      <c r="F566" s="6">
        <v>72739</v>
      </c>
      <c r="G566" s="7">
        <v>73502</v>
      </c>
      <c r="H566" s="6">
        <v>74362</v>
      </c>
      <c r="I566" s="7">
        <v>74946</v>
      </c>
      <c r="J566" s="6">
        <v>75456</v>
      </c>
      <c r="K566" s="7">
        <v>75801</v>
      </c>
      <c r="L566" s="6">
        <v>76367</v>
      </c>
      <c r="M566" s="7">
        <v>77302</v>
      </c>
      <c r="N566" s="6">
        <v>77542</v>
      </c>
      <c r="O566" s="7">
        <v>78101</v>
      </c>
      <c r="P566" s="6">
        <v>78592</v>
      </c>
    </row>
    <row r="567" spans="2:16">
      <c r="B567" s="6">
        <v>70747</v>
      </c>
      <c r="C567" s="7">
        <v>71350</v>
      </c>
      <c r="D567" s="6">
        <v>71923</v>
      </c>
      <c r="E567" s="7">
        <v>72312</v>
      </c>
      <c r="F567" s="6">
        <v>72751</v>
      </c>
      <c r="G567" s="7">
        <v>73507</v>
      </c>
      <c r="H567" s="6">
        <v>74368</v>
      </c>
      <c r="I567" s="7">
        <v>74947</v>
      </c>
      <c r="J567" s="6">
        <v>75459</v>
      </c>
      <c r="K567" s="7">
        <v>75849</v>
      </c>
      <c r="L567" s="6">
        <v>76369</v>
      </c>
      <c r="M567" s="7">
        <v>77316</v>
      </c>
      <c r="N567" s="6">
        <v>77547</v>
      </c>
      <c r="O567" s="7">
        <v>78112</v>
      </c>
      <c r="P567" s="6">
        <v>78593</v>
      </c>
    </row>
    <row r="568" spans="2:16">
      <c r="B568" s="6">
        <v>70754</v>
      </c>
      <c r="C568" s="7">
        <v>71351</v>
      </c>
      <c r="D568" s="6">
        <v>71942</v>
      </c>
      <c r="E568" s="7">
        <v>72315</v>
      </c>
      <c r="F568" s="6">
        <v>72753</v>
      </c>
      <c r="G568" s="7">
        <v>73520</v>
      </c>
      <c r="H568" s="6">
        <v>74401</v>
      </c>
      <c r="I568" s="7">
        <v>74953</v>
      </c>
      <c r="J568" s="6">
        <v>75460</v>
      </c>
      <c r="K568" s="7">
        <v>75903</v>
      </c>
      <c r="L568" s="6">
        <v>76401</v>
      </c>
      <c r="M568" s="7">
        <v>77318</v>
      </c>
      <c r="N568" s="6">
        <v>77554</v>
      </c>
      <c r="O568" s="7">
        <v>78114</v>
      </c>
      <c r="P568" s="6">
        <v>78595</v>
      </c>
    </row>
    <row r="569" spans="2:16">
      <c r="B569" s="6">
        <v>70760</v>
      </c>
      <c r="C569" s="7">
        <v>71360</v>
      </c>
      <c r="D569" s="6">
        <v>71943</v>
      </c>
      <c r="E569" s="7">
        <v>72316</v>
      </c>
      <c r="F569" s="6">
        <v>72761</v>
      </c>
      <c r="G569" s="7">
        <v>73521</v>
      </c>
      <c r="H569" s="6">
        <v>74402</v>
      </c>
      <c r="I569" s="7">
        <v>74954</v>
      </c>
      <c r="J569" s="6">
        <v>75461</v>
      </c>
      <c r="K569" s="7">
        <v>75942</v>
      </c>
      <c r="L569" s="6">
        <v>76402</v>
      </c>
      <c r="M569" s="7">
        <v>77327</v>
      </c>
      <c r="N569" s="6">
        <v>77563</v>
      </c>
      <c r="O569" s="7">
        <v>78121</v>
      </c>
      <c r="P569" s="6">
        <v>78597</v>
      </c>
    </row>
    <row r="570" spans="2:16">
      <c r="B570" s="6">
        <v>70763</v>
      </c>
      <c r="C570" s="7">
        <v>71405</v>
      </c>
      <c r="D570" s="6">
        <v>71964</v>
      </c>
      <c r="E570" s="7">
        <v>72321</v>
      </c>
      <c r="F570" s="6">
        <v>72801</v>
      </c>
      <c r="G570" s="7">
        <v>73522</v>
      </c>
      <c r="H570" s="6">
        <v>74403</v>
      </c>
      <c r="I570" s="7">
        <v>74955</v>
      </c>
      <c r="J570" s="6">
        <v>75482</v>
      </c>
      <c r="K570" s="7">
        <v>75958</v>
      </c>
      <c r="L570" s="6">
        <v>76466</v>
      </c>
      <c r="M570" s="7">
        <v>77340</v>
      </c>
      <c r="N570" s="6">
        <v>77578</v>
      </c>
      <c r="O570" s="7">
        <v>78124</v>
      </c>
      <c r="P570" s="6">
        <v>78602</v>
      </c>
    </row>
    <row r="571" spans="2:16">
      <c r="B571" s="6">
        <v>70764</v>
      </c>
      <c r="C571" s="7">
        <v>71410</v>
      </c>
      <c r="D571" s="6">
        <v>71966</v>
      </c>
      <c r="E571" s="7">
        <v>72335</v>
      </c>
      <c r="F571" s="6">
        <v>72802</v>
      </c>
      <c r="G571" s="7">
        <v>73531</v>
      </c>
      <c r="H571" s="6">
        <v>74429</v>
      </c>
      <c r="I571" s="7">
        <v>75009</v>
      </c>
      <c r="J571" s="6">
        <v>75483</v>
      </c>
      <c r="K571" s="7">
        <v>75961</v>
      </c>
      <c r="L571" s="6">
        <v>76468</v>
      </c>
      <c r="M571" s="7">
        <v>77341</v>
      </c>
      <c r="N571" s="6">
        <v>77580</v>
      </c>
      <c r="O571" s="7">
        <v>78132</v>
      </c>
      <c r="P571" s="6">
        <v>78610</v>
      </c>
    </row>
    <row r="572" spans="2:16">
      <c r="B572" s="6">
        <v>70765</v>
      </c>
      <c r="C572" s="7">
        <v>71434</v>
      </c>
      <c r="D572" s="6">
        <v>71998</v>
      </c>
      <c r="E572" s="7">
        <v>72336</v>
      </c>
      <c r="F572" s="6">
        <v>72812</v>
      </c>
      <c r="G572" s="7">
        <v>73533</v>
      </c>
      <c r="H572" s="6">
        <v>74446</v>
      </c>
      <c r="I572" s="7">
        <v>75013</v>
      </c>
      <c r="J572" s="6">
        <v>75485</v>
      </c>
      <c r="K572" s="7">
        <v>75962</v>
      </c>
      <c r="L572" s="6">
        <v>76485</v>
      </c>
      <c r="M572" s="7">
        <v>77342</v>
      </c>
      <c r="N572" s="6">
        <v>77582</v>
      </c>
      <c r="O572" s="7">
        <v>78143</v>
      </c>
      <c r="P572" s="6">
        <v>78616</v>
      </c>
    </row>
    <row r="573" spans="2:16">
      <c r="B573" s="6">
        <v>70767</v>
      </c>
      <c r="C573" s="7">
        <v>71440</v>
      </c>
      <c r="D573" s="6">
        <v>71999</v>
      </c>
      <c r="E573" s="7">
        <v>72339</v>
      </c>
      <c r="F573" s="6">
        <v>72820</v>
      </c>
      <c r="G573" s="7">
        <v>73536</v>
      </c>
      <c r="H573" s="6">
        <v>74447</v>
      </c>
      <c r="I573" s="7">
        <v>75065</v>
      </c>
      <c r="J573" s="6">
        <v>75489</v>
      </c>
      <c r="K573" s="7">
        <v>75964</v>
      </c>
      <c r="L573" s="6">
        <v>76490</v>
      </c>
      <c r="M573" s="7">
        <v>77354</v>
      </c>
      <c r="N573" s="6">
        <v>77583</v>
      </c>
      <c r="O573" s="7">
        <v>78163</v>
      </c>
      <c r="P573" s="6">
        <v>78617</v>
      </c>
    </row>
    <row r="574" spans="2:16">
      <c r="B574" s="6">
        <v>70770</v>
      </c>
      <c r="C574" s="7">
        <v>71457</v>
      </c>
      <c r="D574" s="6">
        <v>72002</v>
      </c>
      <c r="E574" s="7">
        <v>72340</v>
      </c>
      <c r="F574" s="6">
        <v>72830</v>
      </c>
      <c r="G574" s="7">
        <v>73551</v>
      </c>
      <c r="H574" s="6">
        <v>74456</v>
      </c>
      <c r="I574" s="7">
        <v>75076</v>
      </c>
      <c r="J574" s="6">
        <v>75490</v>
      </c>
      <c r="K574" s="7">
        <v>75976</v>
      </c>
      <c r="L574" s="6">
        <v>76513</v>
      </c>
      <c r="M574" s="7">
        <v>77355</v>
      </c>
      <c r="N574" s="6">
        <v>77614</v>
      </c>
      <c r="O574" s="7">
        <v>78252</v>
      </c>
      <c r="P574" s="6">
        <v>78619</v>
      </c>
    </row>
    <row r="575" spans="2:16">
      <c r="B575" s="6">
        <v>70774</v>
      </c>
      <c r="C575" s="7">
        <v>71458</v>
      </c>
      <c r="D575" s="6">
        <v>72007</v>
      </c>
      <c r="E575" s="7">
        <v>72341</v>
      </c>
      <c r="F575" s="6">
        <v>72834</v>
      </c>
      <c r="G575" s="7">
        <v>73555</v>
      </c>
      <c r="H575" s="6">
        <v>74463</v>
      </c>
      <c r="I575" s="7">
        <v>75101</v>
      </c>
      <c r="J575" s="6">
        <v>75495</v>
      </c>
      <c r="K575" s="7">
        <v>75990</v>
      </c>
      <c r="L575" s="6">
        <v>76522</v>
      </c>
      <c r="M575" s="7">
        <v>77356</v>
      </c>
      <c r="N575" s="6">
        <v>77626</v>
      </c>
      <c r="O575" s="7">
        <v>78263</v>
      </c>
      <c r="P575" s="6">
        <v>78620</v>
      </c>
    </row>
    <row r="576" spans="2:16">
      <c r="B576" s="6">
        <v>70776</v>
      </c>
      <c r="C576" s="7">
        <v>71459</v>
      </c>
      <c r="D576" s="6">
        <v>72011</v>
      </c>
      <c r="E576" s="7">
        <v>72359</v>
      </c>
      <c r="F576" s="6">
        <v>72855</v>
      </c>
      <c r="G576" s="7">
        <v>73601</v>
      </c>
      <c r="H576" s="6">
        <v>74464</v>
      </c>
      <c r="I576" s="7">
        <v>75103</v>
      </c>
      <c r="J576" s="6">
        <v>75551</v>
      </c>
      <c r="K576" s="7">
        <v>76008</v>
      </c>
      <c r="L576" s="6">
        <v>76523</v>
      </c>
      <c r="M576" s="7">
        <v>77357</v>
      </c>
      <c r="N576" s="6">
        <v>77630</v>
      </c>
      <c r="O576" s="7">
        <v>78264</v>
      </c>
      <c r="P576" s="6">
        <v>78621</v>
      </c>
    </row>
    <row r="577" spans="2:16">
      <c r="B577" s="6">
        <v>70778</v>
      </c>
      <c r="C577" s="7">
        <v>71463</v>
      </c>
      <c r="D577" s="6">
        <v>72012</v>
      </c>
      <c r="E577" s="7">
        <v>72364</v>
      </c>
      <c r="F577" s="6">
        <v>72858</v>
      </c>
      <c r="G577" s="7">
        <v>73668</v>
      </c>
      <c r="H577" s="6">
        <v>74465</v>
      </c>
      <c r="I577" s="7">
        <v>75110</v>
      </c>
      <c r="J577" s="6">
        <v>75561</v>
      </c>
      <c r="K577" s="7">
        <v>76009</v>
      </c>
      <c r="L577" s="6">
        <v>76524</v>
      </c>
      <c r="M577" s="7">
        <v>77362</v>
      </c>
      <c r="N577" s="6">
        <v>77656</v>
      </c>
      <c r="O577" s="7">
        <v>78266</v>
      </c>
      <c r="P577" s="6">
        <v>78623</v>
      </c>
    </row>
    <row r="578" spans="2:16">
      <c r="B578" s="6">
        <v>70780</v>
      </c>
      <c r="C578" s="7">
        <v>71466</v>
      </c>
      <c r="D578" s="6">
        <v>72015</v>
      </c>
      <c r="E578" s="7">
        <v>72387</v>
      </c>
      <c r="F578" s="6">
        <v>72865</v>
      </c>
      <c r="G578" s="7">
        <v>73960</v>
      </c>
      <c r="H578" s="6">
        <v>74467</v>
      </c>
      <c r="I578" s="7">
        <v>75114</v>
      </c>
      <c r="J578" s="6">
        <v>75570</v>
      </c>
      <c r="K578" s="7">
        <v>76020</v>
      </c>
      <c r="L578" s="6">
        <v>76537</v>
      </c>
      <c r="M578" s="7">
        <v>77365</v>
      </c>
      <c r="N578" s="6">
        <v>77657</v>
      </c>
      <c r="O578" s="7">
        <v>78330</v>
      </c>
      <c r="P578" s="6">
        <v>78633</v>
      </c>
    </row>
    <row r="579" spans="2:16">
      <c r="B579" s="6">
        <v>70782</v>
      </c>
      <c r="C579" s="7">
        <v>71485</v>
      </c>
      <c r="D579" s="6">
        <v>72019</v>
      </c>
      <c r="E579" s="7">
        <v>72396</v>
      </c>
      <c r="F579" s="6">
        <v>72921</v>
      </c>
      <c r="G579" s="7">
        <v>74003</v>
      </c>
      <c r="H579" s="6">
        <v>74468</v>
      </c>
      <c r="I579" s="7">
        <v>75117</v>
      </c>
      <c r="J579" s="6">
        <v>75603</v>
      </c>
      <c r="K579" s="7">
        <v>76022</v>
      </c>
      <c r="L579" s="6">
        <v>76554</v>
      </c>
      <c r="M579" s="7">
        <v>77372</v>
      </c>
      <c r="N579" s="6">
        <v>77662</v>
      </c>
      <c r="O579" s="7">
        <v>78332</v>
      </c>
      <c r="P579" s="6">
        <v>78640</v>
      </c>
    </row>
    <row r="580" spans="2:16">
      <c r="B580" s="6">
        <v>70785</v>
      </c>
      <c r="C580" s="7">
        <v>71497</v>
      </c>
      <c r="D580" s="6">
        <v>72023</v>
      </c>
      <c r="E580" s="7">
        <v>72411</v>
      </c>
      <c r="F580" s="6">
        <v>72935</v>
      </c>
      <c r="G580" s="7">
        <v>74004</v>
      </c>
      <c r="H580" s="6">
        <v>74477</v>
      </c>
      <c r="I580" s="7">
        <v>75119</v>
      </c>
      <c r="J580" s="6">
        <v>75642</v>
      </c>
      <c r="K580" s="7">
        <v>76031</v>
      </c>
      <c r="L580" s="6">
        <v>76558</v>
      </c>
      <c r="M580" s="7">
        <v>77378</v>
      </c>
      <c r="N580" s="6">
        <v>77713</v>
      </c>
      <c r="O580" s="7">
        <v>78333</v>
      </c>
      <c r="P580" s="6">
        <v>78642</v>
      </c>
    </row>
    <row r="581" spans="2:16">
      <c r="B581" s="6">
        <v>70787</v>
      </c>
      <c r="C581" s="7">
        <v>71601</v>
      </c>
      <c r="D581" s="6">
        <v>72037</v>
      </c>
      <c r="E581" s="7">
        <v>72417</v>
      </c>
      <c r="F581" s="6">
        <v>72936</v>
      </c>
      <c r="G581" s="7">
        <v>74006</v>
      </c>
      <c r="H581" s="6">
        <v>74501</v>
      </c>
      <c r="I581" s="7">
        <v>75120</v>
      </c>
      <c r="J581" s="6">
        <v>75644</v>
      </c>
      <c r="K581" s="7">
        <v>76033</v>
      </c>
      <c r="L581" s="6">
        <v>76559</v>
      </c>
      <c r="M581" s="7">
        <v>77423</v>
      </c>
      <c r="N581" s="6">
        <v>77808</v>
      </c>
      <c r="O581" s="7">
        <v>78336</v>
      </c>
      <c r="P581" s="6">
        <v>78644</v>
      </c>
    </row>
    <row r="582" spans="2:16">
      <c r="B582" s="6">
        <v>70791</v>
      </c>
      <c r="C582" s="7">
        <v>71602</v>
      </c>
      <c r="D582" s="6">
        <v>72043</v>
      </c>
      <c r="E582" s="7">
        <v>72426</v>
      </c>
      <c r="F582" s="6">
        <v>72941</v>
      </c>
      <c r="G582" s="7">
        <v>74008</v>
      </c>
      <c r="H582" s="6">
        <v>74502</v>
      </c>
      <c r="I582" s="7">
        <v>75121</v>
      </c>
      <c r="J582" s="6">
        <v>75647</v>
      </c>
      <c r="K582" s="7">
        <v>76048</v>
      </c>
      <c r="L582" s="6">
        <v>76564</v>
      </c>
      <c r="M582" s="7">
        <v>77437</v>
      </c>
      <c r="N582" s="6">
        <v>77833</v>
      </c>
      <c r="O582" s="7">
        <v>78342</v>
      </c>
      <c r="P582" s="6">
        <v>78645</v>
      </c>
    </row>
    <row r="583" spans="2:16">
      <c r="B583" s="6">
        <v>70792</v>
      </c>
      <c r="C583" s="7">
        <v>71603</v>
      </c>
      <c r="D583" s="6">
        <v>72052</v>
      </c>
      <c r="E583" s="7">
        <v>72427</v>
      </c>
      <c r="F583" s="6">
        <v>72951</v>
      </c>
      <c r="G583" s="7">
        <v>74015</v>
      </c>
      <c r="H583" s="6">
        <v>74522</v>
      </c>
      <c r="I583" s="7">
        <v>75126</v>
      </c>
      <c r="J583" s="6">
        <v>75652</v>
      </c>
      <c r="K583" s="7">
        <v>76049</v>
      </c>
      <c r="L583" s="6">
        <v>76571</v>
      </c>
      <c r="M583" s="7">
        <v>77441</v>
      </c>
      <c r="N583" s="6">
        <v>77834</v>
      </c>
      <c r="O583" s="7">
        <v>78358</v>
      </c>
      <c r="P583" s="6">
        <v>78653</v>
      </c>
    </row>
    <row r="584" spans="2:16">
      <c r="B584" s="6">
        <v>70807</v>
      </c>
      <c r="C584" s="7">
        <v>71611</v>
      </c>
      <c r="D584" s="6">
        <v>72058</v>
      </c>
      <c r="E584" s="7">
        <v>72439</v>
      </c>
      <c r="F584" s="6">
        <v>73007</v>
      </c>
      <c r="G584" s="7">
        <v>74017</v>
      </c>
      <c r="H584" s="6">
        <v>74554</v>
      </c>
      <c r="I584" s="7">
        <v>75135</v>
      </c>
      <c r="J584" s="6">
        <v>75654</v>
      </c>
      <c r="K584" s="7">
        <v>76058</v>
      </c>
      <c r="L584" s="6">
        <v>76573</v>
      </c>
      <c r="M584" s="7">
        <v>77447</v>
      </c>
      <c r="N584" s="6">
        <v>77862</v>
      </c>
      <c r="O584" s="7">
        <v>78363</v>
      </c>
      <c r="P584" s="6">
        <v>78654</v>
      </c>
    </row>
    <row r="585" spans="2:16">
      <c r="B585" s="6">
        <v>71006</v>
      </c>
      <c r="C585" s="7">
        <v>71612</v>
      </c>
      <c r="D585" s="6">
        <v>72059</v>
      </c>
      <c r="E585" s="7">
        <v>72445</v>
      </c>
      <c r="F585" s="6">
        <v>73018</v>
      </c>
      <c r="G585" s="7">
        <v>74018</v>
      </c>
      <c r="H585" s="6">
        <v>74565</v>
      </c>
      <c r="I585" s="7">
        <v>75142</v>
      </c>
      <c r="J585" s="6">
        <v>75658</v>
      </c>
      <c r="K585" s="7">
        <v>76059</v>
      </c>
      <c r="L585" s="6">
        <v>76574</v>
      </c>
      <c r="M585" s="7">
        <v>77452</v>
      </c>
      <c r="N585" s="6">
        <v>77866</v>
      </c>
      <c r="O585" s="7">
        <v>78364</v>
      </c>
      <c r="P585" s="6">
        <v>78669</v>
      </c>
    </row>
    <row r="586" spans="2:16">
      <c r="B586" s="6">
        <v>71033</v>
      </c>
      <c r="C586" s="7">
        <v>71613</v>
      </c>
      <c r="D586" s="6">
        <v>72061</v>
      </c>
      <c r="E586" s="7">
        <v>72464</v>
      </c>
      <c r="F586" s="6">
        <v>73020</v>
      </c>
      <c r="G586" s="7">
        <v>74019</v>
      </c>
      <c r="H586" s="6">
        <v>74601</v>
      </c>
      <c r="I586" s="7">
        <v>75147</v>
      </c>
      <c r="J586" s="6">
        <v>75659</v>
      </c>
      <c r="K586" s="7">
        <v>76071</v>
      </c>
      <c r="L586" s="6">
        <v>76579</v>
      </c>
      <c r="M586" s="7">
        <v>77463</v>
      </c>
      <c r="N586" s="6">
        <v>77868</v>
      </c>
      <c r="O586" s="7">
        <v>78373</v>
      </c>
      <c r="P586" s="6">
        <v>78673</v>
      </c>
    </row>
    <row r="587" spans="2:16">
      <c r="B587" s="6">
        <v>71037</v>
      </c>
      <c r="C587" s="7">
        <v>71635</v>
      </c>
      <c r="D587" s="6">
        <v>72065</v>
      </c>
      <c r="E587" s="7">
        <v>72472</v>
      </c>
      <c r="F587" s="6">
        <v>73022</v>
      </c>
      <c r="G587" s="7">
        <v>74021</v>
      </c>
      <c r="H587" s="6">
        <v>74602</v>
      </c>
      <c r="I587" s="7">
        <v>75151</v>
      </c>
      <c r="J587" s="6">
        <v>75662</v>
      </c>
      <c r="K587" s="7">
        <v>76078</v>
      </c>
      <c r="L587" s="6">
        <v>76596</v>
      </c>
      <c r="M587" s="7">
        <v>77467</v>
      </c>
      <c r="N587" s="6">
        <v>77869</v>
      </c>
      <c r="O587" s="7">
        <v>78380</v>
      </c>
      <c r="P587" s="6">
        <v>78674</v>
      </c>
    </row>
    <row r="588" spans="2:16">
      <c r="B588" s="6">
        <v>71055</v>
      </c>
      <c r="C588" s="7">
        <v>71654</v>
      </c>
      <c r="D588" s="6">
        <v>72068</v>
      </c>
      <c r="E588" s="7">
        <v>72475</v>
      </c>
      <c r="F588" s="6">
        <v>73023</v>
      </c>
      <c r="G588" s="7">
        <v>74031</v>
      </c>
      <c r="H588" s="6">
        <v>74701</v>
      </c>
      <c r="I588" s="7">
        <v>75152</v>
      </c>
      <c r="J588" s="6">
        <v>75663</v>
      </c>
      <c r="K588" s="7">
        <v>76082</v>
      </c>
      <c r="L588" s="6">
        <v>76598</v>
      </c>
      <c r="M588" s="7">
        <v>77469</v>
      </c>
      <c r="N588" s="6">
        <v>77870</v>
      </c>
      <c r="O588" s="7">
        <v>78381</v>
      </c>
      <c r="P588" s="6">
        <v>78676</v>
      </c>
    </row>
    <row r="589" spans="2:16">
      <c r="B589" s="6">
        <v>71066</v>
      </c>
      <c r="C589" s="7">
        <v>71655</v>
      </c>
      <c r="D589" s="6">
        <v>72079</v>
      </c>
      <c r="E589" s="7">
        <v>72476</v>
      </c>
      <c r="F589" s="6">
        <v>73025</v>
      </c>
      <c r="G589" s="7">
        <v>74041</v>
      </c>
      <c r="H589" s="6">
        <v>74702</v>
      </c>
      <c r="I589" s="7">
        <v>75154</v>
      </c>
      <c r="J589" s="6">
        <v>75670</v>
      </c>
      <c r="K589" s="7">
        <v>76087</v>
      </c>
      <c r="L589" s="6">
        <v>76633</v>
      </c>
      <c r="M589" s="7">
        <v>77471</v>
      </c>
      <c r="N589" s="6">
        <v>77905</v>
      </c>
      <c r="O589" s="7">
        <v>78382</v>
      </c>
      <c r="P589" s="6">
        <v>78737</v>
      </c>
    </row>
    <row r="590" spans="2:16">
      <c r="B590" s="6">
        <v>71075</v>
      </c>
      <c r="C590" s="7">
        <v>71656</v>
      </c>
      <c r="D590" s="6">
        <v>72086</v>
      </c>
      <c r="E590" s="7">
        <v>72501</v>
      </c>
      <c r="F590" s="6">
        <v>73033</v>
      </c>
      <c r="G590" s="7">
        <v>74053</v>
      </c>
      <c r="H590" s="6">
        <v>74720</v>
      </c>
      <c r="I590" s="7">
        <v>75156</v>
      </c>
      <c r="J590" s="6">
        <v>75671</v>
      </c>
      <c r="K590" s="7">
        <v>76113</v>
      </c>
      <c r="L590" s="6">
        <v>76645</v>
      </c>
      <c r="M590" s="7">
        <v>77474</v>
      </c>
      <c r="N590" s="6">
        <v>77951</v>
      </c>
      <c r="O590" s="7">
        <v>78406</v>
      </c>
      <c r="P590" s="6">
        <v>78766</v>
      </c>
    </row>
    <row r="591" spans="2:16">
      <c r="B591" s="6">
        <v>71080</v>
      </c>
      <c r="C591" s="7">
        <v>71657</v>
      </c>
      <c r="D591" s="6">
        <v>72104</v>
      </c>
      <c r="E591" s="7">
        <v>72503</v>
      </c>
      <c r="F591" s="6">
        <v>73036</v>
      </c>
      <c r="G591" s="7">
        <v>74063</v>
      </c>
      <c r="H591" s="6">
        <v>74745</v>
      </c>
      <c r="I591" s="7">
        <v>75160</v>
      </c>
      <c r="J591" s="6">
        <v>75672</v>
      </c>
      <c r="K591" s="7">
        <v>76227</v>
      </c>
      <c r="L591" s="6">
        <v>76654</v>
      </c>
      <c r="M591" s="7">
        <v>77476</v>
      </c>
      <c r="N591" s="6">
        <v>77960</v>
      </c>
      <c r="O591" s="7">
        <v>78516</v>
      </c>
      <c r="P591" s="6">
        <v>78801</v>
      </c>
    </row>
    <row r="592" spans="2:16">
      <c r="B592" s="6">
        <v>71107</v>
      </c>
      <c r="C592" s="7">
        <v>71666</v>
      </c>
      <c r="D592" s="6">
        <v>72105</v>
      </c>
      <c r="E592" s="7">
        <v>72526</v>
      </c>
      <c r="F592" s="6">
        <v>73048</v>
      </c>
      <c r="G592" s="7">
        <v>74066</v>
      </c>
      <c r="H592" s="6">
        <v>74747</v>
      </c>
      <c r="I592" s="7">
        <v>75165</v>
      </c>
      <c r="J592" s="6">
        <v>75680</v>
      </c>
      <c r="K592" s="7">
        <v>76240</v>
      </c>
      <c r="L592" s="6">
        <v>76655</v>
      </c>
      <c r="M592" s="7">
        <v>77484</v>
      </c>
      <c r="N592" s="6">
        <v>77971</v>
      </c>
      <c r="O592" s="7">
        <v>78537</v>
      </c>
      <c r="P592" s="6">
        <v>78802</v>
      </c>
    </row>
    <row r="602" spans="2:16">
      <c r="B602" s="2" t="str">
        <f>$B$8</f>
        <v>Effective June 1, 2025</v>
      </c>
    </row>
    <row r="603" ht="13.5"/>
    <row r="604" ht="13.5" spans="2:16">
      <c r="B604" s="3" t="s">
        <v>1317</v>
      </c>
      <c r="C604" s="4"/>
      <c r="D604" s="4"/>
      <c r="E604" s="4"/>
      <c r="F604" s="4"/>
      <c r="G604" s="4"/>
      <c r="H604" s="4"/>
      <c r="I604" s="4"/>
      <c r="J604" s="4"/>
      <c r="K604" s="4"/>
      <c r="L604" s="4"/>
      <c r="M604" s="4"/>
      <c r="N604" s="4"/>
      <c r="O604" s="4"/>
      <c r="P604" s="5"/>
    </row>
    <row r="606" spans="2:16">
      <c r="B606" s="6">
        <v>78834</v>
      </c>
      <c r="C606" s="7">
        <v>80435</v>
      </c>
      <c r="D606" s="6">
        <v>81101</v>
      </c>
      <c r="E606" s="7">
        <v>82501</v>
      </c>
      <c r="F606" s="6">
        <v>83607</v>
      </c>
      <c r="G606" s="7">
        <v>84767</v>
      </c>
      <c r="H606" s="6">
        <v>85640</v>
      </c>
      <c r="I606" s="7">
        <v>86430</v>
      </c>
      <c r="J606" s="6">
        <v>88201</v>
      </c>
      <c r="K606" s="7">
        <v>91024</v>
      </c>
      <c r="L606" s="6">
        <v>92326</v>
      </c>
      <c r="M606" s="7">
        <v>93263</v>
      </c>
      <c r="N606" s="6">
        <v>93550</v>
      </c>
      <c r="O606" s="7">
        <v>94110</v>
      </c>
      <c r="P606" s="6">
        <v>94803</v>
      </c>
    </row>
    <row r="607" spans="2:16">
      <c r="B607" s="6">
        <v>78840</v>
      </c>
      <c r="C607" s="7">
        <v>80437</v>
      </c>
      <c r="D607" s="6">
        <v>81102</v>
      </c>
      <c r="E607" s="7">
        <v>82515</v>
      </c>
      <c r="F607" s="6">
        <v>83634</v>
      </c>
      <c r="G607" s="7">
        <v>84770</v>
      </c>
      <c r="H607" s="6">
        <v>85641</v>
      </c>
      <c r="I607" s="7">
        <v>86431</v>
      </c>
      <c r="J607" s="6">
        <v>88202</v>
      </c>
      <c r="K607" s="7">
        <v>91310</v>
      </c>
      <c r="L607" s="6">
        <v>92344</v>
      </c>
      <c r="M607" s="7">
        <v>93274</v>
      </c>
      <c r="N607" s="6">
        <v>93551</v>
      </c>
      <c r="O607" s="7">
        <v>94111</v>
      </c>
      <c r="P607" s="6">
        <v>94930</v>
      </c>
    </row>
    <row r="608" spans="2:16">
      <c r="B608" s="6">
        <v>78853</v>
      </c>
      <c r="C608" s="7">
        <v>80443</v>
      </c>
      <c r="D608" s="6">
        <v>81128</v>
      </c>
      <c r="E608" s="7">
        <v>82524</v>
      </c>
      <c r="F608" s="6">
        <v>83644</v>
      </c>
      <c r="G608" s="7">
        <v>84779</v>
      </c>
      <c r="H608" s="6">
        <v>85648</v>
      </c>
      <c r="I608" s="7">
        <v>86433</v>
      </c>
      <c r="J608" s="6">
        <v>88203</v>
      </c>
      <c r="K608" s="7">
        <v>91321</v>
      </c>
      <c r="L608" s="6">
        <v>92352</v>
      </c>
      <c r="M608" s="7">
        <v>93277</v>
      </c>
      <c r="N608" s="6">
        <v>93552</v>
      </c>
      <c r="O608" s="7">
        <v>94114</v>
      </c>
      <c r="P608" s="6">
        <v>94938</v>
      </c>
    </row>
    <row r="609" spans="2:16">
      <c r="B609" s="6">
        <v>78951</v>
      </c>
      <c r="C609" s="7">
        <v>80454</v>
      </c>
      <c r="D609" s="6">
        <v>81129</v>
      </c>
      <c r="E609" s="7">
        <v>82601</v>
      </c>
      <c r="F609" s="6">
        <v>83648</v>
      </c>
      <c r="G609" s="7">
        <v>84780</v>
      </c>
      <c r="H609" s="6">
        <v>85650</v>
      </c>
      <c r="I609" s="7">
        <v>86540</v>
      </c>
      <c r="J609" s="6">
        <v>88210</v>
      </c>
      <c r="K609" s="7">
        <v>91383</v>
      </c>
      <c r="L609" s="6">
        <v>92358</v>
      </c>
      <c r="M609" s="7">
        <v>93291</v>
      </c>
      <c r="N609" s="6">
        <v>93560</v>
      </c>
      <c r="O609" s="7">
        <v>94115</v>
      </c>
      <c r="P609" s="6">
        <v>94947</v>
      </c>
    </row>
    <row r="610" spans="2:16">
      <c r="B610" s="6">
        <v>79007</v>
      </c>
      <c r="C610" s="7">
        <v>80457</v>
      </c>
      <c r="D610" s="6">
        <v>81201</v>
      </c>
      <c r="E610" s="7">
        <v>82636</v>
      </c>
      <c r="F610" s="6">
        <v>83656</v>
      </c>
      <c r="G610" s="7">
        <v>84784</v>
      </c>
      <c r="H610" s="6">
        <v>85653</v>
      </c>
      <c r="I610" s="7">
        <v>87004</v>
      </c>
      <c r="J610" s="6">
        <v>88211</v>
      </c>
      <c r="K610" s="7">
        <v>91384</v>
      </c>
      <c r="L610" s="6">
        <v>92359</v>
      </c>
      <c r="M610" s="7">
        <v>93292</v>
      </c>
      <c r="N610" s="6">
        <v>93606</v>
      </c>
      <c r="O610" s="7">
        <v>94116</v>
      </c>
      <c r="P610" s="6">
        <v>94951</v>
      </c>
    </row>
    <row r="611" spans="2:16">
      <c r="B611" s="6">
        <v>79008</v>
      </c>
      <c r="C611" s="7">
        <v>80465</v>
      </c>
      <c r="D611" s="6">
        <v>81212</v>
      </c>
      <c r="E611" s="7">
        <v>82644</v>
      </c>
      <c r="F611" s="6">
        <v>83677</v>
      </c>
      <c r="G611" s="7">
        <v>85087</v>
      </c>
      <c r="H611" s="6">
        <v>85654</v>
      </c>
      <c r="I611" s="7">
        <v>87008</v>
      </c>
      <c r="J611" s="6">
        <v>88220</v>
      </c>
      <c r="K611" s="7">
        <v>91390</v>
      </c>
      <c r="L611" s="6">
        <v>92372</v>
      </c>
      <c r="M611" s="7">
        <v>93301</v>
      </c>
      <c r="N611" s="6">
        <v>93615</v>
      </c>
      <c r="O611" s="7">
        <v>94117</v>
      </c>
      <c r="P611" s="6">
        <v>94952</v>
      </c>
    </row>
    <row r="612" spans="2:16">
      <c r="B612" s="6">
        <v>79012</v>
      </c>
      <c r="C612" s="7">
        <v>80477</v>
      </c>
      <c r="D612" s="6">
        <v>81215</v>
      </c>
      <c r="E612" s="7">
        <v>82716</v>
      </c>
      <c r="F612" s="6">
        <v>83835</v>
      </c>
      <c r="G612" s="7">
        <v>85119</v>
      </c>
      <c r="H612" s="6">
        <v>85658</v>
      </c>
      <c r="I612" s="7">
        <v>87021</v>
      </c>
      <c r="J612" s="6">
        <v>88221</v>
      </c>
      <c r="K612" s="7">
        <v>91901</v>
      </c>
      <c r="L612" s="6">
        <v>92386</v>
      </c>
      <c r="M612" s="7">
        <v>93306</v>
      </c>
      <c r="N612" s="6">
        <v>93619</v>
      </c>
      <c r="O612" s="7">
        <v>94118</v>
      </c>
      <c r="P612" s="6">
        <v>95004</v>
      </c>
    </row>
    <row r="613" spans="2:16">
      <c r="B613" s="6">
        <v>79015</v>
      </c>
      <c r="C613" s="7">
        <v>80488</v>
      </c>
      <c r="D613" s="6">
        <v>81221</v>
      </c>
      <c r="E613" s="7">
        <v>82717</v>
      </c>
      <c r="F613" s="6">
        <v>83837</v>
      </c>
      <c r="G613" s="7">
        <v>85123</v>
      </c>
      <c r="H613" s="6">
        <v>85718</v>
      </c>
      <c r="I613" s="7">
        <v>87031</v>
      </c>
      <c r="J613" s="6">
        <v>88240</v>
      </c>
      <c r="K613" s="7">
        <v>91903</v>
      </c>
      <c r="L613" s="6">
        <v>92391</v>
      </c>
      <c r="M613" s="7">
        <v>93308</v>
      </c>
      <c r="N613" s="6">
        <v>93625</v>
      </c>
      <c r="O613" s="7">
        <v>94121</v>
      </c>
      <c r="P613" s="6">
        <v>95005</v>
      </c>
    </row>
    <row r="614" spans="2:16">
      <c r="B614" s="6">
        <v>79029</v>
      </c>
      <c r="C614" s="7">
        <v>80498</v>
      </c>
      <c r="D614" s="6">
        <v>81225</v>
      </c>
      <c r="E614" s="7">
        <v>82718</v>
      </c>
      <c r="F614" s="6">
        <v>83843</v>
      </c>
      <c r="G614" s="7">
        <v>85127</v>
      </c>
      <c r="H614" s="6">
        <v>85739</v>
      </c>
      <c r="I614" s="7">
        <v>87051</v>
      </c>
      <c r="J614" s="6">
        <v>88310</v>
      </c>
      <c r="K614" s="7">
        <v>91931</v>
      </c>
      <c r="L614" s="6">
        <v>92393</v>
      </c>
      <c r="M614" s="7">
        <v>93311</v>
      </c>
      <c r="N614" s="6">
        <v>93630</v>
      </c>
      <c r="O614" s="7">
        <v>94122</v>
      </c>
      <c r="P614" s="6">
        <v>95007</v>
      </c>
    </row>
    <row r="615" spans="2:16">
      <c r="B615" s="6">
        <v>79032</v>
      </c>
      <c r="C615" s="7">
        <v>80511</v>
      </c>
      <c r="D615" s="6">
        <v>81226</v>
      </c>
      <c r="E615" s="7">
        <v>82801</v>
      </c>
      <c r="F615" s="6">
        <v>83858</v>
      </c>
      <c r="G615" s="7">
        <v>85128</v>
      </c>
      <c r="H615" s="6">
        <v>85749</v>
      </c>
      <c r="I615" s="7">
        <v>87060</v>
      </c>
      <c r="J615" s="6">
        <v>88311</v>
      </c>
      <c r="K615" s="7">
        <v>91978</v>
      </c>
      <c r="L615" s="6">
        <v>92394</v>
      </c>
      <c r="M615" s="7">
        <v>93312</v>
      </c>
      <c r="N615" s="6">
        <v>93631</v>
      </c>
      <c r="O615" s="7">
        <v>94123</v>
      </c>
      <c r="P615" s="6">
        <v>95012</v>
      </c>
    </row>
    <row r="616" spans="2:16">
      <c r="B616" s="6">
        <v>79033</v>
      </c>
      <c r="C616" s="7">
        <v>80513</v>
      </c>
      <c r="D616" s="6">
        <v>81227</v>
      </c>
      <c r="E616" s="7">
        <v>82833</v>
      </c>
      <c r="F616" s="6">
        <v>83864</v>
      </c>
      <c r="G616" s="7">
        <v>85138</v>
      </c>
      <c r="H616" s="6">
        <v>85901</v>
      </c>
      <c r="I616" s="7">
        <v>87105</v>
      </c>
      <c r="J616" s="6">
        <v>88330</v>
      </c>
      <c r="K616" s="7">
        <v>92003</v>
      </c>
      <c r="L616" s="6">
        <v>92395</v>
      </c>
      <c r="M616" s="7">
        <v>93313</v>
      </c>
      <c r="N616" s="6">
        <v>93636</v>
      </c>
      <c r="O616" s="7">
        <v>94127</v>
      </c>
      <c r="P616" s="6">
        <v>95013</v>
      </c>
    </row>
    <row r="617" spans="2:16">
      <c r="B617" s="6">
        <v>79108</v>
      </c>
      <c r="C617" s="7">
        <v>80514</v>
      </c>
      <c r="D617" s="6">
        <v>81242</v>
      </c>
      <c r="E617" s="7">
        <v>82845</v>
      </c>
      <c r="F617" s="6">
        <v>83865</v>
      </c>
      <c r="G617" s="7">
        <v>85193</v>
      </c>
      <c r="H617" s="6">
        <v>85926</v>
      </c>
      <c r="I617" s="7">
        <v>87144</v>
      </c>
      <c r="J617" s="6">
        <v>88346</v>
      </c>
      <c r="K617" s="7">
        <v>92026</v>
      </c>
      <c r="L617" s="6">
        <v>92398</v>
      </c>
      <c r="M617" s="7">
        <v>93314</v>
      </c>
      <c r="N617" s="6">
        <v>93637</v>
      </c>
      <c r="O617" s="7">
        <v>94129</v>
      </c>
      <c r="P617" s="6">
        <v>95018</v>
      </c>
    </row>
    <row r="618" spans="2:16">
      <c r="B618" s="6">
        <v>79314</v>
      </c>
      <c r="C618" s="7">
        <v>80517</v>
      </c>
      <c r="D618" s="6">
        <v>81244</v>
      </c>
      <c r="E618" s="7">
        <v>82902</v>
      </c>
      <c r="F618" s="6">
        <v>83874</v>
      </c>
      <c r="G618" s="7">
        <v>85194</v>
      </c>
      <c r="H618" s="6">
        <v>85929</v>
      </c>
      <c r="I618" s="7">
        <v>87319</v>
      </c>
      <c r="J618" s="6">
        <v>88349</v>
      </c>
      <c r="K618" s="7">
        <v>92027</v>
      </c>
      <c r="L618" s="6">
        <v>92399</v>
      </c>
      <c r="M618" s="7">
        <v>93402</v>
      </c>
      <c r="N618" s="6">
        <v>93638</v>
      </c>
      <c r="O618" s="7">
        <v>94131</v>
      </c>
      <c r="P618" s="6">
        <v>95023</v>
      </c>
    </row>
    <row r="619" spans="2:16">
      <c r="B619" s="6">
        <v>79326</v>
      </c>
      <c r="C619" s="7">
        <v>80520</v>
      </c>
      <c r="D619" s="6">
        <v>81290</v>
      </c>
      <c r="E619" s="7">
        <v>82929</v>
      </c>
      <c r="F619" s="6">
        <v>84005</v>
      </c>
      <c r="G619" s="7">
        <v>85218</v>
      </c>
      <c r="H619" s="6">
        <v>85930</v>
      </c>
      <c r="I619" s="7">
        <v>87401</v>
      </c>
      <c r="J619" s="6">
        <v>89028</v>
      </c>
      <c r="K619" s="7">
        <v>92028</v>
      </c>
      <c r="L619" s="6">
        <v>92414</v>
      </c>
      <c r="M619" s="7">
        <v>93405</v>
      </c>
      <c r="N619" s="6">
        <v>93639</v>
      </c>
      <c r="O619" s="7">
        <v>94133</v>
      </c>
      <c r="P619" s="6">
        <v>95024</v>
      </c>
    </row>
    <row r="620" spans="2:16">
      <c r="B620" s="6">
        <v>79363</v>
      </c>
      <c r="C620" s="7">
        <v>80530</v>
      </c>
      <c r="D620" s="6">
        <v>81301</v>
      </c>
      <c r="E620" s="7">
        <v>82942</v>
      </c>
      <c r="F620" s="6">
        <v>84006</v>
      </c>
      <c r="G620" s="7">
        <v>85221</v>
      </c>
      <c r="H620" s="6">
        <v>85935</v>
      </c>
      <c r="I620" s="7">
        <v>87415</v>
      </c>
      <c r="J620" s="6">
        <v>89029</v>
      </c>
      <c r="K620" s="7">
        <v>92040</v>
      </c>
      <c r="L620" s="6">
        <v>92543</v>
      </c>
      <c r="M620" s="7">
        <v>93420</v>
      </c>
      <c r="N620" s="6">
        <v>93648</v>
      </c>
      <c r="O620" s="7">
        <v>94158</v>
      </c>
      <c r="P620" s="6">
        <v>95041</v>
      </c>
    </row>
    <row r="621" spans="2:16">
      <c r="B621" s="6">
        <v>79366</v>
      </c>
      <c r="C621" s="7">
        <v>80543</v>
      </c>
      <c r="D621" s="6">
        <v>81302</v>
      </c>
      <c r="E621" s="7">
        <v>83001</v>
      </c>
      <c r="F621" s="6">
        <v>84029</v>
      </c>
      <c r="G621" s="7">
        <v>85228</v>
      </c>
      <c r="H621" s="6">
        <v>85939</v>
      </c>
      <c r="I621" s="7">
        <v>87416</v>
      </c>
      <c r="J621" s="6">
        <v>89034</v>
      </c>
      <c r="K621" s="7">
        <v>92059</v>
      </c>
      <c r="L621" s="6">
        <v>92544</v>
      </c>
      <c r="M621" s="7">
        <v>93421</v>
      </c>
      <c r="N621" s="6">
        <v>93654</v>
      </c>
      <c r="O621" s="7">
        <v>94401</v>
      </c>
      <c r="P621" s="6">
        <v>95046</v>
      </c>
    </row>
    <row r="622" spans="2:16">
      <c r="B622" s="6">
        <v>79380</v>
      </c>
      <c r="C622" s="7">
        <v>80544</v>
      </c>
      <c r="D622" s="6">
        <v>81321</v>
      </c>
      <c r="E622" s="7">
        <v>83002</v>
      </c>
      <c r="F622" s="6">
        <v>84044</v>
      </c>
      <c r="G622" s="7">
        <v>85239</v>
      </c>
      <c r="H622" s="6">
        <v>85941</v>
      </c>
      <c r="I622" s="7">
        <v>87417</v>
      </c>
      <c r="J622" s="6">
        <v>89037</v>
      </c>
      <c r="K622" s="7">
        <v>92065</v>
      </c>
      <c r="L622" s="6">
        <v>92546</v>
      </c>
      <c r="M622" s="7">
        <v>93422</v>
      </c>
      <c r="N622" s="6">
        <v>93657</v>
      </c>
      <c r="O622" s="7">
        <v>94508</v>
      </c>
      <c r="P622" s="6">
        <v>95076</v>
      </c>
    </row>
    <row r="623" spans="2:16">
      <c r="B623" s="6">
        <v>79383</v>
      </c>
      <c r="C623" s="7">
        <v>80603</v>
      </c>
      <c r="D623" s="6">
        <v>81401</v>
      </c>
      <c r="E623" s="7">
        <v>83025</v>
      </c>
      <c r="F623" s="6">
        <v>84049</v>
      </c>
      <c r="G623" s="7">
        <v>85243</v>
      </c>
      <c r="H623" s="6">
        <v>86001</v>
      </c>
      <c r="I623" s="7">
        <v>87421</v>
      </c>
      <c r="J623" s="6">
        <v>89044</v>
      </c>
      <c r="K623" s="7">
        <v>92067</v>
      </c>
      <c r="L623" s="6">
        <v>92548</v>
      </c>
      <c r="M623" s="7">
        <v>93423</v>
      </c>
      <c r="N623" s="6">
        <v>93670</v>
      </c>
      <c r="O623" s="7">
        <v>94515</v>
      </c>
      <c r="P623" s="6">
        <v>95132</v>
      </c>
    </row>
    <row r="624" spans="2:16">
      <c r="B624" s="6">
        <v>79563</v>
      </c>
      <c r="C624" s="7">
        <v>80615</v>
      </c>
      <c r="D624" s="6">
        <v>81416</v>
      </c>
      <c r="E624" s="7">
        <v>83201</v>
      </c>
      <c r="F624" s="6">
        <v>84060</v>
      </c>
      <c r="G624" s="7">
        <v>85253</v>
      </c>
      <c r="H624" s="6">
        <v>86004</v>
      </c>
      <c r="I624" s="7">
        <v>87508</v>
      </c>
      <c r="J624" s="6">
        <v>89048</v>
      </c>
      <c r="K624" s="7">
        <v>92075</v>
      </c>
      <c r="L624" s="6">
        <v>92567</v>
      </c>
      <c r="M624" s="7">
        <v>93427</v>
      </c>
      <c r="N624" s="6">
        <v>93673</v>
      </c>
      <c r="O624" s="7">
        <v>94517</v>
      </c>
      <c r="P624" s="6">
        <v>95139</v>
      </c>
    </row>
    <row r="625" spans="2:16">
      <c r="B625" s="6">
        <v>79602</v>
      </c>
      <c r="C625" s="7">
        <v>80621</v>
      </c>
      <c r="D625" s="6">
        <v>81420</v>
      </c>
      <c r="E625" s="7">
        <v>83202</v>
      </c>
      <c r="F625" s="6">
        <v>84068</v>
      </c>
      <c r="G625" s="7">
        <v>85262</v>
      </c>
      <c r="H625" s="6">
        <v>86302</v>
      </c>
      <c r="I625" s="7">
        <v>87514</v>
      </c>
      <c r="J625" s="6">
        <v>89067</v>
      </c>
      <c r="K625" s="7">
        <v>92091</v>
      </c>
      <c r="L625" s="6">
        <v>92582</v>
      </c>
      <c r="M625" s="7">
        <v>93434</v>
      </c>
      <c r="N625" s="6">
        <v>93723</v>
      </c>
      <c r="O625" s="7">
        <v>94528</v>
      </c>
      <c r="P625" s="6">
        <v>95215</v>
      </c>
    </row>
    <row r="626" spans="2:16">
      <c r="B626" s="6">
        <v>79605</v>
      </c>
      <c r="C626" s="7">
        <v>80623</v>
      </c>
      <c r="D626" s="6">
        <v>81526</v>
      </c>
      <c r="E626" s="7">
        <v>83204</v>
      </c>
      <c r="F626" s="6">
        <v>84074</v>
      </c>
      <c r="G626" s="7">
        <v>85263</v>
      </c>
      <c r="H626" s="6">
        <v>86303</v>
      </c>
      <c r="I626" s="7">
        <v>87532</v>
      </c>
      <c r="J626" s="6">
        <v>89166</v>
      </c>
      <c r="K626" s="7">
        <v>92210</v>
      </c>
      <c r="L626" s="6">
        <v>92596</v>
      </c>
      <c r="M626" s="7">
        <v>93436</v>
      </c>
      <c r="N626" s="6">
        <v>93901</v>
      </c>
      <c r="O626" s="7">
        <v>94536</v>
      </c>
      <c r="P626" s="6">
        <v>95229</v>
      </c>
    </row>
    <row r="627" spans="2:16">
      <c r="B627" s="6">
        <v>79606</v>
      </c>
      <c r="C627" s="7">
        <v>80645</v>
      </c>
      <c r="D627" s="6">
        <v>81601</v>
      </c>
      <c r="E627" s="7">
        <v>83218</v>
      </c>
      <c r="F627" s="6">
        <v>84075</v>
      </c>
      <c r="G627" s="7">
        <v>85266</v>
      </c>
      <c r="H627" s="6">
        <v>86304</v>
      </c>
      <c r="I627" s="7">
        <v>87533</v>
      </c>
      <c r="J627" s="6">
        <v>89402</v>
      </c>
      <c r="K627" s="7">
        <v>92220</v>
      </c>
      <c r="L627" s="6">
        <v>92624</v>
      </c>
      <c r="M627" s="7">
        <v>93437</v>
      </c>
      <c r="N627" s="6">
        <v>93902</v>
      </c>
      <c r="O627" s="7">
        <v>94541</v>
      </c>
      <c r="P627" s="6">
        <v>95240</v>
      </c>
    </row>
    <row r="628" spans="2:16">
      <c r="B628" s="6">
        <v>79705</v>
      </c>
      <c r="C628" s="7">
        <v>80651</v>
      </c>
      <c r="D628" s="6">
        <v>81602</v>
      </c>
      <c r="E628" s="7">
        <v>83221</v>
      </c>
      <c r="F628" s="6">
        <v>84302</v>
      </c>
      <c r="G628" s="7">
        <v>85269</v>
      </c>
      <c r="H628" s="6">
        <v>86305</v>
      </c>
      <c r="I628" s="7">
        <v>87547</v>
      </c>
      <c r="J628" s="6">
        <v>89403</v>
      </c>
      <c r="K628" s="7">
        <v>92227</v>
      </c>
      <c r="L628" s="6">
        <v>92679</v>
      </c>
      <c r="M628" s="7">
        <v>93438</v>
      </c>
      <c r="N628" s="6">
        <v>93912</v>
      </c>
      <c r="O628" s="7">
        <v>94548</v>
      </c>
      <c r="P628" s="6">
        <v>95242</v>
      </c>
    </row>
    <row r="629" spans="2:16">
      <c r="B629" s="6">
        <v>79706</v>
      </c>
      <c r="C629" s="7">
        <v>80653</v>
      </c>
      <c r="D629" s="6">
        <v>81611</v>
      </c>
      <c r="E629" s="7">
        <v>83256</v>
      </c>
      <c r="F629" s="6">
        <v>84304</v>
      </c>
      <c r="G629" s="7">
        <v>85273</v>
      </c>
      <c r="H629" s="6">
        <v>86322</v>
      </c>
      <c r="I629" s="7">
        <v>87574</v>
      </c>
      <c r="J629" s="6">
        <v>89408</v>
      </c>
      <c r="K629" s="7">
        <v>92236</v>
      </c>
      <c r="L629" s="6">
        <v>93013</v>
      </c>
      <c r="M629" s="7">
        <v>93440</v>
      </c>
      <c r="N629" s="6">
        <v>93921</v>
      </c>
      <c r="O629" s="7">
        <v>94549</v>
      </c>
      <c r="P629" s="6">
        <v>95258</v>
      </c>
    </row>
    <row r="630" spans="2:16">
      <c r="B630" s="6">
        <v>79707</v>
      </c>
      <c r="C630" s="7">
        <v>80654</v>
      </c>
      <c r="D630" s="6">
        <v>81612</v>
      </c>
      <c r="E630" s="7">
        <v>83318</v>
      </c>
      <c r="F630" s="6">
        <v>84315</v>
      </c>
      <c r="G630" s="7">
        <v>85274</v>
      </c>
      <c r="H630" s="6">
        <v>86323</v>
      </c>
      <c r="I630" s="7">
        <v>87582</v>
      </c>
      <c r="J630" s="6">
        <v>89411</v>
      </c>
      <c r="K630" s="7">
        <v>92240</v>
      </c>
      <c r="L630" s="6">
        <v>93060</v>
      </c>
      <c r="M630" s="7">
        <v>93442</v>
      </c>
      <c r="N630" s="6">
        <v>93922</v>
      </c>
      <c r="O630" s="7">
        <v>94550</v>
      </c>
      <c r="P630" s="6">
        <v>95301</v>
      </c>
    </row>
    <row r="631" spans="2:16">
      <c r="B631" s="6">
        <v>79711</v>
      </c>
      <c r="C631" s="7">
        <v>80705</v>
      </c>
      <c r="D631" s="6">
        <v>81615</v>
      </c>
      <c r="E631" s="7">
        <v>83328</v>
      </c>
      <c r="F631" s="6">
        <v>84319</v>
      </c>
      <c r="G631" s="7">
        <v>85331</v>
      </c>
      <c r="H631" s="6">
        <v>86326</v>
      </c>
      <c r="I631" s="7">
        <v>87583</v>
      </c>
      <c r="J631" s="6">
        <v>89433</v>
      </c>
      <c r="K631" s="7">
        <v>92241</v>
      </c>
      <c r="L631" s="6">
        <v>93061</v>
      </c>
      <c r="M631" s="7">
        <v>93443</v>
      </c>
      <c r="N631" s="6">
        <v>93923</v>
      </c>
      <c r="O631" s="7">
        <v>94552</v>
      </c>
      <c r="P631" s="6">
        <v>95312</v>
      </c>
    </row>
    <row r="632" spans="2:16">
      <c r="B632" s="6">
        <v>79733</v>
      </c>
      <c r="C632" s="7">
        <v>80722</v>
      </c>
      <c r="D632" s="6">
        <v>81620</v>
      </c>
      <c r="E632" s="7">
        <v>83333</v>
      </c>
      <c r="F632" s="6">
        <v>84325</v>
      </c>
      <c r="G632" s="7">
        <v>85339</v>
      </c>
      <c r="H632" s="6">
        <v>86327</v>
      </c>
      <c r="I632" s="7">
        <v>87828</v>
      </c>
      <c r="J632" s="6">
        <v>89439</v>
      </c>
      <c r="K632" s="7">
        <v>92243</v>
      </c>
      <c r="L632" s="6">
        <v>93064</v>
      </c>
      <c r="M632" s="7">
        <v>93444</v>
      </c>
      <c r="N632" s="6">
        <v>93950</v>
      </c>
      <c r="O632" s="7">
        <v>94556</v>
      </c>
      <c r="P632" s="6">
        <v>95315</v>
      </c>
    </row>
    <row r="633" spans="2:16">
      <c r="B633" s="6">
        <v>79764</v>
      </c>
      <c r="C633" s="7">
        <v>80723</v>
      </c>
      <c r="D633" s="6">
        <v>81621</v>
      </c>
      <c r="E633" s="7">
        <v>83338</v>
      </c>
      <c r="F633" s="6">
        <v>84326</v>
      </c>
      <c r="G633" s="7">
        <v>85350</v>
      </c>
      <c r="H633" s="6">
        <v>86329</v>
      </c>
      <c r="I633" s="7">
        <v>87831</v>
      </c>
      <c r="J633" s="6">
        <v>89441</v>
      </c>
      <c r="K633" s="7">
        <v>92249</v>
      </c>
      <c r="L633" s="6">
        <v>93067</v>
      </c>
      <c r="M633" s="7">
        <v>93445</v>
      </c>
      <c r="N633" s="6">
        <v>94002</v>
      </c>
      <c r="O633" s="7">
        <v>94558</v>
      </c>
      <c r="P633" s="6">
        <v>95320</v>
      </c>
    </row>
    <row r="634" spans="2:16">
      <c r="B634" s="6">
        <v>79765</v>
      </c>
      <c r="C634" s="7">
        <v>80819</v>
      </c>
      <c r="D634" s="6">
        <v>81623</v>
      </c>
      <c r="E634" s="7">
        <v>83340</v>
      </c>
      <c r="F634" s="6">
        <v>84332</v>
      </c>
      <c r="G634" s="7">
        <v>85355</v>
      </c>
      <c r="H634" s="6">
        <v>86335</v>
      </c>
      <c r="I634" s="7">
        <v>88002</v>
      </c>
      <c r="J634" s="6">
        <v>89448</v>
      </c>
      <c r="K634" s="7">
        <v>92273</v>
      </c>
      <c r="L634" s="6">
        <v>93105</v>
      </c>
      <c r="M634" s="7">
        <v>93447</v>
      </c>
      <c r="N634" s="6">
        <v>94019</v>
      </c>
      <c r="O634" s="7">
        <v>94559</v>
      </c>
      <c r="P634" s="6">
        <v>95324</v>
      </c>
    </row>
    <row r="635" spans="2:16">
      <c r="B635" s="6">
        <v>79766</v>
      </c>
      <c r="C635" s="7">
        <v>80831</v>
      </c>
      <c r="D635" s="6">
        <v>81631</v>
      </c>
      <c r="E635" s="7">
        <v>83341</v>
      </c>
      <c r="F635" s="6">
        <v>84335</v>
      </c>
      <c r="G635" s="7">
        <v>85365</v>
      </c>
      <c r="H635" s="6">
        <v>86336</v>
      </c>
      <c r="I635" s="7">
        <v>88005</v>
      </c>
      <c r="J635" s="6">
        <v>89449</v>
      </c>
      <c r="K635" s="7">
        <v>92275</v>
      </c>
      <c r="L635" s="6">
        <v>93106</v>
      </c>
      <c r="M635" s="7">
        <v>93455</v>
      </c>
      <c r="N635" s="6">
        <v>94028</v>
      </c>
      <c r="O635" s="7">
        <v>94561</v>
      </c>
      <c r="P635" s="6">
        <v>95326</v>
      </c>
    </row>
    <row r="636" spans="2:16">
      <c r="B636" s="6">
        <v>79776</v>
      </c>
      <c r="C636" s="7">
        <v>80866</v>
      </c>
      <c r="D636" s="6">
        <v>81632</v>
      </c>
      <c r="E636" s="7">
        <v>83401</v>
      </c>
      <c r="F636" s="6">
        <v>84337</v>
      </c>
      <c r="G636" s="7">
        <v>85377</v>
      </c>
      <c r="H636" s="6">
        <v>86339</v>
      </c>
      <c r="I636" s="7">
        <v>88007</v>
      </c>
      <c r="J636" s="6">
        <v>89450</v>
      </c>
      <c r="K636" s="7">
        <v>92276</v>
      </c>
      <c r="L636" s="6">
        <v>93108</v>
      </c>
      <c r="M636" s="7">
        <v>93458</v>
      </c>
      <c r="N636" s="6">
        <v>94037</v>
      </c>
      <c r="O636" s="7">
        <v>94562</v>
      </c>
      <c r="P636" s="6">
        <v>95334</v>
      </c>
    </row>
    <row r="637" spans="2:16">
      <c r="B637" s="6">
        <v>79786</v>
      </c>
      <c r="C637" s="7">
        <v>80908</v>
      </c>
      <c r="D637" s="6">
        <v>81637</v>
      </c>
      <c r="E637" s="7">
        <v>83403</v>
      </c>
      <c r="F637" s="6">
        <v>84339</v>
      </c>
      <c r="G637" s="7">
        <v>85387</v>
      </c>
      <c r="H637" s="6">
        <v>86340</v>
      </c>
      <c r="I637" s="7">
        <v>88021</v>
      </c>
      <c r="J637" s="6">
        <v>89451</v>
      </c>
      <c r="K637" s="7">
        <v>92278</v>
      </c>
      <c r="L637" s="6">
        <v>93109</v>
      </c>
      <c r="M637" s="7">
        <v>93460</v>
      </c>
      <c r="N637" s="6">
        <v>94038</v>
      </c>
      <c r="O637" s="7">
        <v>94563</v>
      </c>
      <c r="P637" s="6">
        <v>95340</v>
      </c>
    </row>
    <row r="638" spans="2:16">
      <c r="B638" s="6">
        <v>79836</v>
      </c>
      <c r="C638" s="7">
        <v>80925</v>
      </c>
      <c r="D638" s="6">
        <v>81657</v>
      </c>
      <c r="E638" s="7">
        <v>83404</v>
      </c>
      <c r="F638" s="6">
        <v>84408</v>
      </c>
      <c r="G638" s="7">
        <v>85396</v>
      </c>
      <c r="H638" s="6">
        <v>86341</v>
      </c>
      <c r="I638" s="7">
        <v>88032</v>
      </c>
      <c r="J638" s="6">
        <v>89460</v>
      </c>
      <c r="K638" s="7">
        <v>92284</v>
      </c>
      <c r="L638" s="6">
        <v>93110</v>
      </c>
      <c r="M638" s="7">
        <v>93463</v>
      </c>
      <c r="N638" s="6">
        <v>94044</v>
      </c>
      <c r="O638" s="7">
        <v>94570</v>
      </c>
      <c r="P638" s="6">
        <v>95341</v>
      </c>
    </row>
    <row r="639" spans="2:16">
      <c r="B639" s="6">
        <v>79838</v>
      </c>
      <c r="C639" s="7">
        <v>80930</v>
      </c>
      <c r="D639" s="6">
        <v>81658</v>
      </c>
      <c r="E639" s="7">
        <v>83421</v>
      </c>
      <c r="F639" s="6">
        <v>84633</v>
      </c>
      <c r="G639" s="7">
        <v>85552</v>
      </c>
      <c r="H639" s="6">
        <v>86342</v>
      </c>
      <c r="I639" s="7">
        <v>88033</v>
      </c>
      <c r="J639" s="6">
        <v>89508</v>
      </c>
      <c r="K639" s="7">
        <v>92286</v>
      </c>
      <c r="L639" s="6">
        <v>93208</v>
      </c>
      <c r="M639" s="7">
        <v>93464</v>
      </c>
      <c r="N639" s="6">
        <v>94062</v>
      </c>
      <c r="O639" s="7">
        <v>94573</v>
      </c>
      <c r="P639" s="6">
        <v>95344</v>
      </c>
    </row>
    <row r="640" spans="2:16">
      <c r="B640" s="6">
        <v>79849</v>
      </c>
      <c r="C640" s="7">
        <v>80939</v>
      </c>
      <c r="D640" s="6">
        <v>82003</v>
      </c>
      <c r="E640" s="7">
        <v>83422</v>
      </c>
      <c r="F640" s="6">
        <v>84634</v>
      </c>
      <c r="G640" s="7">
        <v>85607</v>
      </c>
      <c r="H640" s="6">
        <v>86351</v>
      </c>
      <c r="I640" s="7">
        <v>88046</v>
      </c>
      <c r="J640" s="6">
        <v>90005</v>
      </c>
      <c r="K640" s="7">
        <v>92307</v>
      </c>
      <c r="L640" s="6">
        <v>93223</v>
      </c>
      <c r="M640" s="7">
        <v>93514</v>
      </c>
      <c r="N640" s="6">
        <v>94102</v>
      </c>
      <c r="O640" s="7">
        <v>94574</v>
      </c>
      <c r="P640" s="6">
        <v>95348</v>
      </c>
    </row>
    <row r="641" spans="2:16">
      <c r="B641" s="6">
        <v>79911</v>
      </c>
      <c r="C641" s="7">
        <v>81004</v>
      </c>
      <c r="D641" s="6">
        <v>82009</v>
      </c>
      <c r="E641" s="7">
        <v>83438</v>
      </c>
      <c r="F641" s="6">
        <v>84701</v>
      </c>
      <c r="G641" s="7">
        <v>85608</v>
      </c>
      <c r="H641" s="6">
        <v>86401</v>
      </c>
      <c r="I641" s="7">
        <v>88047</v>
      </c>
      <c r="J641" s="6">
        <v>90020</v>
      </c>
      <c r="K641" s="7">
        <v>92308</v>
      </c>
      <c r="L641" s="6">
        <v>93230</v>
      </c>
      <c r="M641" s="7">
        <v>93515</v>
      </c>
      <c r="N641" s="6">
        <v>94103</v>
      </c>
      <c r="O641" s="7">
        <v>94575</v>
      </c>
      <c r="P641" s="6">
        <v>95357</v>
      </c>
    </row>
    <row r="642" spans="2:16">
      <c r="B642" s="6">
        <v>79950</v>
      </c>
      <c r="C642" s="7">
        <v>81005</v>
      </c>
      <c r="D642" s="6">
        <v>82071</v>
      </c>
      <c r="E642" s="7">
        <v>83440</v>
      </c>
      <c r="F642" s="6">
        <v>84720</v>
      </c>
      <c r="G642" s="7">
        <v>85613</v>
      </c>
      <c r="H642" s="6">
        <v>86402</v>
      </c>
      <c r="I642" s="7">
        <v>88063</v>
      </c>
      <c r="J642" s="6">
        <v>90044</v>
      </c>
      <c r="K642" s="7">
        <v>92311</v>
      </c>
      <c r="L642" s="6">
        <v>93235</v>
      </c>
      <c r="M642" s="7">
        <v>93524</v>
      </c>
      <c r="N642" s="6">
        <v>94104</v>
      </c>
      <c r="O642" s="7">
        <v>94585</v>
      </c>
      <c r="P642" s="6">
        <v>95358</v>
      </c>
    </row>
    <row r="643" spans="2:16">
      <c r="B643" s="6">
        <v>79968</v>
      </c>
      <c r="C643" s="7">
        <v>81006</v>
      </c>
      <c r="D643" s="6">
        <v>82072</v>
      </c>
      <c r="E643" s="7">
        <v>83441</v>
      </c>
      <c r="F643" s="6">
        <v>84721</v>
      </c>
      <c r="G643" s="7">
        <v>85615</v>
      </c>
      <c r="H643" s="6">
        <v>86404</v>
      </c>
      <c r="I643" s="7">
        <v>88081</v>
      </c>
      <c r="J643" s="6">
        <v>90057</v>
      </c>
      <c r="K643" s="7">
        <v>92312</v>
      </c>
      <c r="L643" s="6">
        <v>93241</v>
      </c>
      <c r="M643" s="7">
        <v>93535</v>
      </c>
      <c r="N643" s="6">
        <v>94105</v>
      </c>
      <c r="O643" s="7">
        <v>94599</v>
      </c>
      <c r="P643" s="6">
        <v>95361</v>
      </c>
    </row>
    <row r="644" spans="2:16">
      <c r="B644" s="6">
        <v>80018</v>
      </c>
      <c r="C644" s="7">
        <v>81007</v>
      </c>
      <c r="D644" s="6">
        <v>82414</v>
      </c>
      <c r="E644" s="7">
        <v>83442</v>
      </c>
      <c r="F644" s="6">
        <v>84738</v>
      </c>
      <c r="G644" s="7">
        <v>85620</v>
      </c>
      <c r="H644" s="6">
        <v>86406</v>
      </c>
      <c r="I644" s="7">
        <v>88101</v>
      </c>
      <c r="J644" s="6">
        <v>90265</v>
      </c>
      <c r="K644" s="7">
        <v>92315</v>
      </c>
      <c r="L644" s="6">
        <v>93245</v>
      </c>
      <c r="M644" s="7">
        <v>93536</v>
      </c>
      <c r="N644" s="6">
        <v>94107</v>
      </c>
      <c r="O644" s="7">
        <v>94603</v>
      </c>
      <c r="P644" s="6">
        <v>95370</v>
      </c>
    </row>
    <row r="645" spans="2:16">
      <c r="B645" s="6">
        <v>80132</v>
      </c>
      <c r="C645" s="7">
        <v>81043</v>
      </c>
      <c r="D645" s="6">
        <v>82430</v>
      </c>
      <c r="E645" s="7">
        <v>83454</v>
      </c>
      <c r="F645" s="6">
        <v>84742</v>
      </c>
      <c r="G645" s="7">
        <v>85622</v>
      </c>
      <c r="H645" s="6">
        <v>86426</v>
      </c>
      <c r="I645" s="7">
        <v>88102</v>
      </c>
      <c r="J645" s="6">
        <v>90272</v>
      </c>
      <c r="K645" s="7">
        <v>92317</v>
      </c>
      <c r="L645" s="6">
        <v>93247</v>
      </c>
      <c r="M645" s="7">
        <v>93542</v>
      </c>
      <c r="N645" s="6">
        <v>94108</v>
      </c>
      <c r="O645" s="7">
        <v>94605</v>
      </c>
      <c r="P645" s="6">
        <v>95372</v>
      </c>
    </row>
    <row r="646" spans="2:16">
      <c r="B646" s="6">
        <v>80403</v>
      </c>
      <c r="C646" s="7">
        <v>81074</v>
      </c>
      <c r="D646" s="6">
        <v>82440</v>
      </c>
      <c r="E646" s="7">
        <v>83531</v>
      </c>
      <c r="F646" s="6">
        <v>84765</v>
      </c>
      <c r="G646" s="7">
        <v>85626</v>
      </c>
      <c r="H646" s="6">
        <v>86429</v>
      </c>
      <c r="I646" s="7">
        <v>88122</v>
      </c>
      <c r="J646" s="6">
        <v>90748</v>
      </c>
      <c r="K646" s="7">
        <v>92325</v>
      </c>
      <c r="L646" s="6">
        <v>93258</v>
      </c>
      <c r="M646" s="7">
        <v>93546</v>
      </c>
      <c r="N646" s="6">
        <v>94109</v>
      </c>
      <c r="O646" s="7">
        <v>94707</v>
      </c>
      <c r="P646" s="6">
        <v>95380</v>
      </c>
    </row>
    <row r="656" spans="2:16">
      <c r="B656" s="2" t="str">
        <f>$B$8</f>
        <v>Effective June 1, 2025</v>
      </c>
    </row>
    <row r="657" ht="13.5"/>
    <row r="658" ht="13.5" spans="2:16">
      <c r="B658" s="3" t="s">
        <v>1317</v>
      </c>
      <c r="C658" s="4"/>
      <c r="D658" s="4"/>
      <c r="E658" s="4"/>
      <c r="F658" s="4"/>
      <c r="G658" s="4"/>
      <c r="H658" s="4"/>
      <c r="I658" s="4"/>
      <c r="J658" s="4"/>
      <c r="K658" s="4"/>
      <c r="L658" s="4"/>
      <c r="M658" s="4"/>
      <c r="N658" s="4"/>
      <c r="O658" s="4"/>
      <c r="P658" s="5"/>
    </row>
    <row r="660" spans="2:16">
      <c r="B660" s="6">
        <v>95404</v>
      </c>
      <c r="C660" s="7">
        <v>95695</v>
      </c>
      <c r="D660" s="6">
        <v>96161</v>
      </c>
      <c r="E660" s="7">
        <v>97369</v>
      </c>
      <c r="F660" s="6">
        <v>98045</v>
      </c>
      <c r="G660" s="7">
        <v>98385</v>
      </c>
      <c r="H660" s="6">
        <v>98951</v>
      </c>
    </row>
    <row r="661" spans="2:16">
      <c r="B661" s="6">
        <v>95416</v>
      </c>
      <c r="C661" s="7">
        <v>95712</v>
      </c>
      <c r="D661" s="6">
        <v>97004</v>
      </c>
      <c r="E661" s="7">
        <v>97384</v>
      </c>
      <c r="F661" s="6">
        <v>98065</v>
      </c>
      <c r="G661" s="7">
        <v>98392</v>
      </c>
      <c r="H661" s="6">
        <v>98953</v>
      </c>
    </row>
    <row r="662" spans="2:16">
      <c r="B662" s="6">
        <v>95424</v>
      </c>
      <c r="C662" s="7">
        <v>95722</v>
      </c>
      <c r="D662" s="6">
        <v>97009</v>
      </c>
      <c r="E662" s="7">
        <v>97385</v>
      </c>
      <c r="F662" s="6">
        <v>98077</v>
      </c>
      <c r="G662" s="7">
        <v>98395</v>
      </c>
      <c r="H662" s="6">
        <v>99005</v>
      </c>
    </row>
    <row r="663" spans="2:16">
      <c r="B663" s="6">
        <v>95431</v>
      </c>
      <c r="C663" s="7">
        <v>95763</v>
      </c>
      <c r="D663" s="6">
        <v>97022</v>
      </c>
      <c r="E663" s="7">
        <v>97389</v>
      </c>
      <c r="F663" s="6">
        <v>98092</v>
      </c>
      <c r="G663" s="7">
        <v>98439</v>
      </c>
      <c r="H663" s="6">
        <v>99014</v>
      </c>
    </row>
    <row r="664" spans="2:16">
      <c r="B664" s="6">
        <v>95435</v>
      </c>
      <c r="C664" s="7">
        <v>95799</v>
      </c>
      <c r="D664" s="6">
        <v>97026</v>
      </c>
      <c r="E664" s="7">
        <v>97401</v>
      </c>
      <c r="F664" s="6">
        <v>98110</v>
      </c>
      <c r="G664" s="7">
        <v>98506</v>
      </c>
      <c r="H664" s="6">
        <v>99020</v>
      </c>
    </row>
    <row r="665" spans="2:16">
      <c r="B665" s="6">
        <v>95436</v>
      </c>
      <c r="C665" s="7">
        <v>95830</v>
      </c>
      <c r="D665" s="6">
        <v>97031</v>
      </c>
      <c r="E665" s="7">
        <v>97402</v>
      </c>
      <c r="F665" s="6">
        <v>98223</v>
      </c>
      <c r="G665" s="7">
        <v>98512</v>
      </c>
      <c r="H665" s="6">
        <v>99021</v>
      </c>
    </row>
    <row r="666" spans="2:16">
      <c r="B666" s="6">
        <v>95439</v>
      </c>
      <c r="C666" s="7">
        <v>95901</v>
      </c>
      <c r="D666" s="6">
        <v>97032</v>
      </c>
      <c r="E666" s="7">
        <v>97404</v>
      </c>
      <c r="F666" s="6">
        <v>98225</v>
      </c>
      <c r="G666" s="7">
        <v>98513</v>
      </c>
      <c r="H666" s="6">
        <v>99022</v>
      </c>
    </row>
    <row r="667" spans="2:16">
      <c r="B667" s="6">
        <v>95444</v>
      </c>
      <c r="C667" s="7">
        <v>95903</v>
      </c>
      <c r="D667" s="6">
        <v>97044</v>
      </c>
      <c r="E667" s="7">
        <v>97405</v>
      </c>
      <c r="F667" s="6">
        <v>98226</v>
      </c>
      <c r="G667" s="7">
        <v>98520</v>
      </c>
      <c r="H667" s="6">
        <v>99025</v>
      </c>
    </row>
    <row r="668" spans="2:16">
      <c r="B668" s="6">
        <v>95448</v>
      </c>
      <c r="C668" s="7">
        <v>95913</v>
      </c>
      <c r="D668" s="6">
        <v>97048</v>
      </c>
      <c r="E668" s="7">
        <v>97408</v>
      </c>
      <c r="F668" s="6">
        <v>98229</v>
      </c>
      <c r="G668" s="7">
        <v>98522</v>
      </c>
      <c r="H668" s="6">
        <v>99121</v>
      </c>
    </row>
    <row r="669" spans="2:16">
      <c r="B669" s="6">
        <v>95470</v>
      </c>
      <c r="C669" s="7">
        <v>95924</v>
      </c>
      <c r="D669" s="6">
        <v>97051</v>
      </c>
      <c r="E669" s="7">
        <v>97409</v>
      </c>
      <c r="F669" s="6">
        <v>98232</v>
      </c>
      <c r="G669" s="7">
        <v>98524</v>
      </c>
      <c r="H669" s="6">
        <v>99160</v>
      </c>
    </row>
    <row r="670" spans="2:16">
      <c r="B670" s="6">
        <v>95472</v>
      </c>
      <c r="C670" s="7">
        <v>95940</v>
      </c>
      <c r="D670" s="6">
        <v>97053</v>
      </c>
      <c r="E670" s="7">
        <v>97432</v>
      </c>
      <c r="F670" s="6">
        <v>98238</v>
      </c>
      <c r="G670" s="7">
        <v>98528</v>
      </c>
      <c r="H670" s="6">
        <v>99174</v>
      </c>
    </row>
    <row r="671" spans="2:16">
      <c r="B671" s="6">
        <v>95473</v>
      </c>
      <c r="C671" s="7">
        <v>95945</v>
      </c>
      <c r="D671" s="6">
        <v>97055</v>
      </c>
      <c r="E671" s="7">
        <v>97455</v>
      </c>
      <c r="F671" s="6">
        <v>98239</v>
      </c>
      <c r="G671" s="7">
        <v>98531</v>
      </c>
      <c r="H671" s="6">
        <v>99323</v>
      </c>
    </row>
    <row r="672" spans="2:16">
      <c r="B672" s="6">
        <v>95476</v>
      </c>
      <c r="C672" s="7">
        <v>95946</v>
      </c>
      <c r="D672" s="6">
        <v>97056</v>
      </c>
      <c r="E672" s="7">
        <v>97459</v>
      </c>
      <c r="F672" s="6">
        <v>98240</v>
      </c>
      <c r="G672" s="7">
        <v>98532</v>
      </c>
      <c r="H672" s="6">
        <v>99338</v>
      </c>
    </row>
    <row r="673" spans="2:8">
      <c r="B673" s="6">
        <v>95482</v>
      </c>
      <c r="C673" s="7">
        <v>95948</v>
      </c>
      <c r="D673" s="6">
        <v>97058</v>
      </c>
      <c r="E673" s="7">
        <v>97470</v>
      </c>
      <c r="F673" s="6">
        <v>98248</v>
      </c>
      <c r="G673" s="7">
        <v>98558</v>
      </c>
      <c r="H673" s="6">
        <v>99362</v>
      </c>
    </row>
    <row r="674" spans="2:8">
      <c r="B674" s="6">
        <v>95487</v>
      </c>
      <c r="C674" s="7">
        <v>95949</v>
      </c>
      <c r="D674" s="6">
        <v>97089</v>
      </c>
      <c r="E674" s="7">
        <v>97472</v>
      </c>
      <c r="F674" s="6">
        <v>98255</v>
      </c>
      <c r="G674" s="7">
        <v>98569</v>
      </c>
      <c r="H674" s="6">
        <v>99363</v>
      </c>
    </row>
    <row r="675" spans="2:8">
      <c r="B675" s="6">
        <v>95503</v>
      </c>
      <c r="C675" s="7">
        <v>95951</v>
      </c>
      <c r="D675" s="6">
        <v>97113</v>
      </c>
      <c r="E675" s="7">
        <v>97477</v>
      </c>
      <c r="F675" s="6">
        <v>98257</v>
      </c>
      <c r="G675" s="7">
        <v>98584</v>
      </c>
    </row>
    <row r="676" spans="2:8">
      <c r="B676" s="6">
        <v>95519</v>
      </c>
      <c r="C676" s="7">
        <v>95954</v>
      </c>
      <c r="D676" s="6">
        <v>97115</v>
      </c>
      <c r="E676" s="7">
        <v>97478</v>
      </c>
      <c r="F676" s="6">
        <v>98263</v>
      </c>
      <c r="G676" s="7">
        <v>98604</v>
      </c>
    </row>
    <row r="677" spans="2:8">
      <c r="B677" s="6">
        <v>95524</v>
      </c>
      <c r="C677" s="7">
        <v>95961</v>
      </c>
      <c r="D677" s="6">
        <v>97116</v>
      </c>
      <c r="E677" s="7">
        <v>97501</v>
      </c>
      <c r="F677" s="6">
        <v>98264</v>
      </c>
      <c r="G677" s="7">
        <v>98605</v>
      </c>
    </row>
    <row r="678" spans="2:8">
      <c r="B678" s="6">
        <v>95534</v>
      </c>
      <c r="C678" s="7">
        <v>95965</v>
      </c>
      <c r="D678" s="6">
        <v>97134</v>
      </c>
      <c r="E678" s="7">
        <v>97502</v>
      </c>
      <c r="F678" s="6">
        <v>98272</v>
      </c>
      <c r="G678" s="7">
        <v>98606</v>
      </c>
    </row>
    <row r="679" spans="2:8">
      <c r="B679" s="6">
        <v>95537</v>
      </c>
      <c r="C679" s="7">
        <v>95966</v>
      </c>
      <c r="D679" s="6">
        <v>97137</v>
      </c>
      <c r="E679" s="7">
        <v>97504</v>
      </c>
      <c r="F679" s="6">
        <v>98274</v>
      </c>
      <c r="G679" s="7">
        <v>98609</v>
      </c>
    </row>
    <row r="680" spans="2:8">
      <c r="B680" s="6">
        <v>95540</v>
      </c>
      <c r="C680" s="7">
        <v>95968</v>
      </c>
      <c r="D680" s="6">
        <v>97138</v>
      </c>
      <c r="E680" s="7">
        <v>97520</v>
      </c>
      <c r="F680" s="6">
        <v>98276</v>
      </c>
      <c r="G680" s="7">
        <v>98622</v>
      </c>
    </row>
    <row r="681" spans="2:8">
      <c r="B681" s="6">
        <v>95551</v>
      </c>
      <c r="C681" s="7">
        <v>95969</v>
      </c>
      <c r="D681" s="6">
        <v>97146</v>
      </c>
      <c r="E681" s="7">
        <v>97526</v>
      </c>
      <c r="F681" s="6">
        <v>98277</v>
      </c>
      <c r="G681" s="7">
        <v>98623</v>
      </c>
    </row>
    <row r="682" spans="2:8">
      <c r="B682" s="6">
        <v>95559</v>
      </c>
      <c r="C682" s="7">
        <v>95973</v>
      </c>
      <c r="D682" s="6">
        <v>97299</v>
      </c>
      <c r="E682" s="7">
        <v>97533</v>
      </c>
      <c r="F682" s="6">
        <v>98282</v>
      </c>
      <c r="G682" s="7">
        <v>98626</v>
      </c>
    </row>
    <row r="683" spans="2:8">
      <c r="B683" s="6">
        <v>95602</v>
      </c>
      <c r="C683" s="7">
        <v>95976</v>
      </c>
      <c r="D683" s="6">
        <v>97301</v>
      </c>
      <c r="E683" s="7">
        <v>97540</v>
      </c>
      <c r="F683" s="6">
        <v>98290</v>
      </c>
      <c r="G683" s="7">
        <v>98642</v>
      </c>
    </row>
    <row r="684" spans="2:8">
      <c r="B684" s="6">
        <v>95603</v>
      </c>
      <c r="C684" s="7">
        <v>95980</v>
      </c>
      <c r="D684" s="6">
        <v>97302</v>
      </c>
      <c r="E684" s="7">
        <v>97601</v>
      </c>
      <c r="F684" s="6">
        <v>98291</v>
      </c>
      <c r="G684" s="7">
        <v>98671</v>
      </c>
    </row>
    <row r="685" spans="2:8">
      <c r="B685" s="6">
        <v>95619</v>
      </c>
      <c r="C685" s="7">
        <v>95981</v>
      </c>
      <c r="D685" s="6">
        <v>97303</v>
      </c>
      <c r="E685" s="7">
        <v>97604</v>
      </c>
      <c r="F685" s="6">
        <v>98292</v>
      </c>
      <c r="G685" s="7">
        <v>98674</v>
      </c>
    </row>
    <row r="686" spans="2:8">
      <c r="B686" s="6">
        <v>95620</v>
      </c>
      <c r="C686" s="7">
        <v>96001</v>
      </c>
      <c r="D686" s="6">
        <v>97304</v>
      </c>
      <c r="E686" s="7">
        <v>97701</v>
      </c>
      <c r="F686" s="6">
        <v>98296</v>
      </c>
      <c r="G686" s="7">
        <v>98802</v>
      </c>
    </row>
    <row r="687" spans="2:8">
      <c r="B687" s="6">
        <v>95626</v>
      </c>
      <c r="C687" s="7">
        <v>96002</v>
      </c>
      <c r="D687" s="6">
        <v>97305</v>
      </c>
      <c r="E687" s="7">
        <v>97702</v>
      </c>
      <c r="F687" s="6">
        <v>98312</v>
      </c>
      <c r="G687" s="7">
        <v>98823</v>
      </c>
    </row>
    <row r="688" spans="2:8">
      <c r="B688" s="6">
        <v>95632</v>
      </c>
      <c r="C688" s="7">
        <v>96003</v>
      </c>
      <c r="D688" s="6">
        <v>97306</v>
      </c>
      <c r="E688" s="7">
        <v>97703</v>
      </c>
      <c r="F688" s="6">
        <v>98321</v>
      </c>
      <c r="G688" s="7">
        <v>98824</v>
      </c>
    </row>
    <row r="689" spans="2:7">
      <c r="B689" s="6">
        <v>95639</v>
      </c>
      <c r="C689" s="7">
        <v>96073</v>
      </c>
      <c r="D689" s="6">
        <v>97317</v>
      </c>
      <c r="E689" s="7">
        <v>97707</v>
      </c>
      <c r="F689" s="6">
        <v>98322</v>
      </c>
      <c r="G689" s="7">
        <v>98828</v>
      </c>
    </row>
    <row r="690" spans="2:7">
      <c r="B690" s="6">
        <v>95642</v>
      </c>
      <c r="C690" s="7">
        <v>96087</v>
      </c>
      <c r="D690" s="6">
        <v>97321</v>
      </c>
      <c r="E690" s="7">
        <v>97756</v>
      </c>
      <c r="F690" s="6">
        <v>98325</v>
      </c>
      <c r="G690" s="7">
        <v>98837</v>
      </c>
    </row>
    <row r="691" spans="2:7">
      <c r="B691" s="6">
        <v>95650</v>
      </c>
      <c r="C691" s="7">
        <v>96092</v>
      </c>
      <c r="D691" s="6">
        <v>97322</v>
      </c>
      <c r="E691" s="7">
        <v>97801</v>
      </c>
      <c r="F691" s="6">
        <v>98333</v>
      </c>
      <c r="G691" s="7">
        <v>98841</v>
      </c>
    </row>
    <row r="692" spans="2:7">
      <c r="B692" s="6">
        <v>95658</v>
      </c>
      <c r="C692" s="7">
        <v>96095</v>
      </c>
      <c r="D692" s="6">
        <v>97330</v>
      </c>
      <c r="E692" s="7">
        <v>97838</v>
      </c>
      <c r="F692" s="6">
        <v>98342</v>
      </c>
      <c r="G692" s="7">
        <v>98844</v>
      </c>
    </row>
    <row r="693" spans="2:7">
      <c r="B693" s="6">
        <v>95663</v>
      </c>
      <c r="C693" s="7">
        <v>96146</v>
      </c>
      <c r="D693" s="6">
        <v>97333</v>
      </c>
      <c r="E693" s="7">
        <v>97850</v>
      </c>
      <c r="F693" s="6">
        <v>98343</v>
      </c>
      <c r="G693" s="7">
        <v>98848</v>
      </c>
    </row>
    <row r="694" spans="2:7">
      <c r="B694" s="6">
        <v>95668</v>
      </c>
      <c r="C694" s="7">
        <v>96148</v>
      </c>
      <c r="D694" s="6">
        <v>97335</v>
      </c>
      <c r="E694" s="7">
        <v>97882</v>
      </c>
      <c r="F694" s="6">
        <v>98344</v>
      </c>
      <c r="G694" s="7">
        <v>98850</v>
      </c>
    </row>
    <row r="695" spans="2:7">
      <c r="B695" s="6">
        <v>95672</v>
      </c>
      <c r="C695" s="7">
        <v>96150</v>
      </c>
      <c r="D695" s="6">
        <v>97339</v>
      </c>
      <c r="E695" s="7">
        <v>97902</v>
      </c>
      <c r="F695" s="6">
        <v>98346</v>
      </c>
      <c r="G695" s="7">
        <v>98920</v>
      </c>
    </row>
    <row r="696" spans="2:7">
      <c r="B696" s="6">
        <v>95676</v>
      </c>
      <c r="C696" s="7">
        <v>96151</v>
      </c>
      <c r="D696" s="6">
        <v>97341</v>
      </c>
      <c r="E696" s="7">
        <v>97914</v>
      </c>
      <c r="F696" s="6">
        <v>98359</v>
      </c>
      <c r="G696" s="7">
        <v>98923</v>
      </c>
    </row>
    <row r="697" spans="2:7">
      <c r="B697" s="6">
        <v>95681</v>
      </c>
      <c r="C697" s="7">
        <v>96154</v>
      </c>
      <c r="D697" s="6">
        <v>97351</v>
      </c>
      <c r="E697" s="7">
        <v>97917</v>
      </c>
      <c r="F697" s="6">
        <v>98362</v>
      </c>
      <c r="G697" s="7">
        <v>98934</v>
      </c>
    </row>
    <row r="698" spans="2:7">
      <c r="B698" s="6">
        <v>95682</v>
      </c>
      <c r="C698" s="7">
        <v>96155</v>
      </c>
      <c r="D698" s="6">
        <v>97361</v>
      </c>
      <c r="E698" s="7">
        <v>98010</v>
      </c>
      <c r="F698" s="6">
        <v>98367</v>
      </c>
      <c r="G698" s="7">
        <v>98939</v>
      </c>
    </row>
    <row r="699" spans="2:7">
      <c r="B699" s="6">
        <v>95683</v>
      </c>
      <c r="C699" s="7">
        <v>96158</v>
      </c>
      <c r="D699" s="6">
        <v>97364</v>
      </c>
      <c r="E699" s="7">
        <v>98025</v>
      </c>
      <c r="F699" s="6">
        <v>98368</v>
      </c>
      <c r="G699" s="7">
        <v>98942</v>
      </c>
    </row>
    <row r="700" spans="2:7">
      <c r="B700" s="6">
        <v>95686</v>
      </c>
      <c r="C700" s="7">
        <v>96160</v>
      </c>
      <c r="D700" s="6">
        <v>97366</v>
      </c>
      <c r="E700" s="7">
        <v>98038</v>
      </c>
      <c r="F700" s="6">
        <v>98370</v>
      </c>
      <c r="G700" s="7">
        <v>98944</v>
      </c>
    </row>
  </sheetData>
  <pageMargins left="0.75" right="0.75" top="1" bottom="1" header="0.5" footer="0.5"/>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5"/>
  <dimension ref="B8:R1380"/>
  <sheetViews>
    <sheetView showGridLines="0" zoomScale="85" zoomScaleNormal="85" workbookViewId="0">
      <pane ySplit="10" topLeftCell="A11" activePane="bottomLeft" state="frozen"/>
      <selection/>
      <selection pane="bottomLeft" activeCell="E4" sqref="E4"/>
    </sheetView>
  </sheetViews>
  <sheetFormatPr defaultColWidth="9.10833333333333" defaultRowHeight="12.75"/>
  <cols>
    <col min="1" max="16384" width="9.10833333333333" style="1"/>
  </cols>
  <sheetData>
    <row r="8" spans="2:16">
      <c r="B8" s="2" t="s">
        <v>1316</v>
      </c>
    </row>
    <row r="9" ht="13.5"/>
    <row r="10" ht="13.5" spans="2:16">
      <c r="B10" s="3" t="s">
        <v>1318</v>
      </c>
      <c r="C10" s="4"/>
      <c r="D10" s="4"/>
      <c r="E10" s="4"/>
      <c r="F10" s="4"/>
      <c r="G10" s="4"/>
      <c r="H10" s="4"/>
      <c r="I10" s="4"/>
      <c r="J10" s="4"/>
      <c r="K10" s="4"/>
      <c r="L10" s="4"/>
      <c r="M10" s="4"/>
      <c r="N10" s="4"/>
      <c r="O10" s="4"/>
      <c r="P10" s="5"/>
    </row>
    <row r="12" spans="2:16">
      <c r="B12" s="6">
        <v>1005</v>
      </c>
      <c r="C12" s="7">
        <v>1340</v>
      </c>
      <c r="D12" s="6">
        <v>2874</v>
      </c>
      <c r="E12" s="7">
        <v>3268</v>
      </c>
      <c r="F12" s="6">
        <v>3605</v>
      </c>
      <c r="G12" s="7">
        <v>3882</v>
      </c>
      <c r="H12" s="6">
        <v>4076</v>
      </c>
      <c r="I12" s="7">
        <v>4411</v>
      </c>
      <c r="J12" s="6">
        <v>4488</v>
      </c>
      <c r="K12" s="7">
        <v>4629</v>
      </c>
      <c r="L12" s="6">
        <v>4734</v>
      </c>
      <c r="M12" s="7">
        <v>4910</v>
      </c>
      <c r="N12" s="6">
        <v>5034</v>
      </c>
      <c r="O12" s="7">
        <v>5151</v>
      </c>
      <c r="P12" s="6">
        <v>5462</v>
      </c>
    </row>
    <row r="13" spans="2:16">
      <c r="B13" s="6">
        <v>1008</v>
      </c>
      <c r="C13" s="7">
        <v>1341</v>
      </c>
      <c r="D13" s="6">
        <v>2875</v>
      </c>
      <c r="E13" s="7">
        <v>3269</v>
      </c>
      <c r="F13" s="6">
        <v>3607</v>
      </c>
      <c r="G13" s="7">
        <v>3883</v>
      </c>
      <c r="H13" s="6">
        <v>4077</v>
      </c>
      <c r="I13" s="7">
        <v>4414</v>
      </c>
      <c r="J13" s="6">
        <v>4489</v>
      </c>
      <c r="K13" s="7">
        <v>4631</v>
      </c>
      <c r="L13" s="6">
        <v>4735</v>
      </c>
      <c r="M13" s="7">
        <v>4912</v>
      </c>
      <c r="N13" s="6">
        <v>5035</v>
      </c>
      <c r="O13" s="7">
        <v>5152</v>
      </c>
      <c r="P13" s="6">
        <v>5463</v>
      </c>
    </row>
    <row r="14" spans="2:16">
      <c r="B14" s="6">
        <v>1011</v>
      </c>
      <c r="C14" s="7">
        <v>1343</v>
      </c>
      <c r="D14" s="6">
        <v>2883</v>
      </c>
      <c r="E14" s="7">
        <v>3272</v>
      </c>
      <c r="F14" s="6">
        <v>3609</v>
      </c>
      <c r="G14" s="7">
        <v>3884</v>
      </c>
      <c r="H14" s="6">
        <v>4078</v>
      </c>
      <c r="I14" s="7">
        <v>4418</v>
      </c>
      <c r="J14" s="6">
        <v>4491</v>
      </c>
      <c r="K14" s="7">
        <v>4634</v>
      </c>
      <c r="L14" s="6">
        <v>4736</v>
      </c>
      <c r="M14" s="7">
        <v>4920</v>
      </c>
      <c r="N14" s="6">
        <v>5036</v>
      </c>
      <c r="O14" s="7">
        <v>5153</v>
      </c>
      <c r="P14" s="6">
        <v>5464</v>
      </c>
    </row>
    <row r="15" spans="2:16">
      <c r="B15" s="6">
        <v>1012</v>
      </c>
      <c r="C15" s="7">
        <v>1344</v>
      </c>
      <c r="D15" s="6">
        <v>2892</v>
      </c>
      <c r="E15" s="7">
        <v>3273</v>
      </c>
      <c r="F15" s="6">
        <v>3740</v>
      </c>
      <c r="G15" s="7">
        <v>3886</v>
      </c>
      <c r="H15" s="6">
        <v>4079</v>
      </c>
      <c r="I15" s="7">
        <v>4420</v>
      </c>
      <c r="J15" s="6">
        <v>4493</v>
      </c>
      <c r="K15" s="7">
        <v>4635</v>
      </c>
      <c r="L15" s="6">
        <v>4737</v>
      </c>
      <c r="M15" s="7">
        <v>4921</v>
      </c>
      <c r="N15" s="6">
        <v>5037</v>
      </c>
      <c r="O15" s="7">
        <v>5155</v>
      </c>
      <c r="P15" s="6">
        <v>5466</v>
      </c>
    </row>
    <row r="16" spans="2:16">
      <c r="B16" s="6">
        <v>1031</v>
      </c>
      <c r="C16" s="7">
        <v>1346</v>
      </c>
      <c r="D16" s="6">
        <v>2894</v>
      </c>
      <c r="E16" s="7">
        <v>3278</v>
      </c>
      <c r="F16" s="6">
        <v>3745</v>
      </c>
      <c r="G16" s="7">
        <v>3887</v>
      </c>
      <c r="H16" s="6">
        <v>4088</v>
      </c>
      <c r="I16" s="7">
        <v>4421</v>
      </c>
      <c r="J16" s="6">
        <v>4497</v>
      </c>
      <c r="K16" s="7">
        <v>4640</v>
      </c>
      <c r="L16" s="6">
        <v>4739</v>
      </c>
      <c r="M16" s="7">
        <v>4922</v>
      </c>
      <c r="N16" s="6">
        <v>5038</v>
      </c>
      <c r="O16" s="7">
        <v>5161</v>
      </c>
      <c r="P16" s="6">
        <v>5470</v>
      </c>
    </row>
    <row r="17" spans="2:16">
      <c r="B17" s="6">
        <v>1034</v>
      </c>
      <c r="C17" s="7">
        <v>1350</v>
      </c>
      <c r="D17" s="6">
        <v>3037</v>
      </c>
      <c r="E17" s="7">
        <v>3279</v>
      </c>
      <c r="F17" s="6">
        <v>3746</v>
      </c>
      <c r="G17" s="7">
        <v>3890</v>
      </c>
      <c r="H17" s="6">
        <v>4091</v>
      </c>
      <c r="I17" s="7">
        <v>4422</v>
      </c>
      <c r="J17" s="6">
        <v>4535</v>
      </c>
      <c r="K17" s="7">
        <v>4642</v>
      </c>
      <c r="L17" s="6">
        <v>4741</v>
      </c>
      <c r="M17" s="7">
        <v>4923</v>
      </c>
      <c r="N17" s="6">
        <v>5039</v>
      </c>
      <c r="O17" s="7">
        <v>5250</v>
      </c>
      <c r="P17" s="6">
        <v>5471</v>
      </c>
    </row>
    <row r="18" spans="2:16">
      <c r="B18" s="6">
        <v>1037</v>
      </c>
      <c r="C18" s="7">
        <v>1355</v>
      </c>
      <c r="D18" s="6">
        <v>3043</v>
      </c>
      <c r="E18" s="7">
        <v>3282</v>
      </c>
      <c r="F18" s="6">
        <v>3750</v>
      </c>
      <c r="G18" s="7">
        <v>3894</v>
      </c>
      <c r="H18" s="6">
        <v>4095</v>
      </c>
      <c r="I18" s="7">
        <v>4423</v>
      </c>
      <c r="J18" s="6">
        <v>4539</v>
      </c>
      <c r="K18" s="7">
        <v>4643</v>
      </c>
      <c r="L18" s="6">
        <v>4744</v>
      </c>
      <c r="M18" s="7">
        <v>4925</v>
      </c>
      <c r="N18" s="6">
        <v>5040</v>
      </c>
      <c r="O18" s="7">
        <v>5251</v>
      </c>
      <c r="P18" s="6">
        <v>5472</v>
      </c>
    </row>
    <row r="19" spans="2:16">
      <c r="B19" s="6">
        <v>1050</v>
      </c>
      <c r="C19" s="7">
        <v>1360</v>
      </c>
      <c r="D19" s="6">
        <v>3044</v>
      </c>
      <c r="E19" s="7">
        <v>3284</v>
      </c>
      <c r="F19" s="6">
        <v>3751</v>
      </c>
      <c r="G19" s="7">
        <v>3896</v>
      </c>
      <c r="H19" s="6">
        <v>4109</v>
      </c>
      <c r="I19" s="7">
        <v>4424</v>
      </c>
      <c r="J19" s="6">
        <v>4544</v>
      </c>
      <c r="K19" s="7">
        <v>4644</v>
      </c>
      <c r="L19" s="6">
        <v>4745</v>
      </c>
      <c r="M19" s="7">
        <v>4926</v>
      </c>
      <c r="N19" s="6">
        <v>5041</v>
      </c>
      <c r="O19" s="7">
        <v>5252</v>
      </c>
      <c r="P19" s="6">
        <v>5474</v>
      </c>
    </row>
    <row r="20" spans="2:16">
      <c r="B20" s="6">
        <v>1054</v>
      </c>
      <c r="C20" s="7">
        <v>1366</v>
      </c>
      <c r="D20" s="6">
        <v>3047</v>
      </c>
      <c r="E20" s="7">
        <v>3285</v>
      </c>
      <c r="F20" s="6">
        <v>3752</v>
      </c>
      <c r="G20" s="7">
        <v>3897</v>
      </c>
      <c r="H20" s="6">
        <v>4216</v>
      </c>
      <c r="I20" s="7">
        <v>4427</v>
      </c>
      <c r="J20" s="6">
        <v>4547</v>
      </c>
      <c r="K20" s="7">
        <v>4646</v>
      </c>
      <c r="L20" s="6">
        <v>4747</v>
      </c>
      <c r="M20" s="7">
        <v>4928</v>
      </c>
      <c r="N20" s="6">
        <v>5042</v>
      </c>
      <c r="O20" s="7">
        <v>5257</v>
      </c>
      <c r="P20" s="6">
        <v>5476</v>
      </c>
    </row>
    <row r="21" spans="2:16">
      <c r="B21" s="6">
        <v>1066</v>
      </c>
      <c r="C21" s="7">
        <v>1367</v>
      </c>
      <c r="D21" s="6">
        <v>3071</v>
      </c>
      <c r="E21" s="7">
        <v>3287</v>
      </c>
      <c r="F21" s="6">
        <v>3765</v>
      </c>
      <c r="G21" s="7">
        <v>4001</v>
      </c>
      <c r="H21" s="6">
        <v>4217</v>
      </c>
      <c r="I21" s="7">
        <v>4428</v>
      </c>
      <c r="J21" s="6">
        <v>4551</v>
      </c>
      <c r="K21" s="7">
        <v>4648</v>
      </c>
      <c r="L21" s="6">
        <v>4750</v>
      </c>
      <c r="M21" s="7">
        <v>4929</v>
      </c>
      <c r="N21" s="6">
        <v>5043</v>
      </c>
      <c r="O21" s="7">
        <v>5260</v>
      </c>
      <c r="P21" s="6">
        <v>5481</v>
      </c>
    </row>
    <row r="22" spans="2:16">
      <c r="B22" s="6">
        <v>1068</v>
      </c>
      <c r="C22" s="7">
        <v>1370</v>
      </c>
      <c r="D22" s="6">
        <v>3082</v>
      </c>
      <c r="E22" s="7">
        <v>3290</v>
      </c>
      <c r="F22" s="6">
        <v>3768</v>
      </c>
      <c r="G22" s="7">
        <v>4003</v>
      </c>
      <c r="H22" s="6">
        <v>4219</v>
      </c>
      <c r="I22" s="7">
        <v>4429</v>
      </c>
      <c r="J22" s="6">
        <v>4552</v>
      </c>
      <c r="K22" s="7">
        <v>4649</v>
      </c>
      <c r="L22" s="6">
        <v>4756</v>
      </c>
      <c r="M22" s="7">
        <v>4930</v>
      </c>
      <c r="N22" s="6">
        <v>5045</v>
      </c>
      <c r="O22" s="7">
        <v>5261</v>
      </c>
      <c r="P22" s="6">
        <v>5486</v>
      </c>
    </row>
    <row r="23" spans="2:16">
      <c r="B23" s="6">
        <v>1070</v>
      </c>
      <c r="C23" s="7">
        <v>1378</v>
      </c>
      <c r="D23" s="6">
        <v>3215</v>
      </c>
      <c r="E23" s="7">
        <v>3307</v>
      </c>
      <c r="F23" s="6">
        <v>3777</v>
      </c>
      <c r="G23" s="7">
        <v>4008</v>
      </c>
      <c r="H23" s="6">
        <v>4220</v>
      </c>
      <c r="I23" s="7">
        <v>4430</v>
      </c>
      <c r="J23" s="6">
        <v>4555</v>
      </c>
      <c r="K23" s="7">
        <v>4650</v>
      </c>
      <c r="L23" s="6">
        <v>4757</v>
      </c>
      <c r="M23" s="7">
        <v>4932</v>
      </c>
      <c r="N23" s="6">
        <v>5046</v>
      </c>
      <c r="O23" s="7">
        <v>5262</v>
      </c>
      <c r="P23" s="6">
        <v>5488</v>
      </c>
    </row>
    <row r="24" spans="2:16">
      <c r="B24" s="6">
        <v>1071</v>
      </c>
      <c r="C24" s="7">
        <v>1379</v>
      </c>
      <c r="D24" s="6">
        <v>3216</v>
      </c>
      <c r="E24" s="7">
        <v>3440</v>
      </c>
      <c r="F24" s="6">
        <v>3779</v>
      </c>
      <c r="G24" s="7">
        <v>4009</v>
      </c>
      <c r="H24" s="6">
        <v>4221</v>
      </c>
      <c r="I24" s="7">
        <v>4431</v>
      </c>
      <c r="J24" s="6">
        <v>4556</v>
      </c>
      <c r="K24" s="7">
        <v>4652</v>
      </c>
      <c r="L24" s="6">
        <v>4758</v>
      </c>
      <c r="M24" s="7">
        <v>4939</v>
      </c>
      <c r="N24" s="6">
        <v>5047</v>
      </c>
      <c r="O24" s="7">
        <v>5340</v>
      </c>
      <c r="P24" s="6">
        <v>5489</v>
      </c>
    </row>
    <row r="25" spans="2:16">
      <c r="B25" s="6">
        <v>1074</v>
      </c>
      <c r="C25" s="7">
        <v>1452</v>
      </c>
      <c r="D25" s="6">
        <v>3217</v>
      </c>
      <c r="E25" s="7">
        <v>3441</v>
      </c>
      <c r="F25" s="6">
        <v>3780</v>
      </c>
      <c r="G25" s="7">
        <v>4010</v>
      </c>
      <c r="H25" s="6">
        <v>4224</v>
      </c>
      <c r="I25" s="7">
        <v>4434</v>
      </c>
      <c r="J25" s="6">
        <v>4558</v>
      </c>
      <c r="K25" s="7">
        <v>4653</v>
      </c>
      <c r="L25" s="6">
        <v>4759</v>
      </c>
      <c r="M25" s="7">
        <v>4945</v>
      </c>
      <c r="N25" s="6">
        <v>5048</v>
      </c>
      <c r="O25" s="7">
        <v>5341</v>
      </c>
      <c r="P25" s="6">
        <v>5490</v>
      </c>
    </row>
    <row r="26" spans="2:16">
      <c r="B26" s="6">
        <v>1081</v>
      </c>
      <c r="C26" s="7">
        <v>1475</v>
      </c>
      <c r="D26" s="6">
        <v>3218</v>
      </c>
      <c r="E26" s="7">
        <v>3442</v>
      </c>
      <c r="F26" s="6">
        <v>3781</v>
      </c>
      <c r="G26" s="7">
        <v>4013</v>
      </c>
      <c r="H26" s="6">
        <v>4226</v>
      </c>
      <c r="I26" s="7">
        <v>4435</v>
      </c>
      <c r="J26" s="6">
        <v>4562</v>
      </c>
      <c r="K26" s="7">
        <v>4654</v>
      </c>
      <c r="L26" s="6">
        <v>4760</v>
      </c>
      <c r="M26" s="7">
        <v>4947</v>
      </c>
      <c r="N26" s="6">
        <v>5049</v>
      </c>
      <c r="O26" s="7">
        <v>5342</v>
      </c>
      <c r="P26" s="6">
        <v>5491</v>
      </c>
    </row>
    <row r="27" spans="2:16">
      <c r="B27" s="6">
        <v>1084</v>
      </c>
      <c r="C27" s="7">
        <v>1507</v>
      </c>
      <c r="D27" s="6">
        <v>3221</v>
      </c>
      <c r="E27" s="7">
        <v>3443</v>
      </c>
      <c r="F27" s="6">
        <v>3782</v>
      </c>
      <c r="G27" s="7">
        <v>4015</v>
      </c>
      <c r="H27" s="6">
        <v>4227</v>
      </c>
      <c r="I27" s="7">
        <v>4438</v>
      </c>
      <c r="J27" s="6">
        <v>4563</v>
      </c>
      <c r="K27" s="7">
        <v>4655</v>
      </c>
      <c r="L27" s="6">
        <v>4761</v>
      </c>
      <c r="M27" s="7">
        <v>4949</v>
      </c>
      <c r="N27" s="6">
        <v>5051</v>
      </c>
      <c r="O27" s="7">
        <v>5343</v>
      </c>
      <c r="P27" s="6">
        <v>5492</v>
      </c>
    </row>
    <row r="28" spans="2:16">
      <c r="B28" s="6">
        <v>1092</v>
      </c>
      <c r="C28" s="7">
        <v>1531</v>
      </c>
      <c r="D28" s="6">
        <v>3222</v>
      </c>
      <c r="E28" s="7">
        <v>3444</v>
      </c>
      <c r="F28" s="6">
        <v>3809</v>
      </c>
      <c r="G28" s="7">
        <v>4016</v>
      </c>
      <c r="H28" s="6">
        <v>4231</v>
      </c>
      <c r="I28" s="7">
        <v>4441</v>
      </c>
      <c r="J28" s="6">
        <v>4564</v>
      </c>
      <c r="K28" s="7">
        <v>4656</v>
      </c>
      <c r="L28" s="6">
        <v>4763</v>
      </c>
      <c r="M28" s="7">
        <v>4950</v>
      </c>
      <c r="N28" s="6">
        <v>5052</v>
      </c>
      <c r="O28" s="7">
        <v>5344</v>
      </c>
      <c r="P28" s="6">
        <v>5640</v>
      </c>
    </row>
    <row r="29" spans="2:16">
      <c r="B29" s="6">
        <v>1096</v>
      </c>
      <c r="C29" s="7">
        <v>1561</v>
      </c>
      <c r="D29" s="6">
        <v>3223</v>
      </c>
      <c r="E29" s="7">
        <v>3445</v>
      </c>
      <c r="F29" s="6">
        <v>3810</v>
      </c>
      <c r="G29" s="7">
        <v>4020</v>
      </c>
      <c r="H29" s="6">
        <v>4234</v>
      </c>
      <c r="I29" s="7">
        <v>4442</v>
      </c>
      <c r="J29" s="6">
        <v>4567</v>
      </c>
      <c r="K29" s="7">
        <v>4657</v>
      </c>
      <c r="L29" s="6">
        <v>4765</v>
      </c>
      <c r="M29" s="7">
        <v>4951</v>
      </c>
      <c r="N29" s="6">
        <v>5056</v>
      </c>
      <c r="O29" s="7">
        <v>5345</v>
      </c>
      <c r="P29" s="6">
        <v>5647</v>
      </c>
    </row>
    <row r="30" spans="2:16">
      <c r="B30" s="6">
        <v>1098</v>
      </c>
      <c r="C30" s="7">
        <v>1585</v>
      </c>
      <c r="D30" s="6">
        <v>3224</v>
      </c>
      <c r="E30" s="7">
        <v>3447</v>
      </c>
      <c r="F30" s="6">
        <v>3812</v>
      </c>
      <c r="G30" s="7">
        <v>4022</v>
      </c>
      <c r="H30" s="6">
        <v>4237</v>
      </c>
      <c r="I30" s="7">
        <v>4443</v>
      </c>
      <c r="J30" s="6">
        <v>4568</v>
      </c>
      <c r="K30" s="7">
        <v>4658</v>
      </c>
      <c r="L30" s="6">
        <v>4766</v>
      </c>
      <c r="M30" s="7">
        <v>4952</v>
      </c>
      <c r="N30" s="6">
        <v>5058</v>
      </c>
      <c r="O30" s="7">
        <v>5350</v>
      </c>
      <c r="P30" s="6">
        <v>5648</v>
      </c>
    </row>
    <row r="31" spans="2:16">
      <c r="B31" s="6">
        <v>1222</v>
      </c>
      <c r="C31" s="7">
        <v>1756</v>
      </c>
      <c r="D31" s="6">
        <v>3225</v>
      </c>
      <c r="E31" s="7">
        <v>3450</v>
      </c>
      <c r="F31" s="6">
        <v>3813</v>
      </c>
      <c r="G31" s="7">
        <v>4024</v>
      </c>
      <c r="H31" s="6">
        <v>4253</v>
      </c>
      <c r="I31" s="7">
        <v>4448</v>
      </c>
      <c r="J31" s="6">
        <v>4570</v>
      </c>
      <c r="K31" s="7">
        <v>4660</v>
      </c>
      <c r="L31" s="6">
        <v>4768</v>
      </c>
      <c r="M31" s="7">
        <v>4953</v>
      </c>
      <c r="N31" s="6">
        <v>5059</v>
      </c>
      <c r="O31" s="7">
        <v>5351</v>
      </c>
      <c r="P31" s="6">
        <v>5650</v>
      </c>
    </row>
    <row r="32" spans="2:16">
      <c r="B32" s="6">
        <v>1223</v>
      </c>
      <c r="C32" s="7">
        <v>1885</v>
      </c>
      <c r="D32" s="6">
        <v>3227</v>
      </c>
      <c r="E32" s="7">
        <v>3455</v>
      </c>
      <c r="F32" s="6">
        <v>3814</v>
      </c>
      <c r="G32" s="7">
        <v>4027</v>
      </c>
      <c r="H32" s="6">
        <v>4255</v>
      </c>
      <c r="I32" s="7">
        <v>4449</v>
      </c>
      <c r="J32" s="6">
        <v>4571</v>
      </c>
      <c r="K32" s="7">
        <v>4664</v>
      </c>
      <c r="L32" s="6">
        <v>4772</v>
      </c>
      <c r="M32" s="7">
        <v>4954</v>
      </c>
      <c r="N32" s="6">
        <v>5062</v>
      </c>
      <c r="O32" s="7">
        <v>5352</v>
      </c>
      <c r="P32" s="6">
        <v>5651</v>
      </c>
    </row>
    <row r="33" spans="2:16">
      <c r="B33" s="6">
        <v>1229</v>
      </c>
      <c r="C33" s="7">
        <v>2047</v>
      </c>
      <c r="D33" s="6">
        <v>3230</v>
      </c>
      <c r="E33" s="7">
        <v>3456</v>
      </c>
      <c r="F33" s="6">
        <v>3815</v>
      </c>
      <c r="G33" s="7">
        <v>4029</v>
      </c>
      <c r="H33" s="6">
        <v>4258</v>
      </c>
      <c r="I33" s="7">
        <v>4450</v>
      </c>
      <c r="J33" s="6">
        <v>4572</v>
      </c>
      <c r="K33" s="7">
        <v>4666</v>
      </c>
      <c r="L33" s="6">
        <v>4773</v>
      </c>
      <c r="M33" s="7">
        <v>4956</v>
      </c>
      <c r="N33" s="6">
        <v>5065</v>
      </c>
      <c r="O33" s="7">
        <v>5353</v>
      </c>
      <c r="P33" s="6">
        <v>5652</v>
      </c>
    </row>
    <row r="34" spans="2:16">
      <c r="B34" s="6">
        <v>1230</v>
      </c>
      <c r="C34" s="7">
        <v>2574</v>
      </c>
      <c r="D34" s="6">
        <v>3231</v>
      </c>
      <c r="E34" s="7">
        <v>3457</v>
      </c>
      <c r="F34" s="6">
        <v>3816</v>
      </c>
      <c r="G34" s="7">
        <v>4032</v>
      </c>
      <c r="H34" s="6">
        <v>4261</v>
      </c>
      <c r="I34" s="7">
        <v>4451</v>
      </c>
      <c r="J34" s="6">
        <v>4575</v>
      </c>
      <c r="K34" s="7">
        <v>4667</v>
      </c>
      <c r="L34" s="6">
        <v>4774</v>
      </c>
      <c r="M34" s="7">
        <v>4957</v>
      </c>
      <c r="N34" s="6">
        <v>5067</v>
      </c>
      <c r="O34" s="7">
        <v>5355</v>
      </c>
      <c r="P34" s="6">
        <v>5653</v>
      </c>
    </row>
    <row r="35" spans="2:16">
      <c r="B35" s="6">
        <v>1235</v>
      </c>
      <c r="C35" s="7">
        <v>2663</v>
      </c>
      <c r="D35" s="6">
        <v>3234</v>
      </c>
      <c r="E35" s="7">
        <v>3462</v>
      </c>
      <c r="F35" s="6">
        <v>3817</v>
      </c>
      <c r="G35" s="7">
        <v>4034</v>
      </c>
      <c r="H35" s="6">
        <v>4267</v>
      </c>
      <c r="I35" s="7">
        <v>4453</v>
      </c>
      <c r="J35" s="6">
        <v>4576</v>
      </c>
      <c r="K35" s="7">
        <v>4668</v>
      </c>
      <c r="L35" s="6">
        <v>4776</v>
      </c>
      <c r="M35" s="7">
        <v>4961</v>
      </c>
      <c r="N35" s="6">
        <v>5068</v>
      </c>
      <c r="O35" s="7">
        <v>5356</v>
      </c>
      <c r="P35" s="6">
        <v>5655</v>
      </c>
    </row>
    <row r="36" spans="2:16">
      <c r="B36" s="6">
        <v>1237</v>
      </c>
      <c r="C36" s="7">
        <v>2666</v>
      </c>
      <c r="D36" s="6">
        <v>3237</v>
      </c>
      <c r="E36" s="7">
        <v>3464</v>
      </c>
      <c r="F36" s="6">
        <v>3818</v>
      </c>
      <c r="G36" s="7">
        <v>4037</v>
      </c>
      <c r="H36" s="6">
        <v>4275</v>
      </c>
      <c r="I36" s="7">
        <v>4455</v>
      </c>
      <c r="J36" s="6">
        <v>4578</v>
      </c>
      <c r="K36" s="7">
        <v>4671</v>
      </c>
      <c r="L36" s="6">
        <v>4777</v>
      </c>
      <c r="M36" s="7">
        <v>4965</v>
      </c>
      <c r="N36" s="6">
        <v>5069</v>
      </c>
      <c r="O36" s="7">
        <v>5358</v>
      </c>
      <c r="P36" s="6">
        <v>5658</v>
      </c>
    </row>
    <row r="37" spans="2:16">
      <c r="B37" s="6">
        <v>1243</v>
      </c>
      <c r="C37" s="7">
        <v>2667</v>
      </c>
      <c r="D37" s="6">
        <v>3240</v>
      </c>
      <c r="E37" s="7">
        <v>3465</v>
      </c>
      <c r="F37" s="6">
        <v>3830</v>
      </c>
      <c r="G37" s="7">
        <v>4040</v>
      </c>
      <c r="H37" s="6">
        <v>4276</v>
      </c>
      <c r="I37" s="7">
        <v>4457</v>
      </c>
      <c r="J37" s="6">
        <v>4605</v>
      </c>
      <c r="K37" s="7">
        <v>4673</v>
      </c>
      <c r="L37" s="6">
        <v>4779</v>
      </c>
      <c r="M37" s="7">
        <v>4966</v>
      </c>
      <c r="N37" s="6">
        <v>5070</v>
      </c>
      <c r="O37" s="7">
        <v>5359</v>
      </c>
      <c r="P37" s="6">
        <v>5660</v>
      </c>
    </row>
    <row r="38" spans="2:16">
      <c r="B38" s="6">
        <v>1244</v>
      </c>
      <c r="C38" s="7">
        <v>2713</v>
      </c>
      <c r="D38" s="6">
        <v>3241</v>
      </c>
      <c r="E38" s="7">
        <v>3561</v>
      </c>
      <c r="F38" s="6">
        <v>3832</v>
      </c>
      <c r="G38" s="7">
        <v>4041</v>
      </c>
      <c r="H38" s="6">
        <v>4278</v>
      </c>
      <c r="I38" s="7">
        <v>4459</v>
      </c>
      <c r="J38" s="6">
        <v>4607</v>
      </c>
      <c r="K38" s="7">
        <v>4674</v>
      </c>
      <c r="L38" s="6">
        <v>4780</v>
      </c>
      <c r="M38" s="7">
        <v>4967</v>
      </c>
      <c r="N38" s="6">
        <v>5071</v>
      </c>
      <c r="O38" s="7">
        <v>5360</v>
      </c>
      <c r="P38" s="6">
        <v>5666</v>
      </c>
    </row>
    <row r="39" spans="2:16">
      <c r="B39" s="6">
        <v>1245</v>
      </c>
      <c r="C39" s="7">
        <v>2769</v>
      </c>
      <c r="D39" s="6">
        <v>3242</v>
      </c>
      <c r="E39" s="7">
        <v>3574</v>
      </c>
      <c r="F39" s="6">
        <v>3835</v>
      </c>
      <c r="G39" s="7">
        <v>4047</v>
      </c>
      <c r="H39" s="6">
        <v>4287</v>
      </c>
      <c r="I39" s="7">
        <v>4460</v>
      </c>
      <c r="J39" s="6">
        <v>4611</v>
      </c>
      <c r="K39" s="7">
        <v>4676</v>
      </c>
      <c r="L39" s="6">
        <v>4781</v>
      </c>
      <c r="M39" s="7">
        <v>4969</v>
      </c>
      <c r="N39" s="6">
        <v>5072</v>
      </c>
      <c r="O39" s="7">
        <v>5361</v>
      </c>
      <c r="P39" s="6">
        <v>5667</v>
      </c>
    </row>
    <row r="40" spans="2:16">
      <c r="B40" s="6">
        <v>1253</v>
      </c>
      <c r="C40" s="7">
        <v>2770</v>
      </c>
      <c r="D40" s="6">
        <v>3243</v>
      </c>
      <c r="E40" s="7">
        <v>3576</v>
      </c>
      <c r="F40" s="6">
        <v>3836</v>
      </c>
      <c r="G40" s="7">
        <v>4048</v>
      </c>
      <c r="H40" s="6">
        <v>4288</v>
      </c>
      <c r="I40" s="7">
        <v>4461</v>
      </c>
      <c r="J40" s="6">
        <v>4612</v>
      </c>
      <c r="K40" s="7">
        <v>4677</v>
      </c>
      <c r="L40" s="6">
        <v>4785</v>
      </c>
      <c r="M40" s="7">
        <v>4971</v>
      </c>
      <c r="N40" s="6">
        <v>5074</v>
      </c>
      <c r="O40" s="7">
        <v>5362</v>
      </c>
      <c r="P40" s="6">
        <v>5669</v>
      </c>
    </row>
    <row r="41" spans="2:16">
      <c r="B41" s="6">
        <v>1254</v>
      </c>
      <c r="C41" s="7">
        <v>2791</v>
      </c>
      <c r="D41" s="6">
        <v>3244</v>
      </c>
      <c r="E41" s="7">
        <v>3579</v>
      </c>
      <c r="F41" s="6">
        <v>3837</v>
      </c>
      <c r="G41" s="7">
        <v>4049</v>
      </c>
      <c r="H41" s="6">
        <v>4289</v>
      </c>
      <c r="I41" s="7">
        <v>4462</v>
      </c>
      <c r="J41" s="6">
        <v>4613</v>
      </c>
      <c r="K41" s="7">
        <v>4679</v>
      </c>
      <c r="L41" s="6">
        <v>4786</v>
      </c>
      <c r="M41" s="7">
        <v>4973</v>
      </c>
      <c r="N41" s="6">
        <v>5075</v>
      </c>
      <c r="O41" s="7">
        <v>5363</v>
      </c>
      <c r="P41" s="6">
        <v>5673</v>
      </c>
    </row>
    <row r="42" spans="2:16">
      <c r="B42" s="6">
        <v>1255</v>
      </c>
      <c r="C42" s="7">
        <v>2808</v>
      </c>
      <c r="D42" s="6">
        <v>3245</v>
      </c>
      <c r="E42" s="7">
        <v>3580</v>
      </c>
      <c r="F42" s="6">
        <v>3845</v>
      </c>
      <c r="G42" s="7">
        <v>4051</v>
      </c>
      <c r="H42" s="6">
        <v>4290</v>
      </c>
      <c r="I42" s="7">
        <v>4463</v>
      </c>
      <c r="J42" s="6">
        <v>4614</v>
      </c>
      <c r="K42" s="7">
        <v>4680</v>
      </c>
      <c r="L42" s="6">
        <v>4787</v>
      </c>
      <c r="M42" s="7">
        <v>4974</v>
      </c>
      <c r="N42" s="6">
        <v>5077</v>
      </c>
      <c r="O42" s="7">
        <v>5441</v>
      </c>
      <c r="P42" s="6">
        <v>5674</v>
      </c>
    </row>
    <row r="43" spans="2:16">
      <c r="B43" s="6">
        <v>1256</v>
      </c>
      <c r="C43" s="7">
        <v>2813</v>
      </c>
      <c r="D43" s="6">
        <v>3251</v>
      </c>
      <c r="E43" s="7">
        <v>3582</v>
      </c>
      <c r="F43" s="6">
        <v>3846</v>
      </c>
      <c r="G43" s="7">
        <v>4053</v>
      </c>
      <c r="H43" s="6">
        <v>4292</v>
      </c>
      <c r="I43" s="7">
        <v>4464</v>
      </c>
      <c r="J43" s="6">
        <v>4615</v>
      </c>
      <c r="K43" s="7">
        <v>4681</v>
      </c>
      <c r="L43" s="6">
        <v>4847</v>
      </c>
      <c r="M43" s="7">
        <v>4976</v>
      </c>
      <c r="N43" s="6">
        <v>5079</v>
      </c>
      <c r="O43" s="7">
        <v>5442</v>
      </c>
      <c r="P43" s="6">
        <v>5675</v>
      </c>
    </row>
    <row r="44" spans="2:16">
      <c r="B44" s="6">
        <v>1258</v>
      </c>
      <c r="C44" s="7">
        <v>2815</v>
      </c>
      <c r="D44" s="6">
        <v>3253</v>
      </c>
      <c r="E44" s="7">
        <v>3583</v>
      </c>
      <c r="F44" s="6">
        <v>3849</v>
      </c>
      <c r="G44" s="7">
        <v>4055</v>
      </c>
      <c r="H44" s="6">
        <v>4294</v>
      </c>
      <c r="I44" s="7">
        <v>4467</v>
      </c>
      <c r="J44" s="6">
        <v>4616</v>
      </c>
      <c r="K44" s="7">
        <v>4683</v>
      </c>
      <c r="L44" s="6">
        <v>4851</v>
      </c>
      <c r="M44" s="7">
        <v>4978</v>
      </c>
      <c r="N44" s="6">
        <v>5081</v>
      </c>
      <c r="O44" s="7">
        <v>5444</v>
      </c>
      <c r="P44" s="6">
        <v>5679</v>
      </c>
    </row>
    <row r="45" spans="2:16">
      <c r="B45" s="6">
        <v>1259</v>
      </c>
      <c r="C45" s="7">
        <v>2822</v>
      </c>
      <c r="D45" s="6">
        <v>3255</v>
      </c>
      <c r="E45" s="7">
        <v>3586</v>
      </c>
      <c r="F45" s="6">
        <v>3851</v>
      </c>
      <c r="G45" s="7">
        <v>4056</v>
      </c>
      <c r="H45" s="6">
        <v>4342</v>
      </c>
      <c r="I45" s="7">
        <v>4471</v>
      </c>
      <c r="J45" s="6">
        <v>4617</v>
      </c>
      <c r="K45" s="7">
        <v>4684</v>
      </c>
      <c r="L45" s="6">
        <v>4855</v>
      </c>
      <c r="M45" s="7">
        <v>4979</v>
      </c>
      <c r="N45" s="6">
        <v>5083</v>
      </c>
      <c r="O45" s="7">
        <v>5447</v>
      </c>
      <c r="P45" s="6">
        <v>5680</v>
      </c>
    </row>
    <row r="46" spans="2:16">
      <c r="B46" s="6">
        <v>1262</v>
      </c>
      <c r="C46" s="7">
        <v>2825</v>
      </c>
      <c r="D46" s="6">
        <v>3256</v>
      </c>
      <c r="E46" s="7">
        <v>3590</v>
      </c>
      <c r="F46" s="6">
        <v>3852</v>
      </c>
      <c r="G46" s="7">
        <v>4057</v>
      </c>
      <c r="H46" s="6">
        <v>4348</v>
      </c>
      <c r="I46" s="7">
        <v>4472</v>
      </c>
      <c r="J46" s="6">
        <v>4619</v>
      </c>
      <c r="K46" s="7">
        <v>4686</v>
      </c>
      <c r="L46" s="6">
        <v>4857</v>
      </c>
      <c r="M46" s="7">
        <v>4983</v>
      </c>
      <c r="N46" s="6">
        <v>5085</v>
      </c>
      <c r="O46" s="7">
        <v>5450</v>
      </c>
      <c r="P46" s="6">
        <v>5681</v>
      </c>
    </row>
    <row r="47" spans="2:16">
      <c r="B47" s="6">
        <v>1263</v>
      </c>
      <c r="C47" s="7">
        <v>2827</v>
      </c>
      <c r="D47" s="6">
        <v>3259</v>
      </c>
      <c r="E47" s="7">
        <v>3592</v>
      </c>
      <c r="F47" s="6">
        <v>3853</v>
      </c>
      <c r="G47" s="7">
        <v>4063</v>
      </c>
      <c r="H47" s="6">
        <v>4349</v>
      </c>
      <c r="I47" s="7">
        <v>4475</v>
      </c>
      <c r="J47" s="6">
        <v>4622</v>
      </c>
      <c r="K47" s="7">
        <v>4691</v>
      </c>
      <c r="L47" s="6">
        <v>4858</v>
      </c>
      <c r="M47" s="7">
        <v>4984</v>
      </c>
      <c r="N47" s="6">
        <v>5086</v>
      </c>
      <c r="O47" s="7">
        <v>5455</v>
      </c>
      <c r="P47" s="6">
        <v>5682</v>
      </c>
    </row>
    <row r="48" spans="2:16">
      <c r="B48" s="6">
        <v>1264</v>
      </c>
      <c r="C48" s="7">
        <v>2830</v>
      </c>
      <c r="D48" s="6">
        <v>3260</v>
      </c>
      <c r="E48" s="7">
        <v>3593</v>
      </c>
      <c r="F48" s="6">
        <v>3855</v>
      </c>
      <c r="G48" s="7">
        <v>4066</v>
      </c>
      <c r="H48" s="6">
        <v>4360</v>
      </c>
      <c r="I48" s="7">
        <v>4476</v>
      </c>
      <c r="J48" s="6">
        <v>4623</v>
      </c>
      <c r="K48" s="7">
        <v>4693</v>
      </c>
      <c r="L48" s="6">
        <v>4859</v>
      </c>
      <c r="M48" s="7">
        <v>4986</v>
      </c>
      <c r="N48" s="6">
        <v>5142</v>
      </c>
      <c r="O48" s="7">
        <v>5456</v>
      </c>
      <c r="P48" s="6">
        <v>5730</v>
      </c>
    </row>
    <row r="49" spans="2:18">
      <c r="B49" s="6">
        <v>1266</v>
      </c>
      <c r="C49" s="7">
        <v>2832</v>
      </c>
      <c r="D49" s="6">
        <v>3261</v>
      </c>
      <c r="E49" s="7">
        <v>3595</v>
      </c>
      <c r="F49" s="6">
        <v>3860</v>
      </c>
      <c r="G49" s="7">
        <v>4068</v>
      </c>
      <c r="H49" s="6">
        <v>4363</v>
      </c>
      <c r="I49" s="7">
        <v>4478</v>
      </c>
      <c r="J49" s="6">
        <v>4624</v>
      </c>
      <c r="K49" s="7">
        <v>4694</v>
      </c>
      <c r="L49" s="6">
        <v>4860</v>
      </c>
      <c r="M49" s="7">
        <v>4987</v>
      </c>
      <c r="N49" s="6">
        <v>5143</v>
      </c>
      <c r="O49" s="7">
        <v>5457</v>
      </c>
      <c r="P49" s="6">
        <v>5732</v>
      </c>
    </row>
    <row r="50" spans="2:18">
      <c r="B50" s="6">
        <v>1270</v>
      </c>
      <c r="C50" s="7">
        <v>2833</v>
      </c>
      <c r="D50" s="6">
        <v>3262</v>
      </c>
      <c r="E50" s="7">
        <v>3601</v>
      </c>
      <c r="F50" s="6">
        <v>3864</v>
      </c>
      <c r="G50" s="7">
        <v>4069</v>
      </c>
      <c r="H50" s="6">
        <v>4364</v>
      </c>
      <c r="I50" s="7">
        <v>4479</v>
      </c>
      <c r="J50" s="6">
        <v>4626</v>
      </c>
      <c r="K50" s="7">
        <v>4730</v>
      </c>
      <c r="L50" s="6">
        <v>4862</v>
      </c>
      <c r="M50" s="7">
        <v>4988</v>
      </c>
      <c r="N50" s="6">
        <v>5146</v>
      </c>
      <c r="O50" s="7">
        <v>5458</v>
      </c>
      <c r="P50" s="6">
        <v>5733</v>
      </c>
    </row>
    <row r="51" spans="2:18">
      <c r="B51" s="6">
        <v>1330</v>
      </c>
      <c r="C51" s="7">
        <v>2857</v>
      </c>
      <c r="D51" s="6">
        <v>3263</v>
      </c>
      <c r="E51" s="7">
        <v>3602</v>
      </c>
      <c r="F51" s="6">
        <v>3872</v>
      </c>
      <c r="G51" s="7">
        <v>4071</v>
      </c>
      <c r="H51" s="6">
        <v>4408</v>
      </c>
      <c r="I51" s="7">
        <v>4481</v>
      </c>
      <c r="J51" s="6">
        <v>4627</v>
      </c>
      <c r="K51" s="7">
        <v>4732</v>
      </c>
      <c r="L51" s="6">
        <v>4863</v>
      </c>
      <c r="M51" s="7">
        <v>5031</v>
      </c>
      <c r="N51" s="6">
        <v>5148</v>
      </c>
      <c r="O51" s="7">
        <v>5459</v>
      </c>
      <c r="P51" s="6">
        <v>5734</v>
      </c>
    </row>
    <row r="52" spans="2:18">
      <c r="B52" s="6">
        <v>1339</v>
      </c>
      <c r="C52" s="7">
        <v>2872</v>
      </c>
      <c r="D52" s="6">
        <v>3266</v>
      </c>
      <c r="E52" s="7">
        <v>3603</v>
      </c>
      <c r="F52" s="6">
        <v>3875</v>
      </c>
      <c r="G52" s="7">
        <v>4075</v>
      </c>
      <c r="H52" s="6">
        <v>4410</v>
      </c>
      <c r="I52" s="7">
        <v>4485</v>
      </c>
      <c r="J52" s="6">
        <v>4628</v>
      </c>
      <c r="K52" s="7">
        <v>4733</v>
      </c>
      <c r="L52" s="6">
        <v>4864</v>
      </c>
      <c r="M52" s="7">
        <v>5032</v>
      </c>
      <c r="N52" s="6">
        <v>5149</v>
      </c>
      <c r="O52" s="7">
        <v>5460</v>
      </c>
      <c r="P52" s="6">
        <v>5735</v>
      </c>
    </row>
    <row r="53" spans="2:18">
      <c r="R53" s="8"/>
    </row>
    <row r="54" spans="2:18">
      <c r="R54" s="8"/>
    </row>
    <row r="61" spans="2:18">
      <c r="H61" s="8"/>
    </row>
    <row r="62" spans="2:18">
      <c r="B62" s="2" t="str">
        <f>B8</f>
        <v>Effective June 1, 2025</v>
      </c>
      <c r="H62" s="8"/>
    </row>
    <row r="63" ht="13.5" spans="2:18">
      <c r="H63" s="8"/>
    </row>
    <row r="64" ht="13.5" spans="2:18">
      <c r="B64" s="3" t="s">
        <v>1318</v>
      </c>
      <c r="C64" s="4"/>
      <c r="D64" s="4"/>
      <c r="E64" s="4"/>
      <c r="F64" s="4"/>
      <c r="G64" s="4"/>
      <c r="H64" s="4"/>
      <c r="I64" s="4"/>
      <c r="J64" s="4"/>
      <c r="K64" s="4"/>
      <c r="L64" s="4"/>
      <c r="M64" s="4"/>
      <c r="N64" s="4"/>
      <c r="O64" s="4"/>
      <c r="P64" s="5"/>
    </row>
    <row r="66" spans="2:16">
      <c r="B66" s="6">
        <v>5737</v>
      </c>
      <c r="C66" s="7">
        <v>5837</v>
      </c>
      <c r="D66" s="6">
        <v>6242</v>
      </c>
      <c r="E66" s="7">
        <v>7851</v>
      </c>
      <c r="F66" s="6">
        <v>12024</v>
      </c>
      <c r="G66" s="7">
        <v>12136</v>
      </c>
      <c r="H66" s="6">
        <v>12430</v>
      </c>
      <c r="I66" s="7">
        <v>12517</v>
      </c>
      <c r="J66" s="6">
        <v>12777</v>
      </c>
      <c r="K66" s="7">
        <v>12856</v>
      </c>
      <c r="L66" s="6">
        <v>12957</v>
      </c>
      <c r="M66" s="7">
        <v>13102</v>
      </c>
      <c r="N66" s="6">
        <v>13342</v>
      </c>
      <c r="O66" s="7">
        <v>13489</v>
      </c>
      <c r="P66" s="6">
        <v>13672</v>
      </c>
    </row>
    <row r="67" spans="2:16">
      <c r="B67" s="6">
        <v>5738</v>
      </c>
      <c r="C67" s="7">
        <v>5839</v>
      </c>
      <c r="D67" s="6">
        <v>6244</v>
      </c>
      <c r="E67" s="7">
        <v>7863</v>
      </c>
      <c r="F67" s="6">
        <v>12025</v>
      </c>
      <c r="G67" s="7">
        <v>12137</v>
      </c>
      <c r="H67" s="6">
        <v>12434</v>
      </c>
      <c r="I67" s="7">
        <v>12521</v>
      </c>
      <c r="J67" s="6">
        <v>12778</v>
      </c>
      <c r="K67" s="7">
        <v>12857</v>
      </c>
      <c r="L67" s="6">
        <v>12959</v>
      </c>
      <c r="M67" s="7">
        <v>13110</v>
      </c>
      <c r="N67" s="6">
        <v>13343</v>
      </c>
      <c r="O67" s="7">
        <v>13491</v>
      </c>
      <c r="P67" s="6">
        <v>13673</v>
      </c>
    </row>
    <row r="68" spans="2:16">
      <c r="B68" s="6">
        <v>5739</v>
      </c>
      <c r="C68" s="7">
        <v>5841</v>
      </c>
      <c r="D68" s="6">
        <v>6247</v>
      </c>
      <c r="E68" s="7">
        <v>7865</v>
      </c>
      <c r="F68" s="6">
        <v>12028</v>
      </c>
      <c r="G68" s="7">
        <v>12138</v>
      </c>
      <c r="H68" s="6">
        <v>12435</v>
      </c>
      <c r="I68" s="7">
        <v>12522</v>
      </c>
      <c r="J68" s="6">
        <v>12780</v>
      </c>
      <c r="K68" s="7">
        <v>12859</v>
      </c>
      <c r="L68" s="6">
        <v>12960</v>
      </c>
      <c r="M68" s="7">
        <v>13111</v>
      </c>
      <c r="N68" s="6">
        <v>13345</v>
      </c>
      <c r="O68" s="7">
        <v>13493</v>
      </c>
      <c r="P68" s="6">
        <v>13674</v>
      </c>
    </row>
    <row r="69" spans="2:16">
      <c r="B69" s="6">
        <v>5741</v>
      </c>
      <c r="C69" s="7">
        <v>5842</v>
      </c>
      <c r="D69" s="6">
        <v>6258</v>
      </c>
      <c r="E69" s="7">
        <v>7875</v>
      </c>
      <c r="F69" s="6">
        <v>12029</v>
      </c>
      <c r="G69" s="7">
        <v>12139</v>
      </c>
      <c r="H69" s="6">
        <v>12438</v>
      </c>
      <c r="I69" s="7">
        <v>12523</v>
      </c>
      <c r="J69" s="6">
        <v>12782</v>
      </c>
      <c r="K69" s="7">
        <v>12860</v>
      </c>
      <c r="L69" s="6">
        <v>12961</v>
      </c>
      <c r="M69" s="7">
        <v>13114</v>
      </c>
      <c r="N69" s="6">
        <v>13348</v>
      </c>
      <c r="O69" s="7">
        <v>13494</v>
      </c>
      <c r="P69" s="6">
        <v>13675</v>
      </c>
    </row>
    <row r="70" spans="2:16">
      <c r="B70" s="6">
        <v>5742</v>
      </c>
      <c r="C70" s="7">
        <v>5843</v>
      </c>
      <c r="D70" s="6">
        <v>6259</v>
      </c>
      <c r="E70" s="7">
        <v>7880</v>
      </c>
      <c r="F70" s="6">
        <v>12031</v>
      </c>
      <c r="G70" s="7">
        <v>12147</v>
      </c>
      <c r="H70" s="6">
        <v>12439</v>
      </c>
      <c r="I70" s="7">
        <v>12526</v>
      </c>
      <c r="J70" s="6">
        <v>12783</v>
      </c>
      <c r="K70" s="7">
        <v>12865</v>
      </c>
      <c r="L70" s="6">
        <v>12964</v>
      </c>
      <c r="M70" s="7">
        <v>13118</v>
      </c>
      <c r="N70" s="6">
        <v>13353</v>
      </c>
      <c r="O70" s="7">
        <v>13602</v>
      </c>
      <c r="P70" s="6">
        <v>13678</v>
      </c>
    </row>
    <row r="71" spans="2:16">
      <c r="B71" s="6">
        <v>5743</v>
      </c>
      <c r="C71" s="7">
        <v>5846</v>
      </c>
      <c r="D71" s="6">
        <v>6278</v>
      </c>
      <c r="E71" s="7">
        <v>7890</v>
      </c>
      <c r="F71" s="6">
        <v>12032</v>
      </c>
      <c r="G71" s="7">
        <v>12149</v>
      </c>
      <c r="H71" s="6">
        <v>12441</v>
      </c>
      <c r="I71" s="7">
        <v>12529</v>
      </c>
      <c r="J71" s="6">
        <v>12784</v>
      </c>
      <c r="K71" s="7">
        <v>12870</v>
      </c>
      <c r="L71" s="6">
        <v>12965</v>
      </c>
      <c r="M71" s="7">
        <v>13122</v>
      </c>
      <c r="N71" s="6">
        <v>13360</v>
      </c>
      <c r="O71" s="7">
        <v>13608</v>
      </c>
      <c r="P71" s="6">
        <v>13679</v>
      </c>
    </row>
    <row r="72" spans="2:16">
      <c r="B72" s="6">
        <v>5744</v>
      </c>
      <c r="C72" s="7">
        <v>5847</v>
      </c>
      <c r="D72" s="6">
        <v>6281</v>
      </c>
      <c r="E72" s="7">
        <v>7931</v>
      </c>
      <c r="F72" s="6">
        <v>12035</v>
      </c>
      <c r="G72" s="7">
        <v>12153</v>
      </c>
      <c r="H72" s="6">
        <v>12442</v>
      </c>
      <c r="I72" s="7">
        <v>12546</v>
      </c>
      <c r="J72" s="6">
        <v>12786</v>
      </c>
      <c r="K72" s="7">
        <v>12871</v>
      </c>
      <c r="L72" s="6">
        <v>12966</v>
      </c>
      <c r="M72" s="7">
        <v>13123</v>
      </c>
      <c r="N72" s="6">
        <v>13361</v>
      </c>
      <c r="O72" s="7">
        <v>13613</v>
      </c>
      <c r="P72" s="6">
        <v>13680</v>
      </c>
    </row>
    <row r="73" spans="2:16">
      <c r="B73" s="6">
        <v>5745</v>
      </c>
      <c r="C73" s="7">
        <v>5849</v>
      </c>
      <c r="D73" s="6">
        <v>6282</v>
      </c>
      <c r="E73" s="7">
        <v>8006</v>
      </c>
      <c r="F73" s="6">
        <v>12036</v>
      </c>
      <c r="G73" s="7">
        <v>12155</v>
      </c>
      <c r="H73" s="6">
        <v>12444</v>
      </c>
      <c r="I73" s="7">
        <v>12567</v>
      </c>
      <c r="J73" s="6">
        <v>12788</v>
      </c>
      <c r="K73" s="7">
        <v>12873</v>
      </c>
      <c r="L73" s="6">
        <v>12967</v>
      </c>
      <c r="M73" s="7">
        <v>13124</v>
      </c>
      <c r="N73" s="6">
        <v>13365</v>
      </c>
      <c r="O73" s="7">
        <v>13614</v>
      </c>
      <c r="P73" s="6">
        <v>13681</v>
      </c>
    </row>
    <row r="74" spans="2:16">
      <c r="B74" s="6">
        <v>5746</v>
      </c>
      <c r="C74" s="7">
        <v>5857</v>
      </c>
      <c r="D74" s="6">
        <v>6334</v>
      </c>
      <c r="E74" s="7">
        <v>8019</v>
      </c>
      <c r="F74" s="6">
        <v>12037</v>
      </c>
      <c r="G74" s="7">
        <v>12156</v>
      </c>
      <c r="H74" s="6">
        <v>12446</v>
      </c>
      <c r="I74" s="7">
        <v>12581</v>
      </c>
      <c r="J74" s="6">
        <v>12789</v>
      </c>
      <c r="K74" s="7">
        <v>12874</v>
      </c>
      <c r="L74" s="6">
        <v>12969</v>
      </c>
      <c r="M74" s="7">
        <v>13136</v>
      </c>
      <c r="N74" s="6">
        <v>13367</v>
      </c>
      <c r="O74" s="7">
        <v>13618</v>
      </c>
      <c r="P74" s="6">
        <v>13682</v>
      </c>
    </row>
    <row r="75" spans="2:16">
      <c r="B75" s="6">
        <v>5747</v>
      </c>
      <c r="C75" s="7">
        <v>5858</v>
      </c>
      <c r="D75" s="6">
        <v>6336</v>
      </c>
      <c r="E75" s="7">
        <v>8041</v>
      </c>
      <c r="F75" s="6">
        <v>12040</v>
      </c>
      <c r="G75" s="7">
        <v>12157</v>
      </c>
      <c r="H75" s="6">
        <v>12448</v>
      </c>
      <c r="I75" s="7">
        <v>12583</v>
      </c>
      <c r="J75" s="6">
        <v>12790</v>
      </c>
      <c r="K75" s="7">
        <v>12878</v>
      </c>
      <c r="L75" s="6">
        <v>12970</v>
      </c>
      <c r="M75" s="7">
        <v>13140</v>
      </c>
      <c r="N75" s="6">
        <v>13368</v>
      </c>
      <c r="O75" s="7">
        <v>13620</v>
      </c>
      <c r="P75" s="6">
        <v>13684</v>
      </c>
    </row>
    <row r="76" spans="2:16">
      <c r="B76" s="6">
        <v>5748</v>
      </c>
      <c r="C76" s="7">
        <v>5859</v>
      </c>
      <c r="D76" s="6">
        <v>6350</v>
      </c>
      <c r="E76" s="7">
        <v>8064</v>
      </c>
      <c r="F76" s="6">
        <v>12042</v>
      </c>
      <c r="G76" s="7">
        <v>12160</v>
      </c>
      <c r="H76" s="6">
        <v>12450</v>
      </c>
      <c r="I76" s="7">
        <v>12588</v>
      </c>
      <c r="J76" s="6">
        <v>12791</v>
      </c>
      <c r="K76" s="7">
        <v>12879</v>
      </c>
      <c r="L76" s="6">
        <v>12973</v>
      </c>
      <c r="M76" s="7">
        <v>13141</v>
      </c>
      <c r="N76" s="6">
        <v>13406</v>
      </c>
      <c r="O76" s="7">
        <v>13621</v>
      </c>
      <c r="P76" s="6">
        <v>13687</v>
      </c>
    </row>
    <row r="77" spans="2:16">
      <c r="B77" s="6">
        <v>5750</v>
      </c>
      <c r="C77" s="7">
        <v>5860</v>
      </c>
      <c r="D77" s="6">
        <v>6359</v>
      </c>
      <c r="E77" s="7">
        <v>8219</v>
      </c>
      <c r="F77" s="6">
        <v>12046</v>
      </c>
      <c r="G77" s="7">
        <v>12164</v>
      </c>
      <c r="H77" s="6">
        <v>12452</v>
      </c>
      <c r="I77" s="7">
        <v>12719</v>
      </c>
      <c r="J77" s="6">
        <v>12792</v>
      </c>
      <c r="K77" s="7">
        <v>12883</v>
      </c>
      <c r="L77" s="6">
        <v>12974</v>
      </c>
      <c r="M77" s="7">
        <v>13143</v>
      </c>
      <c r="N77" s="6">
        <v>13411</v>
      </c>
      <c r="O77" s="7">
        <v>13622</v>
      </c>
      <c r="P77" s="6">
        <v>13690</v>
      </c>
    </row>
    <row r="78" spans="2:16">
      <c r="B78" s="6">
        <v>5751</v>
      </c>
      <c r="C78" s="7">
        <v>5861</v>
      </c>
      <c r="D78" s="6">
        <v>6365</v>
      </c>
      <c r="E78" s="7">
        <v>8246</v>
      </c>
      <c r="F78" s="6">
        <v>12052</v>
      </c>
      <c r="G78" s="7">
        <v>12165</v>
      </c>
      <c r="H78" s="6">
        <v>12454</v>
      </c>
      <c r="I78" s="7">
        <v>12720</v>
      </c>
      <c r="J78" s="6">
        <v>12808</v>
      </c>
      <c r="K78" s="7">
        <v>12885</v>
      </c>
      <c r="L78" s="6">
        <v>12976</v>
      </c>
      <c r="M78" s="7">
        <v>13144</v>
      </c>
      <c r="N78" s="6">
        <v>13416</v>
      </c>
      <c r="O78" s="7">
        <v>13625</v>
      </c>
      <c r="P78" s="6">
        <v>13691</v>
      </c>
    </row>
    <row r="79" spans="2:16">
      <c r="B79" s="6">
        <v>5757</v>
      </c>
      <c r="C79" s="7">
        <v>5862</v>
      </c>
      <c r="D79" s="6">
        <v>6373</v>
      </c>
      <c r="E79" s="7">
        <v>8250</v>
      </c>
      <c r="F79" s="6">
        <v>12053</v>
      </c>
      <c r="G79" s="7">
        <v>12166</v>
      </c>
      <c r="H79" s="6">
        <v>12455</v>
      </c>
      <c r="I79" s="7">
        <v>12723</v>
      </c>
      <c r="J79" s="6">
        <v>12809</v>
      </c>
      <c r="K79" s="7">
        <v>12887</v>
      </c>
      <c r="L79" s="6">
        <v>12980</v>
      </c>
      <c r="M79" s="7">
        <v>13145</v>
      </c>
      <c r="N79" s="6">
        <v>13418</v>
      </c>
      <c r="O79" s="7">
        <v>13626</v>
      </c>
      <c r="P79" s="6">
        <v>13692</v>
      </c>
    </row>
    <row r="80" spans="2:16">
      <c r="B80" s="6">
        <v>5758</v>
      </c>
      <c r="C80" s="7">
        <v>5866</v>
      </c>
      <c r="D80" s="6">
        <v>6377</v>
      </c>
      <c r="E80" s="7">
        <v>8252</v>
      </c>
      <c r="F80" s="6">
        <v>12055</v>
      </c>
      <c r="G80" s="7">
        <v>12167</v>
      </c>
      <c r="H80" s="6">
        <v>12457</v>
      </c>
      <c r="I80" s="7">
        <v>12725</v>
      </c>
      <c r="J80" s="6">
        <v>12810</v>
      </c>
      <c r="K80" s="7">
        <v>12910</v>
      </c>
      <c r="L80" s="6">
        <v>12981</v>
      </c>
      <c r="M80" s="7">
        <v>13146</v>
      </c>
      <c r="N80" s="6">
        <v>13420</v>
      </c>
      <c r="O80" s="7">
        <v>13630</v>
      </c>
      <c r="P80" s="6">
        <v>13693</v>
      </c>
    </row>
    <row r="81" spans="2:16">
      <c r="B81" s="6">
        <v>5760</v>
      </c>
      <c r="C81" s="7">
        <v>5868</v>
      </c>
      <c r="D81" s="6">
        <v>6384</v>
      </c>
      <c r="E81" s="7">
        <v>8270</v>
      </c>
      <c r="F81" s="6">
        <v>12056</v>
      </c>
      <c r="G81" s="7">
        <v>12168</v>
      </c>
      <c r="H81" s="6">
        <v>12459</v>
      </c>
      <c r="I81" s="7">
        <v>12727</v>
      </c>
      <c r="J81" s="6">
        <v>12811</v>
      </c>
      <c r="K81" s="7">
        <v>12912</v>
      </c>
      <c r="L81" s="6">
        <v>12985</v>
      </c>
      <c r="M81" s="7">
        <v>13147</v>
      </c>
      <c r="N81" s="6">
        <v>13426</v>
      </c>
      <c r="O81" s="7">
        <v>13631</v>
      </c>
      <c r="P81" s="6">
        <v>13694</v>
      </c>
    </row>
    <row r="82" spans="2:16">
      <c r="B82" s="6">
        <v>5761</v>
      </c>
      <c r="C82" s="7">
        <v>5871</v>
      </c>
      <c r="D82" s="6">
        <v>6420</v>
      </c>
      <c r="E82" s="7">
        <v>8311</v>
      </c>
      <c r="F82" s="6">
        <v>12057</v>
      </c>
      <c r="G82" s="7">
        <v>12169</v>
      </c>
      <c r="H82" s="6">
        <v>12460</v>
      </c>
      <c r="I82" s="7">
        <v>12732</v>
      </c>
      <c r="J82" s="6">
        <v>12812</v>
      </c>
      <c r="K82" s="7">
        <v>12913</v>
      </c>
      <c r="L82" s="6">
        <v>12987</v>
      </c>
      <c r="M82" s="7">
        <v>13155</v>
      </c>
      <c r="N82" s="6">
        <v>13431</v>
      </c>
      <c r="O82" s="7">
        <v>13632</v>
      </c>
      <c r="P82" s="6">
        <v>13695</v>
      </c>
    </row>
    <row r="83" spans="2:16">
      <c r="B83" s="6">
        <v>5762</v>
      </c>
      <c r="C83" s="7">
        <v>5872</v>
      </c>
      <c r="D83" s="6">
        <v>6750</v>
      </c>
      <c r="E83" s="7">
        <v>8314</v>
      </c>
      <c r="F83" s="6">
        <v>12058</v>
      </c>
      <c r="G83" s="7">
        <v>12170</v>
      </c>
      <c r="H83" s="6">
        <v>12461</v>
      </c>
      <c r="I83" s="7">
        <v>12734</v>
      </c>
      <c r="J83" s="6">
        <v>12814</v>
      </c>
      <c r="K83" s="7">
        <v>12914</v>
      </c>
      <c r="L83" s="6">
        <v>12989</v>
      </c>
      <c r="M83" s="7">
        <v>13156</v>
      </c>
      <c r="N83" s="6">
        <v>13433</v>
      </c>
      <c r="O83" s="7">
        <v>13633</v>
      </c>
      <c r="P83" s="6">
        <v>13696</v>
      </c>
    </row>
    <row r="84" spans="2:16">
      <c r="B84" s="6">
        <v>5763</v>
      </c>
      <c r="C84" s="7">
        <v>5873</v>
      </c>
      <c r="D84" s="6">
        <v>6752</v>
      </c>
      <c r="E84" s="7">
        <v>8315</v>
      </c>
      <c r="F84" s="6">
        <v>12060</v>
      </c>
      <c r="G84" s="7">
        <v>12175</v>
      </c>
      <c r="H84" s="6">
        <v>12463</v>
      </c>
      <c r="I84" s="7">
        <v>12736</v>
      </c>
      <c r="J84" s="6">
        <v>12815</v>
      </c>
      <c r="K84" s="7">
        <v>12917</v>
      </c>
      <c r="L84" s="6">
        <v>12993</v>
      </c>
      <c r="M84" s="7">
        <v>13158</v>
      </c>
      <c r="N84" s="6">
        <v>13435</v>
      </c>
      <c r="O84" s="7">
        <v>13635</v>
      </c>
      <c r="P84" s="6">
        <v>13730</v>
      </c>
    </row>
    <row r="85" spans="2:16">
      <c r="B85" s="6">
        <v>5764</v>
      </c>
      <c r="C85" s="7">
        <v>5874</v>
      </c>
      <c r="D85" s="6">
        <v>6753</v>
      </c>
      <c r="E85" s="7">
        <v>8316</v>
      </c>
      <c r="F85" s="6">
        <v>12062</v>
      </c>
      <c r="G85" s="7">
        <v>12176</v>
      </c>
      <c r="H85" s="6">
        <v>12464</v>
      </c>
      <c r="I85" s="7">
        <v>12737</v>
      </c>
      <c r="J85" s="6">
        <v>12816</v>
      </c>
      <c r="K85" s="7">
        <v>12918</v>
      </c>
      <c r="L85" s="6">
        <v>12996</v>
      </c>
      <c r="M85" s="7">
        <v>13160</v>
      </c>
      <c r="N85" s="6">
        <v>13436</v>
      </c>
      <c r="O85" s="7">
        <v>13637</v>
      </c>
      <c r="P85" s="6">
        <v>13731</v>
      </c>
    </row>
    <row r="86" spans="2:16">
      <c r="B86" s="6">
        <v>5766</v>
      </c>
      <c r="C86" s="7">
        <v>5875</v>
      </c>
      <c r="D86" s="6">
        <v>6754</v>
      </c>
      <c r="E86" s="7">
        <v>8319</v>
      </c>
      <c r="F86" s="6">
        <v>12064</v>
      </c>
      <c r="G86" s="7">
        <v>12187</v>
      </c>
      <c r="H86" s="6">
        <v>12465</v>
      </c>
      <c r="I86" s="7">
        <v>12738</v>
      </c>
      <c r="J86" s="6">
        <v>12817</v>
      </c>
      <c r="K86" s="7">
        <v>12920</v>
      </c>
      <c r="L86" s="6">
        <v>12997</v>
      </c>
      <c r="M86" s="7">
        <v>13162</v>
      </c>
      <c r="N86" s="6">
        <v>13437</v>
      </c>
      <c r="O86" s="7">
        <v>13639</v>
      </c>
      <c r="P86" s="6">
        <v>13733</v>
      </c>
    </row>
    <row r="87" spans="2:16">
      <c r="B87" s="6">
        <v>5767</v>
      </c>
      <c r="C87" s="7">
        <v>5902</v>
      </c>
      <c r="D87" s="6">
        <v>6755</v>
      </c>
      <c r="E87" s="7">
        <v>8321</v>
      </c>
      <c r="F87" s="6">
        <v>12066</v>
      </c>
      <c r="G87" s="7">
        <v>12190</v>
      </c>
      <c r="H87" s="6">
        <v>12468</v>
      </c>
      <c r="I87" s="7">
        <v>12740</v>
      </c>
      <c r="J87" s="6">
        <v>12822</v>
      </c>
      <c r="K87" s="7">
        <v>12922</v>
      </c>
      <c r="L87" s="6">
        <v>12998</v>
      </c>
      <c r="M87" s="7">
        <v>13302</v>
      </c>
      <c r="N87" s="6">
        <v>13438</v>
      </c>
      <c r="O87" s="7">
        <v>13641</v>
      </c>
      <c r="P87" s="6">
        <v>13734</v>
      </c>
    </row>
    <row r="88" spans="2:16">
      <c r="B88" s="6">
        <v>5769</v>
      </c>
      <c r="C88" s="7">
        <v>5903</v>
      </c>
      <c r="D88" s="6">
        <v>6756</v>
      </c>
      <c r="E88" s="7">
        <v>8323</v>
      </c>
      <c r="F88" s="6">
        <v>12068</v>
      </c>
      <c r="G88" s="7">
        <v>12193</v>
      </c>
      <c r="H88" s="6">
        <v>12469</v>
      </c>
      <c r="I88" s="7">
        <v>12741</v>
      </c>
      <c r="J88" s="6">
        <v>12823</v>
      </c>
      <c r="K88" s="7">
        <v>12923</v>
      </c>
      <c r="L88" s="6">
        <v>13026</v>
      </c>
      <c r="M88" s="7">
        <v>13303</v>
      </c>
      <c r="N88" s="6">
        <v>13439</v>
      </c>
      <c r="O88" s="7">
        <v>13643</v>
      </c>
      <c r="P88" s="6">
        <v>13736</v>
      </c>
    </row>
    <row r="89" spans="2:16">
      <c r="B89" s="6">
        <v>5770</v>
      </c>
      <c r="C89" s="7">
        <v>5904</v>
      </c>
      <c r="D89" s="6">
        <v>6757</v>
      </c>
      <c r="E89" s="7">
        <v>8324</v>
      </c>
      <c r="F89" s="6">
        <v>12070</v>
      </c>
      <c r="G89" s="7">
        <v>12194</v>
      </c>
      <c r="H89" s="6">
        <v>12470</v>
      </c>
      <c r="I89" s="7">
        <v>12743</v>
      </c>
      <c r="J89" s="6">
        <v>12824</v>
      </c>
      <c r="K89" s="7">
        <v>12927</v>
      </c>
      <c r="L89" s="6">
        <v>13028</v>
      </c>
      <c r="M89" s="7">
        <v>13309</v>
      </c>
      <c r="N89" s="6">
        <v>13450</v>
      </c>
      <c r="O89" s="7">
        <v>13646</v>
      </c>
      <c r="P89" s="6">
        <v>13739</v>
      </c>
    </row>
    <row r="90" spans="2:16">
      <c r="B90" s="6">
        <v>5772</v>
      </c>
      <c r="C90" s="7">
        <v>5906</v>
      </c>
      <c r="D90" s="6">
        <v>6758</v>
      </c>
      <c r="E90" s="7">
        <v>8327</v>
      </c>
      <c r="F90" s="6">
        <v>12071</v>
      </c>
      <c r="G90" s="7">
        <v>12195</v>
      </c>
      <c r="H90" s="6">
        <v>12474</v>
      </c>
      <c r="I90" s="7">
        <v>12745</v>
      </c>
      <c r="J90" s="6">
        <v>12827</v>
      </c>
      <c r="K90" s="7">
        <v>12928</v>
      </c>
      <c r="L90" s="6">
        <v>13034</v>
      </c>
      <c r="M90" s="7">
        <v>13312</v>
      </c>
      <c r="N90" s="6">
        <v>13452</v>
      </c>
      <c r="O90" s="7">
        <v>13648</v>
      </c>
      <c r="P90" s="6">
        <v>13740</v>
      </c>
    </row>
    <row r="91" spans="2:16">
      <c r="B91" s="6">
        <v>5773</v>
      </c>
      <c r="C91" s="7">
        <v>5907</v>
      </c>
      <c r="D91" s="6">
        <v>6763</v>
      </c>
      <c r="E91" s="7">
        <v>8340</v>
      </c>
      <c r="F91" s="6">
        <v>12072</v>
      </c>
      <c r="G91" s="7">
        <v>12197</v>
      </c>
      <c r="H91" s="6">
        <v>12475</v>
      </c>
      <c r="I91" s="7">
        <v>12746</v>
      </c>
      <c r="J91" s="6">
        <v>12828</v>
      </c>
      <c r="K91" s="7">
        <v>12930</v>
      </c>
      <c r="L91" s="6">
        <v>13040</v>
      </c>
      <c r="M91" s="7">
        <v>13315</v>
      </c>
      <c r="N91" s="6">
        <v>13454</v>
      </c>
      <c r="O91" s="7">
        <v>13650</v>
      </c>
      <c r="P91" s="6">
        <v>13743</v>
      </c>
    </row>
    <row r="92" spans="2:16">
      <c r="B92" s="6">
        <v>5774</v>
      </c>
      <c r="C92" s="7">
        <v>6021</v>
      </c>
      <c r="D92" s="6">
        <v>6777</v>
      </c>
      <c r="E92" s="7">
        <v>8345</v>
      </c>
      <c r="F92" s="6">
        <v>12075</v>
      </c>
      <c r="G92" s="7">
        <v>12404</v>
      </c>
      <c r="H92" s="6">
        <v>12480</v>
      </c>
      <c r="I92" s="7">
        <v>12747</v>
      </c>
      <c r="J92" s="6">
        <v>12832</v>
      </c>
      <c r="K92" s="7">
        <v>12932</v>
      </c>
      <c r="L92" s="6">
        <v>13042</v>
      </c>
      <c r="M92" s="7">
        <v>13316</v>
      </c>
      <c r="N92" s="6">
        <v>13457</v>
      </c>
      <c r="O92" s="7">
        <v>13652</v>
      </c>
      <c r="P92" s="6">
        <v>13746</v>
      </c>
    </row>
    <row r="93" spans="2:16">
      <c r="B93" s="6">
        <v>5775</v>
      </c>
      <c r="C93" s="7">
        <v>6024</v>
      </c>
      <c r="D93" s="6">
        <v>6783</v>
      </c>
      <c r="E93" s="7">
        <v>8346</v>
      </c>
      <c r="F93" s="6">
        <v>12076</v>
      </c>
      <c r="G93" s="7">
        <v>12405</v>
      </c>
      <c r="H93" s="6">
        <v>12481</v>
      </c>
      <c r="I93" s="7">
        <v>12748</v>
      </c>
      <c r="J93" s="6">
        <v>12835</v>
      </c>
      <c r="K93" s="7">
        <v>12934</v>
      </c>
      <c r="L93" s="6">
        <v>13044</v>
      </c>
      <c r="M93" s="7">
        <v>13317</v>
      </c>
      <c r="N93" s="6">
        <v>13459</v>
      </c>
      <c r="O93" s="7">
        <v>13654</v>
      </c>
      <c r="P93" s="6">
        <v>13750</v>
      </c>
    </row>
    <row r="94" spans="2:16">
      <c r="B94" s="6">
        <v>5776</v>
      </c>
      <c r="C94" s="7">
        <v>6027</v>
      </c>
      <c r="D94" s="6">
        <v>6784</v>
      </c>
      <c r="E94" s="7">
        <v>8557</v>
      </c>
      <c r="F94" s="6">
        <v>12082</v>
      </c>
      <c r="G94" s="7">
        <v>12406</v>
      </c>
      <c r="H94" s="6">
        <v>12483</v>
      </c>
      <c r="I94" s="7">
        <v>12749</v>
      </c>
      <c r="J94" s="6">
        <v>12836</v>
      </c>
      <c r="K94" s="7">
        <v>12935</v>
      </c>
      <c r="L94" s="6">
        <v>13052</v>
      </c>
      <c r="M94" s="7">
        <v>13318</v>
      </c>
      <c r="N94" s="6">
        <v>13460</v>
      </c>
      <c r="O94" s="7">
        <v>13655</v>
      </c>
      <c r="P94" s="6">
        <v>13751</v>
      </c>
    </row>
    <row r="95" spans="2:16">
      <c r="B95" s="6">
        <v>5777</v>
      </c>
      <c r="C95" s="7">
        <v>6058</v>
      </c>
      <c r="D95" s="6">
        <v>6785</v>
      </c>
      <c r="E95" s="7">
        <v>8559</v>
      </c>
      <c r="F95" s="6">
        <v>12087</v>
      </c>
      <c r="G95" s="7">
        <v>12409</v>
      </c>
      <c r="H95" s="6">
        <v>12485</v>
      </c>
      <c r="I95" s="7">
        <v>12750</v>
      </c>
      <c r="J95" s="6">
        <v>12837</v>
      </c>
      <c r="K95" s="7">
        <v>12936</v>
      </c>
      <c r="L95" s="6">
        <v>13053</v>
      </c>
      <c r="M95" s="7">
        <v>13320</v>
      </c>
      <c r="N95" s="6">
        <v>13464</v>
      </c>
      <c r="O95" s="7">
        <v>13656</v>
      </c>
      <c r="P95" s="6">
        <v>13752</v>
      </c>
    </row>
    <row r="96" spans="2:16">
      <c r="B96" s="6">
        <v>5778</v>
      </c>
      <c r="C96" s="7">
        <v>6061</v>
      </c>
      <c r="D96" s="6">
        <v>6794</v>
      </c>
      <c r="E96" s="7">
        <v>8867</v>
      </c>
      <c r="F96" s="6">
        <v>12092</v>
      </c>
      <c r="G96" s="7">
        <v>12410</v>
      </c>
      <c r="H96" s="6">
        <v>12489</v>
      </c>
      <c r="I96" s="7">
        <v>12751</v>
      </c>
      <c r="J96" s="6">
        <v>12838</v>
      </c>
      <c r="K96" s="7">
        <v>12937</v>
      </c>
      <c r="L96" s="6">
        <v>13054</v>
      </c>
      <c r="M96" s="7">
        <v>13322</v>
      </c>
      <c r="N96" s="6">
        <v>13468</v>
      </c>
      <c r="O96" s="7">
        <v>13658</v>
      </c>
      <c r="P96" s="6">
        <v>13753</v>
      </c>
    </row>
    <row r="97" spans="2:16">
      <c r="B97" s="6">
        <v>5820</v>
      </c>
      <c r="C97" s="7">
        <v>6063</v>
      </c>
      <c r="D97" s="6">
        <v>6796</v>
      </c>
      <c r="E97" s="7">
        <v>10910</v>
      </c>
      <c r="F97" s="6">
        <v>12093</v>
      </c>
      <c r="G97" s="7">
        <v>12411</v>
      </c>
      <c r="H97" s="6">
        <v>12490</v>
      </c>
      <c r="I97" s="7">
        <v>12752</v>
      </c>
      <c r="J97" s="6">
        <v>12842</v>
      </c>
      <c r="K97" s="7">
        <v>12939</v>
      </c>
      <c r="L97" s="6">
        <v>13061</v>
      </c>
      <c r="M97" s="7">
        <v>13324</v>
      </c>
      <c r="N97" s="6">
        <v>13470</v>
      </c>
      <c r="O97" s="7">
        <v>13659</v>
      </c>
      <c r="P97" s="6">
        <v>13754</v>
      </c>
    </row>
    <row r="98" spans="2:16">
      <c r="B98" s="6">
        <v>5821</v>
      </c>
      <c r="C98" s="7">
        <v>6065</v>
      </c>
      <c r="D98" s="6">
        <v>7435</v>
      </c>
      <c r="E98" s="7">
        <v>10911</v>
      </c>
      <c r="F98" s="6">
        <v>12094</v>
      </c>
      <c r="G98" s="7">
        <v>12412</v>
      </c>
      <c r="H98" s="6">
        <v>12492</v>
      </c>
      <c r="I98" s="7">
        <v>12758</v>
      </c>
      <c r="J98" s="6">
        <v>12843</v>
      </c>
      <c r="K98" s="7">
        <v>12941</v>
      </c>
      <c r="L98" s="6">
        <v>13063</v>
      </c>
      <c r="M98" s="7">
        <v>13325</v>
      </c>
      <c r="N98" s="6">
        <v>13471</v>
      </c>
      <c r="O98" s="7">
        <v>13660</v>
      </c>
      <c r="P98" s="6">
        <v>13755</v>
      </c>
    </row>
    <row r="99" spans="2:16">
      <c r="B99" s="6">
        <v>5822</v>
      </c>
      <c r="C99" s="7">
        <v>6068</v>
      </c>
      <c r="D99" s="6">
        <v>7460</v>
      </c>
      <c r="E99" s="7">
        <v>10928</v>
      </c>
      <c r="F99" s="6">
        <v>12107</v>
      </c>
      <c r="G99" s="7">
        <v>12413</v>
      </c>
      <c r="H99" s="6">
        <v>12493</v>
      </c>
      <c r="I99" s="7">
        <v>12760</v>
      </c>
      <c r="J99" s="6">
        <v>12844</v>
      </c>
      <c r="K99" s="7">
        <v>12942</v>
      </c>
      <c r="L99" s="6">
        <v>13071</v>
      </c>
      <c r="M99" s="7">
        <v>13327</v>
      </c>
      <c r="N99" s="6">
        <v>13472</v>
      </c>
      <c r="O99" s="7">
        <v>13661</v>
      </c>
      <c r="P99" s="6">
        <v>13756</v>
      </c>
    </row>
    <row r="100" spans="2:16">
      <c r="B100" s="6">
        <v>5825</v>
      </c>
      <c r="C100" s="7">
        <v>6069</v>
      </c>
      <c r="D100" s="6">
        <v>7825</v>
      </c>
      <c r="E100" s="7">
        <v>10969</v>
      </c>
      <c r="F100" s="6">
        <v>12108</v>
      </c>
      <c r="G100" s="7">
        <v>12416</v>
      </c>
      <c r="H100" s="6">
        <v>12494</v>
      </c>
      <c r="I100" s="7">
        <v>12762</v>
      </c>
      <c r="J100" s="6">
        <v>12846</v>
      </c>
      <c r="K100" s="7">
        <v>12943</v>
      </c>
      <c r="L100" s="6">
        <v>13072</v>
      </c>
      <c r="M100" s="7">
        <v>13329</v>
      </c>
      <c r="N100" s="6">
        <v>13473</v>
      </c>
      <c r="O100" s="7">
        <v>13664</v>
      </c>
      <c r="P100" s="6">
        <v>13757</v>
      </c>
    </row>
    <row r="101" spans="2:16">
      <c r="B101" s="6">
        <v>5826</v>
      </c>
      <c r="C101" s="7">
        <v>6079</v>
      </c>
      <c r="D101" s="6">
        <v>7826</v>
      </c>
      <c r="E101" s="7">
        <v>11964</v>
      </c>
      <c r="F101" s="6">
        <v>12117</v>
      </c>
      <c r="G101" s="7">
        <v>12418</v>
      </c>
      <c r="H101" s="6">
        <v>12495</v>
      </c>
      <c r="I101" s="7">
        <v>12763</v>
      </c>
      <c r="J101" s="6">
        <v>12849</v>
      </c>
      <c r="K101" s="7">
        <v>12944</v>
      </c>
      <c r="L101" s="6">
        <v>13077</v>
      </c>
      <c r="M101" s="7">
        <v>13331</v>
      </c>
      <c r="N101" s="6">
        <v>13477</v>
      </c>
      <c r="O101" s="7">
        <v>13665</v>
      </c>
      <c r="P101" s="6">
        <v>13774</v>
      </c>
    </row>
    <row r="102" spans="2:16">
      <c r="B102" s="6">
        <v>5827</v>
      </c>
      <c r="C102" s="7">
        <v>6087</v>
      </c>
      <c r="D102" s="6">
        <v>7827</v>
      </c>
      <c r="E102" s="7">
        <v>12007</v>
      </c>
      <c r="F102" s="6">
        <v>12120</v>
      </c>
      <c r="G102" s="7">
        <v>12421</v>
      </c>
      <c r="H102" s="6">
        <v>12496</v>
      </c>
      <c r="I102" s="7">
        <v>12764</v>
      </c>
      <c r="J102" s="6">
        <v>12850</v>
      </c>
      <c r="K102" s="7">
        <v>12945</v>
      </c>
      <c r="L102" s="6">
        <v>13081</v>
      </c>
      <c r="M102" s="7">
        <v>13332</v>
      </c>
      <c r="N102" s="6">
        <v>13483</v>
      </c>
      <c r="O102" s="7">
        <v>13666</v>
      </c>
      <c r="P102" s="6">
        <v>13775</v>
      </c>
    </row>
    <row r="103" spans="2:16">
      <c r="B103" s="6">
        <v>5828</v>
      </c>
      <c r="C103" s="7">
        <v>6091</v>
      </c>
      <c r="D103" s="6">
        <v>7832</v>
      </c>
      <c r="E103" s="7">
        <v>12016</v>
      </c>
      <c r="F103" s="6">
        <v>12121</v>
      </c>
      <c r="G103" s="7">
        <v>12422</v>
      </c>
      <c r="H103" s="6">
        <v>12501</v>
      </c>
      <c r="I103" s="7">
        <v>12765</v>
      </c>
      <c r="J103" s="6">
        <v>12851</v>
      </c>
      <c r="K103" s="7">
        <v>12950</v>
      </c>
      <c r="L103" s="6">
        <v>13083</v>
      </c>
      <c r="M103" s="7">
        <v>13333</v>
      </c>
      <c r="N103" s="6">
        <v>13484</v>
      </c>
      <c r="O103" s="7">
        <v>13667</v>
      </c>
      <c r="P103" s="6">
        <v>13776</v>
      </c>
    </row>
    <row r="104" spans="2:16">
      <c r="B104" s="6">
        <v>5832</v>
      </c>
      <c r="C104" s="7">
        <v>6098</v>
      </c>
      <c r="D104" s="6">
        <v>7833</v>
      </c>
      <c r="E104" s="7">
        <v>12017</v>
      </c>
      <c r="F104" s="6">
        <v>12122</v>
      </c>
      <c r="G104" s="7">
        <v>12424</v>
      </c>
      <c r="H104" s="6">
        <v>12502</v>
      </c>
      <c r="I104" s="7">
        <v>12766</v>
      </c>
      <c r="J104" s="6">
        <v>12852</v>
      </c>
      <c r="K104" s="7">
        <v>12952</v>
      </c>
      <c r="L104" s="6">
        <v>13087</v>
      </c>
      <c r="M104" s="7">
        <v>13334</v>
      </c>
      <c r="N104" s="6">
        <v>13485</v>
      </c>
      <c r="O104" s="7">
        <v>13668</v>
      </c>
      <c r="P104" s="6">
        <v>13780</v>
      </c>
    </row>
    <row r="105" spans="2:16">
      <c r="B105" s="6">
        <v>5833</v>
      </c>
      <c r="C105" s="7">
        <v>6234</v>
      </c>
      <c r="D105" s="6">
        <v>7838</v>
      </c>
      <c r="E105" s="7">
        <v>12022</v>
      </c>
      <c r="F105" s="6">
        <v>12125</v>
      </c>
      <c r="G105" s="7">
        <v>12427</v>
      </c>
      <c r="H105" s="6">
        <v>12503</v>
      </c>
      <c r="I105" s="7">
        <v>12770</v>
      </c>
      <c r="J105" s="6">
        <v>12853</v>
      </c>
      <c r="K105" s="7">
        <v>12955</v>
      </c>
      <c r="L105" s="6">
        <v>13092</v>
      </c>
      <c r="M105" s="7">
        <v>13338</v>
      </c>
      <c r="N105" s="6">
        <v>13486</v>
      </c>
      <c r="O105" s="7">
        <v>13670</v>
      </c>
      <c r="P105" s="6">
        <v>13782</v>
      </c>
    </row>
    <row r="106" ht="13.5" customHeight="1" spans="2:16">
      <c r="B106" s="6">
        <v>5836</v>
      </c>
      <c r="C106" s="7">
        <v>6235</v>
      </c>
      <c r="D106" s="6">
        <v>7844</v>
      </c>
      <c r="E106" s="7">
        <v>12023</v>
      </c>
      <c r="F106" s="6">
        <v>12134</v>
      </c>
      <c r="G106" s="7">
        <v>12428</v>
      </c>
      <c r="H106" s="6">
        <v>12516</v>
      </c>
      <c r="I106" s="7">
        <v>12776</v>
      </c>
      <c r="J106" s="6">
        <v>12855</v>
      </c>
      <c r="K106" s="7">
        <v>12956</v>
      </c>
      <c r="L106" s="6">
        <v>13101</v>
      </c>
      <c r="M106" s="7">
        <v>13339</v>
      </c>
      <c r="N106" s="6">
        <v>13488</v>
      </c>
      <c r="O106" s="7">
        <v>13671</v>
      </c>
      <c r="P106" s="6">
        <v>13783</v>
      </c>
    </row>
    <row r="116" spans="2:16">
      <c r="B116" s="2" t="str">
        <f>B8</f>
        <v>Effective June 1, 2025</v>
      </c>
    </row>
    <row r="117" ht="13.5"/>
    <row r="118" ht="13.5" spans="2:16">
      <c r="B118" s="3" t="s">
        <v>1318</v>
      </c>
      <c r="C118" s="4"/>
      <c r="D118" s="4"/>
      <c r="E118" s="4"/>
      <c r="F118" s="4"/>
      <c r="G118" s="4"/>
      <c r="H118" s="4"/>
      <c r="I118" s="4"/>
      <c r="J118" s="4"/>
      <c r="K118" s="4"/>
      <c r="L118" s="4"/>
      <c r="M118" s="4"/>
      <c r="N118" s="4"/>
      <c r="O118" s="4"/>
      <c r="P118" s="5"/>
    </row>
    <row r="120" spans="2:16">
      <c r="B120" s="6">
        <v>13786</v>
      </c>
      <c r="C120" s="7">
        <v>14055</v>
      </c>
      <c r="D120" s="6">
        <v>14536</v>
      </c>
      <c r="E120" s="7">
        <v>14754</v>
      </c>
      <c r="F120" s="6">
        <v>14860</v>
      </c>
      <c r="G120" s="7">
        <v>15411</v>
      </c>
      <c r="H120" s="6">
        <v>15713</v>
      </c>
      <c r="I120" s="7">
        <v>15864</v>
      </c>
      <c r="J120" s="6">
        <v>16224</v>
      </c>
      <c r="K120" s="7">
        <v>16374</v>
      </c>
      <c r="L120" s="6">
        <v>16678</v>
      </c>
      <c r="M120" s="7">
        <v>16839</v>
      </c>
      <c r="N120" s="6">
        <v>16943</v>
      </c>
      <c r="O120" s="7">
        <v>17219</v>
      </c>
      <c r="P120" s="6">
        <v>17765</v>
      </c>
    </row>
    <row r="121" spans="2:16">
      <c r="B121" s="6">
        <v>13787</v>
      </c>
      <c r="C121" s="7">
        <v>14058</v>
      </c>
      <c r="D121" s="6">
        <v>14539</v>
      </c>
      <c r="E121" s="7">
        <v>14755</v>
      </c>
      <c r="F121" s="6">
        <v>14861</v>
      </c>
      <c r="G121" s="7">
        <v>15412</v>
      </c>
      <c r="H121" s="6">
        <v>15716</v>
      </c>
      <c r="I121" s="7">
        <v>15868</v>
      </c>
      <c r="J121" s="6">
        <v>16226</v>
      </c>
      <c r="K121" s="7">
        <v>16402</v>
      </c>
      <c r="L121" s="6">
        <v>16679</v>
      </c>
      <c r="M121" s="7">
        <v>16841</v>
      </c>
      <c r="N121" s="6">
        <v>16945</v>
      </c>
      <c r="O121" s="7">
        <v>17220</v>
      </c>
      <c r="P121" s="6">
        <v>17771</v>
      </c>
    </row>
    <row r="122" spans="2:16">
      <c r="B122" s="6">
        <v>13788</v>
      </c>
      <c r="C122" s="7">
        <v>14060</v>
      </c>
      <c r="D122" s="6">
        <v>14541</v>
      </c>
      <c r="E122" s="7">
        <v>14758</v>
      </c>
      <c r="F122" s="6">
        <v>14873</v>
      </c>
      <c r="G122" s="7">
        <v>15424</v>
      </c>
      <c r="H122" s="6">
        <v>15724</v>
      </c>
      <c r="I122" s="7">
        <v>15870</v>
      </c>
      <c r="J122" s="6">
        <v>16230</v>
      </c>
      <c r="K122" s="7">
        <v>16404</v>
      </c>
      <c r="L122" s="6">
        <v>16680</v>
      </c>
      <c r="M122" s="7">
        <v>16845</v>
      </c>
      <c r="N122" s="6">
        <v>16946</v>
      </c>
      <c r="O122" s="7">
        <v>17222</v>
      </c>
      <c r="P122" s="6">
        <v>17774</v>
      </c>
    </row>
    <row r="123" spans="2:16">
      <c r="B123" s="6">
        <v>13796</v>
      </c>
      <c r="C123" s="7">
        <v>14062</v>
      </c>
      <c r="D123" s="6">
        <v>14547</v>
      </c>
      <c r="E123" s="7">
        <v>14767</v>
      </c>
      <c r="F123" s="6">
        <v>14874</v>
      </c>
      <c r="G123" s="7">
        <v>15433</v>
      </c>
      <c r="H123" s="6">
        <v>15725</v>
      </c>
      <c r="I123" s="7">
        <v>15923</v>
      </c>
      <c r="J123" s="6">
        <v>16233</v>
      </c>
      <c r="K123" s="7">
        <v>16405</v>
      </c>
      <c r="L123" s="6">
        <v>16683</v>
      </c>
      <c r="M123" s="7">
        <v>16849</v>
      </c>
      <c r="N123" s="6">
        <v>16947</v>
      </c>
      <c r="O123" s="7">
        <v>17224</v>
      </c>
      <c r="P123" s="6">
        <v>17776</v>
      </c>
    </row>
    <row r="124" spans="2:16">
      <c r="B124" s="6">
        <v>13797</v>
      </c>
      <c r="C124" s="7">
        <v>14065</v>
      </c>
      <c r="D124" s="6">
        <v>14549</v>
      </c>
      <c r="E124" s="7">
        <v>14769</v>
      </c>
      <c r="F124" s="6">
        <v>14877</v>
      </c>
      <c r="G124" s="7">
        <v>15440</v>
      </c>
      <c r="H124" s="6">
        <v>15727</v>
      </c>
      <c r="I124" s="7">
        <v>15924</v>
      </c>
      <c r="J124" s="6">
        <v>16234</v>
      </c>
      <c r="K124" s="7">
        <v>16406</v>
      </c>
      <c r="L124" s="6">
        <v>16685</v>
      </c>
      <c r="M124" s="7">
        <v>16852</v>
      </c>
      <c r="N124" s="6">
        <v>16948</v>
      </c>
      <c r="O124" s="7">
        <v>17228</v>
      </c>
      <c r="P124" s="6">
        <v>17812</v>
      </c>
    </row>
    <row r="125" spans="2:16">
      <c r="B125" s="6">
        <v>13801</v>
      </c>
      <c r="C125" s="7">
        <v>14066</v>
      </c>
      <c r="D125" s="6">
        <v>14550</v>
      </c>
      <c r="E125" s="7">
        <v>14770</v>
      </c>
      <c r="F125" s="6">
        <v>14878</v>
      </c>
      <c r="G125" s="7">
        <v>15451</v>
      </c>
      <c r="H125" s="6">
        <v>15729</v>
      </c>
      <c r="I125" s="7">
        <v>15926</v>
      </c>
      <c r="J125" s="6">
        <v>16235</v>
      </c>
      <c r="K125" s="7">
        <v>16420</v>
      </c>
      <c r="L125" s="6">
        <v>16689</v>
      </c>
      <c r="M125" s="7">
        <v>16854</v>
      </c>
      <c r="N125" s="6">
        <v>17002</v>
      </c>
      <c r="O125" s="7">
        <v>17229</v>
      </c>
      <c r="P125" s="6">
        <v>17813</v>
      </c>
    </row>
    <row r="126" spans="2:16">
      <c r="B126" s="6">
        <v>13803</v>
      </c>
      <c r="C126" s="7">
        <v>14067</v>
      </c>
      <c r="D126" s="6">
        <v>14560</v>
      </c>
      <c r="E126" s="7">
        <v>14772</v>
      </c>
      <c r="F126" s="6">
        <v>14879</v>
      </c>
      <c r="G126" s="7">
        <v>15459</v>
      </c>
      <c r="H126" s="6">
        <v>15732</v>
      </c>
      <c r="I126" s="7">
        <v>15929</v>
      </c>
      <c r="J126" s="6">
        <v>16236</v>
      </c>
      <c r="K126" s="7">
        <v>16434</v>
      </c>
      <c r="L126" s="6">
        <v>16691</v>
      </c>
      <c r="M126" s="7">
        <v>16855</v>
      </c>
      <c r="N126" s="6">
        <v>17004</v>
      </c>
      <c r="O126" s="7">
        <v>17238</v>
      </c>
      <c r="P126" s="6">
        <v>17814</v>
      </c>
    </row>
    <row r="127" spans="2:16">
      <c r="B127" s="6">
        <v>13806</v>
      </c>
      <c r="C127" s="7">
        <v>14069</v>
      </c>
      <c r="D127" s="6">
        <v>14561</v>
      </c>
      <c r="E127" s="7">
        <v>14774</v>
      </c>
      <c r="F127" s="6">
        <v>14880</v>
      </c>
      <c r="G127" s="7">
        <v>15464</v>
      </c>
      <c r="H127" s="6">
        <v>15736</v>
      </c>
      <c r="I127" s="7">
        <v>15936</v>
      </c>
      <c r="J127" s="6">
        <v>16239</v>
      </c>
      <c r="K127" s="7">
        <v>16435</v>
      </c>
      <c r="L127" s="6">
        <v>16692</v>
      </c>
      <c r="M127" s="7">
        <v>16856</v>
      </c>
      <c r="N127" s="6">
        <v>17006</v>
      </c>
      <c r="O127" s="7">
        <v>17239</v>
      </c>
      <c r="P127" s="6">
        <v>17821</v>
      </c>
    </row>
    <row r="128" spans="2:16">
      <c r="B128" s="6">
        <v>13807</v>
      </c>
      <c r="C128" s="7">
        <v>14082</v>
      </c>
      <c r="D128" s="6">
        <v>14571</v>
      </c>
      <c r="E128" s="7">
        <v>14775</v>
      </c>
      <c r="F128" s="6">
        <v>14883</v>
      </c>
      <c r="G128" s="7">
        <v>15467</v>
      </c>
      <c r="H128" s="6">
        <v>15737</v>
      </c>
      <c r="I128" s="7">
        <v>15940</v>
      </c>
      <c r="J128" s="6">
        <v>16240</v>
      </c>
      <c r="K128" s="7">
        <v>16436</v>
      </c>
      <c r="L128" s="6">
        <v>16693</v>
      </c>
      <c r="M128" s="7">
        <v>16858</v>
      </c>
      <c r="N128" s="6">
        <v>17017</v>
      </c>
      <c r="O128" s="7">
        <v>17240</v>
      </c>
      <c r="P128" s="6">
        <v>17823</v>
      </c>
    </row>
    <row r="129" spans="2:16">
      <c r="B129" s="6">
        <v>13808</v>
      </c>
      <c r="C129" s="7">
        <v>14083</v>
      </c>
      <c r="D129" s="6">
        <v>14590</v>
      </c>
      <c r="E129" s="7">
        <v>14777</v>
      </c>
      <c r="F129" s="6">
        <v>14884</v>
      </c>
      <c r="G129" s="7">
        <v>15470</v>
      </c>
      <c r="H129" s="6">
        <v>15742</v>
      </c>
      <c r="I129" s="7">
        <v>15942</v>
      </c>
      <c r="J129" s="6">
        <v>16242</v>
      </c>
      <c r="K129" s="7">
        <v>16442</v>
      </c>
      <c r="L129" s="6">
        <v>16694</v>
      </c>
      <c r="M129" s="7">
        <v>16859</v>
      </c>
      <c r="N129" s="6">
        <v>17021</v>
      </c>
      <c r="O129" s="7">
        <v>17243</v>
      </c>
      <c r="P129" s="6">
        <v>17824</v>
      </c>
    </row>
    <row r="130" spans="2:16">
      <c r="B130" s="6">
        <v>13809</v>
      </c>
      <c r="C130" s="7">
        <v>14091</v>
      </c>
      <c r="D130" s="6">
        <v>14591</v>
      </c>
      <c r="E130" s="7">
        <v>14779</v>
      </c>
      <c r="F130" s="6">
        <v>14885</v>
      </c>
      <c r="G130" s="7">
        <v>15485</v>
      </c>
      <c r="H130" s="6">
        <v>15745</v>
      </c>
      <c r="I130" s="7">
        <v>15944</v>
      </c>
      <c r="J130" s="6">
        <v>16244</v>
      </c>
      <c r="K130" s="7">
        <v>16611</v>
      </c>
      <c r="L130" s="6">
        <v>16695</v>
      </c>
      <c r="M130" s="7">
        <v>16860</v>
      </c>
      <c r="N130" s="6">
        <v>17029</v>
      </c>
      <c r="O130" s="7">
        <v>17244</v>
      </c>
      <c r="P130" s="6">
        <v>17825</v>
      </c>
    </row>
    <row r="131" spans="2:16">
      <c r="B131" s="6">
        <v>13810</v>
      </c>
      <c r="C131" s="7">
        <v>14098</v>
      </c>
      <c r="D131" s="6">
        <v>14706</v>
      </c>
      <c r="E131" s="7">
        <v>14781</v>
      </c>
      <c r="F131" s="6">
        <v>14889</v>
      </c>
      <c r="G131" s="7">
        <v>15486</v>
      </c>
      <c r="H131" s="6">
        <v>15746</v>
      </c>
      <c r="I131" s="7">
        <v>15955</v>
      </c>
      <c r="J131" s="6">
        <v>16245</v>
      </c>
      <c r="K131" s="7">
        <v>16616</v>
      </c>
      <c r="L131" s="6">
        <v>16698</v>
      </c>
      <c r="M131" s="7">
        <v>16861</v>
      </c>
      <c r="N131" s="6">
        <v>17030</v>
      </c>
      <c r="O131" s="7">
        <v>17246</v>
      </c>
      <c r="P131" s="6">
        <v>17828</v>
      </c>
    </row>
    <row r="132" spans="2:16">
      <c r="B132" s="6">
        <v>13811</v>
      </c>
      <c r="C132" s="7">
        <v>14101</v>
      </c>
      <c r="D132" s="6">
        <v>14708</v>
      </c>
      <c r="E132" s="7">
        <v>14782</v>
      </c>
      <c r="F132" s="6">
        <v>14895</v>
      </c>
      <c r="G132" s="7">
        <v>15488</v>
      </c>
      <c r="H132" s="6">
        <v>15747</v>
      </c>
      <c r="I132" s="7">
        <v>15957</v>
      </c>
      <c r="J132" s="6">
        <v>16248</v>
      </c>
      <c r="K132" s="7">
        <v>16619</v>
      </c>
      <c r="L132" s="6">
        <v>16720</v>
      </c>
      <c r="M132" s="7">
        <v>16863</v>
      </c>
      <c r="N132" s="6">
        <v>17035</v>
      </c>
      <c r="O132" s="7">
        <v>17251</v>
      </c>
      <c r="P132" s="6">
        <v>17830</v>
      </c>
    </row>
    <row r="133" spans="2:16">
      <c r="B133" s="6">
        <v>13813</v>
      </c>
      <c r="C133" s="7">
        <v>14109</v>
      </c>
      <c r="D133" s="6">
        <v>14709</v>
      </c>
      <c r="E133" s="7">
        <v>14784</v>
      </c>
      <c r="F133" s="6">
        <v>14897</v>
      </c>
      <c r="G133" s="7">
        <v>15510</v>
      </c>
      <c r="H133" s="6">
        <v>15753</v>
      </c>
      <c r="I133" s="7">
        <v>15961</v>
      </c>
      <c r="J133" s="6">
        <v>16249</v>
      </c>
      <c r="K133" s="7">
        <v>16621</v>
      </c>
      <c r="L133" s="6">
        <v>16726</v>
      </c>
      <c r="M133" s="7">
        <v>16865</v>
      </c>
      <c r="N133" s="6">
        <v>17037</v>
      </c>
      <c r="O133" s="7">
        <v>17255</v>
      </c>
      <c r="P133" s="6">
        <v>17836</v>
      </c>
    </row>
    <row r="134" spans="2:16">
      <c r="B134" s="6">
        <v>13825</v>
      </c>
      <c r="C134" s="7">
        <v>14113</v>
      </c>
      <c r="D134" s="6">
        <v>14711</v>
      </c>
      <c r="E134" s="7">
        <v>14801</v>
      </c>
      <c r="F134" s="6">
        <v>14898</v>
      </c>
      <c r="G134" s="7">
        <v>15530</v>
      </c>
      <c r="H134" s="6">
        <v>15756</v>
      </c>
      <c r="I134" s="7">
        <v>16020</v>
      </c>
      <c r="J134" s="6">
        <v>16255</v>
      </c>
      <c r="K134" s="7">
        <v>16622</v>
      </c>
      <c r="L134" s="6">
        <v>16727</v>
      </c>
      <c r="M134" s="7">
        <v>16866</v>
      </c>
      <c r="N134" s="6">
        <v>17040</v>
      </c>
      <c r="O134" s="7">
        <v>17260</v>
      </c>
      <c r="P134" s="6">
        <v>17841</v>
      </c>
    </row>
    <row r="135" spans="2:16">
      <c r="B135" s="6">
        <v>13830</v>
      </c>
      <c r="C135" s="7">
        <v>14125</v>
      </c>
      <c r="D135" s="6">
        <v>14714</v>
      </c>
      <c r="E135" s="7">
        <v>14803</v>
      </c>
      <c r="F135" s="6">
        <v>15018</v>
      </c>
      <c r="G135" s="7">
        <v>15531</v>
      </c>
      <c r="H135" s="6">
        <v>15757</v>
      </c>
      <c r="I135" s="7">
        <v>16021</v>
      </c>
      <c r="J135" s="6">
        <v>16256</v>
      </c>
      <c r="K135" s="7">
        <v>16623</v>
      </c>
      <c r="L135" s="6">
        <v>16729</v>
      </c>
      <c r="M135" s="7">
        <v>16872</v>
      </c>
      <c r="N135" s="6">
        <v>17044</v>
      </c>
      <c r="O135" s="7">
        <v>17262</v>
      </c>
      <c r="P135" s="6">
        <v>17843</v>
      </c>
    </row>
    <row r="136" spans="2:16">
      <c r="B136" s="6">
        <v>13835</v>
      </c>
      <c r="C136" s="7">
        <v>14138</v>
      </c>
      <c r="D136" s="6">
        <v>14715</v>
      </c>
      <c r="E136" s="7">
        <v>14804</v>
      </c>
      <c r="F136" s="6">
        <v>15021</v>
      </c>
      <c r="G136" s="7">
        <v>15532</v>
      </c>
      <c r="H136" s="6">
        <v>15758</v>
      </c>
      <c r="I136" s="7">
        <v>16028</v>
      </c>
      <c r="J136" s="6">
        <v>16258</v>
      </c>
      <c r="K136" s="7">
        <v>16625</v>
      </c>
      <c r="L136" s="6">
        <v>16730</v>
      </c>
      <c r="M136" s="7">
        <v>16874</v>
      </c>
      <c r="N136" s="6">
        <v>17045</v>
      </c>
      <c r="O136" s="7">
        <v>17263</v>
      </c>
      <c r="P136" s="6">
        <v>17845</v>
      </c>
    </row>
    <row r="137" spans="2:16">
      <c r="B137" s="6">
        <v>13839</v>
      </c>
      <c r="C137" s="7">
        <v>14145</v>
      </c>
      <c r="D137" s="6">
        <v>14717</v>
      </c>
      <c r="E137" s="7">
        <v>14805</v>
      </c>
      <c r="F137" s="6">
        <v>15036</v>
      </c>
      <c r="G137" s="7">
        <v>15533</v>
      </c>
      <c r="H137" s="6">
        <v>15759</v>
      </c>
      <c r="I137" s="7">
        <v>16034</v>
      </c>
      <c r="J137" s="6">
        <v>16259</v>
      </c>
      <c r="K137" s="7">
        <v>16627</v>
      </c>
      <c r="L137" s="6">
        <v>16731</v>
      </c>
      <c r="M137" s="7">
        <v>16875</v>
      </c>
      <c r="N137" s="6">
        <v>17047</v>
      </c>
      <c r="O137" s="7">
        <v>17264</v>
      </c>
      <c r="P137" s="6">
        <v>17853</v>
      </c>
    </row>
    <row r="138" spans="2:16">
      <c r="B138" s="6">
        <v>13841</v>
      </c>
      <c r="C138" s="7">
        <v>14166</v>
      </c>
      <c r="D138" s="6">
        <v>14718</v>
      </c>
      <c r="E138" s="7">
        <v>14806</v>
      </c>
      <c r="F138" s="6">
        <v>15043</v>
      </c>
      <c r="G138" s="7">
        <v>15534</v>
      </c>
      <c r="H138" s="6">
        <v>15765</v>
      </c>
      <c r="I138" s="7">
        <v>16035</v>
      </c>
      <c r="J138" s="6">
        <v>16260</v>
      </c>
      <c r="K138" s="7">
        <v>16634</v>
      </c>
      <c r="L138" s="6">
        <v>16732</v>
      </c>
      <c r="M138" s="7">
        <v>16878</v>
      </c>
      <c r="N138" s="6">
        <v>17048</v>
      </c>
      <c r="O138" s="7">
        <v>17265</v>
      </c>
      <c r="P138" s="6">
        <v>17859</v>
      </c>
    </row>
    <row r="139" spans="2:16">
      <c r="B139" s="6">
        <v>13842</v>
      </c>
      <c r="C139" s="7">
        <v>14167</v>
      </c>
      <c r="D139" s="6">
        <v>14719</v>
      </c>
      <c r="E139" s="7">
        <v>14807</v>
      </c>
      <c r="F139" s="6">
        <v>15064</v>
      </c>
      <c r="G139" s="7">
        <v>15536</v>
      </c>
      <c r="H139" s="6">
        <v>15767</v>
      </c>
      <c r="I139" s="7">
        <v>16036</v>
      </c>
      <c r="J139" s="6">
        <v>16263</v>
      </c>
      <c r="K139" s="7">
        <v>16636</v>
      </c>
      <c r="L139" s="6">
        <v>16733</v>
      </c>
      <c r="M139" s="7">
        <v>16881</v>
      </c>
      <c r="N139" s="6">
        <v>17049</v>
      </c>
      <c r="O139" s="7">
        <v>17267</v>
      </c>
      <c r="P139" s="6">
        <v>17861</v>
      </c>
    </row>
    <row r="140" spans="2:16">
      <c r="B140" s="6">
        <v>13843</v>
      </c>
      <c r="C140" s="7">
        <v>14171</v>
      </c>
      <c r="D140" s="6">
        <v>14721</v>
      </c>
      <c r="E140" s="7">
        <v>14808</v>
      </c>
      <c r="F140" s="6">
        <v>15078</v>
      </c>
      <c r="G140" s="7">
        <v>15540</v>
      </c>
      <c r="H140" s="6">
        <v>15770</v>
      </c>
      <c r="I140" s="7">
        <v>16040</v>
      </c>
      <c r="J140" s="6">
        <v>16312</v>
      </c>
      <c r="K140" s="7">
        <v>16638</v>
      </c>
      <c r="L140" s="6">
        <v>16734</v>
      </c>
      <c r="M140" s="7">
        <v>16882</v>
      </c>
      <c r="N140" s="6">
        <v>17051</v>
      </c>
      <c r="O140" s="7">
        <v>17271</v>
      </c>
      <c r="P140" s="6">
        <v>17862</v>
      </c>
    </row>
    <row r="141" spans="2:16">
      <c r="B141" s="6">
        <v>13844</v>
      </c>
      <c r="C141" s="7">
        <v>14415</v>
      </c>
      <c r="D141" s="6">
        <v>14723</v>
      </c>
      <c r="E141" s="7">
        <v>14809</v>
      </c>
      <c r="F141" s="6">
        <v>15083</v>
      </c>
      <c r="G141" s="7">
        <v>15542</v>
      </c>
      <c r="H141" s="6">
        <v>15771</v>
      </c>
      <c r="I141" s="7">
        <v>16041</v>
      </c>
      <c r="J141" s="6">
        <v>16313</v>
      </c>
      <c r="K141" s="7">
        <v>16639</v>
      </c>
      <c r="L141" s="6">
        <v>16735</v>
      </c>
      <c r="M141" s="7">
        <v>16911</v>
      </c>
      <c r="N141" s="6">
        <v>17052</v>
      </c>
      <c r="O141" s="7">
        <v>17302</v>
      </c>
      <c r="P141" s="6">
        <v>17867</v>
      </c>
    </row>
    <row r="142" spans="2:16">
      <c r="B142" s="6">
        <v>13846</v>
      </c>
      <c r="C142" s="7">
        <v>14418</v>
      </c>
      <c r="D142" s="6">
        <v>14724</v>
      </c>
      <c r="E142" s="7">
        <v>14812</v>
      </c>
      <c r="F142" s="6">
        <v>15311</v>
      </c>
      <c r="G142" s="7">
        <v>15544</v>
      </c>
      <c r="H142" s="6">
        <v>15772</v>
      </c>
      <c r="I142" s="7">
        <v>16049</v>
      </c>
      <c r="J142" s="6">
        <v>16317</v>
      </c>
      <c r="K142" s="7">
        <v>16644</v>
      </c>
      <c r="L142" s="6">
        <v>16738</v>
      </c>
      <c r="M142" s="7">
        <v>16912</v>
      </c>
      <c r="N142" s="6">
        <v>17058</v>
      </c>
      <c r="O142" s="7">
        <v>17324</v>
      </c>
      <c r="P142" s="6">
        <v>17877</v>
      </c>
    </row>
    <row r="143" spans="2:16">
      <c r="B143" s="6">
        <v>13849</v>
      </c>
      <c r="C143" s="7">
        <v>14427</v>
      </c>
      <c r="D143" s="6">
        <v>14726</v>
      </c>
      <c r="E143" s="7">
        <v>14813</v>
      </c>
      <c r="F143" s="6">
        <v>15312</v>
      </c>
      <c r="G143" s="7">
        <v>15545</v>
      </c>
      <c r="H143" s="6">
        <v>15773</v>
      </c>
      <c r="I143" s="7">
        <v>16050</v>
      </c>
      <c r="J143" s="6">
        <v>16329</v>
      </c>
      <c r="K143" s="7">
        <v>16645</v>
      </c>
      <c r="L143" s="6">
        <v>16740</v>
      </c>
      <c r="M143" s="7">
        <v>16914</v>
      </c>
      <c r="N143" s="6">
        <v>17059</v>
      </c>
      <c r="O143" s="7">
        <v>17337</v>
      </c>
      <c r="P143" s="6">
        <v>17878</v>
      </c>
    </row>
    <row r="144" spans="2:16">
      <c r="B144" s="6">
        <v>13856</v>
      </c>
      <c r="C144" s="7">
        <v>14433</v>
      </c>
      <c r="D144" s="6">
        <v>14727</v>
      </c>
      <c r="E144" s="7">
        <v>14815</v>
      </c>
      <c r="F144" s="6">
        <v>15322</v>
      </c>
      <c r="G144" s="7">
        <v>15547</v>
      </c>
      <c r="H144" s="6">
        <v>15774</v>
      </c>
      <c r="I144" s="7">
        <v>16110</v>
      </c>
      <c r="J144" s="6">
        <v>16332</v>
      </c>
      <c r="K144" s="7">
        <v>16647</v>
      </c>
      <c r="L144" s="6">
        <v>16743</v>
      </c>
      <c r="M144" s="7">
        <v>16915</v>
      </c>
      <c r="N144" s="6">
        <v>17060</v>
      </c>
      <c r="O144" s="7">
        <v>17342</v>
      </c>
      <c r="P144" s="6">
        <v>17883</v>
      </c>
    </row>
    <row r="145" spans="2:16">
      <c r="B145" s="6">
        <v>13859</v>
      </c>
      <c r="C145" s="7">
        <v>14435</v>
      </c>
      <c r="D145" s="6">
        <v>14728</v>
      </c>
      <c r="E145" s="7">
        <v>14819</v>
      </c>
      <c r="F145" s="6">
        <v>15323</v>
      </c>
      <c r="G145" s="7">
        <v>15550</v>
      </c>
      <c r="H145" s="6">
        <v>15778</v>
      </c>
      <c r="I145" s="7">
        <v>16111</v>
      </c>
      <c r="J145" s="6">
        <v>16334</v>
      </c>
      <c r="K145" s="7">
        <v>16650</v>
      </c>
      <c r="L145" s="6">
        <v>16744</v>
      </c>
      <c r="M145" s="7">
        <v>16917</v>
      </c>
      <c r="N145" s="6">
        <v>17062</v>
      </c>
      <c r="O145" s="7">
        <v>17375</v>
      </c>
      <c r="P145" s="6">
        <v>17885</v>
      </c>
    </row>
    <row r="146" spans="2:16">
      <c r="B146" s="6">
        <v>13862</v>
      </c>
      <c r="C146" s="7">
        <v>14461</v>
      </c>
      <c r="D146" s="6">
        <v>14729</v>
      </c>
      <c r="E146" s="7">
        <v>14820</v>
      </c>
      <c r="F146" s="6">
        <v>15329</v>
      </c>
      <c r="G146" s="7">
        <v>15551</v>
      </c>
      <c r="H146" s="6">
        <v>15779</v>
      </c>
      <c r="I146" s="7">
        <v>16114</v>
      </c>
      <c r="J146" s="6">
        <v>16340</v>
      </c>
      <c r="K146" s="7">
        <v>16651</v>
      </c>
      <c r="L146" s="6">
        <v>16745</v>
      </c>
      <c r="M146" s="7">
        <v>16918</v>
      </c>
      <c r="N146" s="6">
        <v>17063</v>
      </c>
      <c r="O146" s="7">
        <v>17509</v>
      </c>
      <c r="P146" s="6">
        <v>17888</v>
      </c>
    </row>
    <row r="147" spans="2:16">
      <c r="B147" s="6">
        <v>13863</v>
      </c>
      <c r="C147" s="7">
        <v>14462</v>
      </c>
      <c r="D147" s="6">
        <v>14730</v>
      </c>
      <c r="E147" s="7">
        <v>14821</v>
      </c>
      <c r="F147" s="6">
        <v>15333</v>
      </c>
      <c r="G147" s="7">
        <v>15552</v>
      </c>
      <c r="H147" s="6">
        <v>15780</v>
      </c>
      <c r="I147" s="7">
        <v>16115</v>
      </c>
      <c r="J147" s="6">
        <v>16341</v>
      </c>
      <c r="K147" s="7">
        <v>16652</v>
      </c>
      <c r="L147" s="6">
        <v>16748</v>
      </c>
      <c r="M147" s="7">
        <v>16922</v>
      </c>
      <c r="N147" s="6">
        <v>17066</v>
      </c>
      <c r="O147" s="7">
        <v>17518</v>
      </c>
      <c r="P147" s="6">
        <v>17923</v>
      </c>
    </row>
    <row r="148" spans="2:16">
      <c r="B148" s="6">
        <v>13864</v>
      </c>
      <c r="C148" s="7">
        <v>14466</v>
      </c>
      <c r="D148" s="6">
        <v>14731</v>
      </c>
      <c r="E148" s="7">
        <v>14822</v>
      </c>
      <c r="F148" s="6">
        <v>15337</v>
      </c>
      <c r="G148" s="7">
        <v>15557</v>
      </c>
      <c r="H148" s="6">
        <v>15821</v>
      </c>
      <c r="I148" s="7">
        <v>16120</v>
      </c>
      <c r="J148" s="6">
        <v>16342</v>
      </c>
      <c r="K148" s="7">
        <v>16655</v>
      </c>
      <c r="L148" s="6">
        <v>16749</v>
      </c>
      <c r="M148" s="7">
        <v>16923</v>
      </c>
      <c r="N148" s="6">
        <v>17068</v>
      </c>
      <c r="O148" s="7">
        <v>17536</v>
      </c>
      <c r="P148" s="6">
        <v>17927</v>
      </c>
    </row>
    <row r="149" spans="2:16">
      <c r="B149" s="6">
        <v>13865</v>
      </c>
      <c r="C149" s="7">
        <v>14471</v>
      </c>
      <c r="D149" s="6">
        <v>14735</v>
      </c>
      <c r="E149" s="7">
        <v>14823</v>
      </c>
      <c r="F149" s="6">
        <v>15338</v>
      </c>
      <c r="G149" s="7">
        <v>15558</v>
      </c>
      <c r="H149" s="6">
        <v>15828</v>
      </c>
      <c r="I149" s="7">
        <v>16124</v>
      </c>
      <c r="J149" s="6">
        <v>16345</v>
      </c>
      <c r="K149" s="7">
        <v>16656</v>
      </c>
      <c r="L149" s="6">
        <v>16750</v>
      </c>
      <c r="M149" s="7">
        <v>16925</v>
      </c>
      <c r="N149" s="6">
        <v>17071</v>
      </c>
      <c r="O149" s="7">
        <v>17555</v>
      </c>
      <c r="P149" s="6">
        <v>17938</v>
      </c>
    </row>
    <row r="150" spans="2:16">
      <c r="B150" s="6">
        <v>14008</v>
      </c>
      <c r="C150" s="7">
        <v>14476</v>
      </c>
      <c r="D150" s="6">
        <v>14736</v>
      </c>
      <c r="E150" s="7">
        <v>14826</v>
      </c>
      <c r="F150" s="6">
        <v>15341</v>
      </c>
      <c r="G150" s="7">
        <v>15559</v>
      </c>
      <c r="H150" s="6">
        <v>15829</v>
      </c>
      <c r="I150" s="7">
        <v>16130</v>
      </c>
      <c r="J150" s="6">
        <v>16347</v>
      </c>
      <c r="K150" s="7">
        <v>16657</v>
      </c>
      <c r="L150" s="6">
        <v>16751</v>
      </c>
      <c r="M150" s="7">
        <v>16926</v>
      </c>
      <c r="N150" s="6">
        <v>17075</v>
      </c>
      <c r="O150" s="7">
        <v>17563</v>
      </c>
      <c r="P150" s="6">
        <v>17941</v>
      </c>
    </row>
    <row r="151" spans="2:16">
      <c r="B151" s="6">
        <v>14012</v>
      </c>
      <c r="C151" s="7">
        <v>14477</v>
      </c>
      <c r="D151" s="6">
        <v>14737</v>
      </c>
      <c r="E151" s="7">
        <v>14836</v>
      </c>
      <c r="F151" s="6">
        <v>15345</v>
      </c>
      <c r="G151" s="7">
        <v>15563</v>
      </c>
      <c r="H151" s="6">
        <v>15831</v>
      </c>
      <c r="I151" s="7">
        <v>16131</v>
      </c>
      <c r="J151" s="6">
        <v>16350</v>
      </c>
      <c r="K151" s="7">
        <v>16661</v>
      </c>
      <c r="L151" s="6">
        <v>16820</v>
      </c>
      <c r="M151" s="7">
        <v>16927</v>
      </c>
      <c r="N151" s="6">
        <v>17082</v>
      </c>
      <c r="O151" s="7">
        <v>17724</v>
      </c>
      <c r="P151" s="6">
        <v>17952</v>
      </c>
    </row>
    <row r="152" spans="2:16">
      <c r="B152" s="6">
        <v>14013</v>
      </c>
      <c r="C152" s="7">
        <v>14481</v>
      </c>
      <c r="D152" s="6">
        <v>14738</v>
      </c>
      <c r="E152" s="7">
        <v>14837</v>
      </c>
      <c r="F152" s="6">
        <v>15349</v>
      </c>
      <c r="G152" s="7">
        <v>15564</v>
      </c>
      <c r="H152" s="6">
        <v>15832</v>
      </c>
      <c r="I152" s="7">
        <v>16141</v>
      </c>
      <c r="J152" s="6">
        <v>16351</v>
      </c>
      <c r="K152" s="7">
        <v>16663</v>
      </c>
      <c r="L152" s="6">
        <v>16822</v>
      </c>
      <c r="M152" s="7">
        <v>16928</v>
      </c>
      <c r="N152" s="6">
        <v>17086</v>
      </c>
      <c r="O152" s="7">
        <v>17735</v>
      </c>
      <c r="P152" s="6">
        <v>17960</v>
      </c>
    </row>
    <row r="153" spans="2:16">
      <c r="B153" s="6">
        <v>14024</v>
      </c>
      <c r="C153" s="7">
        <v>14486</v>
      </c>
      <c r="D153" s="6">
        <v>14739</v>
      </c>
      <c r="E153" s="7">
        <v>14839</v>
      </c>
      <c r="F153" s="6">
        <v>15352</v>
      </c>
      <c r="G153" s="7">
        <v>15655</v>
      </c>
      <c r="H153" s="6">
        <v>15834</v>
      </c>
      <c r="I153" s="7">
        <v>16145</v>
      </c>
      <c r="J153" s="6">
        <v>16352</v>
      </c>
      <c r="K153" s="7">
        <v>16664</v>
      </c>
      <c r="L153" s="6">
        <v>16826</v>
      </c>
      <c r="M153" s="7">
        <v>16929</v>
      </c>
      <c r="N153" s="6">
        <v>17087</v>
      </c>
      <c r="O153" s="7">
        <v>17738</v>
      </c>
      <c r="P153" s="6">
        <v>17964</v>
      </c>
    </row>
    <row r="154" spans="2:16">
      <c r="B154" s="6">
        <v>14028</v>
      </c>
      <c r="C154" s="7">
        <v>14507</v>
      </c>
      <c r="D154" s="6">
        <v>14740</v>
      </c>
      <c r="E154" s="7">
        <v>14840</v>
      </c>
      <c r="F154" s="6">
        <v>15354</v>
      </c>
      <c r="G154" s="7">
        <v>15673</v>
      </c>
      <c r="H154" s="6">
        <v>15847</v>
      </c>
      <c r="I154" s="7">
        <v>16157</v>
      </c>
      <c r="J154" s="6">
        <v>16353</v>
      </c>
      <c r="K154" s="7">
        <v>16666</v>
      </c>
      <c r="L154" s="6">
        <v>16829</v>
      </c>
      <c r="M154" s="7">
        <v>16930</v>
      </c>
      <c r="N154" s="6">
        <v>17097</v>
      </c>
      <c r="O154" s="7">
        <v>17742</v>
      </c>
      <c r="P154" s="6">
        <v>17968</v>
      </c>
    </row>
    <row r="155" spans="2:16">
      <c r="B155" s="6">
        <v>14034</v>
      </c>
      <c r="C155" s="7">
        <v>14510</v>
      </c>
      <c r="D155" s="6">
        <v>14741</v>
      </c>
      <c r="E155" s="7">
        <v>14841</v>
      </c>
      <c r="F155" s="6">
        <v>15359</v>
      </c>
      <c r="G155" s="7">
        <v>15677</v>
      </c>
      <c r="H155" s="6">
        <v>15848</v>
      </c>
      <c r="I155" s="7">
        <v>16210</v>
      </c>
      <c r="J155" s="6">
        <v>16361</v>
      </c>
      <c r="K155" s="7">
        <v>16667</v>
      </c>
      <c r="L155" s="6">
        <v>16830</v>
      </c>
      <c r="M155" s="7">
        <v>16932</v>
      </c>
      <c r="N155" s="6">
        <v>17099</v>
      </c>
      <c r="O155" s="7">
        <v>17747</v>
      </c>
      <c r="P155" s="6">
        <v>17983</v>
      </c>
    </row>
    <row r="156" spans="2:16">
      <c r="B156" s="6">
        <v>14035</v>
      </c>
      <c r="C156" s="7">
        <v>14512</v>
      </c>
      <c r="D156" s="6">
        <v>14743</v>
      </c>
      <c r="E156" s="7">
        <v>14842</v>
      </c>
      <c r="F156" s="6">
        <v>15360</v>
      </c>
      <c r="G156" s="7">
        <v>15686</v>
      </c>
      <c r="H156" s="6">
        <v>15849</v>
      </c>
      <c r="I156" s="7">
        <v>16212</v>
      </c>
      <c r="J156" s="6">
        <v>16362</v>
      </c>
      <c r="K156" s="7">
        <v>16668</v>
      </c>
      <c r="L156" s="6">
        <v>16832</v>
      </c>
      <c r="M156" s="7">
        <v>16937</v>
      </c>
      <c r="N156" s="6">
        <v>17210</v>
      </c>
      <c r="O156" s="7">
        <v>17756</v>
      </c>
      <c r="P156" s="6">
        <v>17985</v>
      </c>
    </row>
    <row r="157" spans="2:16">
      <c r="B157" s="6">
        <v>14037</v>
      </c>
      <c r="C157" s="7">
        <v>14516</v>
      </c>
      <c r="D157" s="6">
        <v>14744</v>
      </c>
      <c r="E157" s="7">
        <v>14846</v>
      </c>
      <c r="F157" s="6">
        <v>15364</v>
      </c>
      <c r="G157" s="7">
        <v>15687</v>
      </c>
      <c r="H157" s="6">
        <v>15856</v>
      </c>
      <c r="I157" s="7">
        <v>16213</v>
      </c>
      <c r="J157" s="6">
        <v>16364</v>
      </c>
      <c r="K157" s="7">
        <v>16669</v>
      </c>
      <c r="L157" s="6">
        <v>16834</v>
      </c>
      <c r="M157" s="7">
        <v>16938</v>
      </c>
      <c r="N157" s="6">
        <v>17212</v>
      </c>
      <c r="O157" s="7">
        <v>17758</v>
      </c>
      <c r="P157" s="6">
        <v>18039</v>
      </c>
    </row>
    <row r="158" spans="2:16">
      <c r="B158" s="6">
        <v>14040</v>
      </c>
      <c r="C158" s="7">
        <v>14517</v>
      </c>
      <c r="D158" s="6">
        <v>14747</v>
      </c>
      <c r="E158" s="7">
        <v>14855</v>
      </c>
      <c r="F158" s="6">
        <v>15376</v>
      </c>
      <c r="G158" s="7">
        <v>15690</v>
      </c>
      <c r="H158" s="6">
        <v>15860</v>
      </c>
      <c r="I158" s="7">
        <v>16218</v>
      </c>
      <c r="J158" s="6">
        <v>16370</v>
      </c>
      <c r="K158" s="7">
        <v>16672</v>
      </c>
      <c r="L158" s="6">
        <v>16835</v>
      </c>
      <c r="M158" s="7">
        <v>16939</v>
      </c>
      <c r="N158" s="6">
        <v>17213</v>
      </c>
      <c r="O158" s="7">
        <v>17760</v>
      </c>
      <c r="P158" s="6">
        <v>18058</v>
      </c>
    </row>
    <row r="159" spans="2:16">
      <c r="B159" s="6">
        <v>14042</v>
      </c>
      <c r="C159" s="7">
        <v>14521</v>
      </c>
      <c r="D159" s="6">
        <v>14748</v>
      </c>
      <c r="E159" s="7">
        <v>14858</v>
      </c>
      <c r="F159" s="6">
        <v>15380</v>
      </c>
      <c r="G159" s="7">
        <v>15693</v>
      </c>
      <c r="H159" s="6">
        <v>15861</v>
      </c>
      <c r="I159" s="7">
        <v>16221</v>
      </c>
      <c r="J159" s="6">
        <v>16371</v>
      </c>
      <c r="K159" s="7">
        <v>16674</v>
      </c>
      <c r="L159" s="6">
        <v>16836</v>
      </c>
      <c r="M159" s="7">
        <v>16940</v>
      </c>
      <c r="N159" s="6">
        <v>17215</v>
      </c>
      <c r="O159" s="7">
        <v>17763</v>
      </c>
      <c r="P159" s="6">
        <v>18063</v>
      </c>
    </row>
    <row r="160" spans="2:16">
      <c r="B160" s="6">
        <v>14054</v>
      </c>
      <c r="C160" s="7">
        <v>14525</v>
      </c>
      <c r="D160" s="6">
        <v>14753</v>
      </c>
      <c r="E160" s="7">
        <v>14859</v>
      </c>
      <c r="F160" s="6">
        <v>15410</v>
      </c>
      <c r="G160" s="7">
        <v>15711</v>
      </c>
      <c r="H160" s="6">
        <v>15863</v>
      </c>
      <c r="I160" s="7">
        <v>16222</v>
      </c>
      <c r="J160" s="6">
        <v>16373</v>
      </c>
      <c r="K160" s="7">
        <v>16677</v>
      </c>
      <c r="L160" s="6">
        <v>16838</v>
      </c>
      <c r="M160" s="7">
        <v>16941</v>
      </c>
      <c r="N160" s="6">
        <v>17217</v>
      </c>
      <c r="O160" s="7">
        <v>17764</v>
      </c>
      <c r="P160" s="6">
        <v>18065</v>
      </c>
    </row>
    <row r="170" spans="2:16">
      <c r="B170" s="2" t="str">
        <f>B8</f>
        <v>Effective June 1, 2025</v>
      </c>
    </row>
    <row r="171" ht="13.5"/>
    <row r="172" ht="13.5" spans="2:16">
      <c r="B172" s="3" t="s">
        <v>1318</v>
      </c>
      <c r="C172" s="4"/>
      <c r="D172" s="4"/>
      <c r="E172" s="4"/>
      <c r="F172" s="4"/>
      <c r="G172" s="4"/>
      <c r="H172" s="4"/>
      <c r="I172" s="4"/>
      <c r="J172" s="4"/>
      <c r="K172" s="4"/>
      <c r="L172" s="4"/>
      <c r="M172" s="4"/>
      <c r="N172" s="4"/>
      <c r="O172" s="4"/>
      <c r="P172" s="5"/>
    </row>
    <row r="174" spans="2:16">
      <c r="B174" s="6">
        <v>18066</v>
      </c>
      <c r="C174" s="7">
        <v>18456</v>
      </c>
      <c r="D174" s="6">
        <v>18844</v>
      </c>
      <c r="E174" s="7">
        <v>20656</v>
      </c>
      <c r="F174" s="6">
        <v>21636</v>
      </c>
      <c r="G174" s="7">
        <v>21856</v>
      </c>
      <c r="H174" s="6">
        <v>22530</v>
      </c>
      <c r="I174" s="7">
        <v>22733</v>
      </c>
      <c r="J174" s="6">
        <v>22973</v>
      </c>
      <c r="K174" s="7">
        <v>23115</v>
      </c>
      <c r="L174" s="6">
        <v>23401</v>
      </c>
      <c r="M174" s="7">
        <v>23867</v>
      </c>
      <c r="N174" s="6">
        <v>23976</v>
      </c>
      <c r="O174" s="7">
        <v>24246</v>
      </c>
      <c r="P174" s="6">
        <v>24380</v>
      </c>
    </row>
    <row r="175" spans="2:16">
      <c r="B175" s="6">
        <v>18220</v>
      </c>
      <c r="C175" s="7">
        <v>18457</v>
      </c>
      <c r="D175" s="6">
        <v>18845</v>
      </c>
      <c r="E175" s="7">
        <v>20662</v>
      </c>
      <c r="F175" s="6">
        <v>21640</v>
      </c>
      <c r="G175" s="7">
        <v>21857</v>
      </c>
      <c r="H175" s="6">
        <v>22534</v>
      </c>
      <c r="I175" s="7">
        <v>22735</v>
      </c>
      <c r="J175" s="6">
        <v>22976</v>
      </c>
      <c r="K175" s="7">
        <v>23117</v>
      </c>
      <c r="L175" s="6">
        <v>23404</v>
      </c>
      <c r="M175" s="7">
        <v>23868</v>
      </c>
      <c r="N175" s="6">
        <v>24054</v>
      </c>
      <c r="O175" s="7">
        <v>24248</v>
      </c>
      <c r="P175" s="6">
        <v>24381</v>
      </c>
    </row>
    <row r="176" spans="2:16">
      <c r="B176" s="6">
        <v>18241</v>
      </c>
      <c r="C176" s="7">
        <v>18458</v>
      </c>
      <c r="D176" s="6">
        <v>18846</v>
      </c>
      <c r="E176" s="7">
        <v>20664</v>
      </c>
      <c r="F176" s="6">
        <v>21641</v>
      </c>
      <c r="G176" s="7">
        <v>21861</v>
      </c>
      <c r="H176" s="6">
        <v>22535</v>
      </c>
      <c r="I176" s="7">
        <v>22736</v>
      </c>
      <c r="J176" s="6">
        <v>23002</v>
      </c>
      <c r="K176" s="7">
        <v>23119</v>
      </c>
      <c r="L176" s="6">
        <v>23405</v>
      </c>
      <c r="M176" s="7">
        <v>23874</v>
      </c>
      <c r="N176" s="6">
        <v>24055</v>
      </c>
      <c r="O176" s="7">
        <v>24251</v>
      </c>
      <c r="P176" s="6">
        <v>24413</v>
      </c>
    </row>
    <row r="177" spans="2:16">
      <c r="B177" s="6">
        <v>18242</v>
      </c>
      <c r="C177" s="7">
        <v>18460</v>
      </c>
      <c r="D177" s="6">
        <v>18850</v>
      </c>
      <c r="E177" s="7">
        <v>20670</v>
      </c>
      <c r="F177" s="6">
        <v>21644</v>
      </c>
      <c r="G177" s="7">
        <v>21863</v>
      </c>
      <c r="H177" s="6">
        <v>22539</v>
      </c>
      <c r="I177" s="7">
        <v>22737</v>
      </c>
      <c r="J177" s="6">
        <v>23003</v>
      </c>
      <c r="K177" s="7">
        <v>23126</v>
      </c>
      <c r="L177" s="6">
        <v>23408</v>
      </c>
      <c r="M177" s="7">
        <v>23876</v>
      </c>
      <c r="N177" s="6">
        <v>24059</v>
      </c>
      <c r="O177" s="7">
        <v>24256</v>
      </c>
      <c r="P177" s="6">
        <v>24421</v>
      </c>
    </row>
    <row r="178" spans="2:16">
      <c r="B178" s="6">
        <v>18243</v>
      </c>
      <c r="C178" s="7">
        <v>18461</v>
      </c>
      <c r="D178" s="6">
        <v>18851</v>
      </c>
      <c r="E178" s="7">
        <v>20674</v>
      </c>
      <c r="F178" s="6">
        <v>21645</v>
      </c>
      <c r="G178" s="7">
        <v>21864</v>
      </c>
      <c r="H178" s="6">
        <v>22542</v>
      </c>
      <c r="I178" s="7">
        <v>22738</v>
      </c>
      <c r="J178" s="6">
        <v>23004</v>
      </c>
      <c r="K178" s="7">
        <v>23128</v>
      </c>
      <c r="L178" s="6">
        <v>23410</v>
      </c>
      <c r="M178" s="7">
        <v>23878</v>
      </c>
      <c r="N178" s="6">
        <v>24065</v>
      </c>
      <c r="O178" s="7">
        <v>24258</v>
      </c>
      <c r="P178" s="6">
        <v>24422</v>
      </c>
    </row>
    <row r="179" spans="2:16">
      <c r="B179" s="6">
        <v>18246</v>
      </c>
      <c r="C179" s="7">
        <v>18462</v>
      </c>
      <c r="D179" s="6">
        <v>18853</v>
      </c>
      <c r="E179" s="7">
        <v>20680</v>
      </c>
      <c r="F179" s="6">
        <v>21648</v>
      </c>
      <c r="G179" s="7">
        <v>21865</v>
      </c>
      <c r="H179" s="6">
        <v>22546</v>
      </c>
      <c r="I179" s="7">
        <v>22740</v>
      </c>
      <c r="J179" s="6">
        <v>23009</v>
      </c>
      <c r="K179" s="7">
        <v>23130</v>
      </c>
      <c r="L179" s="6">
        <v>23412</v>
      </c>
      <c r="M179" s="7">
        <v>23879</v>
      </c>
      <c r="N179" s="6">
        <v>24066</v>
      </c>
      <c r="O179" s="7">
        <v>24260</v>
      </c>
      <c r="P179" s="6">
        <v>24426</v>
      </c>
    </row>
    <row r="180" spans="2:16">
      <c r="B180" s="6">
        <v>18248</v>
      </c>
      <c r="C180" s="7">
        <v>18464</v>
      </c>
      <c r="D180" s="6">
        <v>18854</v>
      </c>
      <c r="E180" s="7">
        <v>20682</v>
      </c>
      <c r="F180" s="6">
        <v>21650</v>
      </c>
      <c r="G180" s="7">
        <v>21869</v>
      </c>
      <c r="H180" s="6">
        <v>22548</v>
      </c>
      <c r="I180" s="7">
        <v>22741</v>
      </c>
      <c r="J180" s="6">
        <v>23011</v>
      </c>
      <c r="K180" s="7">
        <v>23138</v>
      </c>
      <c r="L180" s="6">
        <v>23415</v>
      </c>
      <c r="M180" s="7">
        <v>23882</v>
      </c>
      <c r="N180" s="6">
        <v>24069</v>
      </c>
      <c r="O180" s="7">
        <v>24269</v>
      </c>
      <c r="P180" s="6">
        <v>24430</v>
      </c>
    </row>
    <row r="181" spans="2:16">
      <c r="B181" s="6">
        <v>18249</v>
      </c>
      <c r="C181" s="7">
        <v>18465</v>
      </c>
      <c r="D181" s="6">
        <v>18920</v>
      </c>
      <c r="E181" s="7">
        <v>20685</v>
      </c>
      <c r="F181" s="6">
        <v>21657</v>
      </c>
      <c r="G181" s="7">
        <v>21871</v>
      </c>
      <c r="H181" s="6">
        <v>22558</v>
      </c>
      <c r="I181" s="7">
        <v>22743</v>
      </c>
      <c r="J181" s="6">
        <v>23015</v>
      </c>
      <c r="K181" s="7">
        <v>23140</v>
      </c>
      <c r="L181" s="6">
        <v>23416</v>
      </c>
      <c r="M181" s="7">
        <v>23883</v>
      </c>
      <c r="N181" s="6">
        <v>24070</v>
      </c>
      <c r="O181" s="7">
        <v>24270</v>
      </c>
      <c r="P181" s="6">
        <v>24432</v>
      </c>
    </row>
    <row r="182" spans="2:16">
      <c r="B182" s="6">
        <v>18323</v>
      </c>
      <c r="C182" s="7">
        <v>18466</v>
      </c>
      <c r="D182" s="6">
        <v>18928</v>
      </c>
      <c r="E182" s="7">
        <v>20687</v>
      </c>
      <c r="F182" s="6">
        <v>21658</v>
      </c>
      <c r="G182" s="7">
        <v>21872</v>
      </c>
      <c r="H182" s="6">
        <v>22565</v>
      </c>
      <c r="I182" s="7">
        <v>22746</v>
      </c>
      <c r="J182" s="6">
        <v>23021</v>
      </c>
      <c r="K182" s="7">
        <v>23148</v>
      </c>
      <c r="L182" s="6">
        <v>23417</v>
      </c>
      <c r="M182" s="7">
        <v>23885</v>
      </c>
      <c r="N182" s="6">
        <v>24072</v>
      </c>
      <c r="O182" s="7">
        <v>24271</v>
      </c>
      <c r="P182" s="6">
        <v>24433</v>
      </c>
    </row>
    <row r="183" spans="2:16">
      <c r="B183" s="6">
        <v>18324</v>
      </c>
      <c r="C183" s="7">
        <v>18469</v>
      </c>
      <c r="D183" s="6">
        <v>18933</v>
      </c>
      <c r="E183" s="7">
        <v>20692</v>
      </c>
      <c r="F183" s="6">
        <v>21659</v>
      </c>
      <c r="G183" s="7">
        <v>21912</v>
      </c>
      <c r="H183" s="6">
        <v>22567</v>
      </c>
      <c r="I183" s="7">
        <v>22747</v>
      </c>
      <c r="J183" s="6">
        <v>23022</v>
      </c>
      <c r="K183" s="7">
        <v>23149</v>
      </c>
      <c r="L183" s="6">
        <v>23419</v>
      </c>
      <c r="M183" s="7">
        <v>23887</v>
      </c>
      <c r="N183" s="6">
        <v>24079</v>
      </c>
      <c r="O183" s="7">
        <v>24279</v>
      </c>
      <c r="P183" s="6">
        <v>24435</v>
      </c>
    </row>
    <row r="184" spans="2:16">
      <c r="B184" s="6">
        <v>18325</v>
      </c>
      <c r="C184" s="7">
        <v>18470</v>
      </c>
      <c r="D184" s="6">
        <v>19052</v>
      </c>
      <c r="E184" s="7">
        <v>20837</v>
      </c>
      <c r="F184" s="6">
        <v>21661</v>
      </c>
      <c r="G184" s="7">
        <v>21913</v>
      </c>
      <c r="H184" s="6">
        <v>22570</v>
      </c>
      <c r="I184" s="7">
        <v>22749</v>
      </c>
      <c r="J184" s="6">
        <v>23023</v>
      </c>
      <c r="K184" s="7">
        <v>23153</v>
      </c>
      <c r="L184" s="6">
        <v>23421</v>
      </c>
      <c r="M184" s="7">
        <v>23888</v>
      </c>
      <c r="N184" s="6">
        <v>24082</v>
      </c>
      <c r="O184" s="7">
        <v>24280</v>
      </c>
      <c r="P184" s="6">
        <v>24439</v>
      </c>
    </row>
    <row r="185" spans="2:16">
      <c r="B185" s="6">
        <v>18327</v>
      </c>
      <c r="C185" s="7">
        <v>18473</v>
      </c>
      <c r="D185" s="6">
        <v>19507</v>
      </c>
      <c r="E185" s="7">
        <v>20838</v>
      </c>
      <c r="F185" s="6">
        <v>21662</v>
      </c>
      <c r="G185" s="7">
        <v>21915</v>
      </c>
      <c r="H185" s="6">
        <v>22572</v>
      </c>
      <c r="I185" s="7">
        <v>22810</v>
      </c>
      <c r="J185" s="6">
        <v>23024</v>
      </c>
      <c r="K185" s="7">
        <v>23154</v>
      </c>
      <c r="L185" s="6">
        <v>23422</v>
      </c>
      <c r="M185" s="7">
        <v>23889</v>
      </c>
      <c r="N185" s="6">
        <v>24085</v>
      </c>
      <c r="O185" s="7">
        <v>24281</v>
      </c>
      <c r="P185" s="6">
        <v>24445</v>
      </c>
    </row>
    <row r="186" spans="2:16">
      <c r="B186" s="6">
        <v>18334</v>
      </c>
      <c r="C186" s="7">
        <v>18611</v>
      </c>
      <c r="D186" s="6">
        <v>19516</v>
      </c>
      <c r="E186" s="7">
        <v>20839</v>
      </c>
      <c r="F186" s="6">
        <v>21665</v>
      </c>
      <c r="G186" s="7">
        <v>21918</v>
      </c>
      <c r="H186" s="6">
        <v>22576</v>
      </c>
      <c r="I186" s="7">
        <v>22820</v>
      </c>
      <c r="J186" s="6">
        <v>23025</v>
      </c>
      <c r="K186" s="7">
        <v>23156</v>
      </c>
      <c r="L186" s="6">
        <v>23423</v>
      </c>
      <c r="M186" s="7">
        <v>23890</v>
      </c>
      <c r="N186" s="6">
        <v>24086</v>
      </c>
      <c r="O186" s="7">
        <v>24283</v>
      </c>
      <c r="P186" s="6">
        <v>24448</v>
      </c>
    </row>
    <row r="187" spans="2:16">
      <c r="B187" s="6">
        <v>18335</v>
      </c>
      <c r="C187" s="7">
        <v>18614</v>
      </c>
      <c r="D187" s="6">
        <v>19529</v>
      </c>
      <c r="E187" s="7">
        <v>20842</v>
      </c>
      <c r="F187" s="6">
        <v>21667</v>
      </c>
      <c r="G187" s="7">
        <v>21919</v>
      </c>
      <c r="H187" s="6">
        <v>22578</v>
      </c>
      <c r="I187" s="7">
        <v>22832</v>
      </c>
      <c r="J187" s="6">
        <v>23027</v>
      </c>
      <c r="K187" s="7">
        <v>23161</v>
      </c>
      <c r="L187" s="6">
        <v>23426</v>
      </c>
      <c r="M187" s="7">
        <v>23893</v>
      </c>
      <c r="N187" s="6">
        <v>24087</v>
      </c>
      <c r="O187" s="7">
        <v>24285</v>
      </c>
      <c r="P187" s="6">
        <v>24458</v>
      </c>
    </row>
    <row r="188" spans="2:16">
      <c r="B188" s="6">
        <v>18340</v>
      </c>
      <c r="C188" s="7">
        <v>18616</v>
      </c>
      <c r="D188" s="6">
        <v>19544</v>
      </c>
      <c r="E188" s="7">
        <v>21034</v>
      </c>
      <c r="F188" s="6">
        <v>21668</v>
      </c>
      <c r="G188" s="7">
        <v>21920</v>
      </c>
      <c r="H188" s="6">
        <v>22579</v>
      </c>
      <c r="I188" s="7">
        <v>22834</v>
      </c>
      <c r="J188" s="6">
        <v>23030</v>
      </c>
      <c r="K188" s="7">
        <v>23163</v>
      </c>
      <c r="L188" s="6">
        <v>23427</v>
      </c>
      <c r="M188" s="7">
        <v>23894</v>
      </c>
      <c r="N188" s="6">
        <v>24090</v>
      </c>
      <c r="O188" s="7">
        <v>24292</v>
      </c>
      <c r="P188" s="6">
        <v>24459</v>
      </c>
    </row>
    <row r="189" spans="2:16">
      <c r="B189" s="6">
        <v>18348</v>
      </c>
      <c r="C189" s="7">
        <v>18619</v>
      </c>
      <c r="D189" s="6">
        <v>19736</v>
      </c>
      <c r="E189" s="7">
        <v>21035</v>
      </c>
      <c r="F189" s="6">
        <v>21672</v>
      </c>
      <c r="G189" s="7">
        <v>21930</v>
      </c>
      <c r="H189" s="6">
        <v>22580</v>
      </c>
      <c r="I189" s="7">
        <v>22841</v>
      </c>
      <c r="J189" s="6">
        <v>23031</v>
      </c>
      <c r="K189" s="7">
        <v>23169</v>
      </c>
      <c r="L189" s="6">
        <v>23429</v>
      </c>
      <c r="M189" s="7">
        <v>23897</v>
      </c>
      <c r="N189" s="6">
        <v>24094</v>
      </c>
      <c r="O189" s="7">
        <v>24312</v>
      </c>
      <c r="P189" s="6">
        <v>24464</v>
      </c>
    </row>
    <row r="190" spans="2:16">
      <c r="B190" s="6">
        <v>18350</v>
      </c>
      <c r="C190" s="7">
        <v>18622</v>
      </c>
      <c r="D190" s="6">
        <v>19953</v>
      </c>
      <c r="E190" s="7">
        <v>21053</v>
      </c>
      <c r="F190" s="6">
        <v>21673</v>
      </c>
      <c r="G190" s="7">
        <v>22427</v>
      </c>
      <c r="H190" s="6">
        <v>22610</v>
      </c>
      <c r="I190" s="7">
        <v>22842</v>
      </c>
      <c r="J190" s="6">
        <v>23032</v>
      </c>
      <c r="K190" s="7">
        <v>23175</v>
      </c>
      <c r="L190" s="6">
        <v>23432</v>
      </c>
      <c r="M190" s="7">
        <v>23898</v>
      </c>
      <c r="N190" s="6">
        <v>24101</v>
      </c>
      <c r="O190" s="7">
        <v>24313</v>
      </c>
      <c r="P190" s="6">
        <v>24468</v>
      </c>
    </row>
    <row r="191" spans="2:16">
      <c r="B191" s="6">
        <v>18351</v>
      </c>
      <c r="C191" s="7">
        <v>18623</v>
      </c>
      <c r="D191" s="6">
        <v>19955</v>
      </c>
      <c r="E191" s="7">
        <v>21120</v>
      </c>
      <c r="F191" s="6">
        <v>21675</v>
      </c>
      <c r="G191" s="7">
        <v>22432</v>
      </c>
      <c r="H191" s="6">
        <v>22627</v>
      </c>
      <c r="I191" s="7">
        <v>22843</v>
      </c>
      <c r="J191" s="6">
        <v>23035</v>
      </c>
      <c r="K191" s="7">
        <v>23176</v>
      </c>
      <c r="L191" s="6">
        <v>23437</v>
      </c>
      <c r="M191" s="7">
        <v>23915</v>
      </c>
      <c r="N191" s="6">
        <v>24102</v>
      </c>
      <c r="O191" s="7">
        <v>24314</v>
      </c>
      <c r="P191" s="6">
        <v>24472</v>
      </c>
    </row>
    <row r="192" spans="2:16">
      <c r="B192" s="6">
        <v>18357</v>
      </c>
      <c r="C192" s="7">
        <v>18624</v>
      </c>
      <c r="D192" s="6">
        <v>19964</v>
      </c>
      <c r="E192" s="7">
        <v>21132</v>
      </c>
      <c r="F192" s="6">
        <v>21676</v>
      </c>
      <c r="G192" s="7">
        <v>22435</v>
      </c>
      <c r="H192" s="6">
        <v>22637</v>
      </c>
      <c r="I192" s="7">
        <v>22847</v>
      </c>
      <c r="J192" s="6">
        <v>23038</v>
      </c>
      <c r="K192" s="7">
        <v>23177</v>
      </c>
      <c r="L192" s="6">
        <v>23438</v>
      </c>
      <c r="M192" s="7">
        <v>23917</v>
      </c>
      <c r="N192" s="6">
        <v>24104</v>
      </c>
      <c r="O192" s="7">
        <v>24315</v>
      </c>
      <c r="P192" s="6">
        <v>24473</v>
      </c>
    </row>
    <row r="193" spans="2:16">
      <c r="B193" s="6">
        <v>18371</v>
      </c>
      <c r="C193" s="7">
        <v>18625</v>
      </c>
      <c r="D193" s="6">
        <v>19975</v>
      </c>
      <c r="E193" s="7">
        <v>21154</v>
      </c>
      <c r="F193" s="6">
        <v>21677</v>
      </c>
      <c r="G193" s="7">
        <v>22436</v>
      </c>
      <c r="H193" s="6">
        <v>22639</v>
      </c>
      <c r="I193" s="7">
        <v>22848</v>
      </c>
      <c r="J193" s="6">
        <v>23039</v>
      </c>
      <c r="K193" s="7">
        <v>23178</v>
      </c>
      <c r="L193" s="6">
        <v>23441</v>
      </c>
      <c r="M193" s="7">
        <v>23920</v>
      </c>
      <c r="N193" s="6">
        <v>24105</v>
      </c>
      <c r="O193" s="7">
        <v>24317</v>
      </c>
      <c r="P193" s="6">
        <v>24474</v>
      </c>
    </row>
    <row r="194" spans="2:16">
      <c r="B194" s="6">
        <v>18401</v>
      </c>
      <c r="C194" s="7">
        <v>18626</v>
      </c>
      <c r="D194" s="6">
        <v>19980</v>
      </c>
      <c r="E194" s="7">
        <v>21160</v>
      </c>
      <c r="F194" s="6">
        <v>21678</v>
      </c>
      <c r="G194" s="7">
        <v>22437</v>
      </c>
      <c r="H194" s="6">
        <v>22640</v>
      </c>
      <c r="I194" s="7">
        <v>22849</v>
      </c>
      <c r="J194" s="6">
        <v>23040</v>
      </c>
      <c r="K194" s="7">
        <v>23181</v>
      </c>
      <c r="L194" s="6">
        <v>23457</v>
      </c>
      <c r="M194" s="7">
        <v>23922</v>
      </c>
      <c r="N194" s="6">
        <v>24121</v>
      </c>
      <c r="O194" s="7">
        <v>24318</v>
      </c>
      <c r="P194" s="6">
        <v>24476</v>
      </c>
    </row>
    <row r="195" spans="2:16">
      <c r="B195" s="6">
        <v>18405</v>
      </c>
      <c r="C195" s="7">
        <v>18628</v>
      </c>
      <c r="D195" s="6">
        <v>20115</v>
      </c>
      <c r="E195" s="7">
        <v>21161</v>
      </c>
      <c r="F195" s="6">
        <v>21679</v>
      </c>
      <c r="G195" s="7">
        <v>22442</v>
      </c>
      <c r="H195" s="6">
        <v>22641</v>
      </c>
      <c r="I195" s="7">
        <v>22850</v>
      </c>
      <c r="J195" s="6">
        <v>23045</v>
      </c>
      <c r="K195" s="7">
        <v>23192</v>
      </c>
      <c r="L195" s="6">
        <v>23480</v>
      </c>
      <c r="M195" s="7">
        <v>23923</v>
      </c>
      <c r="N195" s="6">
        <v>24124</v>
      </c>
      <c r="O195" s="7">
        <v>24319</v>
      </c>
      <c r="P195" s="6">
        <v>24479</v>
      </c>
    </row>
    <row r="196" spans="2:16">
      <c r="B196" s="6">
        <v>18411</v>
      </c>
      <c r="C196" s="7">
        <v>18631</v>
      </c>
      <c r="D196" s="6">
        <v>20116</v>
      </c>
      <c r="E196" s="7">
        <v>21520</v>
      </c>
      <c r="F196" s="6">
        <v>21711</v>
      </c>
      <c r="G196" s="7">
        <v>22443</v>
      </c>
      <c r="H196" s="6">
        <v>22643</v>
      </c>
      <c r="I196" s="7">
        <v>22851</v>
      </c>
      <c r="J196" s="6">
        <v>23047</v>
      </c>
      <c r="K196" s="7">
        <v>23301</v>
      </c>
      <c r="L196" s="6">
        <v>23486</v>
      </c>
      <c r="M196" s="7">
        <v>23924</v>
      </c>
      <c r="N196" s="6">
        <v>24130</v>
      </c>
      <c r="O196" s="7">
        <v>24322</v>
      </c>
      <c r="P196" s="6">
        <v>24483</v>
      </c>
    </row>
    <row r="197" spans="2:16">
      <c r="B197" s="6">
        <v>18413</v>
      </c>
      <c r="C197" s="7">
        <v>18632</v>
      </c>
      <c r="D197" s="6">
        <v>20117</v>
      </c>
      <c r="E197" s="7">
        <v>21521</v>
      </c>
      <c r="F197" s="6">
        <v>21750</v>
      </c>
      <c r="G197" s="7">
        <v>22446</v>
      </c>
      <c r="H197" s="6">
        <v>22644</v>
      </c>
      <c r="I197" s="7">
        <v>22920</v>
      </c>
      <c r="J197" s="6">
        <v>23050</v>
      </c>
      <c r="K197" s="7">
        <v>23302</v>
      </c>
      <c r="L197" s="6">
        <v>23487</v>
      </c>
      <c r="M197" s="7">
        <v>23927</v>
      </c>
      <c r="N197" s="6">
        <v>24132</v>
      </c>
      <c r="O197" s="7">
        <v>24323</v>
      </c>
      <c r="P197" s="6">
        <v>24485</v>
      </c>
    </row>
    <row r="198" spans="2:16">
      <c r="B198" s="6">
        <v>18417</v>
      </c>
      <c r="C198" s="7">
        <v>18635</v>
      </c>
      <c r="D198" s="6">
        <v>20128</v>
      </c>
      <c r="E198" s="7">
        <v>21523</v>
      </c>
      <c r="F198" s="6">
        <v>21757</v>
      </c>
      <c r="G198" s="7">
        <v>22454</v>
      </c>
      <c r="H198" s="6">
        <v>22650</v>
      </c>
      <c r="I198" s="7">
        <v>22922</v>
      </c>
      <c r="J198" s="6">
        <v>23055</v>
      </c>
      <c r="K198" s="7">
        <v>23303</v>
      </c>
      <c r="L198" s="6">
        <v>23821</v>
      </c>
      <c r="M198" s="7">
        <v>23930</v>
      </c>
      <c r="N198" s="6">
        <v>24133</v>
      </c>
      <c r="O198" s="7">
        <v>24327</v>
      </c>
      <c r="P198" s="6">
        <v>24487</v>
      </c>
    </row>
    <row r="199" spans="2:16">
      <c r="B199" s="6">
        <v>18419</v>
      </c>
      <c r="C199" s="7">
        <v>18636</v>
      </c>
      <c r="D199" s="6">
        <v>20144</v>
      </c>
      <c r="E199" s="7">
        <v>21524</v>
      </c>
      <c r="F199" s="6">
        <v>21762</v>
      </c>
      <c r="G199" s="7">
        <v>22460</v>
      </c>
      <c r="H199" s="6">
        <v>22652</v>
      </c>
      <c r="I199" s="7">
        <v>22931</v>
      </c>
      <c r="J199" s="6">
        <v>23056</v>
      </c>
      <c r="K199" s="7">
        <v>23306</v>
      </c>
      <c r="L199" s="6">
        <v>23827</v>
      </c>
      <c r="M199" s="7">
        <v>23934</v>
      </c>
      <c r="N199" s="6">
        <v>24136</v>
      </c>
      <c r="O199" s="7">
        <v>24328</v>
      </c>
      <c r="P199" s="6">
        <v>24520</v>
      </c>
    </row>
    <row r="200" spans="2:16">
      <c r="B200" s="6">
        <v>18420</v>
      </c>
      <c r="C200" s="7">
        <v>18656</v>
      </c>
      <c r="D200" s="6">
        <v>20180</v>
      </c>
      <c r="E200" s="7">
        <v>21530</v>
      </c>
      <c r="F200" s="6">
        <v>21765</v>
      </c>
      <c r="G200" s="7">
        <v>22469</v>
      </c>
      <c r="H200" s="6">
        <v>22654</v>
      </c>
      <c r="I200" s="7">
        <v>22935</v>
      </c>
      <c r="J200" s="6">
        <v>23065</v>
      </c>
      <c r="K200" s="7">
        <v>23307</v>
      </c>
      <c r="L200" s="6">
        <v>23828</v>
      </c>
      <c r="M200" s="7">
        <v>23936</v>
      </c>
      <c r="N200" s="6">
        <v>24139</v>
      </c>
      <c r="O200" s="7">
        <v>24340</v>
      </c>
      <c r="P200" s="6">
        <v>24521</v>
      </c>
    </row>
    <row r="201" spans="2:16">
      <c r="B201" s="6">
        <v>18421</v>
      </c>
      <c r="C201" s="7">
        <v>18661</v>
      </c>
      <c r="D201" s="6">
        <v>20181</v>
      </c>
      <c r="E201" s="7">
        <v>21531</v>
      </c>
      <c r="F201" s="6">
        <v>21766</v>
      </c>
      <c r="G201" s="7">
        <v>22472</v>
      </c>
      <c r="H201" s="6">
        <v>22709</v>
      </c>
      <c r="I201" s="7">
        <v>22937</v>
      </c>
      <c r="J201" s="6">
        <v>23067</v>
      </c>
      <c r="K201" s="7">
        <v>23308</v>
      </c>
      <c r="L201" s="6">
        <v>23830</v>
      </c>
      <c r="M201" s="7">
        <v>23937</v>
      </c>
      <c r="N201" s="6">
        <v>24147</v>
      </c>
      <c r="O201" s="7">
        <v>24343</v>
      </c>
      <c r="P201" s="6">
        <v>24522</v>
      </c>
    </row>
    <row r="202" spans="2:16">
      <c r="B202" s="6">
        <v>18425</v>
      </c>
      <c r="C202" s="7">
        <v>18801</v>
      </c>
      <c r="D202" s="6">
        <v>20198</v>
      </c>
      <c r="E202" s="7">
        <v>21536</v>
      </c>
      <c r="F202" s="6">
        <v>21778</v>
      </c>
      <c r="G202" s="7">
        <v>22473</v>
      </c>
      <c r="H202" s="6">
        <v>22711</v>
      </c>
      <c r="I202" s="7">
        <v>22938</v>
      </c>
      <c r="J202" s="6">
        <v>23068</v>
      </c>
      <c r="K202" s="7">
        <v>23310</v>
      </c>
      <c r="L202" s="6">
        <v>23833</v>
      </c>
      <c r="M202" s="7">
        <v>23938</v>
      </c>
      <c r="N202" s="6">
        <v>24148</v>
      </c>
      <c r="O202" s="7">
        <v>24347</v>
      </c>
      <c r="P202" s="6">
        <v>24528</v>
      </c>
    </row>
    <row r="203" spans="2:16">
      <c r="B203" s="6">
        <v>18426</v>
      </c>
      <c r="C203" s="7">
        <v>18815</v>
      </c>
      <c r="D203" s="6">
        <v>20606</v>
      </c>
      <c r="E203" s="7">
        <v>21538</v>
      </c>
      <c r="F203" s="6">
        <v>21790</v>
      </c>
      <c r="G203" s="7">
        <v>22476</v>
      </c>
      <c r="H203" s="6">
        <v>22713</v>
      </c>
      <c r="I203" s="7">
        <v>22940</v>
      </c>
      <c r="J203" s="6">
        <v>23070</v>
      </c>
      <c r="K203" s="7">
        <v>23315</v>
      </c>
      <c r="L203" s="6">
        <v>23837</v>
      </c>
      <c r="M203" s="7">
        <v>23944</v>
      </c>
      <c r="N203" s="6">
        <v>24149</v>
      </c>
      <c r="O203" s="7">
        <v>24348</v>
      </c>
      <c r="P203" s="6">
        <v>24529</v>
      </c>
    </row>
    <row r="204" spans="2:16">
      <c r="B204" s="6">
        <v>18428</v>
      </c>
      <c r="C204" s="7">
        <v>18816</v>
      </c>
      <c r="D204" s="6">
        <v>20608</v>
      </c>
      <c r="E204" s="7">
        <v>21543</v>
      </c>
      <c r="F204" s="6">
        <v>21814</v>
      </c>
      <c r="G204" s="7">
        <v>22482</v>
      </c>
      <c r="H204" s="6">
        <v>22714</v>
      </c>
      <c r="I204" s="7">
        <v>22943</v>
      </c>
      <c r="J204" s="6">
        <v>23071</v>
      </c>
      <c r="K204" s="7">
        <v>23336</v>
      </c>
      <c r="L204" s="6">
        <v>23839</v>
      </c>
      <c r="M204" s="7">
        <v>23947</v>
      </c>
      <c r="N204" s="6">
        <v>24150</v>
      </c>
      <c r="O204" s="7">
        <v>24350</v>
      </c>
      <c r="P204" s="6">
        <v>24531</v>
      </c>
    </row>
    <row r="205" spans="2:16">
      <c r="B205" s="6">
        <v>18435</v>
      </c>
      <c r="C205" s="7">
        <v>18818</v>
      </c>
      <c r="D205" s="6">
        <v>20609</v>
      </c>
      <c r="E205" s="7">
        <v>21555</v>
      </c>
      <c r="F205" s="6">
        <v>21817</v>
      </c>
      <c r="G205" s="7">
        <v>22488</v>
      </c>
      <c r="H205" s="6">
        <v>22715</v>
      </c>
      <c r="I205" s="7">
        <v>22946</v>
      </c>
      <c r="J205" s="6">
        <v>23076</v>
      </c>
      <c r="K205" s="7">
        <v>23345</v>
      </c>
      <c r="L205" s="6">
        <v>23840</v>
      </c>
      <c r="M205" s="7">
        <v>23952</v>
      </c>
      <c r="N205" s="6">
        <v>24161</v>
      </c>
      <c r="O205" s="7">
        <v>24351</v>
      </c>
      <c r="P205" s="6">
        <v>24533</v>
      </c>
    </row>
    <row r="206" spans="2:16">
      <c r="B206" s="6">
        <v>18437</v>
      </c>
      <c r="C206" s="7">
        <v>18823</v>
      </c>
      <c r="D206" s="6">
        <v>20618</v>
      </c>
      <c r="E206" s="7">
        <v>21561</v>
      </c>
      <c r="F206" s="6">
        <v>21821</v>
      </c>
      <c r="G206" s="7">
        <v>22503</v>
      </c>
      <c r="H206" s="6">
        <v>22716</v>
      </c>
      <c r="I206" s="7">
        <v>22948</v>
      </c>
      <c r="J206" s="6">
        <v>23084</v>
      </c>
      <c r="K206" s="7">
        <v>23347</v>
      </c>
      <c r="L206" s="6">
        <v>23841</v>
      </c>
      <c r="M206" s="7">
        <v>23958</v>
      </c>
      <c r="N206" s="6">
        <v>24165</v>
      </c>
      <c r="O206" s="7">
        <v>24352</v>
      </c>
      <c r="P206" s="6">
        <v>24534</v>
      </c>
    </row>
    <row r="207" spans="2:16">
      <c r="B207" s="6">
        <v>18439</v>
      </c>
      <c r="C207" s="7">
        <v>18824</v>
      </c>
      <c r="D207" s="6">
        <v>20621</v>
      </c>
      <c r="E207" s="7">
        <v>21607</v>
      </c>
      <c r="F207" s="6">
        <v>21822</v>
      </c>
      <c r="G207" s="7">
        <v>22504</v>
      </c>
      <c r="H207" s="6">
        <v>22718</v>
      </c>
      <c r="I207" s="7">
        <v>22949</v>
      </c>
      <c r="J207" s="6">
        <v>23086</v>
      </c>
      <c r="K207" s="7">
        <v>23350</v>
      </c>
      <c r="L207" s="6">
        <v>23843</v>
      </c>
      <c r="M207" s="7">
        <v>23959</v>
      </c>
      <c r="N207" s="6">
        <v>24167</v>
      </c>
      <c r="O207" s="7">
        <v>24360</v>
      </c>
      <c r="P207" s="6">
        <v>24536</v>
      </c>
    </row>
    <row r="208" spans="2:16">
      <c r="B208" s="6">
        <v>18441</v>
      </c>
      <c r="C208" s="7">
        <v>18825</v>
      </c>
      <c r="D208" s="6">
        <v>20624</v>
      </c>
      <c r="E208" s="7">
        <v>21612</v>
      </c>
      <c r="F208" s="6">
        <v>21829</v>
      </c>
      <c r="G208" s="7">
        <v>22511</v>
      </c>
      <c r="H208" s="6">
        <v>22719</v>
      </c>
      <c r="I208" s="7">
        <v>22952</v>
      </c>
      <c r="J208" s="6">
        <v>23089</v>
      </c>
      <c r="K208" s="7">
        <v>23356</v>
      </c>
      <c r="L208" s="6">
        <v>23844</v>
      </c>
      <c r="M208" s="7">
        <v>23962</v>
      </c>
      <c r="N208" s="6">
        <v>24185</v>
      </c>
      <c r="O208" s="7">
        <v>24361</v>
      </c>
      <c r="P208" s="6">
        <v>24538</v>
      </c>
    </row>
    <row r="209" spans="2:16">
      <c r="B209" s="6">
        <v>18443</v>
      </c>
      <c r="C209" s="7">
        <v>18828</v>
      </c>
      <c r="D209" s="6">
        <v>20625</v>
      </c>
      <c r="E209" s="7">
        <v>21622</v>
      </c>
      <c r="F209" s="6">
        <v>21835</v>
      </c>
      <c r="G209" s="7">
        <v>22513</v>
      </c>
      <c r="H209" s="6">
        <v>22721</v>
      </c>
      <c r="I209" s="7">
        <v>22954</v>
      </c>
      <c r="J209" s="6">
        <v>23091</v>
      </c>
      <c r="K209" s="7">
        <v>23357</v>
      </c>
      <c r="L209" s="6">
        <v>23845</v>
      </c>
      <c r="M209" s="7">
        <v>23963</v>
      </c>
      <c r="N209" s="6">
        <v>24219</v>
      </c>
      <c r="O209" s="7">
        <v>24363</v>
      </c>
      <c r="P209" s="6">
        <v>24539</v>
      </c>
    </row>
    <row r="210" spans="2:16">
      <c r="B210" s="6">
        <v>18445</v>
      </c>
      <c r="C210" s="7">
        <v>18830</v>
      </c>
      <c r="D210" s="6">
        <v>20626</v>
      </c>
      <c r="E210" s="7">
        <v>21624</v>
      </c>
      <c r="F210" s="6">
        <v>21836</v>
      </c>
      <c r="G210" s="7">
        <v>22514</v>
      </c>
      <c r="H210" s="6">
        <v>22723</v>
      </c>
      <c r="I210" s="7">
        <v>22959</v>
      </c>
      <c r="J210" s="6">
        <v>23093</v>
      </c>
      <c r="K210" s="7">
        <v>23358</v>
      </c>
      <c r="L210" s="6">
        <v>23846</v>
      </c>
      <c r="M210" s="7">
        <v>23964</v>
      </c>
      <c r="N210" s="6">
        <v>24224</v>
      </c>
      <c r="O210" s="7">
        <v>24368</v>
      </c>
      <c r="P210" s="6">
        <v>24549</v>
      </c>
    </row>
    <row r="211" spans="2:16">
      <c r="B211" s="6">
        <v>18446</v>
      </c>
      <c r="C211" s="7">
        <v>18837</v>
      </c>
      <c r="D211" s="6">
        <v>20628</v>
      </c>
      <c r="E211" s="7">
        <v>21625</v>
      </c>
      <c r="F211" s="6">
        <v>21837</v>
      </c>
      <c r="G211" s="7">
        <v>22520</v>
      </c>
      <c r="H211" s="6">
        <v>22726</v>
      </c>
      <c r="I211" s="7">
        <v>22967</v>
      </c>
      <c r="J211" s="6">
        <v>23106</v>
      </c>
      <c r="K211" s="7">
        <v>23359</v>
      </c>
      <c r="L211" s="6">
        <v>23850</v>
      </c>
      <c r="M211" s="7">
        <v>23966</v>
      </c>
      <c r="N211" s="6">
        <v>24225</v>
      </c>
      <c r="O211" s="7">
        <v>24370</v>
      </c>
      <c r="P211" s="6">
        <v>24553</v>
      </c>
    </row>
    <row r="212" spans="2:16">
      <c r="B212" s="6">
        <v>18449</v>
      </c>
      <c r="C212" s="7">
        <v>18839</v>
      </c>
      <c r="D212" s="6">
        <v>20630</v>
      </c>
      <c r="E212" s="7">
        <v>21627</v>
      </c>
      <c r="F212" s="6">
        <v>21840</v>
      </c>
      <c r="G212" s="7">
        <v>22523</v>
      </c>
      <c r="H212" s="6">
        <v>22727</v>
      </c>
      <c r="I212" s="7">
        <v>22969</v>
      </c>
      <c r="J212" s="6">
        <v>23108</v>
      </c>
      <c r="K212" s="7">
        <v>23395</v>
      </c>
      <c r="L212" s="6">
        <v>23856</v>
      </c>
      <c r="M212" s="7">
        <v>23967</v>
      </c>
      <c r="N212" s="6">
        <v>24230</v>
      </c>
      <c r="O212" s="7">
        <v>24374</v>
      </c>
      <c r="P212" s="6">
        <v>24554</v>
      </c>
    </row>
    <row r="213" spans="2:16">
      <c r="B213" s="6">
        <v>18453</v>
      </c>
      <c r="C213" s="7">
        <v>18840</v>
      </c>
      <c r="D213" s="6">
        <v>20639</v>
      </c>
      <c r="E213" s="7">
        <v>21631</v>
      </c>
      <c r="F213" s="6">
        <v>21841</v>
      </c>
      <c r="G213" s="7">
        <v>22526</v>
      </c>
      <c r="H213" s="6">
        <v>22730</v>
      </c>
      <c r="I213" s="7">
        <v>22971</v>
      </c>
      <c r="J213" s="6">
        <v>23109</v>
      </c>
      <c r="K213" s="7">
        <v>23396</v>
      </c>
      <c r="L213" s="6">
        <v>23857</v>
      </c>
      <c r="M213" s="7">
        <v>23968</v>
      </c>
      <c r="N213" s="6">
        <v>24236</v>
      </c>
      <c r="O213" s="7">
        <v>24375</v>
      </c>
      <c r="P213" s="6">
        <v>24555</v>
      </c>
    </row>
    <row r="214" spans="2:16">
      <c r="B214" s="6">
        <v>18454</v>
      </c>
      <c r="C214" s="7">
        <v>18842</v>
      </c>
      <c r="D214" s="6">
        <v>20645</v>
      </c>
      <c r="E214" s="7">
        <v>21634</v>
      </c>
      <c r="F214" s="6">
        <v>21853</v>
      </c>
      <c r="G214" s="7">
        <v>22529</v>
      </c>
      <c r="H214" s="6">
        <v>22732</v>
      </c>
      <c r="I214" s="7">
        <v>22972</v>
      </c>
      <c r="J214" s="6">
        <v>23110</v>
      </c>
      <c r="K214" s="7">
        <v>23399</v>
      </c>
      <c r="L214" s="6">
        <v>23866</v>
      </c>
      <c r="M214" s="7">
        <v>23974</v>
      </c>
      <c r="N214" s="6">
        <v>24237</v>
      </c>
      <c r="O214" s="7">
        <v>24378</v>
      </c>
      <c r="P214" s="6">
        <v>24557</v>
      </c>
    </row>
    <row r="224" spans="2:16">
      <c r="B224" s="2" t="str">
        <f>B8</f>
        <v>Effective June 1, 2025</v>
      </c>
    </row>
    <row r="225" ht="13.5"/>
    <row r="226" ht="13.5" spans="2:16">
      <c r="B226" s="3" t="s">
        <v>1318</v>
      </c>
      <c r="C226" s="4"/>
      <c r="D226" s="4"/>
      <c r="E226" s="4"/>
      <c r="F226" s="4"/>
      <c r="G226" s="4"/>
      <c r="H226" s="4"/>
      <c r="I226" s="4"/>
      <c r="J226" s="4"/>
      <c r="K226" s="4"/>
      <c r="L226" s="4"/>
      <c r="M226" s="4"/>
      <c r="N226" s="4"/>
      <c r="O226" s="4"/>
      <c r="P226" s="5"/>
    </row>
    <row r="228" spans="2:16">
      <c r="B228" s="6">
        <v>24558</v>
      </c>
      <c r="C228" s="7">
        <v>24714</v>
      </c>
      <c r="D228" s="6">
        <v>24878</v>
      </c>
      <c r="E228" s="7">
        <v>25003</v>
      </c>
      <c r="F228" s="6">
        <v>25121</v>
      </c>
      <c r="G228" s="7">
        <v>25251</v>
      </c>
      <c r="H228" s="6">
        <v>25635</v>
      </c>
      <c r="I228" s="7">
        <v>25857</v>
      </c>
      <c r="J228" s="6">
        <v>26047</v>
      </c>
      <c r="K228" s="7">
        <v>26285</v>
      </c>
      <c r="L228" s="6">
        <v>26572</v>
      </c>
      <c r="M228" s="7">
        <v>27013</v>
      </c>
      <c r="N228" s="6">
        <v>27521</v>
      </c>
      <c r="O228" s="7">
        <v>27849</v>
      </c>
      <c r="P228" s="6">
        <v>27943</v>
      </c>
    </row>
    <row r="229" spans="2:16">
      <c r="B229" s="6">
        <v>24562</v>
      </c>
      <c r="C229" s="7">
        <v>24715</v>
      </c>
      <c r="D229" s="6">
        <v>24879</v>
      </c>
      <c r="E229" s="7">
        <v>25004</v>
      </c>
      <c r="F229" s="6">
        <v>25122</v>
      </c>
      <c r="G229" s="7">
        <v>25258</v>
      </c>
      <c r="H229" s="6">
        <v>25636</v>
      </c>
      <c r="I229" s="7">
        <v>25862</v>
      </c>
      <c r="J229" s="6">
        <v>26056</v>
      </c>
      <c r="K229" s="7">
        <v>26287</v>
      </c>
      <c r="L229" s="6">
        <v>26575</v>
      </c>
      <c r="M229" s="7">
        <v>27017</v>
      </c>
      <c r="N229" s="6">
        <v>27524</v>
      </c>
      <c r="O229" s="7">
        <v>27850</v>
      </c>
      <c r="P229" s="6">
        <v>27946</v>
      </c>
    </row>
    <row r="230" spans="2:16">
      <c r="B230" s="6">
        <v>24563</v>
      </c>
      <c r="C230" s="7">
        <v>24716</v>
      </c>
      <c r="D230" s="6">
        <v>24880</v>
      </c>
      <c r="E230" s="7">
        <v>25005</v>
      </c>
      <c r="F230" s="6">
        <v>25124</v>
      </c>
      <c r="G230" s="7">
        <v>25261</v>
      </c>
      <c r="H230" s="6">
        <v>25637</v>
      </c>
      <c r="I230" s="7">
        <v>25864</v>
      </c>
      <c r="J230" s="6">
        <v>26070</v>
      </c>
      <c r="K230" s="7">
        <v>26289</v>
      </c>
      <c r="L230" s="6">
        <v>26586</v>
      </c>
      <c r="M230" s="7">
        <v>27020</v>
      </c>
      <c r="N230" s="6">
        <v>27541</v>
      </c>
      <c r="O230" s="7">
        <v>27851</v>
      </c>
      <c r="P230" s="6">
        <v>27949</v>
      </c>
    </row>
    <row r="231" spans="2:16">
      <c r="B231" s="6">
        <v>24566</v>
      </c>
      <c r="C231" s="7">
        <v>24719</v>
      </c>
      <c r="D231" s="6">
        <v>24882</v>
      </c>
      <c r="E231" s="7">
        <v>25007</v>
      </c>
      <c r="F231" s="6">
        <v>25126</v>
      </c>
      <c r="G231" s="7">
        <v>25276</v>
      </c>
      <c r="H231" s="6">
        <v>25638</v>
      </c>
      <c r="I231" s="7">
        <v>25865</v>
      </c>
      <c r="J231" s="6">
        <v>26121</v>
      </c>
      <c r="K231" s="7">
        <v>26291</v>
      </c>
      <c r="L231" s="6">
        <v>26589</v>
      </c>
      <c r="M231" s="7">
        <v>27022</v>
      </c>
      <c r="N231" s="6">
        <v>27544</v>
      </c>
      <c r="O231" s="7">
        <v>27852</v>
      </c>
      <c r="P231" s="6">
        <v>27950</v>
      </c>
    </row>
    <row r="232" spans="2:16">
      <c r="B232" s="6">
        <v>24569</v>
      </c>
      <c r="C232" s="7">
        <v>24733</v>
      </c>
      <c r="D232" s="6">
        <v>24883</v>
      </c>
      <c r="E232" s="7">
        <v>25008</v>
      </c>
      <c r="F232" s="6">
        <v>25130</v>
      </c>
      <c r="G232" s="7">
        <v>25279</v>
      </c>
      <c r="H232" s="6">
        <v>25644</v>
      </c>
      <c r="I232" s="7">
        <v>25866</v>
      </c>
      <c r="J232" s="6">
        <v>26135</v>
      </c>
      <c r="K232" s="7">
        <v>26293</v>
      </c>
      <c r="L232" s="6">
        <v>26590</v>
      </c>
      <c r="M232" s="7">
        <v>27024</v>
      </c>
      <c r="N232" s="6">
        <v>27549</v>
      </c>
      <c r="O232" s="7">
        <v>27853</v>
      </c>
      <c r="P232" s="6">
        <v>27953</v>
      </c>
    </row>
    <row r="233" spans="2:16">
      <c r="B233" s="6">
        <v>24571</v>
      </c>
      <c r="C233" s="7">
        <v>24801</v>
      </c>
      <c r="D233" s="6">
        <v>24887</v>
      </c>
      <c r="E233" s="7">
        <v>25010</v>
      </c>
      <c r="F233" s="6">
        <v>25132</v>
      </c>
      <c r="G233" s="7">
        <v>25281</v>
      </c>
      <c r="H233" s="6">
        <v>25645</v>
      </c>
      <c r="I233" s="7">
        <v>25868</v>
      </c>
      <c r="J233" s="6">
        <v>26136</v>
      </c>
      <c r="K233" s="7">
        <v>26298</v>
      </c>
      <c r="L233" s="6">
        <v>26624</v>
      </c>
      <c r="M233" s="7">
        <v>27027</v>
      </c>
      <c r="N233" s="6">
        <v>27551</v>
      </c>
      <c r="O233" s="7">
        <v>27857</v>
      </c>
      <c r="P233" s="6">
        <v>27954</v>
      </c>
    </row>
    <row r="234" spans="2:16">
      <c r="B234" s="6">
        <v>24574</v>
      </c>
      <c r="C234" s="7">
        <v>24808</v>
      </c>
      <c r="D234" s="6">
        <v>24888</v>
      </c>
      <c r="E234" s="7">
        <v>25018</v>
      </c>
      <c r="F234" s="6">
        <v>25134</v>
      </c>
      <c r="G234" s="7">
        <v>25283</v>
      </c>
      <c r="H234" s="6">
        <v>25646</v>
      </c>
      <c r="I234" s="7">
        <v>25870</v>
      </c>
      <c r="J234" s="6">
        <v>26137</v>
      </c>
      <c r="K234" s="7">
        <v>26327</v>
      </c>
      <c r="L234" s="6">
        <v>26629</v>
      </c>
      <c r="M234" s="7">
        <v>27046</v>
      </c>
      <c r="N234" s="6">
        <v>27553</v>
      </c>
      <c r="O234" s="7">
        <v>27860</v>
      </c>
      <c r="P234" s="6">
        <v>27956</v>
      </c>
    </row>
    <row r="235" spans="2:16">
      <c r="B235" s="6">
        <v>24576</v>
      </c>
      <c r="C235" s="7">
        <v>24813</v>
      </c>
      <c r="D235" s="6">
        <v>24892</v>
      </c>
      <c r="E235" s="7">
        <v>25019</v>
      </c>
      <c r="F235" s="6">
        <v>25136</v>
      </c>
      <c r="G235" s="7">
        <v>25285</v>
      </c>
      <c r="H235" s="6">
        <v>25647</v>
      </c>
      <c r="I235" s="7">
        <v>25875</v>
      </c>
      <c r="J235" s="6">
        <v>26138</v>
      </c>
      <c r="K235" s="7">
        <v>26328</v>
      </c>
      <c r="L235" s="6">
        <v>26634</v>
      </c>
      <c r="M235" s="7">
        <v>27047</v>
      </c>
      <c r="N235" s="6">
        <v>27557</v>
      </c>
      <c r="O235" s="7">
        <v>27861</v>
      </c>
      <c r="P235" s="6">
        <v>27957</v>
      </c>
    </row>
    <row r="236" spans="2:16">
      <c r="B236" s="6">
        <v>24577</v>
      </c>
      <c r="C236" s="7">
        <v>24818</v>
      </c>
      <c r="D236" s="6">
        <v>24894</v>
      </c>
      <c r="E236" s="7">
        <v>25021</v>
      </c>
      <c r="F236" s="6">
        <v>25140</v>
      </c>
      <c r="G236" s="7">
        <v>25312</v>
      </c>
      <c r="H236" s="6">
        <v>25649</v>
      </c>
      <c r="I236" s="7">
        <v>25876</v>
      </c>
      <c r="J236" s="6">
        <v>26142</v>
      </c>
      <c r="K236" s="7">
        <v>26332</v>
      </c>
      <c r="L236" s="6">
        <v>26639</v>
      </c>
      <c r="M236" s="7">
        <v>27048</v>
      </c>
      <c r="N236" s="6">
        <v>27559</v>
      </c>
      <c r="O236" s="7">
        <v>27862</v>
      </c>
      <c r="P236" s="6">
        <v>27959</v>
      </c>
    </row>
    <row r="237" spans="2:16">
      <c r="B237" s="6">
        <v>24578</v>
      </c>
      <c r="C237" s="7">
        <v>24821</v>
      </c>
      <c r="D237" s="6">
        <v>24895</v>
      </c>
      <c r="E237" s="7">
        <v>25022</v>
      </c>
      <c r="F237" s="6">
        <v>25141</v>
      </c>
      <c r="G237" s="7">
        <v>25320</v>
      </c>
      <c r="H237" s="6">
        <v>25650</v>
      </c>
      <c r="I237" s="7">
        <v>25879</v>
      </c>
      <c r="J237" s="6">
        <v>26143</v>
      </c>
      <c r="K237" s="7">
        <v>26334</v>
      </c>
      <c r="L237" s="6">
        <v>26641</v>
      </c>
      <c r="M237" s="7">
        <v>27052</v>
      </c>
      <c r="N237" s="6">
        <v>27563</v>
      </c>
      <c r="O237" s="7">
        <v>27869</v>
      </c>
      <c r="P237" s="6">
        <v>27960</v>
      </c>
    </row>
    <row r="238" spans="2:16">
      <c r="B238" s="6">
        <v>24579</v>
      </c>
      <c r="C238" s="7">
        <v>24822</v>
      </c>
      <c r="D238" s="6">
        <v>24898</v>
      </c>
      <c r="E238" s="7">
        <v>25025</v>
      </c>
      <c r="F238" s="6">
        <v>25142</v>
      </c>
      <c r="G238" s="7">
        <v>25411</v>
      </c>
      <c r="H238" s="6">
        <v>25651</v>
      </c>
      <c r="I238" s="7">
        <v>25880</v>
      </c>
      <c r="J238" s="6">
        <v>26146</v>
      </c>
      <c r="K238" s="7">
        <v>26337</v>
      </c>
      <c r="L238" s="6">
        <v>26651</v>
      </c>
      <c r="M238" s="7">
        <v>27053</v>
      </c>
      <c r="N238" s="6">
        <v>27565</v>
      </c>
      <c r="O238" s="7">
        <v>27871</v>
      </c>
      <c r="P238" s="6">
        <v>27962</v>
      </c>
    </row>
    <row r="239" spans="2:16">
      <c r="B239" s="6">
        <v>24585</v>
      </c>
      <c r="C239" s="7">
        <v>24823</v>
      </c>
      <c r="D239" s="6">
        <v>24899</v>
      </c>
      <c r="E239" s="7">
        <v>25028</v>
      </c>
      <c r="F239" s="6">
        <v>25148</v>
      </c>
      <c r="G239" s="7">
        <v>25413</v>
      </c>
      <c r="H239" s="6">
        <v>25661</v>
      </c>
      <c r="I239" s="7">
        <v>25882</v>
      </c>
      <c r="J239" s="6">
        <v>26147</v>
      </c>
      <c r="K239" s="7">
        <v>26348</v>
      </c>
      <c r="L239" s="6">
        <v>26656</v>
      </c>
      <c r="M239" s="7">
        <v>27054</v>
      </c>
      <c r="N239" s="6">
        <v>27569</v>
      </c>
      <c r="O239" s="7">
        <v>27872</v>
      </c>
      <c r="P239" s="6">
        <v>27965</v>
      </c>
    </row>
    <row r="240" spans="2:16">
      <c r="B240" s="6">
        <v>24586</v>
      </c>
      <c r="C240" s="7">
        <v>24824</v>
      </c>
      <c r="D240" s="6">
        <v>24910</v>
      </c>
      <c r="E240" s="7">
        <v>25031</v>
      </c>
      <c r="F240" s="6">
        <v>25149</v>
      </c>
      <c r="G240" s="7">
        <v>25427</v>
      </c>
      <c r="H240" s="6">
        <v>25665</v>
      </c>
      <c r="I240" s="7">
        <v>25904</v>
      </c>
      <c r="J240" s="6">
        <v>26148</v>
      </c>
      <c r="K240" s="7">
        <v>26354</v>
      </c>
      <c r="L240" s="6">
        <v>26660</v>
      </c>
      <c r="M240" s="7">
        <v>27207</v>
      </c>
      <c r="N240" s="6">
        <v>27570</v>
      </c>
      <c r="O240" s="7">
        <v>27873</v>
      </c>
      <c r="P240" s="6">
        <v>27967</v>
      </c>
    </row>
    <row r="241" spans="2:16">
      <c r="B241" s="6">
        <v>24589</v>
      </c>
      <c r="C241" s="7">
        <v>24825</v>
      </c>
      <c r="D241" s="6">
        <v>24915</v>
      </c>
      <c r="E241" s="7">
        <v>25035</v>
      </c>
      <c r="F241" s="6">
        <v>25150</v>
      </c>
      <c r="G241" s="7">
        <v>25441</v>
      </c>
      <c r="H241" s="6">
        <v>25666</v>
      </c>
      <c r="I241" s="7">
        <v>25907</v>
      </c>
      <c r="J241" s="6">
        <v>26149</v>
      </c>
      <c r="K241" s="7">
        <v>26361</v>
      </c>
      <c r="L241" s="6">
        <v>26662</v>
      </c>
      <c r="M241" s="7">
        <v>27208</v>
      </c>
      <c r="N241" s="6">
        <v>27572</v>
      </c>
      <c r="O241" s="7">
        <v>27874</v>
      </c>
      <c r="P241" s="6">
        <v>27968</v>
      </c>
    </row>
    <row r="242" spans="2:16">
      <c r="B242" s="6">
        <v>24590</v>
      </c>
      <c r="C242" s="7">
        <v>24826</v>
      </c>
      <c r="D242" s="6">
        <v>24916</v>
      </c>
      <c r="E242" s="7">
        <v>25036</v>
      </c>
      <c r="F242" s="6">
        <v>25152</v>
      </c>
      <c r="G242" s="7">
        <v>25442</v>
      </c>
      <c r="H242" s="6">
        <v>25670</v>
      </c>
      <c r="I242" s="7">
        <v>25913</v>
      </c>
      <c r="J242" s="6">
        <v>26170</v>
      </c>
      <c r="K242" s="7">
        <v>26374</v>
      </c>
      <c r="L242" s="6">
        <v>26674</v>
      </c>
      <c r="M242" s="7">
        <v>27212</v>
      </c>
      <c r="N242" s="6">
        <v>27574</v>
      </c>
      <c r="O242" s="7">
        <v>27875</v>
      </c>
      <c r="P242" s="6">
        <v>27969</v>
      </c>
    </row>
    <row r="243" spans="2:16">
      <c r="B243" s="6">
        <v>24592</v>
      </c>
      <c r="C243" s="7">
        <v>24830</v>
      </c>
      <c r="D243" s="6">
        <v>24917</v>
      </c>
      <c r="E243" s="7">
        <v>25039</v>
      </c>
      <c r="F243" s="6">
        <v>25154</v>
      </c>
      <c r="G243" s="7">
        <v>25446</v>
      </c>
      <c r="H243" s="6">
        <v>25672</v>
      </c>
      <c r="I243" s="7">
        <v>25915</v>
      </c>
      <c r="J243" s="6">
        <v>26173</v>
      </c>
      <c r="K243" s="7">
        <v>26375</v>
      </c>
      <c r="L243" s="6">
        <v>26675</v>
      </c>
      <c r="M243" s="7">
        <v>27213</v>
      </c>
      <c r="N243" s="6">
        <v>27582</v>
      </c>
      <c r="O243" s="7">
        <v>27876</v>
      </c>
      <c r="P243" s="6">
        <v>27970</v>
      </c>
    </row>
    <row r="244" spans="2:16">
      <c r="B244" s="6">
        <v>24593</v>
      </c>
      <c r="C244" s="7">
        <v>24831</v>
      </c>
      <c r="D244" s="6">
        <v>24919</v>
      </c>
      <c r="E244" s="7">
        <v>25044</v>
      </c>
      <c r="F244" s="6">
        <v>25160</v>
      </c>
      <c r="G244" s="7">
        <v>25501</v>
      </c>
      <c r="H244" s="6">
        <v>25674</v>
      </c>
      <c r="I244" s="7">
        <v>25917</v>
      </c>
      <c r="J244" s="6">
        <v>26175</v>
      </c>
      <c r="K244" s="7">
        <v>26376</v>
      </c>
      <c r="L244" s="6">
        <v>26676</v>
      </c>
      <c r="M244" s="7">
        <v>27229</v>
      </c>
      <c r="N244" s="6">
        <v>27583</v>
      </c>
      <c r="O244" s="7">
        <v>27877</v>
      </c>
      <c r="P244" s="6">
        <v>27972</v>
      </c>
    </row>
    <row r="245" spans="2:16">
      <c r="B245" s="6">
        <v>24595</v>
      </c>
      <c r="C245" s="7">
        <v>24832</v>
      </c>
      <c r="D245" s="6">
        <v>24924</v>
      </c>
      <c r="E245" s="7">
        <v>25045</v>
      </c>
      <c r="F245" s="6">
        <v>25161</v>
      </c>
      <c r="G245" s="7">
        <v>25502</v>
      </c>
      <c r="H245" s="6">
        <v>25676</v>
      </c>
      <c r="I245" s="7">
        <v>25918</v>
      </c>
      <c r="J245" s="6">
        <v>26180</v>
      </c>
      <c r="K245" s="7">
        <v>26377</v>
      </c>
      <c r="L245" s="6">
        <v>26678</v>
      </c>
      <c r="M245" s="7">
        <v>27231</v>
      </c>
      <c r="N245" s="6">
        <v>27589</v>
      </c>
      <c r="O245" s="7">
        <v>27878</v>
      </c>
      <c r="P245" s="6">
        <v>27973</v>
      </c>
    </row>
    <row r="246" spans="2:16">
      <c r="B246" s="6">
        <v>24597</v>
      </c>
      <c r="C246" s="7">
        <v>24834</v>
      </c>
      <c r="D246" s="6">
        <v>24925</v>
      </c>
      <c r="E246" s="7">
        <v>25046</v>
      </c>
      <c r="F246" s="6">
        <v>25169</v>
      </c>
      <c r="G246" s="7">
        <v>25503</v>
      </c>
      <c r="H246" s="6">
        <v>25678</v>
      </c>
      <c r="I246" s="7">
        <v>25920</v>
      </c>
      <c r="J246" s="6">
        <v>26186</v>
      </c>
      <c r="K246" s="7">
        <v>26385</v>
      </c>
      <c r="L246" s="6">
        <v>26681</v>
      </c>
      <c r="M246" s="7">
        <v>27239</v>
      </c>
      <c r="N246" s="6">
        <v>27805</v>
      </c>
      <c r="O246" s="7">
        <v>27882</v>
      </c>
      <c r="P246" s="6">
        <v>27974</v>
      </c>
    </row>
    <row r="247" spans="2:16">
      <c r="B247" s="6">
        <v>24598</v>
      </c>
      <c r="C247" s="7">
        <v>24836</v>
      </c>
      <c r="D247" s="6">
        <v>24931</v>
      </c>
      <c r="E247" s="7">
        <v>25048</v>
      </c>
      <c r="F247" s="6">
        <v>25173</v>
      </c>
      <c r="G247" s="7">
        <v>25505</v>
      </c>
      <c r="H247" s="6">
        <v>25682</v>
      </c>
      <c r="I247" s="7">
        <v>25922</v>
      </c>
      <c r="J247" s="6">
        <v>26202</v>
      </c>
      <c r="K247" s="7">
        <v>26405</v>
      </c>
      <c r="L247" s="6">
        <v>26684</v>
      </c>
      <c r="M247" s="7">
        <v>27242</v>
      </c>
      <c r="N247" s="6">
        <v>27806</v>
      </c>
      <c r="O247" s="7">
        <v>27883</v>
      </c>
      <c r="P247" s="6">
        <v>27976</v>
      </c>
    </row>
    <row r="248" spans="2:16">
      <c r="B248" s="6">
        <v>24599</v>
      </c>
      <c r="C248" s="7">
        <v>24839</v>
      </c>
      <c r="D248" s="6">
        <v>24935</v>
      </c>
      <c r="E248" s="7">
        <v>25049</v>
      </c>
      <c r="F248" s="6">
        <v>25174</v>
      </c>
      <c r="G248" s="7">
        <v>25506</v>
      </c>
      <c r="H248" s="6">
        <v>25685</v>
      </c>
      <c r="I248" s="7">
        <v>25928</v>
      </c>
      <c r="J248" s="6">
        <v>26205</v>
      </c>
      <c r="K248" s="7">
        <v>26408</v>
      </c>
      <c r="L248" s="6">
        <v>26690</v>
      </c>
      <c r="M248" s="7">
        <v>27243</v>
      </c>
      <c r="N248" s="6">
        <v>27810</v>
      </c>
      <c r="O248" s="7">
        <v>27884</v>
      </c>
      <c r="P248" s="6">
        <v>27978</v>
      </c>
    </row>
    <row r="249" spans="2:16">
      <c r="B249" s="6">
        <v>24603</v>
      </c>
      <c r="C249" s="7">
        <v>24841</v>
      </c>
      <c r="D249" s="6">
        <v>24936</v>
      </c>
      <c r="E249" s="7">
        <v>25053</v>
      </c>
      <c r="F249" s="6">
        <v>25181</v>
      </c>
      <c r="G249" s="7">
        <v>25508</v>
      </c>
      <c r="H249" s="6">
        <v>25687</v>
      </c>
      <c r="I249" s="7">
        <v>25932</v>
      </c>
      <c r="J249" s="6">
        <v>26208</v>
      </c>
      <c r="K249" s="7">
        <v>26415</v>
      </c>
      <c r="L249" s="6">
        <v>26691</v>
      </c>
      <c r="M249" s="7">
        <v>27247</v>
      </c>
      <c r="N249" s="6">
        <v>27812</v>
      </c>
      <c r="O249" s="7">
        <v>27885</v>
      </c>
      <c r="P249" s="6">
        <v>27979</v>
      </c>
    </row>
    <row r="250" spans="2:16">
      <c r="B250" s="6">
        <v>24607</v>
      </c>
      <c r="C250" s="7">
        <v>24842</v>
      </c>
      <c r="D250" s="6">
        <v>24938</v>
      </c>
      <c r="E250" s="7">
        <v>25054</v>
      </c>
      <c r="F250" s="6">
        <v>25182</v>
      </c>
      <c r="G250" s="7">
        <v>25523</v>
      </c>
      <c r="H250" s="6">
        <v>25694</v>
      </c>
      <c r="I250" s="7">
        <v>25951</v>
      </c>
      <c r="J250" s="6">
        <v>26209</v>
      </c>
      <c r="K250" s="7">
        <v>26416</v>
      </c>
      <c r="L250" s="6">
        <v>26704</v>
      </c>
      <c r="M250" s="7">
        <v>27252</v>
      </c>
      <c r="N250" s="6">
        <v>27814</v>
      </c>
      <c r="O250" s="7">
        <v>27887</v>
      </c>
      <c r="P250" s="6">
        <v>27983</v>
      </c>
    </row>
    <row r="251" spans="2:16">
      <c r="B251" s="6">
        <v>24609</v>
      </c>
      <c r="C251" s="7">
        <v>24845</v>
      </c>
      <c r="D251" s="6">
        <v>24941</v>
      </c>
      <c r="E251" s="7">
        <v>25057</v>
      </c>
      <c r="F251" s="6">
        <v>25183</v>
      </c>
      <c r="G251" s="7">
        <v>25529</v>
      </c>
      <c r="H251" s="6">
        <v>25696</v>
      </c>
      <c r="I251" s="7">
        <v>25958</v>
      </c>
      <c r="J251" s="6">
        <v>26210</v>
      </c>
      <c r="K251" s="7">
        <v>26426</v>
      </c>
      <c r="L251" s="6">
        <v>26710</v>
      </c>
      <c r="M251" s="7">
        <v>27281</v>
      </c>
      <c r="N251" s="6">
        <v>27816</v>
      </c>
      <c r="O251" s="7">
        <v>27888</v>
      </c>
      <c r="P251" s="6">
        <v>27985</v>
      </c>
    </row>
    <row r="252" spans="2:16">
      <c r="B252" s="6">
        <v>24613</v>
      </c>
      <c r="C252" s="7">
        <v>24846</v>
      </c>
      <c r="D252" s="6">
        <v>24942</v>
      </c>
      <c r="E252" s="7">
        <v>25059</v>
      </c>
      <c r="F252" s="6">
        <v>25187</v>
      </c>
      <c r="G252" s="7">
        <v>25537</v>
      </c>
      <c r="H252" s="6">
        <v>25811</v>
      </c>
      <c r="I252" s="7">
        <v>25962</v>
      </c>
      <c r="J252" s="6">
        <v>26229</v>
      </c>
      <c r="K252" s="7">
        <v>26430</v>
      </c>
      <c r="L252" s="6">
        <v>26711</v>
      </c>
      <c r="M252" s="7">
        <v>27299</v>
      </c>
      <c r="N252" s="6">
        <v>27817</v>
      </c>
      <c r="O252" s="7">
        <v>27890</v>
      </c>
      <c r="P252" s="6">
        <v>28006</v>
      </c>
    </row>
    <row r="253" spans="2:16">
      <c r="B253" s="6">
        <v>24614</v>
      </c>
      <c r="C253" s="7">
        <v>24847</v>
      </c>
      <c r="D253" s="6">
        <v>24943</v>
      </c>
      <c r="E253" s="7">
        <v>25061</v>
      </c>
      <c r="F253" s="6">
        <v>25193</v>
      </c>
      <c r="G253" s="7">
        <v>25540</v>
      </c>
      <c r="H253" s="6">
        <v>25812</v>
      </c>
      <c r="I253" s="7">
        <v>25966</v>
      </c>
      <c r="J253" s="6">
        <v>26236</v>
      </c>
      <c r="K253" s="7">
        <v>26434</v>
      </c>
      <c r="L253" s="6">
        <v>26734</v>
      </c>
      <c r="M253" s="7">
        <v>27305</v>
      </c>
      <c r="N253" s="6">
        <v>27818</v>
      </c>
      <c r="O253" s="7">
        <v>27897</v>
      </c>
      <c r="P253" s="6">
        <v>28007</v>
      </c>
    </row>
    <row r="254" spans="2:16">
      <c r="B254" s="6">
        <v>24618</v>
      </c>
      <c r="C254" s="7">
        <v>24851</v>
      </c>
      <c r="D254" s="6">
        <v>24944</v>
      </c>
      <c r="E254" s="7">
        <v>25062</v>
      </c>
      <c r="F254" s="6">
        <v>25201</v>
      </c>
      <c r="G254" s="7">
        <v>25541</v>
      </c>
      <c r="H254" s="6">
        <v>25816</v>
      </c>
      <c r="I254" s="7">
        <v>25967</v>
      </c>
      <c r="J254" s="6">
        <v>26238</v>
      </c>
      <c r="K254" s="7">
        <v>26435</v>
      </c>
      <c r="L254" s="6">
        <v>26743</v>
      </c>
      <c r="M254" s="7">
        <v>27311</v>
      </c>
      <c r="N254" s="6">
        <v>27820</v>
      </c>
      <c r="O254" s="7">
        <v>27915</v>
      </c>
      <c r="P254" s="6">
        <v>28010</v>
      </c>
    </row>
    <row r="255" spans="2:16">
      <c r="B255" s="6">
        <v>24619</v>
      </c>
      <c r="C255" s="7">
        <v>24852</v>
      </c>
      <c r="D255" s="6">
        <v>24945</v>
      </c>
      <c r="E255" s="7">
        <v>25067</v>
      </c>
      <c r="F255" s="6">
        <v>25203</v>
      </c>
      <c r="G255" s="7">
        <v>25550</v>
      </c>
      <c r="H255" s="6">
        <v>25817</v>
      </c>
      <c r="I255" s="7">
        <v>25969</v>
      </c>
      <c r="J255" s="6">
        <v>26250</v>
      </c>
      <c r="K255" s="7">
        <v>26436</v>
      </c>
      <c r="L255" s="6">
        <v>26757</v>
      </c>
      <c r="M255" s="7">
        <v>27315</v>
      </c>
      <c r="N255" s="6">
        <v>27821</v>
      </c>
      <c r="O255" s="7">
        <v>27919</v>
      </c>
      <c r="P255" s="6">
        <v>28018</v>
      </c>
    </row>
    <row r="256" spans="2:16">
      <c r="B256" s="6">
        <v>24622</v>
      </c>
      <c r="C256" s="7">
        <v>24853</v>
      </c>
      <c r="D256" s="6">
        <v>24946</v>
      </c>
      <c r="E256" s="7">
        <v>25071</v>
      </c>
      <c r="F256" s="6">
        <v>25205</v>
      </c>
      <c r="G256" s="7">
        <v>25555</v>
      </c>
      <c r="H256" s="6">
        <v>25825</v>
      </c>
      <c r="I256" s="7">
        <v>25971</v>
      </c>
      <c r="J256" s="6">
        <v>26253</v>
      </c>
      <c r="K256" s="7">
        <v>26461</v>
      </c>
      <c r="L256" s="6">
        <v>26761</v>
      </c>
      <c r="M256" s="7">
        <v>27316</v>
      </c>
      <c r="N256" s="6">
        <v>27822</v>
      </c>
      <c r="O256" s="7">
        <v>27920</v>
      </c>
      <c r="P256" s="6">
        <v>28020</v>
      </c>
    </row>
    <row r="257" spans="2:16">
      <c r="B257" s="6">
        <v>24624</v>
      </c>
      <c r="C257" s="7">
        <v>24856</v>
      </c>
      <c r="D257" s="6">
        <v>24950</v>
      </c>
      <c r="E257" s="7">
        <v>25075</v>
      </c>
      <c r="F257" s="6">
        <v>25206</v>
      </c>
      <c r="G257" s="7">
        <v>25564</v>
      </c>
      <c r="H257" s="6">
        <v>25831</v>
      </c>
      <c r="I257" s="7">
        <v>25976</v>
      </c>
      <c r="J257" s="6">
        <v>26257</v>
      </c>
      <c r="K257" s="7">
        <v>26519</v>
      </c>
      <c r="L257" s="6">
        <v>26763</v>
      </c>
      <c r="M257" s="7">
        <v>27325</v>
      </c>
      <c r="N257" s="6">
        <v>27824</v>
      </c>
      <c r="O257" s="7">
        <v>27921</v>
      </c>
      <c r="P257" s="6">
        <v>28042</v>
      </c>
    </row>
    <row r="258" spans="2:16">
      <c r="B258" s="6">
        <v>24627</v>
      </c>
      <c r="C258" s="7">
        <v>24859</v>
      </c>
      <c r="D258" s="6">
        <v>24951</v>
      </c>
      <c r="E258" s="7">
        <v>25082</v>
      </c>
      <c r="F258" s="6">
        <v>25208</v>
      </c>
      <c r="G258" s="7">
        <v>25565</v>
      </c>
      <c r="H258" s="6">
        <v>25836</v>
      </c>
      <c r="I258" s="7">
        <v>25977</v>
      </c>
      <c r="J258" s="6">
        <v>26260</v>
      </c>
      <c r="K258" s="7">
        <v>26521</v>
      </c>
      <c r="L258" s="6">
        <v>26802</v>
      </c>
      <c r="M258" s="7">
        <v>27326</v>
      </c>
      <c r="N258" s="6">
        <v>27826</v>
      </c>
      <c r="O258" s="7">
        <v>27922</v>
      </c>
      <c r="P258" s="6">
        <v>28071</v>
      </c>
    </row>
    <row r="259" spans="2:16">
      <c r="B259" s="6">
        <v>24630</v>
      </c>
      <c r="C259" s="7">
        <v>24860</v>
      </c>
      <c r="D259" s="6">
        <v>24954</v>
      </c>
      <c r="E259" s="7">
        <v>25085</v>
      </c>
      <c r="F259" s="6">
        <v>25209</v>
      </c>
      <c r="G259" s="7">
        <v>25567</v>
      </c>
      <c r="H259" s="6">
        <v>25837</v>
      </c>
      <c r="I259" s="7">
        <v>25978</v>
      </c>
      <c r="J259" s="6">
        <v>26261</v>
      </c>
      <c r="K259" s="7">
        <v>26529</v>
      </c>
      <c r="L259" s="6">
        <v>26808</v>
      </c>
      <c r="M259" s="7">
        <v>27340</v>
      </c>
      <c r="N259" s="6">
        <v>27829</v>
      </c>
      <c r="O259" s="7">
        <v>27923</v>
      </c>
      <c r="P259" s="6">
        <v>28074</v>
      </c>
    </row>
    <row r="260" spans="2:16">
      <c r="B260" s="6">
        <v>24631</v>
      </c>
      <c r="C260" s="7">
        <v>24861</v>
      </c>
      <c r="D260" s="6">
        <v>24958</v>
      </c>
      <c r="E260" s="7">
        <v>25093</v>
      </c>
      <c r="F260" s="6">
        <v>25214</v>
      </c>
      <c r="G260" s="7">
        <v>25571</v>
      </c>
      <c r="H260" s="6">
        <v>25839</v>
      </c>
      <c r="I260" s="7">
        <v>25979</v>
      </c>
      <c r="J260" s="6">
        <v>26263</v>
      </c>
      <c r="K260" s="7">
        <v>26535</v>
      </c>
      <c r="L260" s="6">
        <v>26810</v>
      </c>
      <c r="M260" s="7">
        <v>27344</v>
      </c>
      <c r="N260" s="6">
        <v>27830</v>
      </c>
      <c r="O260" s="7">
        <v>27924</v>
      </c>
      <c r="P260" s="6">
        <v>28076</v>
      </c>
    </row>
    <row r="261" spans="2:16">
      <c r="B261" s="6">
        <v>24634</v>
      </c>
      <c r="C261" s="7">
        <v>24862</v>
      </c>
      <c r="D261" s="6">
        <v>24963</v>
      </c>
      <c r="E261" s="7">
        <v>25102</v>
      </c>
      <c r="F261" s="6">
        <v>25231</v>
      </c>
      <c r="G261" s="7">
        <v>25572</v>
      </c>
      <c r="H261" s="6">
        <v>25841</v>
      </c>
      <c r="I261" s="7">
        <v>25984</v>
      </c>
      <c r="J261" s="6">
        <v>26266</v>
      </c>
      <c r="K261" s="7">
        <v>26537</v>
      </c>
      <c r="L261" s="6">
        <v>26817</v>
      </c>
      <c r="M261" s="7">
        <v>27349</v>
      </c>
      <c r="N261" s="6">
        <v>27831</v>
      </c>
      <c r="O261" s="7">
        <v>27925</v>
      </c>
      <c r="P261" s="6">
        <v>28080</v>
      </c>
    </row>
    <row r="262" spans="2:16">
      <c r="B262" s="6">
        <v>24639</v>
      </c>
      <c r="C262" s="7">
        <v>24867</v>
      </c>
      <c r="D262" s="6">
        <v>24976</v>
      </c>
      <c r="E262" s="7">
        <v>25106</v>
      </c>
      <c r="F262" s="6">
        <v>25239</v>
      </c>
      <c r="G262" s="7">
        <v>25573</v>
      </c>
      <c r="H262" s="6">
        <v>25843</v>
      </c>
      <c r="I262" s="7">
        <v>25985</v>
      </c>
      <c r="J262" s="6">
        <v>26267</v>
      </c>
      <c r="K262" s="7">
        <v>26541</v>
      </c>
      <c r="L262" s="6">
        <v>26824</v>
      </c>
      <c r="M262" s="7">
        <v>27355</v>
      </c>
      <c r="N262" s="6">
        <v>27832</v>
      </c>
      <c r="O262" s="7">
        <v>27926</v>
      </c>
      <c r="P262" s="6">
        <v>28090</v>
      </c>
    </row>
    <row r="263" spans="2:16">
      <c r="B263" s="6">
        <v>24640</v>
      </c>
      <c r="C263" s="7">
        <v>24868</v>
      </c>
      <c r="D263" s="6">
        <v>24977</v>
      </c>
      <c r="E263" s="7">
        <v>25107</v>
      </c>
      <c r="F263" s="6">
        <v>25241</v>
      </c>
      <c r="G263" s="7">
        <v>25607</v>
      </c>
      <c r="H263" s="6">
        <v>25844</v>
      </c>
      <c r="I263" s="7">
        <v>25988</v>
      </c>
      <c r="J263" s="6">
        <v>26269</v>
      </c>
      <c r="K263" s="7">
        <v>26546</v>
      </c>
      <c r="L263" s="6">
        <v>26833</v>
      </c>
      <c r="M263" s="7">
        <v>27356</v>
      </c>
      <c r="N263" s="6">
        <v>27839</v>
      </c>
      <c r="O263" s="7">
        <v>27927</v>
      </c>
      <c r="P263" s="6">
        <v>28091</v>
      </c>
    </row>
    <row r="264" spans="2:16">
      <c r="B264" s="6">
        <v>24646</v>
      </c>
      <c r="C264" s="7">
        <v>24869</v>
      </c>
      <c r="D264" s="6">
        <v>24981</v>
      </c>
      <c r="E264" s="7">
        <v>25109</v>
      </c>
      <c r="F264" s="6">
        <v>25244</v>
      </c>
      <c r="G264" s="7">
        <v>25608</v>
      </c>
      <c r="H264" s="6">
        <v>25845</v>
      </c>
      <c r="I264" s="7">
        <v>25989</v>
      </c>
      <c r="J264" s="6">
        <v>26271</v>
      </c>
      <c r="K264" s="7">
        <v>26559</v>
      </c>
      <c r="L264" s="6">
        <v>26836</v>
      </c>
      <c r="M264" s="7">
        <v>27371</v>
      </c>
      <c r="N264" s="6">
        <v>27840</v>
      </c>
      <c r="O264" s="7">
        <v>27928</v>
      </c>
      <c r="P264" s="6">
        <v>28103</v>
      </c>
    </row>
    <row r="265" spans="2:16">
      <c r="B265" s="6">
        <v>24649</v>
      </c>
      <c r="C265" s="7">
        <v>24870</v>
      </c>
      <c r="D265" s="6">
        <v>24983</v>
      </c>
      <c r="E265" s="7">
        <v>25114</v>
      </c>
      <c r="F265" s="6">
        <v>25245</v>
      </c>
      <c r="G265" s="7">
        <v>25617</v>
      </c>
      <c r="H265" s="6">
        <v>25846</v>
      </c>
      <c r="I265" s="7">
        <v>26032</v>
      </c>
      <c r="J265" s="6">
        <v>26276</v>
      </c>
      <c r="K265" s="7">
        <v>26561</v>
      </c>
      <c r="L265" s="6">
        <v>26845</v>
      </c>
      <c r="M265" s="7">
        <v>27379</v>
      </c>
      <c r="N265" s="6">
        <v>27842</v>
      </c>
      <c r="O265" s="7">
        <v>27935</v>
      </c>
      <c r="P265" s="6">
        <v>28109</v>
      </c>
    </row>
    <row r="266" spans="2:16">
      <c r="B266" s="6">
        <v>24651</v>
      </c>
      <c r="C266" s="7">
        <v>24871</v>
      </c>
      <c r="D266" s="6">
        <v>24985</v>
      </c>
      <c r="E266" s="7">
        <v>25115</v>
      </c>
      <c r="F266" s="6">
        <v>25247</v>
      </c>
      <c r="G266" s="7">
        <v>25621</v>
      </c>
      <c r="H266" s="6">
        <v>25847</v>
      </c>
      <c r="I266" s="7">
        <v>26033</v>
      </c>
      <c r="J266" s="6">
        <v>26278</v>
      </c>
      <c r="K266" s="7">
        <v>26563</v>
      </c>
      <c r="L266" s="6">
        <v>26886</v>
      </c>
      <c r="M266" s="7">
        <v>27505</v>
      </c>
      <c r="N266" s="6">
        <v>27843</v>
      </c>
      <c r="O266" s="7">
        <v>27937</v>
      </c>
      <c r="P266" s="6">
        <v>28114</v>
      </c>
    </row>
    <row r="267" spans="2:16">
      <c r="B267" s="6">
        <v>24656</v>
      </c>
      <c r="C267" s="7">
        <v>24874</v>
      </c>
      <c r="D267" s="6">
        <v>24991</v>
      </c>
      <c r="E267" s="7">
        <v>25118</v>
      </c>
      <c r="F267" s="6">
        <v>25248</v>
      </c>
      <c r="G267" s="7">
        <v>25625</v>
      </c>
      <c r="H267" s="6">
        <v>25848</v>
      </c>
      <c r="I267" s="7">
        <v>26034</v>
      </c>
      <c r="J267" s="6">
        <v>26280</v>
      </c>
      <c r="K267" s="7">
        <v>26570</v>
      </c>
      <c r="L267" s="6">
        <v>27007</v>
      </c>
      <c r="M267" s="7">
        <v>27506</v>
      </c>
      <c r="N267" s="6">
        <v>27844</v>
      </c>
      <c r="O267" s="7">
        <v>27938</v>
      </c>
      <c r="P267" s="6">
        <v>28119</v>
      </c>
    </row>
    <row r="268" spans="2:16">
      <c r="B268" s="6">
        <v>24658</v>
      </c>
      <c r="C268" s="7">
        <v>24877</v>
      </c>
      <c r="D268" s="6">
        <v>25002</v>
      </c>
      <c r="E268" s="7">
        <v>25119</v>
      </c>
      <c r="F268" s="6">
        <v>25250</v>
      </c>
      <c r="G268" s="7">
        <v>25634</v>
      </c>
      <c r="H268" s="6">
        <v>25856</v>
      </c>
      <c r="I268" s="7">
        <v>26036</v>
      </c>
      <c r="J268" s="6">
        <v>26283</v>
      </c>
      <c r="K268" s="7">
        <v>26571</v>
      </c>
      <c r="L268" s="6">
        <v>27011</v>
      </c>
      <c r="M268" s="7">
        <v>27507</v>
      </c>
      <c r="N268" s="6">
        <v>27847</v>
      </c>
      <c r="O268" s="7">
        <v>27942</v>
      </c>
      <c r="P268" s="6">
        <v>28125</v>
      </c>
    </row>
    <row r="278" spans="2:16">
      <c r="B278" s="2" t="str">
        <f>B8</f>
        <v>Effective June 1, 2025</v>
      </c>
    </row>
    <row r="279" ht="13.5"/>
    <row r="280" ht="13.5" spans="2:16">
      <c r="B280" s="3" t="s">
        <v>1318</v>
      </c>
      <c r="C280" s="4"/>
      <c r="D280" s="4"/>
      <c r="E280" s="4"/>
      <c r="F280" s="4"/>
      <c r="G280" s="4"/>
      <c r="H280" s="4"/>
      <c r="I280" s="4"/>
      <c r="J280" s="4"/>
      <c r="K280" s="4"/>
      <c r="L280" s="4"/>
      <c r="M280" s="4"/>
      <c r="N280" s="4"/>
      <c r="O280" s="4"/>
      <c r="P280" s="5"/>
    </row>
    <row r="282" spans="2:16">
      <c r="B282" s="6">
        <v>28127</v>
      </c>
      <c r="C282" s="7">
        <v>28398</v>
      </c>
      <c r="D282" s="6">
        <v>28512</v>
      </c>
      <c r="E282" s="7">
        <v>28636</v>
      </c>
      <c r="F282" s="6">
        <v>28768</v>
      </c>
      <c r="G282" s="7">
        <v>29080</v>
      </c>
      <c r="H282" s="6">
        <v>29372</v>
      </c>
      <c r="I282" s="7">
        <v>29544</v>
      </c>
      <c r="J282" s="6">
        <v>29728</v>
      </c>
      <c r="K282" s="7">
        <v>30056</v>
      </c>
      <c r="L282" s="6">
        <v>30293</v>
      </c>
      <c r="M282" s="7">
        <v>30533</v>
      </c>
      <c r="N282" s="6">
        <v>30678</v>
      </c>
      <c r="O282" s="7">
        <v>31035</v>
      </c>
      <c r="P282" s="6">
        <v>31331</v>
      </c>
    </row>
    <row r="283" spans="2:16">
      <c r="B283" s="6">
        <v>28128</v>
      </c>
      <c r="C283" s="7">
        <v>28399</v>
      </c>
      <c r="D283" s="6">
        <v>28515</v>
      </c>
      <c r="E283" s="7">
        <v>28640</v>
      </c>
      <c r="F283" s="6">
        <v>28771</v>
      </c>
      <c r="G283" s="7">
        <v>29081</v>
      </c>
      <c r="H283" s="6">
        <v>29373</v>
      </c>
      <c r="I283" s="7">
        <v>29545</v>
      </c>
      <c r="J283" s="6">
        <v>29729</v>
      </c>
      <c r="K283" s="7">
        <v>30103</v>
      </c>
      <c r="L283" s="6">
        <v>30295</v>
      </c>
      <c r="M283" s="7">
        <v>30534</v>
      </c>
      <c r="N283" s="6">
        <v>30683</v>
      </c>
      <c r="O283" s="7">
        <v>31036</v>
      </c>
      <c r="P283" s="6">
        <v>31510</v>
      </c>
    </row>
    <row r="284" spans="2:16">
      <c r="B284" s="6">
        <v>28129</v>
      </c>
      <c r="C284" s="7">
        <v>28420</v>
      </c>
      <c r="D284" s="6">
        <v>28516</v>
      </c>
      <c r="E284" s="7">
        <v>28646</v>
      </c>
      <c r="F284" s="6">
        <v>28774</v>
      </c>
      <c r="G284" s="7">
        <v>29082</v>
      </c>
      <c r="H284" s="6">
        <v>29374</v>
      </c>
      <c r="I284" s="7">
        <v>29547</v>
      </c>
      <c r="J284" s="6">
        <v>29741</v>
      </c>
      <c r="K284" s="7">
        <v>30104</v>
      </c>
      <c r="L284" s="6">
        <v>30410</v>
      </c>
      <c r="M284" s="7">
        <v>30537</v>
      </c>
      <c r="N284" s="6">
        <v>30707</v>
      </c>
      <c r="O284" s="7">
        <v>31037</v>
      </c>
      <c r="P284" s="6">
        <v>31512</v>
      </c>
    </row>
    <row r="285" spans="2:16">
      <c r="B285" s="6">
        <v>28133</v>
      </c>
      <c r="C285" s="7">
        <v>28421</v>
      </c>
      <c r="D285" s="6">
        <v>28520</v>
      </c>
      <c r="E285" s="7">
        <v>28651</v>
      </c>
      <c r="F285" s="6">
        <v>28775</v>
      </c>
      <c r="G285" s="7">
        <v>29101</v>
      </c>
      <c r="H285" s="6">
        <v>29377</v>
      </c>
      <c r="I285" s="7">
        <v>29555</v>
      </c>
      <c r="J285" s="6">
        <v>29743</v>
      </c>
      <c r="K285" s="7">
        <v>30105</v>
      </c>
      <c r="L285" s="6">
        <v>30411</v>
      </c>
      <c r="M285" s="7">
        <v>30540</v>
      </c>
      <c r="N285" s="6">
        <v>30708</v>
      </c>
      <c r="O285" s="7">
        <v>31041</v>
      </c>
      <c r="P285" s="6">
        <v>31513</v>
      </c>
    </row>
    <row r="286" spans="2:16">
      <c r="B286" s="6">
        <v>28135</v>
      </c>
      <c r="C286" s="7">
        <v>28423</v>
      </c>
      <c r="D286" s="6">
        <v>28521</v>
      </c>
      <c r="E286" s="7">
        <v>28654</v>
      </c>
      <c r="F286" s="6">
        <v>28777</v>
      </c>
      <c r="G286" s="7">
        <v>29104</v>
      </c>
      <c r="H286" s="6">
        <v>29379</v>
      </c>
      <c r="I286" s="7">
        <v>29556</v>
      </c>
      <c r="J286" s="6">
        <v>29810</v>
      </c>
      <c r="K286" s="7">
        <v>30108</v>
      </c>
      <c r="L286" s="6">
        <v>30412</v>
      </c>
      <c r="M286" s="7">
        <v>30545</v>
      </c>
      <c r="N286" s="6">
        <v>30711</v>
      </c>
      <c r="O286" s="7">
        <v>31042</v>
      </c>
      <c r="P286" s="6">
        <v>31515</v>
      </c>
    </row>
    <row r="287" spans="2:16">
      <c r="B287" s="6">
        <v>28139</v>
      </c>
      <c r="C287" s="7">
        <v>28424</v>
      </c>
      <c r="D287" s="6">
        <v>28523</v>
      </c>
      <c r="E287" s="7">
        <v>28660</v>
      </c>
      <c r="F287" s="6">
        <v>28782</v>
      </c>
      <c r="G287" s="7">
        <v>29105</v>
      </c>
      <c r="H287" s="6">
        <v>29384</v>
      </c>
      <c r="I287" s="7">
        <v>29565</v>
      </c>
      <c r="J287" s="6">
        <v>29812</v>
      </c>
      <c r="K287" s="7">
        <v>30113</v>
      </c>
      <c r="L287" s="6">
        <v>30413</v>
      </c>
      <c r="M287" s="7">
        <v>30547</v>
      </c>
      <c r="N287" s="6">
        <v>30724</v>
      </c>
      <c r="O287" s="7">
        <v>31044</v>
      </c>
      <c r="P287" s="6">
        <v>31518</v>
      </c>
    </row>
    <row r="288" spans="2:16">
      <c r="B288" s="6">
        <v>28163</v>
      </c>
      <c r="C288" s="7">
        <v>28430</v>
      </c>
      <c r="D288" s="6">
        <v>28524</v>
      </c>
      <c r="E288" s="7">
        <v>28663</v>
      </c>
      <c r="F288" s="6">
        <v>28784</v>
      </c>
      <c r="G288" s="7">
        <v>29107</v>
      </c>
      <c r="H288" s="6">
        <v>29429</v>
      </c>
      <c r="I288" s="7">
        <v>29567</v>
      </c>
      <c r="J288" s="6">
        <v>29813</v>
      </c>
      <c r="K288" s="7">
        <v>30124</v>
      </c>
      <c r="L288" s="6">
        <v>30420</v>
      </c>
      <c r="M288" s="7">
        <v>30554</v>
      </c>
      <c r="N288" s="6">
        <v>30735</v>
      </c>
      <c r="O288" s="7">
        <v>31050</v>
      </c>
      <c r="P288" s="6">
        <v>31519</v>
      </c>
    </row>
    <row r="289" spans="2:16">
      <c r="B289" s="6">
        <v>28167</v>
      </c>
      <c r="C289" s="7">
        <v>28431</v>
      </c>
      <c r="D289" s="6">
        <v>28525</v>
      </c>
      <c r="E289" s="7">
        <v>28664</v>
      </c>
      <c r="F289" s="6">
        <v>28785</v>
      </c>
      <c r="G289" s="7">
        <v>29111</v>
      </c>
      <c r="H289" s="6">
        <v>29431</v>
      </c>
      <c r="I289" s="7">
        <v>29570</v>
      </c>
      <c r="J289" s="6">
        <v>29817</v>
      </c>
      <c r="K289" s="7">
        <v>30139</v>
      </c>
      <c r="L289" s="6">
        <v>30421</v>
      </c>
      <c r="M289" s="7">
        <v>30557</v>
      </c>
      <c r="N289" s="6">
        <v>30746</v>
      </c>
      <c r="O289" s="7">
        <v>31051</v>
      </c>
      <c r="P289" s="6">
        <v>31527</v>
      </c>
    </row>
    <row r="290" spans="2:16">
      <c r="B290" s="6">
        <v>28168</v>
      </c>
      <c r="C290" s="7">
        <v>28432</v>
      </c>
      <c r="D290" s="6">
        <v>28526</v>
      </c>
      <c r="E290" s="7">
        <v>28665</v>
      </c>
      <c r="F290" s="6">
        <v>28789</v>
      </c>
      <c r="G290" s="7">
        <v>29112</v>
      </c>
      <c r="H290" s="6">
        <v>29432</v>
      </c>
      <c r="I290" s="7">
        <v>29574</v>
      </c>
      <c r="J290" s="6">
        <v>29819</v>
      </c>
      <c r="K290" s="7">
        <v>30147</v>
      </c>
      <c r="L290" s="6">
        <v>30424</v>
      </c>
      <c r="M290" s="7">
        <v>30558</v>
      </c>
      <c r="N290" s="6">
        <v>30747</v>
      </c>
      <c r="O290" s="7">
        <v>31054</v>
      </c>
      <c r="P290" s="6">
        <v>31532</v>
      </c>
    </row>
    <row r="291" spans="2:16">
      <c r="B291" s="6">
        <v>28170</v>
      </c>
      <c r="C291" s="7">
        <v>28433</v>
      </c>
      <c r="D291" s="6">
        <v>28527</v>
      </c>
      <c r="E291" s="7">
        <v>28669</v>
      </c>
      <c r="F291" s="6">
        <v>28904</v>
      </c>
      <c r="G291" s="7">
        <v>29113</v>
      </c>
      <c r="H291" s="6">
        <v>29434</v>
      </c>
      <c r="I291" s="7">
        <v>29581</v>
      </c>
      <c r="J291" s="6">
        <v>29821</v>
      </c>
      <c r="K291" s="7">
        <v>30148</v>
      </c>
      <c r="L291" s="6">
        <v>30425</v>
      </c>
      <c r="M291" s="7">
        <v>30564</v>
      </c>
      <c r="N291" s="6">
        <v>30752</v>
      </c>
      <c r="O291" s="7">
        <v>31055</v>
      </c>
      <c r="P291" s="6">
        <v>31533</v>
      </c>
    </row>
    <row r="292" spans="2:16">
      <c r="B292" s="6">
        <v>28315</v>
      </c>
      <c r="C292" s="7">
        <v>28434</v>
      </c>
      <c r="D292" s="6">
        <v>28528</v>
      </c>
      <c r="E292" s="7">
        <v>28670</v>
      </c>
      <c r="F292" s="6">
        <v>28905</v>
      </c>
      <c r="G292" s="7">
        <v>29114</v>
      </c>
      <c r="H292" s="6">
        <v>29435</v>
      </c>
      <c r="I292" s="7">
        <v>29583</v>
      </c>
      <c r="J292" s="6">
        <v>29822</v>
      </c>
      <c r="K292" s="7">
        <v>30151</v>
      </c>
      <c r="L292" s="6">
        <v>30426</v>
      </c>
      <c r="M292" s="7">
        <v>30567</v>
      </c>
      <c r="N292" s="6">
        <v>30802</v>
      </c>
      <c r="O292" s="7">
        <v>31057</v>
      </c>
      <c r="P292" s="6">
        <v>31537</v>
      </c>
    </row>
    <row r="293" spans="2:16">
      <c r="B293" s="6">
        <v>28318</v>
      </c>
      <c r="C293" s="7">
        <v>28435</v>
      </c>
      <c r="D293" s="6">
        <v>28537</v>
      </c>
      <c r="E293" s="7">
        <v>28672</v>
      </c>
      <c r="F293" s="6">
        <v>28906</v>
      </c>
      <c r="G293" s="7">
        <v>29124</v>
      </c>
      <c r="H293" s="6">
        <v>29436</v>
      </c>
      <c r="I293" s="7">
        <v>29584</v>
      </c>
      <c r="J293" s="6">
        <v>29824</v>
      </c>
      <c r="K293" s="7">
        <v>30170</v>
      </c>
      <c r="L293" s="6">
        <v>30427</v>
      </c>
      <c r="M293" s="7">
        <v>30568</v>
      </c>
      <c r="N293" s="6">
        <v>30803</v>
      </c>
      <c r="O293" s="7">
        <v>31058</v>
      </c>
      <c r="P293" s="6">
        <v>31539</v>
      </c>
    </row>
    <row r="294" spans="2:16">
      <c r="B294" s="6">
        <v>28319</v>
      </c>
      <c r="C294" s="7">
        <v>28436</v>
      </c>
      <c r="D294" s="6">
        <v>28538</v>
      </c>
      <c r="E294" s="7">
        <v>28675</v>
      </c>
      <c r="F294" s="6">
        <v>28909</v>
      </c>
      <c r="G294" s="7">
        <v>29125</v>
      </c>
      <c r="H294" s="6">
        <v>29437</v>
      </c>
      <c r="I294" s="7">
        <v>29589</v>
      </c>
      <c r="J294" s="6">
        <v>29827</v>
      </c>
      <c r="K294" s="7">
        <v>30171</v>
      </c>
      <c r="L294" s="6">
        <v>30434</v>
      </c>
      <c r="M294" s="7">
        <v>30571</v>
      </c>
      <c r="N294" s="6">
        <v>30807</v>
      </c>
      <c r="O294" s="7">
        <v>31063</v>
      </c>
      <c r="P294" s="6">
        <v>31542</v>
      </c>
    </row>
    <row r="295" spans="2:16">
      <c r="B295" s="6">
        <v>28320</v>
      </c>
      <c r="C295" s="7">
        <v>28438</v>
      </c>
      <c r="D295" s="6">
        <v>28539</v>
      </c>
      <c r="E295" s="7">
        <v>28676</v>
      </c>
      <c r="F295" s="6">
        <v>29001</v>
      </c>
      <c r="G295" s="7">
        <v>29126</v>
      </c>
      <c r="H295" s="6">
        <v>29438</v>
      </c>
      <c r="I295" s="7">
        <v>29592</v>
      </c>
      <c r="J295" s="6">
        <v>29831</v>
      </c>
      <c r="K295" s="7">
        <v>30173</v>
      </c>
      <c r="L295" s="6">
        <v>30438</v>
      </c>
      <c r="M295" s="7">
        <v>30572</v>
      </c>
      <c r="N295" s="6">
        <v>30808</v>
      </c>
      <c r="O295" s="7">
        <v>31064</v>
      </c>
      <c r="P295" s="6">
        <v>31544</v>
      </c>
    </row>
    <row r="296" spans="2:16">
      <c r="B296" s="6">
        <v>28323</v>
      </c>
      <c r="C296" s="7">
        <v>28439</v>
      </c>
      <c r="D296" s="6">
        <v>28552</v>
      </c>
      <c r="E296" s="7">
        <v>28683</v>
      </c>
      <c r="F296" s="6">
        <v>29003</v>
      </c>
      <c r="G296" s="7">
        <v>29128</v>
      </c>
      <c r="H296" s="6">
        <v>29440</v>
      </c>
      <c r="I296" s="7">
        <v>29596</v>
      </c>
      <c r="J296" s="6">
        <v>29832</v>
      </c>
      <c r="K296" s="7">
        <v>30176</v>
      </c>
      <c r="L296" s="6">
        <v>30439</v>
      </c>
      <c r="M296" s="7">
        <v>30573</v>
      </c>
      <c r="N296" s="6">
        <v>30810</v>
      </c>
      <c r="O296" s="7">
        <v>31066</v>
      </c>
      <c r="P296" s="6">
        <v>31546</v>
      </c>
    </row>
    <row r="297" spans="2:16">
      <c r="B297" s="6">
        <v>28325</v>
      </c>
      <c r="C297" s="7">
        <v>28441</v>
      </c>
      <c r="D297" s="6">
        <v>28553</v>
      </c>
      <c r="E297" s="7">
        <v>28685</v>
      </c>
      <c r="F297" s="6">
        <v>29009</v>
      </c>
      <c r="G297" s="7">
        <v>29129</v>
      </c>
      <c r="H297" s="6">
        <v>29447</v>
      </c>
      <c r="I297" s="7">
        <v>29620</v>
      </c>
      <c r="J297" s="6">
        <v>29835</v>
      </c>
      <c r="K297" s="7">
        <v>30177</v>
      </c>
      <c r="L297" s="6">
        <v>30442</v>
      </c>
      <c r="M297" s="7">
        <v>30576</v>
      </c>
      <c r="N297" s="6">
        <v>30811</v>
      </c>
      <c r="O297" s="7">
        <v>31068</v>
      </c>
      <c r="P297" s="6">
        <v>31549</v>
      </c>
    </row>
    <row r="298" spans="2:16">
      <c r="B298" s="6">
        <v>28332</v>
      </c>
      <c r="C298" s="7">
        <v>28442</v>
      </c>
      <c r="D298" s="6">
        <v>28554</v>
      </c>
      <c r="E298" s="7">
        <v>28689</v>
      </c>
      <c r="F298" s="6">
        <v>29010</v>
      </c>
      <c r="G298" s="7">
        <v>29130</v>
      </c>
      <c r="H298" s="6">
        <v>29448</v>
      </c>
      <c r="I298" s="7">
        <v>29628</v>
      </c>
      <c r="J298" s="6">
        <v>29838</v>
      </c>
      <c r="K298" s="7">
        <v>30178</v>
      </c>
      <c r="L298" s="6">
        <v>30445</v>
      </c>
      <c r="M298" s="7">
        <v>30580</v>
      </c>
      <c r="N298" s="6">
        <v>30817</v>
      </c>
      <c r="O298" s="7">
        <v>31070</v>
      </c>
      <c r="P298" s="6">
        <v>31550</v>
      </c>
    </row>
    <row r="299" spans="2:16">
      <c r="B299" s="6">
        <v>28337</v>
      </c>
      <c r="C299" s="7">
        <v>28444</v>
      </c>
      <c r="D299" s="6">
        <v>28555</v>
      </c>
      <c r="E299" s="7">
        <v>28702</v>
      </c>
      <c r="F299" s="6">
        <v>29014</v>
      </c>
      <c r="G299" s="7">
        <v>29133</v>
      </c>
      <c r="H299" s="6">
        <v>29449</v>
      </c>
      <c r="I299" s="7">
        <v>29635</v>
      </c>
      <c r="J299" s="6">
        <v>29842</v>
      </c>
      <c r="K299" s="7">
        <v>30182</v>
      </c>
      <c r="L299" s="6">
        <v>30446</v>
      </c>
      <c r="M299" s="7">
        <v>30581</v>
      </c>
      <c r="N299" s="6">
        <v>30818</v>
      </c>
      <c r="O299" s="7">
        <v>31071</v>
      </c>
      <c r="P299" s="6">
        <v>31551</v>
      </c>
    </row>
    <row r="300" spans="2:16">
      <c r="B300" s="6">
        <v>28338</v>
      </c>
      <c r="C300" s="7">
        <v>28447</v>
      </c>
      <c r="D300" s="6">
        <v>28557</v>
      </c>
      <c r="E300" s="7">
        <v>28708</v>
      </c>
      <c r="F300" s="6">
        <v>29015</v>
      </c>
      <c r="G300" s="7">
        <v>29135</v>
      </c>
      <c r="H300" s="6">
        <v>29450</v>
      </c>
      <c r="I300" s="7">
        <v>29638</v>
      </c>
      <c r="J300" s="6">
        <v>29844</v>
      </c>
      <c r="K300" s="7">
        <v>30183</v>
      </c>
      <c r="L300" s="6">
        <v>30447</v>
      </c>
      <c r="M300" s="7">
        <v>30582</v>
      </c>
      <c r="N300" s="6">
        <v>30819</v>
      </c>
      <c r="O300" s="7">
        <v>31072</v>
      </c>
      <c r="P300" s="6">
        <v>31552</v>
      </c>
    </row>
    <row r="301" spans="2:16">
      <c r="B301" s="6">
        <v>28340</v>
      </c>
      <c r="C301" s="7">
        <v>28448</v>
      </c>
      <c r="D301" s="6">
        <v>28570</v>
      </c>
      <c r="E301" s="7">
        <v>28709</v>
      </c>
      <c r="F301" s="6">
        <v>29018</v>
      </c>
      <c r="G301" s="7">
        <v>29137</v>
      </c>
      <c r="H301" s="6">
        <v>29452</v>
      </c>
      <c r="I301" s="7">
        <v>29639</v>
      </c>
      <c r="J301" s="6">
        <v>29847</v>
      </c>
      <c r="K301" s="7">
        <v>30184</v>
      </c>
      <c r="L301" s="6">
        <v>30450</v>
      </c>
      <c r="M301" s="7">
        <v>30599</v>
      </c>
      <c r="N301" s="6">
        <v>30820</v>
      </c>
      <c r="O301" s="7">
        <v>31075</v>
      </c>
      <c r="P301" s="6">
        <v>31553</v>
      </c>
    </row>
    <row r="302" spans="2:16">
      <c r="B302" s="6">
        <v>28341</v>
      </c>
      <c r="C302" s="7">
        <v>28450</v>
      </c>
      <c r="D302" s="6">
        <v>28571</v>
      </c>
      <c r="E302" s="7">
        <v>28710</v>
      </c>
      <c r="F302" s="6">
        <v>29030</v>
      </c>
      <c r="G302" s="7">
        <v>29138</v>
      </c>
      <c r="H302" s="6">
        <v>29453</v>
      </c>
      <c r="I302" s="7">
        <v>29645</v>
      </c>
      <c r="J302" s="6">
        <v>29849</v>
      </c>
      <c r="K302" s="7">
        <v>30185</v>
      </c>
      <c r="L302" s="6">
        <v>30451</v>
      </c>
      <c r="M302" s="7">
        <v>30619</v>
      </c>
      <c r="N302" s="6">
        <v>30822</v>
      </c>
      <c r="O302" s="7">
        <v>31076</v>
      </c>
      <c r="P302" s="6">
        <v>31557</v>
      </c>
    </row>
    <row r="303" spans="2:16">
      <c r="B303" s="6">
        <v>28342</v>
      </c>
      <c r="C303" s="7">
        <v>28452</v>
      </c>
      <c r="D303" s="6">
        <v>28572</v>
      </c>
      <c r="E303" s="7">
        <v>28712</v>
      </c>
      <c r="F303" s="6">
        <v>29032</v>
      </c>
      <c r="G303" s="7">
        <v>29142</v>
      </c>
      <c r="H303" s="6">
        <v>29455</v>
      </c>
      <c r="I303" s="7">
        <v>29655</v>
      </c>
      <c r="J303" s="6">
        <v>29853</v>
      </c>
      <c r="K303" s="7">
        <v>30204</v>
      </c>
      <c r="L303" s="6">
        <v>30452</v>
      </c>
      <c r="M303" s="7">
        <v>30624</v>
      </c>
      <c r="N303" s="6">
        <v>30823</v>
      </c>
      <c r="O303" s="7">
        <v>31078</v>
      </c>
      <c r="P303" s="6">
        <v>31560</v>
      </c>
    </row>
    <row r="304" spans="2:16">
      <c r="B304" s="6">
        <v>28344</v>
      </c>
      <c r="C304" s="7">
        <v>28453</v>
      </c>
      <c r="D304" s="6">
        <v>28573</v>
      </c>
      <c r="E304" s="7">
        <v>28713</v>
      </c>
      <c r="F304" s="6">
        <v>29037</v>
      </c>
      <c r="G304" s="7">
        <v>29143</v>
      </c>
      <c r="H304" s="6">
        <v>29458</v>
      </c>
      <c r="I304" s="7">
        <v>29658</v>
      </c>
      <c r="J304" s="6">
        <v>29856</v>
      </c>
      <c r="K304" s="7">
        <v>30205</v>
      </c>
      <c r="L304" s="6">
        <v>30453</v>
      </c>
      <c r="M304" s="7">
        <v>30625</v>
      </c>
      <c r="N304" s="6">
        <v>30828</v>
      </c>
      <c r="O304" s="7">
        <v>31079</v>
      </c>
      <c r="P304" s="6">
        <v>31562</v>
      </c>
    </row>
    <row r="305" spans="2:16">
      <c r="B305" s="6">
        <v>28347</v>
      </c>
      <c r="C305" s="7">
        <v>28454</v>
      </c>
      <c r="D305" s="6">
        <v>28574</v>
      </c>
      <c r="E305" s="7">
        <v>28718</v>
      </c>
      <c r="F305" s="6">
        <v>29038</v>
      </c>
      <c r="G305" s="7">
        <v>29145</v>
      </c>
      <c r="H305" s="6">
        <v>29468</v>
      </c>
      <c r="I305" s="7">
        <v>29659</v>
      </c>
      <c r="J305" s="6">
        <v>29899</v>
      </c>
      <c r="K305" s="7">
        <v>30206</v>
      </c>
      <c r="L305" s="6">
        <v>30455</v>
      </c>
      <c r="M305" s="7">
        <v>30627</v>
      </c>
      <c r="N305" s="6">
        <v>30833</v>
      </c>
      <c r="O305" s="7">
        <v>31082</v>
      </c>
      <c r="P305" s="6">
        <v>31563</v>
      </c>
    </row>
    <row r="306" spans="2:16">
      <c r="B306" s="6">
        <v>28350</v>
      </c>
      <c r="C306" s="7">
        <v>28455</v>
      </c>
      <c r="D306" s="6">
        <v>28578</v>
      </c>
      <c r="E306" s="7">
        <v>28722</v>
      </c>
      <c r="F306" s="6">
        <v>29039</v>
      </c>
      <c r="G306" s="7">
        <v>29146</v>
      </c>
      <c r="H306" s="6">
        <v>29469</v>
      </c>
      <c r="I306" s="7">
        <v>29661</v>
      </c>
      <c r="J306" s="6">
        <v>29911</v>
      </c>
      <c r="K306" s="7">
        <v>30217</v>
      </c>
      <c r="L306" s="6">
        <v>30456</v>
      </c>
      <c r="M306" s="7">
        <v>30628</v>
      </c>
      <c r="N306" s="6">
        <v>31006</v>
      </c>
      <c r="O306" s="7">
        <v>31083</v>
      </c>
      <c r="P306" s="6">
        <v>31565</v>
      </c>
    </row>
    <row r="307" spans="2:16">
      <c r="B307" s="6">
        <v>28351</v>
      </c>
      <c r="C307" s="7">
        <v>28456</v>
      </c>
      <c r="D307" s="6">
        <v>28579</v>
      </c>
      <c r="E307" s="7">
        <v>28730</v>
      </c>
      <c r="F307" s="6">
        <v>29040</v>
      </c>
      <c r="G307" s="7">
        <v>29148</v>
      </c>
      <c r="H307" s="6">
        <v>29470</v>
      </c>
      <c r="I307" s="7">
        <v>29664</v>
      </c>
      <c r="J307" s="6">
        <v>29914</v>
      </c>
      <c r="K307" s="7">
        <v>30218</v>
      </c>
      <c r="L307" s="6">
        <v>30457</v>
      </c>
      <c r="M307" s="7">
        <v>30629</v>
      </c>
      <c r="N307" s="6">
        <v>31007</v>
      </c>
      <c r="O307" s="7">
        <v>31089</v>
      </c>
      <c r="P307" s="6">
        <v>31566</v>
      </c>
    </row>
    <row r="308" spans="2:16">
      <c r="B308" s="6">
        <v>28361</v>
      </c>
      <c r="C308" s="7">
        <v>28458</v>
      </c>
      <c r="D308" s="6">
        <v>28580</v>
      </c>
      <c r="E308" s="7">
        <v>28736</v>
      </c>
      <c r="F308" s="6">
        <v>29041</v>
      </c>
      <c r="G308" s="7">
        <v>29162</v>
      </c>
      <c r="H308" s="6">
        <v>29471</v>
      </c>
      <c r="I308" s="7">
        <v>29666</v>
      </c>
      <c r="J308" s="6">
        <v>29916</v>
      </c>
      <c r="K308" s="7">
        <v>30220</v>
      </c>
      <c r="L308" s="6">
        <v>30467</v>
      </c>
      <c r="M308" s="7">
        <v>30630</v>
      </c>
      <c r="N308" s="6">
        <v>31012</v>
      </c>
      <c r="O308" s="7">
        <v>31090</v>
      </c>
      <c r="P308" s="6">
        <v>31567</v>
      </c>
    </row>
    <row r="309" spans="2:16">
      <c r="B309" s="6">
        <v>28362</v>
      </c>
      <c r="C309" s="7">
        <v>28459</v>
      </c>
      <c r="D309" s="6">
        <v>28581</v>
      </c>
      <c r="E309" s="7">
        <v>28739</v>
      </c>
      <c r="F309" s="6">
        <v>29042</v>
      </c>
      <c r="G309" s="7">
        <v>29163</v>
      </c>
      <c r="H309" s="6">
        <v>29472</v>
      </c>
      <c r="I309" s="7">
        <v>29671</v>
      </c>
      <c r="J309" s="6">
        <v>29918</v>
      </c>
      <c r="K309" s="7">
        <v>30222</v>
      </c>
      <c r="L309" s="6">
        <v>30470</v>
      </c>
      <c r="M309" s="7">
        <v>30631</v>
      </c>
      <c r="N309" s="6">
        <v>31013</v>
      </c>
      <c r="O309" s="7">
        <v>31091</v>
      </c>
      <c r="P309" s="6">
        <v>31568</v>
      </c>
    </row>
    <row r="310" spans="2:16">
      <c r="B310" s="6">
        <v>28363</v>
      </c>
      <c r="C310" s="7">
        <v>28461</v>
      </c>
      <c r="D310" s="6">
        <v>28584</v>
      </c>
      <c r="E310" s="7">
        <v>28740</v>
      </c>
      <c r="F310" s="6">
        <v>29045</v>
      </c>
      <c r="G310" s="7">
        <v>29164</v>
      </c>
      <c r="H310" s="6">
        <v>29474</v>
      </c>
      <c r="I310" s="7">
        <v>29676</v>
      </c>
      <c r="J310" s="6">
        <v>29921</v>
      </c>
      <c r="K310" s="7">
        <v>30230</v>
      </c>
      <c r="L310" s="6">
        <v>30471</v>
      </c>
      <c r="M310" s="7">
        <v>30633</v>
      </c>
      <c r="N310" s="6">
        <v>31014</v>
      </c>
      <c r="O310" s="7">
        <v>31092</v>
      </c>
      <c r="P310" s="6">
        <v>31569</v>
      </c>
    </row>
    <row r="311" spans="2:16">
      <c r="B311" s="6">
        <v>28365</v>
      </c>
      <c r="C311" s="7">
        <v>28462</v>
      </c>
      <c r="D311" s="6">
        <v>28585</v>
      </c>
      <c r="E311" s="7">
        <v>28743</v>
      </c>
      <c r="F311" s="6">
        <v>29047</v>
      </c>
      <c r="G311" s="7">
        <v>29166</v>
      </c>
      <c r="H311" s="6">
        <v>29475</v>
      </c>
      <c r="I311" s="7">
        <v>29683</v>
      </c>
      <c r="J311" s="6">
        <v>29924</v>
      </c>
      <c r="K311" s="7">
        <v>30232</v>
      </c>
      <c r="L311" s="6">
        <v>30473</v>
      </c>
      <c r="M311" s="7">
        <v>30641</v>
      </c>
      <c r="N311" s="6">
        <v>31016</v>
      </c>
      <c r="O311" s="7">
        <v>31096</v>
      </c>
      <c r="P311" s="6">
        <v>31598</v>
      </c>
    </row>
    <row r="312" spans="2:16">
      <c r="B312" s="6">
        <v>28366</v>
      </c>
      <c r="C312" s="7">
        <v>28463</v>
      </c>
      <c r="D312" s="6">
        <v>28586</v>
      </c>
      <c r="E312" s="7">
        <v>28746</v>
      </c>
      <c r="F312" s="6">
        <v>29048</v>
      </c>
      <c r="G312" s="7">
        <v>29168</v>
      </c>
      <c r="H312" s="6">
        <v>29476</v>
      </c>
      <c r="I312" s="7">
        <v>29684</v>
      </c>
      <c r="J312" s="6">
        <v>29929</v>
      </c>
      <c r="K312" s="7">
        <v>30233</v>
      </c>
      <c r="L312" s="6">
        <v>30477</v>
      </c>
      <c r="M312" s="7">
        <v>30642</v>
      </c>
      <c r="N312" s="6">
        <v>31018</v>
      </c>
      <c r="O312" s="7">
        <v>31303</v>
      </c>
      <c r="P312" s="6">
        <v>31599</v>
      </c>
    </row>
    <row r="313" spans="2:16">
      <c r="B313" s="6">
        <v>28367</v>
      </c>
      <c r="C313" s="7">
        <v>28464</v>
      </c>
      <c r="D313" s="6">
        <v>28587</v>
      </c>
      <c r="E313" s="7">
        <v>28747</v>
      </c>
      <c r="F313" s="6">
        <v>29051</v>
      </c>
      <c r="G313" s="7">
        <v>29175</v>
      </c>
      <c r="H313" s="6">
        <v>29477</v>
      </c>
      <c r="I313" s="7">
        <v>29686</v>
      </c>
      <c r="J313" s="6">
        <v>29932</v>
      </c>
      <c r="K313" s="7">
        <v>30234</v>
      </c>
      <c r="L313" s="6">
        <v>30499</v>
      </c>
      <c r="M313" s="7">
        <v>30647</v>
      </c>
      <c r="N313" s="6">
        <v>31019</v>
      </c>
      <c r="O313" s="7">
        <v>31304</v>
      </c>
      <c r="P313" s="6">
        <v>31606</v>
      </c>
    </row>
    <row r="314" spans="2:16">
      <c r="B314" s="6">
        <v>28369</v>
      </c>
      <c r="C314" s="7">
        <v>28466</v>
      </c>
      <c r="D314" s="6">
        <v>28594</v>
      </c>
      <c r="E314" s="7">
        <v>28748</v>
      </c>
      <c r="F314" s="6">
        <v>29052</v>
      </c>
      <c r="G314" s="7">
        <v>29178</v>
      </c>
      <c r="H314" s="6">
        <v>29479</v>
      </c>
      <c r="I314" s="7">
        <v>29692</v>
      </c>
      <c r="J314" s="6">
        <v>29936</v>
      </c>
      <c r="K314" s="7">
        <v>30251</v>
      </c>
      <c r="L314" s="6">
        <v>30512</v>
      </c>
      <c r="M314" s="7">
        <v>30648</v>
      </c>
      <c r="N314" s="6">
        <v>31020</v>
      </c>
      <c r="O314" s="7">
        <v>31305</v>
      </c>
      <c r="P314" s="6">
        <v>31622</v>
      </c>
    </row>
    <row r="315" spans="2:16">
      <c r="B315" s="6">
        <v>28377</v>
      </c>
      <c r="C315" s="7">
        <v>28468</v>
      </c>
      <c r="D315" s="6">
        <v>28604</v>
      </c>
      <c r="E315" s="7">
        <v>28749</v>
      </c>
      <c r="F315" s="6">
        <v>29055</v>
      </c>
      <c r="G315" s="7">
        <v>29180</v>
      </c>
      <c r="H315" s="6">
        <v>29481</v>
      </c>
      <c r="I315" s="7">
        <v>29696</v>
      </c>
      <c r="J315" s="6">
        <v>29939</v>
      </c>
      <c r="K315" s="7">
        <v>30256</v>
      </c>
      <c r="L315" s="6">
        <v>30513</v>
      </c>
      <c r="M315" s="7">
        <v>30660</v>
      </c>
      <c r="N315" s="6">
        <v>31021</v>
      </c>
      <c r="O315" s="7">
        <v>31309</v>
      </c>
      <c r="P315" s="6">
        <v>31625</v>
      </c>
    </row>
    <row r="316" spans="2:16">
      <c r="B316" s="6">
        <v>28382</v>
      </c>
      <c r="C316" s="7">
        <v>28469</v>
      </c>
      <c r="D316" s="6">
        <v>28618</v>
      </c>
      <c r="E316" s="7">
        <v>28751</v>
      </c>
      <c r="F316" s="6">
        <v>29058</v>
      </c>
      <c r="G316" s="7">
        <v>29321</v>
      </c>
      <c r="H316" s="6">
        <v>29510</v>
      </c>
      <c r="I316" s="7">
        <v>29706</v>
      </c>
      <c r="J316" s="6">
        <v>29940</v>
      </c>
      <c r="K316" s="7">
        <v>30257</v>
      </c>
      <c r="L316" s="6">
        <v>30516</v>
      </c>
      <c r="M316" s="7">
        <v>30662</v>
      </c>
      <c r="N316" s="6">
        <v>31022</v>
      </c>
      <c r="O316" s="7">
        <v>31314</v>
      </c>
      <c r="P316" s="6">
        <v>31626</v>
      </c>
    </row>
    <row r="317" spans="2:16">
      <c r="B317" s="6">
        <v>28383</v>
      </c>
      <c r="C317" s="7">
        <v>28470</v>
      </c>
      <c r="D317" s="6">
        <v>28622</v>
      </c>
      <c r="E317" s="7">
        <v>28754</v>
      </c>
      <c r="F317" s="6">
        <v>29059</v>
      </c>
      <c r="G317" s="7">
        <v>29335</v>
      </c>
      <c r="H317" s="6">
        <v>29512</v>
      </c>
      <c r="I317" s="7">
        <v>29709</v>
      </c>
      <c r="J317" s="6">
        <v>29941</v>
      </c>
      <c r="K317" s="7">
        <v>30259</v>
      </c>
      <c r="L317" s="6">
        <v>30520</v>
      </c>
      <c r="M317" s="7">
        <v>30663</v>
      </c>
      <c r="N317" s="6">
        <v>31023</v>
      </c>
      <c r="O317" s="7">
        <v>31316</v>
      </c>
      <c r="P317" s="6">
        <v>31627</v>
      </c>
    </row>
    <row r="318" spans="2:16">
      <c r="B318" s="6">
        <v>28385</v>
      </c>
      <c r="C318" s="7">
        <v>28478</v>
      </c>
      <c r="D318" s="6">
        <v>28623</v>
      </c>
      <c r="E318" s="7">
        <v>28755</v>
      </c>
      <c r="F318" s="6">
        <v>29062</v>
      </c>
      <c r="G318" s="7">
        <v>29351</v>
      </c>
      <c r="H318" s="6">
        <v>29516</v>
      </c>
      <c r="I318" s="7">
        <v>29712</v>
      </c>
      <c r="J318" s="6">
        <v>29944</v>
      </c>
      <c r="K318" s="7">
        <v>30268</v>
      </c>
      <c r="L318" s="6">
        <v>30521</v>
      </c>
      <c r="M318" s="7">
        <v>30664</v>
      </c>
      <c r="N318" s="6">
        <v>31024</v>
      </c>
      <c r="O318" s="7">
        <v>31319</v>
      </c>
      <c r="P318" s="6">
        <v>31630</v>
      </c>
    </row>
    <row r="319" spans="2:16">
      <c r="B319" s="6">
        <v>28386</v>
      </c>
      <c r="C319" s="7">
        <v>28501</v>
      </c>
      <c r="D319" s="6">
        <v>28624</v>
      </c>
      <c r="E319" s="7">
        <v>28761</v>
      </c>
      <c r="F319" s="6">
        <v>29065</v>
      </c>
      <c r="G319" s="7">
        <v>29353</v>
      </c>
      <c r="H319" s="6">
        <v>29518</v>
      </c>
      <c r="I319" s="7">
        <v>29717</v>
      </c>
      <c r="J319" s="6">
        <v>29945</v>
      </c>
      <c r="K319" s="7">
        <v>30285</v>
      </c>
      <c r="L319" s="6">
        <v>30523</v>
      </c>
      <c r="M319" s="7">
        <v>30667</v>
      </c>
      <c r="N319" s="6">
        <v>31026</v>
      </c>
      <c r="O319" s="7">
        <v>31320</v>
      </c>
      <c r="P319" s="6">
        <v>31631</v>
      </c>
    </row>
    <row r="320" spans="2:16">
      <c r="B320" s="6">
        <v>28393</v>
      </c>
      <c r="C320" s="7">
        <v>28504</v>
      </c>
      <c r="D320" s="6">
        <v>28626</v>
      </c>
      <c r="E320" s="7">
        <v>28762</v>
      </c>
      <c r="F320" s="6">
        <v>29067</v>
      </c>
      <c r="G320" s="7">
        <v>29364</v>
      </c>
      <c r="H320" s="6">
        <v>29525</v>
      </c>
      <c r="I320" s="7">
        <v>29718</v>
      </c>
      <c r="J320" s="6">
        <v>30018</v>
      </c>
      <c r="K320" s="7">
        <v>30286</v>
      </c>
      <c r="L320" s="6">
        <v>30525</v>
      </c>
      <c r="M320" s="7">
        <v>30668</v>
      </c>
      <c r="N320" s="6">
        <v>31027</v>
      </c>
      <c r="O320" s="7">
        <v>31321</v>
      </c>
      <c r="P320" s="6">
        <v>31634</v>
      </c>
    </row>
    <row r="321" spans="2:16">
      <c r="B321" s="6">
        <v>28395</v>
      </c>
      <c r="C321" s="7">
        <v>28508</v>
      </c>
      <c r="D321" s="6">
        <v>28627</v>
      </c>
      <c r="E321" s="7">
        <v>28763</v>
      </c>
      <c r="F321" s="6">
        <v>29069</v>
      </c>
      <c r="G321" s="7">
        <v>29368</v>
      </c>
      <c r="H321" s="6">
        <v>29530</v>
      </c>
      <c r="I321" s="7">
        <v>29726</v>
      </c>
      <c r="J321" s="6">
        <v>30054</v>
      </c>
      <c r="K321" s="7">
        <v>30289</v>
      </c>
      <c r="L321" s="6">
        <v>30528</v>
      </c>
      <c r="M321" s="7">
        <v>30669</v>
      </c>
      <c r="N321" s="6">
        <v>31031</v>
      </c>
      <c r="O321" s="7">
        <v>31323</v>
      </c>
      <c r="P321" s="6">
        <v>31635</v>
      </c>
    </row>
    <row r="322" spans="2:16">
      <c r="B322" s="6">
        <v>28396</v>
      </c>
      <c r="C322" s="7">
        <v>28511</v>
      </c>
      <c r="D322" s="6">
        <v>28634</v>
      </c>
      <c r="E322" s="7">
        <v>28765</v>
      </c>
      <c r="F322" s="6">
        <v>29078</v>
      </c>
      <c r="G322" s="7">
        <v>29370</v>
      </c>
      <c r="H322" s="6">
        <v>29540</v>
      </c>
      <c r="I322" s="7">
        <v>29727</v>
      </c>
      <c r="J322" s="6">
        <v>30055</v>
      </c>
      <c r="K322" s="7">
        <v>30292</v>
      </c>
      <c r="L322" s="6">
        <v>30529</v>
      </c>
      <c r="M322" s="7">
        <v>30673</v>
      </c>
      <c r="N322" s="6">
        <v>31033</v>
      </c>
      <c r="O322" s="7">
        <v>31329</v>
      </c>
      <c r="P322" s="6">
        <v>31637</v>
      </c>
    </row>
    <row r="332" spans="2:16">
      <c r="B332" s="2" t="str">
        <f>B8</f>
        <v>Effective June 1, 2025</v>
      </c>
    </row>
    <row r="333" ht="13.5"/>
    <row r="334" ht="13.5" spans="2:16">
      <c r="B334" s="3" t="s">
        <v>1318</v>
      </c>
      <c r="C334" s="4"/>
      <c r="D334" s="4"/>
      <c r="E334" s="4"/>
      <c r="F334" s="4"/>
      <c r="G334" s="4"/>
      <c r="H334" s="4"/>
      <c r="I334" s="4"/>
      <c r="J334" s="4"/>
      <c r="K334" s="4"/>
      <c r="L334" s="4"/>
      <c r="M334" s="4"/>
      <c r="N334" s="4"/>
      <c r="O334" s="4"/>
      <c r="P334" s="5"/>
    </row>
    <row r="336" spans="2:16">
      <c r="B336" s="6">
        <v>31638</v>
      </c>
      <c r="C336" s="7">
        <v>31752</v>
      </c>
      <c r="D336" s="6">
        <v>31826</v>
      </c>
      <c r="E336" s="7">
        <v>32180</v>
      </c>
      <c r="F336" s="6">
        <v>32438</v>
      </c>
      <c r="G336" s="7">
        <v>32736</v>
      </c>
      <c r="H336" s="6">
        <v>33960</v>
      </c>
      <c r="I336" s="7">
        <v>35060</v>
      </c>
      <c r="J336" s="6">
        <v>35474</v>
      </c>
      <c r="K336" s="7">
        <v>35622</v>
      </c>
      <c r="L336" s="6">
        <v>35979</v>
      </c>
      <c r="M336" s="7">
        <v>36264</v>
      </c>
      <c r="N336" s="6">
        <v>36475</v>
      </c>
      <c r="O336" s="7">
        <v>36782</v>
      </c>
      <c r="P336" s="6">
        <v>37049</v>
      </c>
    </row>
    <row r="337" spans="2:16">
      <c r="B337" s="6">
        <v>31639</v>
      </c>
      <c r="C337" s="7">
        <v>31754</v>
      </c>
      <c r="D337" s="6">
        <v>31827</v>
      </c>
      <c r="E337" s="7">
        <v>32181</v>
      </c>
      <c r="F337" s="6">
        <v>32442</v>
      </c>
      <c r="G337" s="7">
        <v>32764</v>
      </c>
      <c r="H337" s="6">
        <v>33975</v>
      </c>
      <c r="I337" s="7">
        <v>35063</v>
      </c>
      <c r="J337" s="6">
        <v>35480</v>
      </c>
      <c r="K337" s="7">
        <v>35633</v>
      </c>
      <c r="L337" s="6">
        <v>35980</v>
      </c>
      <c r="M337" s="7">
        <v>36267</v>
      </c>
      <c r="N337" s="6">
        <v>36477</v>
      </c>
      <c r="O337" s="7">
        <v>36783</v>
      </c>
      <c r="P337" s="6">
        <v>37050</v>
      </c>
    </row>
    <row r="338" spans="2:16">
      <c r="B338" s="6">
        <v>31641</v>
      </c>
      <c r="C338" s="7">
        <v>31756</v>
      </c>
      <c r="D338" s="6">
        <v>31830</v>
      </c>
      <c r="E338" s="7">
        <v>32182</v>
      </c>
      <c r="F338" s="6">
        <v>32445</v>
      </c>
      <c r="G338" s="7">
        <v>32767</v>
      </c>
      <c r="H338" s="6">
        <v>33982</v>
      </c>
      <c r="I338" s="7">
        <v>35072</v>
      </c>
      <c r="J338" s="6">
        <v>35481</v>
      </c>
      <c r="K338" s="7">
        <v>35643</v>
      </c>
      <c r="L338" s="6">
        <v>35981</v>
      </c>
      <c r="M338" s="7">
        <v>36270</v>
      </c>
      <c r="N338" s="6">
        <v>36483</v>
      </c>
      <c r="O338" s="7">
        <v>36784</v>
      </c>
      <c r="P338" s="6">
        <v>37051</v>
      </c>
    </row>
    <row r="339" spans="2:16">
      <c r="B339" s="6">
        <v>31642</v>
      </c>
      <c r="C339" s="7">
        <v>31759</v>
      </c>
      <c r="D339" s="6">
        <v>31832</v>
      </c>
      <c r="E339" s="7">
        <v>32183</v>
      </c>
      <c r="F339" s="6">
        <v>32449</v>
      </c>
      <c r="G339" s="7">
        <v>32775</v>
      </c>
      <c r="H339" s="6">
        <v>34138</v>
      </c>
      <c r="I339" s="7">
        <v>35074</v>
      </c>
      <c r="J339" s="6">
        <v>35490</v>
      </c>
      <c r="K339" s="7">
        <v>35645</v>
      </c>
      <c r="L339" s="6">
        <v>35983</v>
      </c>
      <c r="M339" s="7">
        <v>36272</v>
      </c>
      <c r="N339" s="6">
        <v>36505</v>
      </c>
      <c r="O339" s="7">
        <v>36790</v>
      </c>
      <c r="P339" s="6">
        <v>37052</v>
      </c>
    </row>
    <row r="340" spans="2:16">
      <c r="B340" s="6">
        <v>31643</v>
      </c>
      <c r="C340" s="7">
        <v>31761</v>
      </c>
      <c r="D340" s="6">
        <v>31836</v>
      </c>
      <c r="E340" s="7">
        <v>32185</v>
      </c>
      <c r="F340" s="6">
        <v>32452</v>
      </c>
      <c r="G340" s="7">
        <v>32833</v>
      </c>
      <c r="H340" s="6">
        <v>34139</v>
      </c>
      <c r="I340" s="7">
        <v>35077</v>
      </c>
      <c r="J340" s="6">
        <v>35503</v>
      </c>
      <c r="K340" s="7">
        <v>35646</v>
      </c>
      <c r="L340" s="6">
        <v>35984</v>
      </c>
      <c r="M340" s="7">
        <v>36274</v>
      </c>
      <c r="N340" s="6">
        <v>36507</v>
      </c>
      <c r="O340" s="7">
        <v>36792</v>
      </c>
      <c r="P340" s="6">
        <v>37057</v>
      </c>
    </row>
    <row r="341" spans="2:16">
      <c r="B341" s="6">
        <v>31645</v>
      </c>
      <c r="C341" s="7">
        <v>31762</v>
      </c>
      <c r="D341" s="6">
        <v>32009</v>
      </c>
      <c r="E341" s="7">
        <v>32187</v>
      </c>
      <c r="F341" s="6">
        <v>32462</v>
      </c>
      <c r="G341" s="7">
        <v>32834</v>
      </c>
      <c r="H341" s="6">
        <v>34141</v>
      </c>
      <c r="I341" s="7">
        <v>35078</v>
      </c>
      <c r="J341" s="6">
        <v>35540</v>
      </c>
      <c r="K341" s="7">
        <v>35647</v>
      </c>
      <c r="L341" s="6">
        <v>35988</v>
      </c>
      <c r="M341" s="7">
        <v>36276</v>
      </c>
      <c r="N341" s="6">
        <v>36511</v>
      </c>
      <c r="O341" s="7">
        <v>36850</v>
      </c>
      <c r="P341" s="6">
        <v>37059</v>
      </c>
    </row>
    <row r="342" spans="2:16">
      <c r="B342" s="6">
        <v>31646</v>
      </c>
      <c r="C342" s="7">
        <v>31765</v>
      </c>
      <c r="D342" s="6">
        <v>32013</v>
      </c>
      <c r="E342" s="7">
        <v>32189</v>
      </c>
      <c r="F342" s="6">
        <v>32465</v>
      </c>
      <c r="G342" s="7">
        <v>32948</v>
      </c>
      <c r="H342" s="6">
        <v>34142</v>
      </c>
      <c r="I342" s="7">
        <v>35079</v>
      </c>
      <c r="J342" s="6">
        <v>35541</v>
      </c>
      <c r="K342" s="7">
        <v>35648</v>
      </c>
      <c r="L342" s="6">
        <v>35989</v>
      </c>
      <c r="M342" s="7">
        <v>36278</v>
      </c>
      <c r="N342" s="6">
        <v>36515</v>
      </c>
      <c r="O342" s="7">
        <v>36851</v>
      </c>
      <c r="P342" s="6">
        <v>37060</v>
      </c>
    </row>
    <row r="343" spans="2:16">
      <c r="B343" s="6">
        <v>31647</v>
      </c>
      <c r="C343" s="7">
        <v>31766</v>
      </c>
      <c r="D343" s="6">
        <v>32033</v>
      </c>
      <c r="E343" s="7">
        <v>32190</v>
      </c>
      <c r="F343" s="6">
        <v>32466</v>
      </c>
      <c r="G343" s="7">
        <v>33001</v>
      </c>
      <c r="H343" s="6">
        <v>34143</v>
      </c>
      <c r="I343" s="7">
        <v>35083</v>
      </c>
      <c r="J343" s="6">
        <v>35542</v>
      </c>
      <c r="K343" s="7">
        <v>35652</v>
      </c>
      <c r="L343" s="6">
        <v>35990</v>
      </c>
      <c r="M343" s="7">
        <v>36279</v>
      </c>
      <c r="N343" s="6">
        <v>36521</v>
      </c>
      <c r="O343" s="7">
        <v>36852</v>
      </c>
      <c r="P343" s="6">
        <v>37061</v>
      </c>
    </row>
    <row r="344" spans="2:16">
      <c r="B344" s="6">
        <v>31648</v>
      </c>
      <c r="C344" s="7">
        <v>31767</v>
      </c>
      <c r="D344" s="6">
        <v>32038</v>
      </c>
      <c r="E344" s="7">
        <v>32192</v>
      </c>
      <c r="F344" s="6">
        <v>32531</v>
      </c>
      <c r="G344" s="7">
        <v>33036</v>
      </c>
      <c r="H344" s="6">
        <v>34251</v>
      </c>
      <c r="I344" s="7">
        <v>35085</v>
      </c>
      <c r="J344" s="6">
        <v>35543</v>
      </c>
      <c r="K344" s="7">
        <v>35670</v>
      </c>
      <c r="L344" s="6">
        <v>36005</v>
      </c>
      <c r="M344" s="7">
        <v>36311</v>
      </c>
      <c r="N344" s="6">
        <v>36522</v>
      </c>
      <c r="O344" s="7">
        <v>36853</v>
      </c>
      <c r="P344" s="6">
        <v>37078</v>
      </c>
    </row>
    <row r="345" spans="2:16">
      <c r="B345" s="6">
        <v>31649</v>
      </c>
      <c r="C345" s="7">
        <v>31770</v>
      </c>
      <c r="D345" s="6">
        <v>32040</v>
      </c>
      <c r="E345" s="7">
        <v>32227</v>
      </c>
      <c r="F345" s="6">
        <v>32535</v>
      </c>
      <c r="G345" s="7">
        <v>33042</v>
      </c>
      <c r="H345" s="6">
        <v>34265</v>
      </c>
      <c r="I345" s="7">
        <v>35087</v>
      </c>
      <c r="J345" s="6">
        <v>35544</v>
      </c>
      <c r="K345" s="7">
        <v>35671</v>
      </c>
      <c r="L345" s="6">
        <v>36006</v>
      </c>
      <c r="M345" s="7">
        <v>36314</v>
      </c>
      <c r="N345" s="6">
        <v>36525</v>
      </c>
      <c r="O345" s="7">
        <v>36854</v>
      </c>
      <c r="P345" s="6">
        <v>37079</v>
      </c>
    </row>
    <row r="346" spans="2:16">
      <c r="B346" s="6">
        <v>31650</v>
      </c>
      <c r="C346" s="7">
        <v>31771</v>
      </c>
      <c r="D346" s="6">
        <v>32042</v>
      </c>
      <c r="E346" s="7">
        <v>32234</v>
      </c>
      <c r="F346" s="6">
        <v>32537</v>
      </c>
      <c r="G346" s="7">
        <v>33043</v>
      </c>
      <c r="H346" s="6">
        <v>34266</v>
      </c>
      <c r="I346" s="7">
        <v>35089</v>
      </c>
      <c r="J346" s="6">
        <v>35546</v>
      </c>
      <c r="K346" s="7">
        <v>35672</v>
      </c>
      <c r="L346" s="6">
        <v>36009</v>
      </c>
      <c r="M346" s="7">
        <v>36316</v>
      </c>
      <c r="N346" s="6">
        <v>36530</v>
      </c>
      <c r="O346" s="7">
        <v>36861</v>
      </c>
      <c r="P346" s="6">
        <v>37082</v>
      </c>
    </row>
    <row r="347" spans="2:16">
      <c r="B347" s="6">
        <v>31711</v>
      </c>
      <c r="C347" s="7">
        <v>31772</v>
      </c>
      <c r="D347" s="6">
        <v>32044</v>
      </c>
      <c r="E347" s="7">
        <v>32320</v>
      </c>
      <c r="F347" s="6">
        <v>32538</v>
      </c>
      <c r="G347" s="7">
        <v>33050</v>
      </c>
      <c r="H347" s="6">
        <v>34268</v>
      </c>
      <c r="I347" s="7">
        <v>35097</v>
      </c>
      <c r="J347" s="6">
        <v>35548</v>
      </c>
      <c r="K347" s="7">
        <v>35740</v>
      </c>
      <c r="L347" s="6">
        <v>36010</v>
      </c>
      <c r="M347" s="7">
        <v>36319</v>
      </c>
      <c r="N347" s="6">
        <v>36541</v>
      </c>
      <c r="O347" s="7">
        <v>36862</v>
      </c>
      <c r="P347" s="6">
        <v>37083</v>
      </c>
    </row>
    <row r="348" spans="2:16">
      <c r="B348" s="6">
        <v>31712</v>
      </c>
      <c r="C348" s="7">
        <v>31773</v>
      </c>
      <c r="D348" s="6">
        <v>32046</v>
      </c>
      <c r="E348" s="7">
        <v>32321</v>
      </c>
      <c r="F348" s="6">
        <v>32564</v>
      </c>
      <c r="G348" s="7">
        <v>33070</v>
      </c>
      <c r="H348" s="6">
        <v>34433</v>
      </c>
      <c r="I348" s="7">
        <v>35098</v>
      </c>
      <c r="J348" s="6">
        <v>35549</v>
      </c>
      <c r="K348" s="7">
        <v>35744</v>
      </c>
      <c r="L348" s="6">
        <v>36013</v>
      </c>
      <c r="M348" s="7">
        <v>36320</v>
      </c>
      <c r="N348" s="6">
        <v>36545</v>
      </c>
      <c r="O348" s="7">
        <v>36863</v>
      </c>
      <c r="P348" s="6">
        <v>37095</v>
      </c>
    </row>
    <row r="349" spans="2:16">
      <c r="B349" s="6">
        <v>31713</v>
      </c>
      <c r="C349" s="7">
        <v>31774</v>
      </c>
      <c r="D349" s="6">
        <v>32052</v>
      </c>
      <c r="E349" s="7">
        <v>32322</v>
      </c>
      <c r="F349" s="6">
        <v>32565</v>
      </c>
      <c r="G349" s="7">
        <v>33109</v>
      </c>
      <c r="H349" s="6">
        <v>34436</v>
      </c>
      <c r="I349" s="7">
        <v>35118</v>
      </c>
      <c r="J349" s="6">
        <v>35550</v>
      </c>
      <c r="K349" s="7">
        <v>35746</v>
      </c>
      <c r="L349" s="6">
        <v>36024</v>
      </c>
      <c r="M349" s="7">
        <v>36323</v>
      </c>
      <c r="N349" s="6">
        <v>36548</v>
      </c>
      <c r="O349" s="7">
        <v>36866</v>
      </c>
      <c r="P349" s="6">
        <v>37098</v>
      </c>
    </row>
    <row r="350" spans="2:16">
      <c r="B350" s="6">
        <v>31714</v>
      </c>
      <c r="C350" s="7">
        <v>31775</v>
      </c>
      <c r="D350" s="6">
        <v>32053</v>
      </c>
      <c r="E350" s="7">
        <v>32323</v>
      </c>
      <c r="F350" s="6">
        <v>32567</v>
      </c>
      <c r="G350" s="7">
        <v>33430</v>
      </c>
      <c r="H350" s="6">
        <v>34449</v>
      </c>
      <c r="I350" s="7">
        <v>35130</v>
      </c>
      <c r="J350" s="6">
        <v>35552</v>
      </c>
      <c r="K350" s="7">
        <v>35747</v>
      </c>
      <c r="L350" s="6">
        <v>36026</v>
      </c>
      <c r="M350" s="7">
        <v>36344</v>
      </c>
      <c r="N350" s="6">
        <v>36551</v>
      </c>
      <c r="O350" s="7">
        <v>36869</v>
      </c>
      <c r="P350" s="6">
        <v>37101</v>
      </c>
    </row>
    <row r="351" spans="2:16">
      <c r="B351" s="6">
        <v>31715</v>
      </c>
      <c r="C351" s="7">
        <v>31777</v>
      </c>
      <c r="D351" s="6">
        <v>32054</v>
      </c>
      <c r="E351" s="7">
        <v>32328</v>
      </c>
      <c r="F351" s="6">
        <v>32577</v>
      </c>
      <c r="G351" s="7">
        <v>33438</v>
      </c>
      <c r="H351" s="6">
        <v>34484</v>
      </c>
      <c r="I351" s="7">
        <v>35131</v>
      </c>
      <c r="J351" s="6">
        <v>35554</v>
      </c>
      <c r="K351" s="7">
        <v>35751</v>
      </c>
      <c r="L351" s="6">
        <v>36028</v>
      </c>
      <c r="M351" s="7">
        <v>36346</v>
      </c>
      <c r="N351" s="6">
        <v>36560</v>
      </c>
      <c r="O351" s="7">
        <v>36871</v>
      </c>
      <c r="P351" s="6">
        <v>37118</v>
      </c>
    </row>
    <row r="352" spans="2:16">
      <c r="B352" s="6">
        <v>31716</v>
      </c>
      <c r="C352" s="7">
        <v>31778</v>
      </c>
      <c r="D352" s="6">
        <v>32058</v>
      </c>
      <c r="E352" s="7">
        <v>32334</v>
      </c>
      <c r="F352" s="6">
        <v>32619</v>
      </c>
      <c r="G352" s="7">
        <v>33439</v>
      </c>
      <c r="H352" s="6">
        <v>34488</v>
      </c>
      <c r="I352" s="7">
        <v>35133</v>
      </c>
      <c r="J352" s="6">
        <v>35555</v>
      </c>
      <c r="K352" s="7">
        <v>35752</v>
      </c>
      <c r="L352" s="6">
        <v>36032</v>
      </c>
      <c r="M352" s="7">
        <v>36351</v>
      </c>
      <c r="N352" s="6">
        <v>36562</v>
      </c>
      <c r="O352" s="7">
        <v>36874</v>
      </c>
      <c r="P352" s="6">
        <v>37134</v>
      </c>
    </row>
    <row r="353" spans="2:16">
      <c r="B353" s="6">
        <v>31717</v>
      </c>
      <c r="C353" s="7">
        <v>31779</v>
      </c>
      <c r="D353" s="6">
        <v>32059</v>
      </c>
      <c r="E353" s="7">
        <v>32335</v>
      </c>
      <c r="F353" s="6">
        <v>32621</v>
      </c>
      <c r="G353" s="7">
        <v>33440</v>
      </c>
      <c r="H353" s="6">
        <v>34498</v>
      </c>
      <c r="I353" s="7">
        <v>35143</v>
      </c>
      <c r="J353" s="6">
        <v>35560</v>
      </c>
      <c r="K353" s="7">
        <v>35755</v>
      </c>
      <c r="L353" s="6">
        <v>36033</v>
      </c>
      <c r="M353" s="7">
        <v>36353</v>
      </c>
      <c r="N353" s="6">
        <v>36569</v>
      </c>
      <c r="O353" s="7">
        <v>36875</v>
      </c>
      <c r="P353" s="6">
        <v>37137</v>
      </c>
    </row>
    <row r="354" spans="2:16">
      <c r="B354" s="6">
        <v>31723</v>
      </c>
      <c r="C354" s="7">
        <v>31780</v>
      </c>
      <c r="D354" s="6">
        <v>32060</v>
      </c>
      <c r="E354" s="7">
        <v>32340</v>
      </c>
      <c r="F354" s="6">
        <v>32622</v>
      </c>
      <c r="G354" s="7">
        <v>33459</v>
      </c>
      <c r="H354" s="6">
        <v>34614</v>
      </c>
      <c r="I354" s="7">
        <v>35151</v>
      </c>
      <c r="J354" s="6">
        <v>35563</v>
      </c>
      <c r="K354" s="7">
        <v>35756</v>
      </c>
      <c r="L354" s="6">
        <v>36034</v>
      </c>
      <c r="M354" s="7">
        <v>36360</v>
      </c>
      <c r="N354" s="6">
        <v>36583</v>
      </c>
      <c r="O354" s="7">
        <v>36877</v>
      </c>
      <c r="P354" s="6">
        <v>37141</v>
      </c>
    </row>
    <row r="355" spans="2:16">
      <c r="B355" s="6">
        <v>31724</v>
      </c>
      <c r="C355" s="7">
        <v>31781</v>
      </c>
      <c r="D355" s="6">
        <v>32062</v>
      </c>
      <c r="E355" s="7">
        <v>32341</v>
      </c>
      <c r="F355" s="6">
        <v>32625</v>
      </c>
      <c r="G355" s="7">
        <v>33471</v>
      </c>
      <c r="H355" s="6">
        <v>34679</v>
      </c>
      <c r="I355" s="7">
        <v>35171</v>
      </c>
      <c r="J355" s="6">
        <v>35564</v>
      </c>
      <c r="K355" s="7">
        <v>35764</v>
      </c>
      <c r="L355" s="6">
        <v>36036</v>
      </c>
      <c r="M355" s="7">
        <v>36373</v>
      </c>
      <c r="N355" s="6">
        <v>36584</v>
      </c>
      <c r="O355" s="7">
        <v>36879</v>
      </c>
      <c r="P355" s="6">
        <v>37142</v>
      </c>
    </row>
    <row r="356" spans="2:16">
      <c r="B356" s="6">
        <v>31725</v>
      </c>
      <c r="C356" s="7">
        <v>31783</v>
      </c>
      <c r="D356" s="6">
        <v>32066</v>
      </c>
      <c r="E356" s="7">
        <v>32344</v>
      </c>
      <c r="F356" s="6">
        <v>32626</v>
      </c>
      <c r="G356" s="7">
        <v>33493</v>
      </c>
      <c r="H356" s="6">
        <v>34705</v>
      </c>
      <c r="I356" s="7">
        <v>35172</v>
      </c>
      <c r="J356" s="6">
        <v>35565</v>
      </c>
      <c r="K356" s="7">
        <v>35765</v>
      </c>
      <c r="L356" s="6">
        <v>36037</v>
      </c>
      <c r="M356" s="7">
        <v>36374</v>
      </c>
      <c r="N356" s="6">
        <v>36586</v>
      </c>
      <c r="O356" s="7">
        <v>36904</v>
      </c>
      <c r="P356" s="6">
        <v>37147</v>
      </c>
    </row>
    <row r="357" spans="2:16">
      <c r="B357" s="6">
        <v>31726</v>
      </c>
      <c r="C357" s="7">
        <v>31784</v>
      </c>
      <c r="D357" s="6">
        <v>32072</v>
      </c>
      <c r="E357" s="7">
        <v>32345</v>
      </c>
      <c r="F357" s="6">
        <v>32628</v>
      </c>
      <c r="G357" s="7">
        <v>33514</v>
      </c>
      <c r="H357" s="6">
        <v>34773</v>
      </c>
      <c r="I357" s="7">
        <v>35175</v>
      </c>
      <c r="J357" s="6">
        <v>35570</v>
      </c>
      <c r="K357" s="7">
        <v>35769</v>
      </c>
      <c r="L357" s="6">
        <v>36041</v>
      </c>
      <c r="M357" s="7">
        <v>36375</v>
      </c>
      <c r="N357" s="6">
        <v>36720</v>
      </c>
      <c r="O357" s="7">
        <v>36907</v>
      </c>
      <c r="P357" s="6">
        <v>37149</v>
      </c>
    </row>
    <row r="358" spans="2:16">
      <c r="B358" s="6">
        <v>31730</v>
      </c>
      <c r="C358" s="7">
        <v>31785</v>
      </c>
      <c r="D358" s="6">
        <v>32091</v>
      </c>
      <c r="E358" s="7">
        <v>32346</v>
      </c>
      <c r="F358" s="6">
        <v>32631</v>
      </c>
      <c r="G358" s="7">
        <v>33523</v>
      </c>
      <c r="H358" s="6">
        <v>34945</v>
      </c>
      <c r="I358" s="7">
        <v>35178</v>
      </c>
      <c r="J358" s="6">
        <v>35571</v>
      </c>
      <c r="K358" s="7">
        <v>35771</v>
      </c>
      <c r="L358" s="6">
        <v>36042</v>
      </c>
      <c r="M358" s="7">
        <v>36401</v>
      </c>
      <c r="N358" s="6">
        <v>36721</v>
      </c>
      <c r="O358" s="7">
        <v>36910</v>
      </c>
      <c r="P358" s="6">
        <v>37151</v>
      </c>
    </row>
    <row r="359" spans="2:16">
      <c r="B359" s="6">
        <v>31732</v>
      </c>
      <c r="C359" s="7">
        <v>31786</v>
      </c>
      <c r="D359" s="6">
        <v>32094</v>
      </c>
      <c r="E359" s="7">
        <v>32347</v>
      </c>
      <c r="F359" s="6">
        <v>32639</v>
      </c>
      <c r="G359" s="7">
        <v>33538</v>
      </c>
      <c r="H359" s="6">
        <v>34956</v>
      </c>
      <c r="I359" s="7">
        <v>35179</v>
      </c>
      <c r="J359" s="6">
        <v>35573</v>
      </c>
      <c r="K359" s="7">
        <v>35772</v>
      </c>
      <c r="L359" s="6">
        <v>36043</v>
      </c>
      <c r="M359" s="7">
        <v>36420</v>
      </c>
      <c r="N359" s="6">
        <v>36722</v>
      </c>
      <c r="O359" s="7">
        <v>36913</v>
      </c>
      <c r="P359" s="6">
        <v>37165</v>
      </c>
    </row>
    <row r="360" spans="2:16">
      <c r="B360" s="6">
        <v>31733</v>
      </c>
      <c r="C360" s="7">
        <v>31787</v>
      </c>
      <c r="D360" s="6">
        <v>32096</v>
      </c>
      <c r="E360" s="7">
        <v>32348</v>
      </c>
      <c r="F360" s="6">
        <v>32640</v>
      </c>
      <c r="G360" s="7">
        <v>33565</v>
      </c>
      <c r="H360" s="6">
        <v>34972</v>
      </c>
      <c r="I360" s="7">
        <v>35183</v>
      </c>
      <c r="J360" s="6">
        <v>35574</v>
      </c>
      <c r="K360" s="7">
        <v>35774</v>
      </c>
      <c r="L360" s="6">
        <v>36048</v>
      </c>
      <c r="M360" s="7">
        <v>36421</v>
      </c>
      <c r="N360" s="6">
        <v>36726</v>
      </c>
      <c r="O360" s="7">
        <v>36916</v>
      </c>
      <c r="P360" s="6">
        <v>37171</v>
      </c>
    </row>
    <row r="361" spans="2:16">
      <c r="B361" s="6">
        <v>31734</v>
      </c>
      <c r="C361" s="7">
        <v>31789</v>
      </c>
      <c r="D361" s="6">
        <v>32102</v>
      </c>
      <c r="E361" s="7">
        <v>32350</v>
      </c>
      <c r="F361" s="6">
        <v>32641</v>
      </c>
      <c r="G361" s="7">
        <v>33567</v>
      </c>
      <c r="H361" s="6">
        <v>34973</v>
      </c>
      <c r="I361" s="7">
        <v>35184</v>
      </c>
      <c r="J361" s="6">
        <v>35576</v>
      </c>
      <c r="K361" s="7">
        <v>35775</v>
      </c>
      <c r="L361" s="6">
        <v>36049</v>
      </c>
      <c r="M361" s="7">
        <v>36431</v>
      </c>
      <c r="N361" s="6">
        <v>36728</v>
      </c>
      <c r="O361" s="7">
        <v>36921</v>
      </c>
      <c r="P361" s="6">
        <v>37181</v>
      </c>
    </row>
    <row r="362" spans="2:16">
      <c r="B362" s="6">
        <v>31735</v>
      </c>
      <c r="C362" s="7">
        <v>31790</v>
      </c>
      <c r="D362" s="6">
        <v>32105</v>
      </c>
      <c r="E362" s="7">
        <v>32352</v>
      </c>
      <c r="F362" s="6">
        <v>32644</v>
      </c>
      <c r="G362" s="7">
        <v>33585</v>
      </c>
      <c r="H362" s="6">
        <v>34974</v>
      </c>
      <c r="I362" s="7">
        <v>35186</v>
      </c>
      <c r="J362" s="6">
        <v>35577</v>
      </c>
      <c r="K362" s="7">
        <v>35776</v>
      </c>
      <c r="L362" s="6">
        <v>36052</v>
      </c>
      <c r="M362" s="7">
        <v>36432</v>
      </c>
      <c r="N362" s="6">
        <v>36736</v>
      </c>
      <c r="O362" s="7">
        <v>36925</v>
      </c>
      <c r="P362" s="6">
        <v>37183</v>
      </c>
    </row>
    <row r="363" spans="2:16">
      <c r="B363" s="6">
        <v>31736</v>
      </c>
      <c r="C363" s="7">
        <v>31795</v>
      </c>
      <c r="D363" s="6">
        <v>32112</v>
      </c>
      <c r="E363" s="7">
        <v>32356</v>
      </c>
      <c r="F363" s="6">
        <v>32656</v>
      </c>
      <c r="G363" s="7">
        <v>33597</v>
      </c>
      <c r="H363" s="6">
        <v>35005</v>
      </c>
      <c r="I363" s="7">
        <v>35188</v>
      </c>
      <c r="J363" s="6">
        <v>35578</v>
      </c>
      <c r="K363" s="7">
        <v>35952</v>
      </c>
      <c r="L363" s="6">
        <v>36061</v>
      </c>
      <c r="M363" s="7">
        <v>36436</v>
      </c>
      <c r="N363" s="6">
        <v>36744</v>
      </c>
      <c r="O363" s="7">
        <v>37010</v>
      </c>
      <c r="P363" s="6">
        <v>37184</v>
      </c>
    </row>
    <row r="364" spans="2:16">
      <c r="B364" s="6">
        <v>31737</v>
      </c>
      <c r="C364" s="7">
        <v>31796</v>
      </c>
      <c r="D364" s="6">
        <v>32130</v>
      </c>
      <c r="E364" s="7">
        <v>32359</v>
      </c>
      <c r="F364" s="6">
        <v>32662</v>
      </c>
      <c r="G364" s="7">
        <v>33834</v>
      </c>
      <c r="H364" s="6">
        <v>35006</v>
      </c>
      <c r="I364" s="7">
        <v>35442</v>
      </c>
      <c r="J364" s="6">
        <v>35579</v>
      </c>
      <c r="K364" s="7">
        <v>35953</v>
      </c>
      <c r="L364" s="6">
        <v>36062</v>
      </c>
      <c r="M364" s="7">
        <v>36439</v>
      </c>
      <c r="N364" s="6">
        <v>36748</v>
      </c>
      <c r="O364" s="7">
        <v>37016</v>
      </c>
      <c r="P364" s="6">
        <v>37185</v>
      </c>
    </row>
    <row r="365" spans="2:16">
      <c r="B365" s="6">
        <v>31738</v>
      </c>
      <c r="C365" s="7">
        <v>31797</v>
      </c>
      <c r="D365" s="6">
        <v>32131</v>
      </c>
      <c r="E365" s="7">
        <v>32360</v>
      </c>
      <c r="F365" s="6">
        <v>32663</v>
      </c>
      <c r="G365" s="7">
        <v>33835</v>
      </c>
      <c r="H365" s="6">
        <v>35014</v>
      </c>
      <c r="I365" s="7">
        <v>35444</v>
      </c>
      <c r="J365" s="6">
        <v>35580</v>
      </c>
      <c r="K365" s="7">
        <v>35959</v>
      </c>
      <c r="L365" s="6">
        <v>36064</v>
      </c>
      <c r="M365" s="7">
        <v>36441</v>
      </c>
      <c r="N365" s="6">
        <v>36750</v>
      </c>
      <c r="O365" s="7">
        <v>37018</v>
      </c>
      <c r="P365" s="6">
        <v>37186</v>
      </c>
    </row>
    <row r="366" spans="2:16">
      <c r="B366" s="6">
        <v>31740</v>
      </c>
      <c r="C366" s="7">
        <v>31798</v>
      </c>
      <c r="D366" s="6">
        <v>32133</v>
      </c>
      <c r="E366" s="7">
        <v>32420</v>
      </c>
      <c r="F366" s="6">
        <v>32666</v>
      </c>
      <c r="G366" s="7">
        <v>33841</v>
      </c>
      <c r="H366" s="6">
        <v>35031</v>
      </c>
      <c r="I366" s="7">
        <v>35446</v>
      </c>
      <c r="J366" s="6">
        <v>35585</v>
      </c>
      <c r="K366" s="7">
        <v>35960</v>
      </c>
      <c r="L366" s="6">
        <v>36069</v>
      </c>
      <c r="M366" s="7">
        <v>36445</v>
      </c>
      <c r="N366" s="6">
        <v>36753</v>
      </c>
      <c r="O366" s="7">
        <v>37019</v>
      </c>
      <c r="P366" s="6">
        <v>37190</v>
      </c>
    </row>
    <row r="367" spans="2:16">
      <c r="B367" s="6">
        <v>31741</v>
      </c>
      <c r="C367" s="7">
        <v>31801</v>
      </c>
      <c r="D367" s="6">
        <v>32134</v>
      </c>
      <c r="E367" s="7">
        <v>32421</v>
      </c>
      <c r="F367" s="6">
        <v>32667</v>
      </c>
      <c r="G367" s="7">
        <v>33849</v>
      </c>
      <c r="H367" s="6">
        <v>35033</v>
      </c>
      <c r="I367" s="7">
        <v>35452</v>
      </c>
      <c r="J367" s="6">
        <v>35586</v>
      </c>
      <c r="K367" s="7">
        <v>35961</v>
      </c>
      <c r="L367" s="6">
        <v>36071</v>
      </c>
      <c r="M367" s="7">
        <v>36446</v>
      </c>
      <c r="N367" s="6">
        <v>36758</v>
      </c>
      <c r="O367" s="7">
        <v>37020</v>
      </c>
      <c r="P367" s="6">
        <v>37191</v>
      </c>
    </row>
    <row r="368" spans="2:16">
      <c r="B368" s="6">
        <v>31742</v>
      </c>
      <c r="C368" s="7">
        <v>31803</v>
      </c>
      <c r="D368" s="6">
        <v>32138</v>
      </c>
      <c r="E368" s="7">
        <v>32423</v>
      </c>
      <c r="F368" s="6">
        <v>32668</v>
      </c>
      <c r="G368" s="7">
        <v>33852</v>
      </c>
      <c r="H368" s="6">
        <v>35034</v>
      </c>
      <c r="I368" s="7">
        <v>35453</v>
      </c>
      <c r="J368" s="6">
        <v>35587</v>
      </c>
      <c r="K368" s="7">
        <v>35962</v>
      </c>
      <c r="L368" s="6">
        <v>36075</v>
      </c>
      <c r="M368" s="7">
        <v>36451</v>
      </c>
      <c r="N368" s="6">
        <v>36759</v>
      </c>
      <c r="O368" s="7">
        <v>37022</v>
      </c>
      <c r="P368" s="6">
        <v>37305</v>
      </c>
    </row>
    <row r="369" spans="2:16">
      <c r="B369" s="6">
        <v>31743</v>
      </c>
      <c r="C369" s="7">
        <v>31805</v>
      </c>
      <c r="D369" s="6">
        <v>32139</v>
      </c>
      <c r="E369" s="7">
        <v>32425</v>
      </c>
      <c r="F369" s="6">
        <v>32680</v>
      </c>
      <c r="G369" s="7">
        <v>33862</v>
      </c>
      <c r="H369" s="6">
        <v>35035</v>
      </c>
      <c r="I369" s="7">
        <v>35456</v>
      </c>
      <c r="J369" s="6">
        <v>35592</v>
      </c>
      <c r="K369" s="7">
        <v>35963</v>
      </c>
      <c r="L369" s="6">
        <v>36079</v>
      </c>
      <c r="M369" s="7">
        <v>36453</v>
      </c>
      <c r="N369" s="6">
        <v>36762</v>
      </c>
      <c r="O369" s="7">
        <v>37023</v>
      </c>
      <c r="P369" s="6">
        <v>37306</v>
      </c>
    </row>
    <row r="370" spans="2:16">
      <c r="B370" s="6">
        <v>31744</v>
      </c>
      <c r="C370" s="7">
        <v>31806</v>
      </c>
      <c r="D370" s="6">
        <v>32145</v>
      </c>
      <c r="E370" s="7">
        <v>32426</v>
      </c>
      <c r="F370" s="6">
        <v>32681</v>
      </c>
      <c r="G370" s="7">
        <v>33867</v>
      </c>
      <c r="H370" s="6">
        <v>35036</v>
      </c>
      <c r="I370" s="7">
        <v>35457</v>
      </c>
      <c r="J370" s="6">
        <v>35593</v>
      </c>
      <c r="K370" s="7">
        <v>35964</v>
      </c>
      <c r="L370" s="6">
        <v>36080</v>
      </c>
      <c r="M370" s="7">
        <v>36454</v>
      </c>
      <c r="N370" s="6">
        <v>36763</v>
      </c>
      <c r="O370" s="7">
        <v>37025</v>
      </c>
      <c r="P370" s="6">
        <v>37307</v>
      </c>
    </row>
    <row r="371" spans="2:16">
      <c r="B371" s="6">
        <v>31745</v>
      </c>
      <c r="C371" s="7">
        <v>31811</v>
      </c>
      <c r="D371" s="6">
        <v>32147</v>
      </c>
      <c r="E371" s="7">
        <v>32427</v>
      </c>
      <c r="F371" s="6">
        <v>32686</v>
      </c>
      <c r="G371" s="7">
        <v>33875</v>
      </c>
      <c r="H371" s="6">
        <v>35042</v>
      </c>
      <c r="I371" s="7">
        <v>35458</v>
      </c>
      <c r="J371" s="6">
        <v>35594</v>
      </c>
      <c r="K371" s="7">
        <v>35966</v>
      </c>
      <c r="L371" s="6">
        <v>36083</v>
      </c>
      <c r="M371" s="7">
        <v>36455</v>
      </c>
      <c r="N371" s="6">
        <v>36765</v>
      </c>
      <c r="O371" s="7">
        <v>37026</v>
      </c>
      <c r="P371" s="6">
        <v>37310</v>
      </c>
    </row>
    <row r="372" spans="2:16">
      <c r="B372" s="6">
        <v>31746</v>
      </c>
      <c r="C372" s="7">
        <v>31815</v>
      </c>
      <c r="D372" s="6">
        <v>32148</v>
      </c>
      <c r="E372" s="7">
        <v>32430</v>
      </c>
      <c r="F372" s="6">
        <v>32692</v>
      </c>
      <c r="G372" s="7">
        <v>33876</v>
      </c>
      <c r="H372" s="6">
        <v>35044</v>
      </c>
      <c r="I372" s="7">
        <v>35460</v>
      </c>
      <c r="J372" s="6">
        <v>35614</v>
      </c>
      <c r="K372" s="7">
        <v>35971</v>
      </c>
      <c r="L372" s="6">
        <v>36251</v>
      </c>
      <c r="M372" s="7">
        <v>36456</v>
      </c>
      <c r="N372" s="6">
        <v>36766</v>
      </c>
      <c r="O372" s="7">
        <v>37028</v>
      </c>
      <c r="P372" s="6">
        <v>37313</v>
      </c>
    </row>
    <row r="373" spans="2:16">
      <c r="B373" s="6">
        <v>31747</v>
      </c>
      <c r="C373" s="7">
        <v>31816</v>
      </c>
      <c r="D373" s="6">
        <v>32149</v>
      </c>
      <c r="E373" s="7">
        <v>32431</v>
      </c>
      <c r="F373" s="6">
        <v>32693</v>
      </c>
      <c r="G373" s="7">
        <v>33898</v>
      </c>
      <c r="H373" s="6">
        <v>35046</v>
      </c>
      <c r="I373" s="7">
        <v>35462</v>
      </c>
      <c r="J373" s="6">
        <v>35616</v>
      </c>
      <c r="K373" s="7">
        <v>35972</v>
      </c>
      <c r="L373" s="6">
        <v>36255</v>
      </c>
      <c r="M373" s="7">
        <v>36470</v>
      </c>
      <c r="N373" s="6">
        <v>36769</v>
      </c>
      <c r="O373" s="7">
        <v>37032</v>
      </c>
      <c r="P373" s="6">
        <v>37317</v>
      </c>
    </row>
    <row r="374" spans="2:16">
      <c r="B374" s="6">
        <v>31749</v>
      </c>
      <c r="C374" s="7">
        <v>31823</v>
      </c>
      <c r="D374" s="6">
        <v>32157</v>
      </c>
      <c r="E374" s="7">
        <v>32433</v>
      </c>
      <c r="F374" s="6">
        <v>32694</v>
      </c>
      <c r="G374" s="7">
        <v>33930</v>
      </c>
      <c r="H374" s="6">
        <v>35049</v>
      </c>
      <c r="I374" s="7">
        <v>35463</v>
      </c>
      <c r="J374" s="6">
        <v>35618</v>
      </c>
      <c r="K374" s="7">
        <v>35974</v>
      </c>
      <c r="L374" s="6">
        <v>36256</v>
      </c>
      <c r="M374" s="7">
        <v>36471</v>
      </c>
      <c r="N374" s="6">
        <v>36773</v>
      </c>
      <c r="O374" s="7">
        <v>37033</v>
      </c>
      <c r="P374" s="6">
        <v>37322</v>
      </c>
    </row>
    <row r="375" spans="2:16">
      <c r="B375" s="6">
        <v>31750</v>
      </c>
      <c r="C375" s="7">
        <v>31824</v>
      </c>
      <c r="D375" s="6">
        <v>32160</v>
      </c>
      <c r="E375" s="7">
        <v>32434</v>
      </c>
      <c r="F375" s="6">
        <v>32709</v>
      </c>
      <c r="G375" s="7">
        <v>33935</v>
      </c>
      <c r="H375" s="6">
        <v>35051</v>
      </c>
      <c r="I375" s="7">
        <v>35466</v>
      </c>
      <c r="J375" s="6">
        <v>35619</v>
      </c>
      <c r="K375" s="7">
        <v>35975</v>
      </c>
      <c r="L375" s="6">
        <v>36261</v>
      </c>
      <c r="M375" s="7">
        <v>36473</v>
      </c>
      <c r="N375" s="6">
        <v>36775</v>
      </c>
      <c r="O375" s="7">
        <v>37036</v>
      </c>
      <c r="P375" s="6">
        <v>37324</v>
      </c>
    </row>
    <row r="376" spans="2:16">
      <c r="B376" s="6">
        <v>31751</v>
      </c>
      <c r="C376" s="7">
        <v>31825</v>
      </c>
      <c r="D376" s="6">
        <v>32179</v>
      </c>
      <c r="E376" s="7">
        <v>32435</v>
      </c>
      <c r="F376" s="6">
        <v>32732</v>
      </c>
      <c r="G376" s="7">
        <v>33944</v>
      </c>
      <c r="H376" s="6">
        <v>35053</v>
      </c>
      <c r="I376" s="7">
        <v>35470</v>
      </c>
      <c r="J376" s="6">
        <v>35621</v>
      </c>
      <c r="K376" s="7">
        <v>35978</v>
      </c>
      <c r="L376" s="6">
        <v>36263</v>
      </c>
      <c r="M376" s="7">
        <v>36474</v>
      </c>
      <c r="N376" s="6">
        <v>36779</v>
      </c>
      <c r="O376" s="7">
        <v>37047</v>
      </c>
      <c r="P376" s="6">
        <v>37327</v>
      </c>
    </row>
    <row r="386" spans="2:16">
      <c r="B386" s="2" t="str">
        <f>B8</f>
        <v>Effective June 1, 2025</v>
      </c>
    </row>
    <row r="387" ht="13.5"/>
    <row r="388" ht="13.5" spans="2:16">
      <c r="B388" s="3" t="s">
        <v>1318</v>
      </c>
      <c r="C388" s="4"/>
      <c r="D388" s="4"/>
      <c r="E388" s="4"/>
      <c r="F388" s="4"/>
      <c r="G388" s="4"/>
      <c r="H388" s="4"/>
      <c r="I388" s="4"/>
      <c r="J388" s="4"/>
      <c r="K388" s="4"/>
      <c r="L388" s="4"/>
      <c r="M388" s="4"/>
      <c r="N388" s="4"/>
      <c r="O388" s="4"/>
      <c r="P388" s="5"/>
    </row>
    <row r="390" spans="2:16">
      <c r="B390" s="6">
        <v>37328</v>
      </c>
      <c r="C390" s="7">
        <v>37710</v>
      </c>
      <c r="D390" s="6">
        <v>37869</v>
      </c>
      <c r="E390" s="7">
        <v>38201</v>
      </c>
      <c r="F390" s="6">
        <v>38359</v>
      </c>
      <c r="G390" s="7">
        <v>38542</v>
      </c>
      <c r="H390" s="6">
        <v>38629</v>
      </c>
      <c r="I390" s="7">
        <v>38765</v>
      </c>
      <c r="J390" s="6">
        <v>38927</v>
      </c>
      <c r="K390" s="7">
        <v>39112</v>
      </c>
      <c r="L390" s="6">
        <v>39358</v>
      </c>
      <c r="M390" s="7">
        <v>39657</v>
      </c>
      <c r="N390" s="6">
        <v>39866</v>
      </c>
      <c r="O390" s="7">
        <v>40177</v>
      </c>
      <c r="P390" s="6">
        <v>40486</v>
      </c>
    </row>
    <row r="391" spans="2:16">
      <c r="B391" s="6">
        <v>37329</v>
      </c>
      <c r="C391" s="7">
        <v>37713</v>
      </c>
      <c r="D391" s="6">
        <v>37870</v>
      </c>
      <c r="E391" s="7">
        <v>38220</v>
      </c>
      <c r="F391" s="6">
        <v>38361</v>
      </c>
      <c r="G391" s="7">
        <v>38543</v>
      </c>
      <c r="H391" s="6">
        <v>38631</v>
      </c>
      <c r="I391" s="7">
        <v>38767</v>
      </c>
      <c r="J391" s="6">
        <v>38940</v>
      </c>
      <c r="K391" s="7">
        <v>39113</v>
      </c>
      <c r="L391" s="6">
        <v>39360</v>
      </c>
      <c r="M391" s="7">
        <v>39662</v>
      </c>
      <c r="N391" s="6">
        <v>39867</v>
      </c>
      <c r="O391" s="7">
        <v>40311</v>
      </c>
      <c r="P391" s="6">
        <v>40488</v>
      </c>
    </row>
    <row r="392" spans="2:16">
      <c r="B392" s="6">
        <v>37330</v>
      </c>
      <c r="C392" s="7">
        <v>37714</v>
      </c>
      <c r="D392" s="6">
        <v>37871</v>
      </c>
      <c r="E392" s="7">
        <v>38221</v>
      </c>
      <c r="F392" s="6">
        <v>38363</v>
      </c>
      <c r="G392" s="7">
        <v>38544</v>
      </c>
      <c r="H392" s="6">
        <v>38633</v>
      </c>
      <c r="I392" s="7">
        <v>38768</v>
      </c>
      <c r="J392" s="6">
        <v>38941</v>
      </c>
      <c r="K392" s="7">
        <v>39114</v>
      </c>
      <c r="L392" s="6">
        <v>39362</v>
      </c>
      <c r="M392" s="7">
        <v>39667</v>
      </c>
      <c r="N392" s="6">
        <v>39870</v>
      </c>
      <c r="O392" s="7">
        <v>40312</v>
      </c>
      <c r="P392" s="6">
        <v>40489</v>
      </c>
    </row>
    <row r="393" spans="2:16">
      <c r="B393" s="6">
        <v>37333</v>
      </c>
      <c r="C393" s="7">
        <v>37715</v>
      </c>
      <c r="D393" s="6">
        <v>37873</v>
      </c>
      <c r="E393" s="7">
        <v>38224</v>
      </c>
      <c r="F393" s="6">
        <v>38365</v>
      </c>
      <c r="G393" s="7">
        <v>38545</v>
      </c>
      <c r="H393" s="6">
        <v>38634</v>
      </c>
      <c r="I393" s="7">
        <v>38773</v>
      </c>
      <c r="J393" s="6">
        <v>38943</v>
      </c>
      <c r="K393" s="7">
        <v>39115</v>
      </c>
      <c r="L393" s="6">
        <v>39363</v>
      </c>
      <c r="M393" s="7">
        <v>39668</v>
      </c>
      <c r="N393" s="6">
        <v>39877</v>
      </c>
      <c r="O393" s="7">
        <v>40313</v>
      </c>
      <c r="P393" s="6">
        <v>40701</v>
      </c>
    </row>
    <row r="394" spans="2:16">
      <c r="B394" s="6">
        <v>37334</v>
      </c>
      <c r="C394" s="7">
        <v>37721</v>
      </c>
      <c r="D394" s="6">
        <v>37878</v>
      </c>
      <c r="E394" s="7">
        <v>38226</v>
      </c>
      <c r="F394" s="6">
        <v>38367</v>
      </c>
      <c r="G394" s="7">
        <v>38547</v>
      </c>
      <c r="H394" s="6">
        <v>38635</v>
      </c>
      <c r="I394" s="7">
        <v>38774</v>
      </c>
      <c r="J394" s="6">
        <v>38944</v>
      </c>
      <c r="K394" s="7">
        <v>39116</v>
      </c>
      <c r="L394" s="6">
        <v>39364</v>
      </c>
      <c r="M394" s="7">
        <v>39730</v>
      </c>
      <c r="N394" s="6">
        <v>39886</v>
      </c>
      <c r="O394" s="7">
        <v>40316</v>
      </c>
      <c r="P394" s="6">
        <v>40729</v>
      </c>
    </row>
    <row r="395" spans="2:16">
      <c r="B395" s="6">
        <v>37338</v>
      </c>
      <c r="C395" s="7">
        <v>37722</v>
      </c>
      <c r="D395" s="6">
        <v>37879</v>
      </c>
      <c r="E395" s="7">
        <v>38229</v>
      </c>
      <c r="F395" s="6">
        <v>38368</v>
      </c>
      <c r="G395" s="7">
        <v>38548</v>
      </c>
      <c r="H395" s="6">
        <v>38638</v>
      </c>
      <c r="I395" s="7">
        <v>38776</v>
      </c>
      <c r="J395" s="6">
        <v>38949</v>
      </c>
      <c r="K395" s="7">
        <v>39120</v>
      </c>
      <c r="L395" s="6">
        <v>39365</v>
      </c>
      <c r="M395" s="7">
        <v>39735</v>
      </c>
      <c r="N395" s="6">
        <v>39897</v>
      </c>
      <c r="O395" s="7">
        <v>40322</v>
      </c>
      <c r="P395" s="6">
        <v>40734</v>
      </c>
    </row>
    <row r="396" spans="2:16">
      <c r="B396" s="6">
        <v>37339</v>
      </c>
      <c r="C396" s="7">
        <v>37723</v>
      </c>
      <c r="D396" s="6">
        <v>37880</v>
      </c>
      <c r="E396" s="7">
        <v>38230</v>
      </c>
      <c r="F396" s="6">
        <v>38369</v>
      </c>
      <c r="G396" s="7">
        <v>38549</v>
      </c>
      <c r="H396" s="6">
        <v>38639</v>
      </c>
      <c r="I396" s="7">
        <v>38824</v>
      </c>
      <c r="J396" s="6">
        <v>38952</v>
      </c>
      <c r="K396" s="7">
        <v>39121</v>
      </c>
      <c r="L396" s="6">
        <v>39367</v>
      </c>
      <c r="M396" s="7">
        <v>39737</v>
      </c>
      <c r="N396" s="6">
        <v>40003</v>
      </c>
      <c r="O396" s="7">
        <v>40328</v>
      </c>
      <c r="P396" s="6">
        <v>40741</v>
      </c>
    </row>
    <row r="397" spans="2:16">
      <c r="B397" s="6">
        <v>37340</v>
      </c>
      <c r="C397" s="7">
        <v>37724</v>
      </c>
      <c r="D397" s="6">
        <v>37881</v>
      </c>
      <c r="E397" s="7">
        <v>38231</v>
      </c>
      <c r="F397" s="6">
        <v>38370</v>
      </c>
      <c r="G397" s="7">
        <v>38551</v>
      </c>
      <c r="H397" s="6">
        <v>38641</v>
      </c>
      <c r="I397" s="7">
        <v>38828</v>
      </c>
      <c r="J397" s="6">
        <v>38953</v>
      </c>
      <c r="K397" s="7">
        <v>39122</v>
      </c>
      <c r="L397" s="6">
        <v>39421</v>
      </c>
      <c r="M397" s="7">
        <v>39739</v>
      </c>
      <c r="N397" s="6">
        <v>40006</v>
      </c>
      <c r="O397" s="7">
        <v>40330</v>
      </c>
      <c r="P397" s="6">
        <v>40754</v>
      </c>
    </row>
    <row r="398" spans="2:16">
      <c r="B398" s="6">
        <v>37342</v>
      </c>
      <c r="C398" s="7">
        <v>37732</v>
      </c>
      <c r="D398" s="6">
        <v>37882</v>
      </c>
      <c r="E398" s="7">
        <v>38232</v>
      </c>
      <c r="F398" s="6">
        <v>38371</v>
      </c>
      <c r="G398" s="7">
        <v>38552</v>
      </c>
      <c r="H398" s="6">
        <v>38643</v>
      </c>
      <c r="I398" s="7">
        <v>38833</v>
      </c>
      <c r="J398" s="6">
        <v>38954</v>
      </c>
      <c r="K398" s="7">
        <v>39144</v>
      </c>
      <c r="L398" s="6">
        <v>39425</v>
      </c>
      <c r="M398" s="7">
        <v>39741</v>
      </c>
      <c r="N398" s="6">
        <v>40007</v>
      </c>
      <c r="O398" s="7">
        <v>40334</v>
      </c>
      <c r="P398" s="6">
        <v>40769</v>
      </c>
    </row>
    <row r="399" spans="2:16">
      <c r="B399" s="6">
        <v>37345</v>
      </c>
      <c r="C399" s="7">
        <v>37737</v>
      </c>
      <c r="D399" s="6">
        <v>37885</v>
      </c>
      <c r="E399" s="7">
        <v>38233</v>
      </c>
      <c r="F399" s="6">
        <v>38372</v>
      </c>
      <c r="G399" s="7">
        <v>38553</v>
      </c>
      <c r="H399" s="6">
        <v>38645</v>
      </c>
      <c r="I399" s="7">
        <v>38834</v>
      </c>
      <c r="J399" s="6">
        <v>38955</v>
      </c>
      <c r="K399" s="7">
        <v>39145</v>
      </c>
      <c r="L399" s="6">
        <v>39426</v>
      </c>
      <c r="M399" s="7">
        <v>39743</v>
      </c>
      <c r="N399" s="6">
        <v>40008</v>
      </c>
      <c r="O399" s="7">
        <v>40336</v>
      </c>
      <c r="P399" s="6">
        <v>40771</v>
      </c>
    </row>
    <row r="400" spans="2:16">
      <c r="B400" s="6">
        <v>37347</v>
      </c>
      <c r="C400" s="7">
        <v>37742</v>
      </c>
      <c r="D400" s="6">
        <v>37887</v>
      </c>
      <c r="E400" s="7">
        <v>38236</v>
      </c>
      <c r="F400" s="6">
        <v>38374</v>
      </c>
      <c r="G400" s="7">
        <v>38555</v>
      </c>
      <c r="H400" s="6">
        <v>38646</v>
      </c>
      <c r="I400" s="7">
        <v>38838</v>
      </c>
      <c r="J400" s="6">
        <v>38960</v>
      </c>
      <c r="K400" s="7">
        <v>39149</v>
      </c>
      <c r="L400" s="6">
        <v>39427</v>
      </c>
      <c r="M400" s="7">
        <v>39744</v>
      </c>
      <c r="N400" s="6">
        <v>40019</v>
      </c>
      <c r="O400" s="7">
        <v>40337</v>
      </c>
      <c r="P400" s="6">
        <v>40803</v>
      </c>
    </row>
    <row r="401" spans="2:16">
      <c r="B401" s="6">
        <v>37348</v>
      </c>
      <c r="C401" s="7">
        <v>37745</v>
      </c>
      <c r="D401" s="6">
        <v>37892</v>
      </c>
      <c r="E401" s="7">
        <v>38240</v>
      </c>
      <c r="F401" s="6">
        <v>38376</v>
      </c>
      <c r="G401" s="7">
        <v>38560</v>
      </c>
      <c r="H401" s="6">
        <v>38658</v>
      </c>
      <c r="I401" s="7">
        <v>38843</v>
      </c>
      <c r="J401" s="6">
        <v>38965</v>
      </c>
      <c r="K401" s="7">
        <v>39150</v>
      </c>
      <c r="L401" s="6">
        <v>39428</v>
      </c>
      <c r="M401" s="7">
        <v>39746</v>
      </c>
      <c r="N401" s="6">
        <v>40037</v>
      </c>
      <c r="O401" s="7">
        <v>40346</v>
      </c>
      <c r="P401" s="6">
        <v>40806</v>
      </c>
    </row>
    <row r="402" spans="2:16">
      <c r="B402" s="6">
        <v>37353</v>
      </c>
      <c r="C402" s="7">
        <v>37752</v>
      </c>
      <c r="D402" s="6">
        <v>38007</v>
      </c>
      <c r="E402" s="7">
        <v>38241</v>
      </c>
      <c r="F402" s="6">
        <v>38379</v>
      </c>
      <c r="G402" s="7">
        <v>38563</v>
      </c>
      <c r="H402" s="6">
        <v>38661</v>
      </c>
      <c r="I402" s="7">
        <v>38844</v>
      </c>
      <c r="J402" s="6">
        <v>38967</v>
      </c>
      <c r="K402" s="7">
        <v>39153</v>
      </c>
      <c r="L402" s="6">
        <v>39439</v>
      </c>
      <c r="M402" s="7">
        <v>39750</v>
      </c>
      <c r="N402" s="6">
        <v>40040</v>
      </c>
      <c r="O402" s="7">
        <v>40350</v>
      </c>
      <c r="P402" s="6">
        <v>40807</v>
      </c>
    </row>
    <row r="403" spans="2:16">
      <c r="B403" s="6">
        <v>37356</v>
      </c>
      <c r="C403" s="7">
        <v>37754</v>
      </c>
      <c r="D403" s="6">
        <v>38008</v>
      </c>
      <c r="E403" s="7">
        <v>38253</v>
      </c>
      <c r="F403" s="6">
        <v>38380</v>
      </c>
      <c r="G403" s="7">
        <v>38564</v>
      </c>
      <c r="H403" s="6">
        <v>38663</v>
      </c>
      <c r="I403" s="7">
        <v>38846</v>
      </c>
      <c r="J403" s="6">
        <v>39038</v>
      </c>
      <c r="K403" s="7">
        <v>39154</v>
      </c>
      <c r="L403" s="6">
        <v>39452</v>
      </c>
      <c r="M403" s="7">
        <v>39751</v>
      </c>
      <c r="N403" s="6">
        <v>40045</v>
      </c>
      <c r="O403" s="7">
        <v>40355</v>
      </c>
      <c r="P403" s="6">
        <v>40815</v>
      </c>
    </row>
    <row r="404" spans="2:16">
      <c r="B404" s="6">
        <v>37357</v>
      </c>
      <c r="C404" s="7">
        <v>37755</v>
      </c>
      <c r="D404" s="6">
        <v>38012</v>
      </c>
      <c r="E404" s="7">
        <v>38256</v>
      </c>
      <c r="F404" s="6">
        <v>38381</v>
      </c>
      <c r="G404" s="7">
        <v>38565</v>
      </c>
      <c r="H404" s="6">
        <v>38665</v>
      </c>
      <c r="I404" s="7">
        <v>38847</v>
      </c>
      <c r="J404" s="6">
        <v>39039</v>
      </c>
      <c r="K404" s="7">
        <v>39159</v>
      </c>
      <c r="L404" s="6">
        <v>39461</v>
      </c>
      <c r="M404" s="7">
        <v>39752</v>
      </c>
      <c r="N404" s="6">
        <v>40051</v>
      </c>
      <c r="O404" s="7">
        <v>40358</v>
      </c>
      <c r="P404" s="6">
        <v>40816</v>
      </c>
    </row>
    <row r="405" spans="2:16">
      <c r="B405" s="6">
        <v>37359</v>
      </c>
      <c r="C405" s="7">
        <v>37756</v>
      </c>
      <c r="D405" s="6">
        <v>38015</v>
      </c>
      <c r="E405" s="7">
        <v>38257</v>
      </c>
      <c r="F405" s="6">
        <v>38387</v>
      </c>
      <c r="G405" s="7">
        <v>38567</v>
      </c>
      <c r="H405" s="6">
        <v>38666</v>
      </c>
      <c r="I405" s="7">
        <v>38850</v>
      </c>
      <c r="J405" s="6">
        <v>39040</v>
      </c>
      <c r="K405" s="7">
        <v>39162</v>
      </c>
      <c r="L405" s="6">
        <v>39462</v>
      </c>
      <c r="M405" s="7">
        <v>39753</v>
      </c>
      <c r="N405" s="6">
        <v>40052</v>
      </c>
      <c r="O405" s="7">
        <v>40359</v>
      </c>
      <c r="P405" s="6">
        <v>40820</v>
      </c>
    </row>
    <row r="406" spans="2:16">
      <c r="B406" s="6">
        <v>37360</v>
      </c>
      <c r="C406" s="7">
        <v>37762</v>
      </c>
      <c r="D406" s="6">
        <v>38023</v>
      </c>
      <c r="E406" s="7">
        <v>38258</v>
      </c>
      <c r="F406" s="6">
        <v>38388</v>
      </c>
      <c r="G406" s="7">
        <v>38572</v>
      </c>
      <c r="H406" s="6">
        <v>38670</v>
      </c>
      <c r="I406" s="7">
        <v>38851</v>
      </c>
      <c r="J406" s="6">
        <v>39041</v>
      </c>
      <c r="K406" s="7">
        <v>39165</v>
      </c>
      <c r="L406" s="6">
        <v>39464</v>
      </c>
      <c r="M406" s="7">
        <v>39754</v>
      </c>
      <c r="N406" s="6">
        <v>40055</v>
      </c>
      <c r="O406" s="7">
        <v>40360</v>
      </c>
      <c r="P406" s="6">
        <v>40823</v>
      </c>
    </row>
    <row r="407" spans="2:16">
      <c r="B407" s="6">
        <v>37361</v>
      </c>
      <c r="C407" s="7">
        <v>37764</v>
      </c>
      <c r="D407" s="6">
        <v>38030</v>
      </c>
      <c r="E407" s="7">
        <v>38259</v>
      </c>
      <c r="F407" s="6">
        <v>38390</v>
      </c>
      <c r="G407" s="7">
        <v>38574</v>
      </c>
      <c r="H407" s="6">
        <v>38673</v>
      </c>
      <c r="I407" s="7">
        <v>38852</v>
      </c>
      <c r="J407" s="6">
        <v>39051</v>
      </c>
      <c r="K407" s="7">
        <v>39168</v>
      </c>
      <c r="L407" s="6">
        <v>39470</v>
      </c>
      <c r="M407" s="7">
        <v>39755</v>
      </c>
      <c r="N407" s="6">
        <v>40058</v>
      </c>
      <c r="O407" s="7">
        <v>40363</v>
      </c>
      <c r="P407" s="6">
        <v>40828</v>
      </c>
    </row>
    <row r="408" spans="2:16">
      <c r="B408" s="6">
        <v>37362</v>
      </c>
      <c r="C408" s="7">
        <v>37765</v>
      </c>
      <c r="D408" s="6">
        <v>38034</v>
      </c>
      <c r="E408" s="7">
        <v>38260</v>
      </c>
      <c r="F408" s="6">
        <v>38391</v>
      </c>
      <c r="G408" s="7">
        <v>38575</v>
      </c>
      <c r="H408" s="6">
        <v>38674</v>
      </c>
      <c r="I408" s="7">
        <v>38854</v>
      </c>
      <c r="J408" s="6">
        <v>39054</v>
      </c>
      <c r="K408" s="7">
        <v>39169</v>
      </c>
      <c r="L408" s="6">
        <v>39474</v>
      </c>
      <c r="M408" s="7">
        <v>39756</v>
      </c>
      <c r="N408" s="6">
        <v>40060</v>
      </c>
      <c r="O408" s="7">
        <v>40370</v>
      </c>
      <c r="P408" s="6">
        <v>40829</v>
      </c>
    </row>
    <row r="409" spans="2:16">
      <c r="B409" s="6">
        <v>37366</v>
      </c>
      <c r="C409" s="7">
        <v>37769</v>
      </c>
      <c r="D409" s="6">
        <v>38037</v>
      </c>
      <c r="E409" s="7">
        <v>38310</v>
      </c>
      <c r="F409" s="6">
        <v>38392</v>
      </c>
      <c r="G409" s="7">
        <v>38577</v>
      </c>
      <c r="H409" s="6">
        <v>38675</v>
      </c>
      <c r="I409" s="7">
        <v>38855</v>
      </c>
      <c r="J409" s="6">
        <v>39057</v>
      </c>
      <c r="K409" s="7">
        <v>39175</v>
      </c>
      <c r="L409" s="6">
        <v>39476</v>
      </c>
      <c r="M409" s="7">
        <v>39762</v>
      </c>
      <c r="N409" s="6">
        <v>40062</v>
      </c>
      <c r="O409" s="7">
        <v>40371</v>
      </c>
      <c r="P409" s="6">
        <v>40843</v>
      </c>
    </row>
    <row r="410" spans="2:16">
      <c r="B410" s="6">
        <v>37369</v>
      </c>
      <c r="C410" s="7">
        <v>37770</v>
      </c>
      <c r="D410" s="6">
        <v>38040</v>
      </c>
      <c r="E410" s="7">
        <v>38313</v>
      </c>
      <c r="F410" s="6">
        <v>38425</v>
      </c>
      <c r="G410" s="7">
        <v>38579</v>
      </c>
      <c r="H410" s="6">
        <v>38676</v>
      </c>
      <c r="I410" s="7">
        <v>38856</v>
      </c>
      <c r="J410" s="6">
        <v>39059</v>
      </c>
      <c r="K410" s="7">
        <v>39176</v>
      </c>
      <c r="L410" s="6">
        <v>39478</v>
      </c>
      <c r="M410" s="7">
        <v>39771</v>
      </c>
      <c r="N410" s="6">
        <v>40068</v>
      </c>
      <c r="O410" s="7">
        <v>40372</v>
      </c>
      <c r="P410" s="6">
        <v>40844</v>
      </c>
    </row>
    <row r="411" spans="2:16">
      <c r="B411" s="6">
        <v>37370</v>
      </c>
      <c r="C411" s="7">
        <v>37773</v>
      </c>
      <c r="D411" s="6">
        <v>38041</v>
      </c>
      <c r="E411" s="7">
        <v>38315</v>
      </c>
      <c r="F411" s="6">
        <v>38449</v>
      </c>
      <c r="G411" s="7">
        <v>38580</v>
      </c>
      <c r="H411" s="6">
        <v>38683</v>
      </c>
      <c r="I411" s="7">
        <v>38858</v>
      </c>
      <c r="J411" s="6">
        <v>39062</v>
      </c>
      <c r="K411" s="7">
        <v>39183</v>
      </c>
      <c r="L411" s="6">
        <v>39479</v>
      </c>
      <c r="M411" s="7">
        <v>39772</v>
      </c>
      <c r="N411" s="6">
        <v>40069</v>
      </c>
      <c r="O411" s="7">
        <v>40376</v>
      </c>
      <c r="P411" s="6">
        <v>40855</v>
      </c>
    </row>
    <row r="412" spans="2:16">
      <c r="B412" s="6">
        <v>37374</v>
      </c>
      <c r="C412" s="7">
        <v>37779</v>
      </c>
      <c r="D412" s="6">
        <v>38044</v>
      </c>
      <c r="E412" s="7">
        <v>38316</v>
      </c>
      <c r="F412" s="6">
        <v>38450</v>
      </c>
      <c r="G412" s="7">
        <v>38581</v>
      </c>
      <c r="H412" s="6">
        <v>38685</v>
      </c>
      <c r="I412" s="7">
        <v>38860</v>
      </c>
      <c r="J412" s="6">
        <v>39063</v>
      </c>
      <c r="K412" s="7">
        <v>39189</v>
      </c>
      <c r="L412" s="6">
        <v>39480</v>
      </c>
      <c r="M412" s="7">
        <v>39813</v>
      </c>
      <c r="N412" s="6">
        <v>40070</v>
      </c>
      <c r="O412" s="7">
        <v>40379</v>
      </c>
      <c r="P412" s="6">
        <v>40856</v>
      </c>
    </row>
    <row r="413" spans="2:16">
      <c r="B413" s="6">
        <v>37375</v>
      </c>
      <c r="C413" s="7">
        <v>37807</v>
      </c>
      <c r="D413" s="6">
        <v>38046</v>
      </c>
      <c r="E413" s="7">
        <v>38317</v>
      </c>
      <c r="F413" s="6">
        <v>38452</v>
      </c>
      <c r="G413" s="7">
        <v>38582</v>
      </c>
      <c r="H413" s="6">
        <v>38721</v>
      </c>
      <c r="I413" s="7">
        <v>38862</v>
      </c>
      <c r="J413" s="6">
        <v>39066</v>
      </c>
      <c r="K413" s="7">
        <v>39190</v>
      </c>
      <c r="L413" s="6">
        <v>39481</v>
      </c>
      <c r="M413" s="7">
        <v>39815</v>
      </c>
      <c r="N413" s="6">
        <v>40071</v>
      </c>
      <c r="O413" s="7">
        <v>40380</v>
      </c>
      <c r="P413" s="6">
        <v>40862</v>
      </c>
    </row>
    <row r="414" spans="2:16">
      <c r="B414" s="6">
        <v>37378</v>
      </c>
      <c r="C414" s="7">
        <v>37809</v>
      </c>
      <c r="D414" s="6">
        <v>38049</v>
      </c>
      <c r="E414" s="7">
        <v>38318</v>
      </c>
      <c r="F414" s="6">
        <v>38454</v>
      </c>
      <c r="G414" s="7">
        <v>38585</v>
      </c>
      <c r="H414" s="6">
        <v>38723</v>
      </c>
      <c r="I414" s="7">
        <v>38864</v>
      </c>
      <c r="J414" s="6">
        <v>39069</v>
      </c>
      <c r="K414" s="7">
        <v>39191</v>
      </c>
      <c r="L414" s="6">
        <v>39482</v>
      </c>
      <c r="M414" s="7">
        <v>39817</v>
      </c>
      <c r="N414" s="6">
        <v>40076</v>
      </c>
      <c r="O414" s="7">
        <v>40385</v>
      </c>
      <c r="P414" s="6">
        <v>40863</v>
      </c>
    </row>
    <row r="415" spans="2:16">
      <c r="B415" s="6">
        <v>37380</v>
      </c>
      <c r="C415" s="7">
        <v>37810</v>
      </c>
      <c r="D415" s="6">
        <v>38050</v>
      </c>
      <c r="E415" s="7">
        <v>38326</v>
      </c>
      <c r="F415" s="6">
        <v>38457</v>
      </c>
      <c r="G415" s="7">
        <v>38587</v>
      </c>
      <c r="H415" s="6">
        <v>38726</v>
      </c>
      <c r="I415" s="7">
        <v>38868</v>
      </c>
      <c r="J415" s="6">
        <v>39071</v>
      </c>
      <c r="K415" s="7">
        <v>39194</v>
      </c>
      <c r="L415" s="6">
        <v>39555</v>
      </c>
      <c r="M415" s="7">
        <v>39823</v>
      </c>
      <c r="N415" s="6">
        <v>40077</v>
      </c>
      <c r="O415" s="7">
        <v>40387</v>
      </c>
      <c r="P415" s="6">
        <v>40865</v>
      </c>
    </row>
    <row r="416" spans="2:16">
      <c r="B416" s="6">
        <v>37381</v>
      </c>
      <c r="C416" s="7">
        <v>37811</v>
      </c>
      <c r="D416" s="6">
        <v>38052</v>
      </c>
      <c r="E416" s="7">
        <v>38327</v>
      </c>
      <c r="F416" s="6">
        <v>38460</v>
      </c>
      <c r="G416" s="7">
        <v>38601</v>
      </c>
      <c r="H416" s="6">
        <v>38730</v>
      </c>
      <c r="I416" s="7">
        <v>38870</v>
      </c>
      <c r="J416" s="6">
        <v>39072</v>
      </c>
      <c r="K416" s="7">
        <v>39322</v>
      </c>
      <c r="L416" s="6">
        <v>39562</v>
      </c>
      <c r="M416" s="7">
        <v>39824</v>
      </c>
      <c r="N416" s="6">
        <v>40104</v>
      </c>
      <c r="O416" s="7">
        <v>40402</v>
      </c>
      <c r="P416" s="6">
        <v>40868</v>
      </c>
    </row>
    <row r="417" spans="2:16">
      <c r="B417" s="6">
        <v>37382</v>
      </c>
      <c r="C417" s="7">
        <v>37818</v>
      </c>
      <c r="D417" s="6">
        <v>38057</v>
      </c>
      <c r="E417" s="7">
        <v>38328</v>
      </c>
      <c r="F417" s="6">
        <v>38461</v>
      </c>
      <c r="G417" s="7">
        <v>38602</v>
      </c>
      <c r="H417" s="6">
        <v>38736</v>
      </c>
      <c r="I417" s="7">
        <v>38871</v>
      </c>
      <c r="J417" s="6">
        <v>39077</v>
      </c>
      <c r="K417" s="7">
        <v>39323</v>
      </c>
      <c r="L417" s="6">
        <v>39565</v>
      </c>
      <c r="M417" s="7">
        <v>39825</v>
      </c>
      <c r="N417" s="6">
        <v>40107</v>
      </c>
      <c r="O417" s="7">
        <v>40409</v>
      </c>
      <c r="P417" s="6">
        <v>40870</v>
      </c>
    </row>
    <row r="418" spans="2:16">
      <c r="B418" s="6">
        <v>37397</v>
      </c>
      <c r="C418" s="7">
        <v>37819</v>
      </c>
      <c r="D418" s="6">
        <v>38058</v>
      </c>
      <c r="E418" s="7">
        <v>38329</v>
      </c>
      <c r="F418" s="6">
        <v>38462</v>
      </c>
      <c r="G418" s="7">
        <v>38603</v>
      </c>
      <c r="H418" s="6">
        <v>38737</v>
      </c>
      <c r="I418" s="7">
        <v>38874</v>
      </c>
      <c r="J418" s="6">
        <v>39078</v>
      </c>
      <c r="K418" s="7">
        <v>39326</v>
      </c>
      <c r="L418" s="6">
        <v>39572</v>
      </c>
      <c r="M418" s="7">
        <v>39826</v>
      </c>
      <c r="N418" s="6">
        <v>40110</v>
      </c>
      <c r="O418" s="7">
        <v>40410</v>
      </c>
      <c r="P418" s="6">
        <v>40873</v>
      </c>
    </row>
    <row r="419" spans="2:16">
      <c r="B419" s="6">
        <v>37617</v>
      </c>
      <c r="C419" s="7">
        <v>37825</v>
      </c>
      <c r="D419" s="6">
        <v>38061</v>
      </c>
      <c r="E419" s="7">
        <v>38330</v>
      </c>
      <c r="F419" s="6">
        <v>38463</v>
      </c>
      <c r="G419" s="7">
        <v>38610</v>
      </c>
      <c r="H419" s="6">
        <v>38738</v>
      </c>
      <c r="I419" s="7">
        <v>38876</v>
      </c>
      <c r="J419" s="6">
        <v>39079</v>
      </c>
      <c r="K419" s="7">
        <v>39327</v>
      </c>
      <c r="L419" s="6">
        <v>39574</v>
      </c>
      <c r="M419" s="7">
        <v>39827</v>
      </c>
      <c r="N419" s="6">
        <v>40111</v>
      </c>
      <c r="O419" s="7">
        <v>40419</v>
      </c>
      <c r="P419" s="6">
        <v>40902</v>
      </c>
    </row>
    <row r="420" spans="2:16">
      <c r="B420" s="6">
        <v>37650</v>
      </c>
      <c r="C420" s="7">
        <v>37826</v>
      </c>
      <c r="D420" s="6">
        <v>38066</v>
      </c>
      <c r="E420" s="7">
        <v>38332</v>
      </c>
      <c r="F420" s="6">
        <v>38468</v>
      </c>
      <c r="G420" s="7">
        <v>38611</v>
      </c>
      <c r="H420" s="6">
        <v>38740</v>
      </c>
      <c r="I420" s="7">
        <v>38878</v>
      </c>
      <c r="J420" s="6">
        <v>39082</v>
      </c>
      <c r="K420" s="7">
        <v>39328</v>
      </c>
      <c r="L420" s="6">
        <v>39577</v>
      </c>
      <c r="M420" s="7">
        <v>39832</v>
      </c>
      <c r="N420" s="6">
        <v>40142</v>
      </c>
      <c r="O420" s="7">
        <v>40437</v>
      </c>
      <c r="P420" s="6">
        <v>40903</v>
      </c>
    </row>
    <row r="421" spans="2:16">
      <c r="B421" s="6">
        <v>37657</v>
      </c>
      <c r="C421" s="7">
        <v>37829</v>
      </c>
      <c r="D421" s="6">
        <v>38067</v>
      </c>
      <c r="E421" s="7">
        <v>38333</v>
      </c>
      <c r="F421" s="6">
        <v>38469</v>
      </c>
      <c r="G421" s="7">
        <v>38614</v>
      </c>
      <c r="H421" s="6">
        <v>38744</v>
      </c>
      <c r="I421" s="7">
        <v>38901</v>
      </c>
      <c r="J421" s="6">
        <v>39083</v>
      </c>
      <c r="K421" s="7">
        <v>39330</v>
      </c>
      <c r="L421" s="6">
        <v>39629</v>
      </c>
      <c r="M421" s="7">
        <v>39834</v>
      </c>
      <c r="N421" s="6">
        <v>40144</v>
      </c>
      <c r="O421" s="7">
        <v>40440</v>
      </c>
      <c r="P421" s="6">
        <v>40913</v>
      </c>
    </row>
    <row r="422" spans="2:16">
      <c r="B422" s="6">
        <v>37658</v>
      </c>
      <c r="C422" s="7">
        <v>37841</v>
      </c>
      <c r="D422" s="6">
        <v>38068</v>
      </c>
      <c r="E422" s="7">
        <v>38334</v>
      </c>
      <c r="F422" s="6">
        <v>38472</v>
      </c>
      <c r="G422" s="7">
        <v>38617</v>
      </c>
      <c r="H422" s="6">
        <v>38746</v>
      </c>
      <c r="I422" s="7">
        <v>38902</v>
      </c>
      <c r="J422" s="6">
        <v>39087</v>
      </c>
      <c r="K422" s="7">
        <v>39332</v>
      </c>
      <c r="L422" s="6">
        <v>39631</v>
      </c>
      <c r="M422" s="7">
        <v>39840</v>
      </c>
      <c r="N422" s="6">
        <v>40146</v>
      </c>
      <c r="O422" s="7">
        <v>40442</v>
      </c>
      <c r="P422" s="6">
        <v>40915</v>
      </c>
    </row>
    <row r="423" spans="2:16">
      <c r="B423" s="6">
        <v>37681</v>
      </c>
      <c r="C423" s="7">
        <v>37846</v>
      </c>
      <c r="D423" s="6">
        <v>38069</v>
      </c>
      <c r="E423" s="7">
        <v>38337</v>
      </c>
      <c r="F423" s="6">
        <v>38473</v>
      </c>
      <c r="G423" s="7">
        <v>38618</v>
      </c>
      <c r="H423" s="6">
        <v>38748</v>
      </c>
      <c r="I423" s="7">
        <v>38912</v>
      </c>
      <c r="J423" s="6">
        <v>39088</v>
      </c>
      <c r="K423" s="7">
        <v>39335</v>
      </c>
      <c r="L423" s="6">
        <v>39632</v>
      </c>
      <c r="M423" s="7">
        <v>39841</v>
      </c>
      <c r="N423" s="6">
        <v>40150</v>
      </c>
      <c r="O423" s="7">
        <v>40444</v>
      </c>
      <c r="P423" s="6">
        <v>40921</v>
      </c>
    </row>
    <row r="424" spans="2:16">
      <c r="B424" s="6">
        <v>37683</v>
      </c>
      <c r="C424" s="7">
        <v>37847</v>
      </c>
      <c r="D424" s="6">
        <v>38070</v>
      </c>
      <c r="E424" s="7">
        <v>38339</v>
      </c>
      <c r="F424" s="6">
        <v>38476</v>
      </c>
      <c r="G424" s="7">
        <v>38619</v>
      </c>
      <c r="H424" s="6">
        <v>38749</v>
      </c>
      <c r="I424" s="7">
        <v>38913</v>
      </c>
      <c r="J424" s="6">
        <v>39090</v>
      </c>
      <c r="K424" s="7">
        <v>39336</v>
      </c>
      <c r="L424" s="6">
        <v>39635</v>
      </c>
      <c r="M424" s="7">
        <v>39842</v>
      </c>
      <c r="N424" s="6">
        <v>40155</v>
      </c>
      <c r="O424" s="7">
        <v>40447</v>
      </c>
      <c r="P424" s="6">
        <v>40923</v>
      </c>
    </row>
    <row r="425" spans="2:16">
      <c r="B425" s="6">
        <v>37687</v>
      </c>
      <c r="C425" s="7">
        <v>37848</v>
      </c>
      <c r="D425" s="6">
        <v>38074</v>
      </c>
      <c r="E425" s="7">
        <v>38341</v>
      </c>
      <c r="F425" s="6">
        <v>38481</v>
      </c>
      <c r="G425" s="7">
        <v>38620</v>
      </c>
      <c r="H425" s="6">
        <v>38753</v>
      </c>
      <c r="I425" s="7">
        <v>38914</v>
      </c>
      <c r="J425" s="6">
        <v>39092</v>
      </c>
      <c r="K425" s="7">
        <v>39341</v>
      </c>
      <c r="L425" s="6">
        <v>39638</v>
      </c>
      <c r="M425" s="7">
        <v>39845</v>
      </c>
      <c r="N425" s="6">
        <v>40161</v>
      </c>
      <c r="O425" s="7">
        <v>40452</v>
      </c>
      <c r="P425" s="6">
        <v>40927</v>
      </c>
    </row>
    <row r="426" spans="2:16">
      <c r="B426" s="6">
        <v>37688</v>
      </c>
      <c r="C426" s="7">
        <v>37854</v>
      </c>
      <c r="D426" s="6">
        <v>38075</v>
      </c>
      <c r="E426" s="7">
        <v>38342</v>
      </c>
      <c r="F426" s="6">
        <v>38482</v>
      </c>
      <c r="G426" s="7">
        <v>38621</v>
      </c>
      <c r="H426" s="6">
        <v>38754</v>
      </c>
      <c r="I426" s="7">
        <v>38916</v>
      </c>
      <c r="J426" s="6">
        <v>39096</v>
      </c>
      <c r="K426" s="7">
        <v>39346</v>
      </c>
      <c r="L426" s="6">
        <v>39643</v>
      </c>
      <c r="M426" s="7">
        <v>39846</v>
      </c>
      <c r="N426" s="6">
        <v>40162</v>
      </c>
      <c r="O426" s="7">
        <v>40461</v>
      </c>
      <c r="P426" s="6">
        <v>40940</v>
      </c>
    </row>
    <row r="427" spans="2:16">
      <c r="B427" s="6">
        <v>37691</v>
      </c>
      <c r="C427" s="7">
        <v>37861</v>
      </c>
      <c r="D427" s="6">
        <v>38076</v>
      </c>
      <c r="E427" s="7">
        <v>38347</v>
      </c>
      <c r="F427" s="6">
        <v>38485</v>
      </c>
      <c r="G427" s="7">
        <v>38625</v>
      </c>
      <c r="H427" s="6">
        <v>38759</v>
      </c>
      <c r="I427" s="7">
        <v>38917</v>
      </c>
      <c r="J427" s="6">
        <v>39097</v>
      </c>
      <c r="K427" s="7">
        <v>39347</v>
      </c>
      <c r="L427" s="6">
        <v>39652</v>
      </c>
      <c r="M427" s="7">
        <v>39851</v>
      </c>
      <c r="N427" s="6">
        <v>40164</v>
      </c>
      <c r="O427" s="7">
        <v>40464</v>
      </c>
      <c r="P427" s="6">
        <v>40941</v>
      </c>
    </row>
    <row r="428" spans="2:16">
      <c r="B428" s="6">
        <v>37705</v>
      </c>
      <c r="C428" s="7">
        <v>37862</v>
      </c>
      <c r="D428" s="6">
        <v>38077</v>
      </c>
      <c r="E428" s="7">
        <v>38348</v>
      </c>
      <c r="F428" s="6">
        <v>38486</v>
      </c>
      <c r="G428" s="7">
        <v>38626</v>
      </c>
      <c r="H428" s="6">
        <v>38761</v>
      </c>
      <c r="I428" s="7">
        <v>38921</v>
      </c>
      <c r="J428" s="6">
        <v>39098</v>
      </c>
      <c r="K428" s="7">
        <v>39348</v>
      </c>
      <c r="L428" s="6">
        <v>39653</v>
      </c>
      <c r="M428" s="7">
        <v>39854</v>
      </c>
      <c r="N428" s="6">
        <v>40170</v>
      </c>
      <c r="O428" s="7">
        <v>40468</v>
      </c>
      <c r="P428" s="6">
        <v>40943</v>
      </c>
    </row>
    <row r="429" spans="2:16">
      <c r="B429" s="6">
        <v>37707</v>
      </c>
      <c r="C429" s="7">
        <v>37863</v>
      </c>
      <c r="D429" s="6">
        <v>38079</v>
      </c>
      <c r="E429" s="7">
        <v>38352</v>
      </c>
      <c r="F429" s="6">
        <v>38487</v>
      </c>
      <c r="G429" s="7">
        <v>38627</v>
      </c>
      <c r="H429" s="6">
        <v>38762</v>
      </c>
      <c r="I429" s="7">
        <v>38922</v>
      </c>
      <c r="J429" s="6">
        <v>39107</v>
      </c>
      <c r="K429" s="7">
        <v>39355</v>
      </c>
      <c r="L429" s="6">
        <v>39654</v>
      </c>
      <c r="M429" s="7">
        <v>39859</v>
      </c>
      <c r="N429" s="6">
        <v>40175</v>
      </c>
      <c r="O429" s="7">
        <v>40472</v>
      </c>
      <c r="P429" s="6">
        <v>40949</v>
      </c>
    </row>
    <row r="430" spans="2:16">
      <c r="B430" s="6">
        <v>37708</v>
      </c>
      <c r="C430" s="7">
        <v>37866</v>
      </c>
      <c r="D430" s="6">
        <v>38080</v>
      </c>
      <c r="E430" s="7">
        <v>38356</v>
      </c>
      <c r="F430" s="6">
        <v>38488</v>
      </c>
      <c r="G430" s="7">
        <v>38628</v>
      </c>
      <c r="H430" s="6">
        <v>38764</v>
      </c>
      <c r="I430" s="7">
        <v>38923</v>
      </c>
      <c r="J430" s="6">
        <v>39111</v>
      </c>
      <c r="K430" s="7">
        <v>39356</v>
      </c>
      <c r="L430" s="6">
        <v>39656</v>
      </c>
      <c r="M430" s="7">
        <v>39862</v>
      </c>
      <c r="N430" s="6">
        <v>40176</v>
      </c>
      <c r="O430" s="7">
        <v>40481</v>
      </c>
      <c r="P430" s="6">
        <v>40953</v>
      </c>
    </row>
    <row r="440" spans="2:16">
      <c r="B440" s="2" t="str">
        <f>B8</f>
        <v>Effective June 1, 2025</v>
      </c>
    </row>
    <row r="441" ht="13.5"/>
    <row r="442" ht="13.5" spans="2:16">
      <c r="B442" s="3" t="s">
        <v>1318</v>
      </c>
      <c r="C442" s="4"/>
      <c r="D442" s="4"/>
      <c r="E442" s="4"/>
      <c r="F442" s="4"/>
      <c r="G442" s="4"/>
      <c r="H442" s="4"/>
      <c r="I442" s="4"/>
      <c r="J442" s="4"/>
      <c r="K442" s="4"/>
      <c r="L442" s="4"/>
      <c r="M442" s="4"/>
      <c r="N442" s="4"/>
      <c r="O442" s="4"/>
      <c r="P442" s="5"/>
    </row>
    <row r="444" spans="2:16">
      <c r="B444" s="6">
        <v>40958</v>
      </c>
      <c r="C444" s="7">
        <v>41180</v>
      </c>
      <c r="D444" s="6">
        <v>41386</v>
      </c>
      <c r="E444" s="7">
        <v>41568</v>
      </c>
      <c r="F444" s="6">
        <v>41812</v>
      </c>
      <c r="G444" s="7">
        <v>42050</v>
      </c>
      <c r="H444" s="6">
        <v>42217</v>
      </c>
      <c r="I444" s="7">
        <v>42365</v>
      </c>
      <c r="J444" s="6">
        <v>42603</v>
      </c>
      <c r="K444" s="7">
        <v>43014</v>
      </c>
      <c r="L444" s="6">
        <v>43341</v>
      </c>
      <c r="M444" s="7">
        <v>43549</v>
      </c>
      <c r="N444" s="6">
        <v>43821</v>
      </c>
      <c r="O444" s="7">
        <v>44214</v>
      </c>
      <c r="P444" s="6">
        <v>44860</v>
      </c>
    </row>
    <row r="445" spans="2:16">
      <c r="B445" s="6">
        <v>40962</v>
      </c>
      <c r="C445" s="7">
        <v>41181</v>
      </c>
      <c r="D445" s="6">
        <v>41390</v>
      </c>
      <c r="E445" s="7">
        <v>41571</v>
      </c>
      <c r="F445" s="6">
        <v>41815</v>
      </c>
      <c r="G445" s="7">
        <v>42053</v>
      </c>
      <c r="H445" s="6">
        <v>42220</v>
      </c>
      <c r="I445" s="7">
        <v>42366</v>
      </c>
      <c r="J445" s="6">
        <v>42629</v>
      </c>
      <c r="K445" s="7">
        <v>43027</v>
      </c>
      <c r="L445" s="6">
        <v>43343</v>
      </c>
      <c r="M445" s="7">
        <v>43554</v>
      </c>
      <c r="N445" s="6">
        <v>43832</v>
      </c>
      <c r="O445" s="7">
        <v>44276</v>
      </c>
      <c r="P445" s="6">
        <v>44864</v>
      </c>
    </row>
    <row r="446" spans="2:16">
      <c r="B446" s="6">
        <v>40977</v>
      </c>
      <c r="C446" s="7">
        <v>41189</v>
      </c>
      <c r="D446" s="6">
        <v>41397</v>
      </c>
      <c r="E446" s="7">
        <v>41572</v>
      </c>
      <c r="F446" s="6">
        <v>41817</v>
      </c>
      <c r="G446" s="7">
        <v>42054</v>
      </c>
      <c r="H446" s="6">
        <v>42221</v>
      </c>
      <c r="I446" s="7">
        <v>42368</v>
      </c>
      <c r="J446" s="6">
        <v>42631</v>
      </c>
      <c r="K446" s="7">
        <v>43028</v>
      </c>
      <c r="L446" s="6">
        <v>43344</v>
      </c>
      <c r="M446" s="7">
        <v>43556</v>
      </c>
      <c r="N446" s="6">
        <v>43837</v>
      </c>
      <c r="O446" s="7">
        <v>44404</v>
      </c>
      <c r="P446" s="6">
        <v>44867</v>
      </c>
    </row>
    <row r="447" spans="2:16">
      <c r="B447" s="6">
        <v>40979</v>
      </c>
      <c r="C447" s="7">
        <v>41203</v>
      </c>
      <c r="D447" s="6">
        <v>41408</v>
      </c>
      <c r="E447" s="7">
        <v>41602</v>
      </c>
      <c r="F447" s="6">
        <v>41822</v>
      </c>
      <c r="G447" s="7">
        <v>42055</v>
      </c>
      <c r="H447" s="6">
        <v>42232</v>
      </c>
      <c r="I447" s="7">
        <v>42369</v>
      </c>
      <c r="J447" s="6">
        <v>42633</v>
      </c>
      <c r="K447" s="7">
        <v>43037</v>
      </c>
      <c r="L447" s="6">
        <v>43345</v>
      </c>
      <c r="M447" s="7">
        <v>43557</v>
      </c>
      <c r="N447" s="6">
        <v>43840</v>
      </c>
      <c r="O447" s="7">
        <v>44416</v>
      </c>
      <c r="P447" s="6">
        <v>44882</v>
      </c>
    </row>
    <row r="448" spans="2:16">
      <c r="B448" s="6">
        <v>40982</v>
      </c>
      <c r="C448" s="7">
        <v>41204</v>
      </c>
      <c r="D448" s="6">
        <v>41419</v>
      </c>
      <c r="E448" s="7">
        <v>41603</v>
      </c>
      <c r="F448" s="6">
        <v>41824</v>
      </c>
      <c r="G448" s="7">
        <v>42056</v>
      </c>
      <c r="H448" s="6">
        <v>42236</v>
      </c>
      <c r="I448" s="7">
        <v>42371</v>
      </c>
      <c r="J448" s="6">
        <v>42635</v>
      </c>
      <c r="K448" s="7">
        <v>43044</v>
      </c>
      <c r="L448" s="6">
        <v>43347</v>
      </c>
      <c r="M448" s="7">
        <v>43569</v>
      </c>
      <c r="N448" s="6">
        <v>43844</v>
      </c>
      <c r="O448" s="7">
        <v>44417</v>
      </c>
      <c r="P448" s="6">
        <v>44887</v>
      </c>
    </row>
    <row r="449" spans="2:16">
      <c r="B449" s="6">
        <v>40999</v>
      </c>
      <c r="C449" s="7">
        <v>41214</v>
      </c>
      <c r="D449" s="6">
        <v>41421</v>
      </c>
      <c r="E449" s="7">
        <v>41604</v>
      </c>
      <c r="F449" s="6">
        <v>41825</v>
      </c>
      <c r="G449" s="7">
        <v>42058</v>
      </c>
      <c r="H449" s="6">
        <v>42254</v>
      </c>
      <c r="I449" s="7">
        <v>42372</v>
      </c>
      <c r="J449" s="6">
        <v>42642</v>
      </c>
      <c r="K449" s="7">
        <v>43045</v>
      </c>
      <c r="L449" s="6">
        <v>43356</v>
      </c>
      <c r="M449" s="7">
        <v>43570</v>
      </c>
      <c r="N449" s="6">
        <v>43901</v>
      </c>
      <c r="O449" s="7">
        <v>44427</v>
      </c>
      <c r="P449" s="6">
        <v>45033</v>
      </c>
    </row>
    <row r="450" spans="2:16">
      <c r="B450" s="6">
        <v>41002</v>
      </c>
      <c r="C450" s="7">
        <v>41215</v>
      </c>
      <c r="D450" s="6">
        <v>41422</v>
      </c>
      <c r="E450" s="7">
        <v>41606</v>
      </c>
      <c r="F450" s="6">
        <v>41826</v>
      </c>
      <c r="G450" s="7">
        <v>42064</v>
      </c>
      <c r="H450" s="6">
        <v>42256</v>
      </c>
      <c r="I450" s="7">
        <v>42376</v>
      </c>
      <c r="J450" s="6">
        <v>42647</v>
      </c>
      <c r="K450" s="7">
        <v>43060</v>
      </c>
      <c r="L450" s="6">
        <v>43357</v>
      </c>
      <c r="M450" s="7">
        <v>43711</v>
      </c>
      <c r="N450" s="6">
        <v>43903</v>
      </c>
      <c r="O450" s="7">
        <v>44428</v>
      </c>
      <c r="P450" s="6">
        <v>45041</v>
      </c>
    </row>
    <row r="451" spans="2:16">
      <c r="B451" s="6">
        <v>41003</v>
      </c>
      <c r="C451" s="7">
        <v>41222</v>
      </c>
      <c r="D451" s="6">
        <v>41426</v>
      </c>
      <c r="E451" s="7">
        <v>41607</v>
      </c>
      <c r="F451" s="6">
        <v>41828</v>
      </c>
      <c r="G451" s="7">
        <v>42069</v>
      </c>
      <c r="H451" s="6">
        <v>42257</v>
      </c>
      <c r="I451" s="7">
        <v>42404</v>
      </c>
      <c r="J451" s="6">
        <v>42649</v>
      </c>
      <c r="K451" s="7">
        <v>43061</v>
      </c>
      <c r="L451" s="6">
        <v>43358</v>
      </c>
      <c r="M451" s="7">
        <v>43716</v>
      </c>
      <c r="N451" s="6">
        <v>43907</v>
      </c>
      <c r="O451" s="7">
        <v>44441</v>
      </c>
      <c r="P451" s="6">
        <v>45053</v>
      </c>
    </row>
    <row r="452" spans="2:16">
      <c r="B452" s="6">
        <v>41004</v>
      </c>
      <c r="C452" s="7">
        <v>41224</v>
      </c>
      <c r="D452" s="6">
        <v>41465</v>
      </c>
      <c r="E452" s="7">
        <v>41615</v>
      </c>
      <c r="F452" s="6">
        <v>41831</v>
      </c>
      <c r="G452" s="7">
        <v>42070</v>
      </c>
      <c r="H452" s="6">
        <v>42259</v>
      </c>
      <c r="I452" s="7">
        <v>42406</v>
      </c>
      <c r="J452" s="6">
        <v>42653</v>
      </c>
      <c r="K452" s="7">
        <v>43066</v>
      </c>
      <c r="L452" s="6">
        <v>43359</v>
      </c>
      <c r="M452" s="7">
        <v>43720</v>
      </c>
      <c r="N452" s="6">
        <v>43908</v>
      </c>
      <c r="O452" s="7">
        <v>44449</v>
      </c>
      <c r="P452" s="6">
        <v>45054</v>
      </c>
    </row>
    <row r="453" spans="2:16">
      <c r="B453" s="6">
        <v>41006</v>
      </c>
      <c r="C453" s="7">
        <v>41228</v>
      </c>
      <c r="D453" s="6">
        <v>41477</v>
      </c>
      <c r="E453" s="7">
        <v>41616</v>
      </c>
      <c r="F453" s="6">
        <v>41832</v>
      </c>
      <c r="G453" s="7">
        <v>42071</v>
      </c>
      <c r="H453" s="6">
        <v>42261</v>
      </c>
      <c r="I453" s="7">
        <v>42408</v>
      </c>
      <c r="J453" s="6">
        <v>42711</v>
      </c>
      <c r="K453" s="7">
        <v>43071</v>
      </c>
      <c r="L453" s="6">
        <v>43360</v>
      </c>
      <c r="M453" s="7">
        <v>43722</v>
      </c>
      <c r="N453" s="6">
        <v>43910</v>
      </c>
      <c r="O453" s="7">
        <v>44450</v>
      </c>
      <c r="P453" s="6">
        <v>45064</v>
      </c>
    </row>
    <row r="454" spans="2:16">
      <c r="B454" s="6">
        <v>41007</v>
      </c>
      <c r="C454" s="7">
        <v>41230</v>
      </c>
      <c r="D454" s="6">
        <v>41512</v>
      </c>
      <c r="E454" s="7">
        <v>41619</v>
      </c>
      <c r="F454" s="6">
        <v>41833</v>
      </c>
      <c r="G454" s="7">
        <v>42076</v>
      </c>
      <c r="H454" s="6">
        <v>42265</v>
      </c>
      <c r="I454" s="7">
        <v>42409</v>
      </c>
      <c r="J454" s="6">
        <v>42713</v>
      </c>
      <c r="K454" s="7">
        <v>43072</v>
      </c>
      <c r="L454" s="6">
        <v>43406</v>
      </c>
      <c r="M454" s="7">
        <v>43727</v>
      </c>
      <c r="N454" s="6">
        <v>43914</v>
      </c>
      <c r="O454" s="7">
        <v>44451</v>
      </c>
      <c r="P454" s="6">
        <v>45101</v>
      </c>
    </row>
    <row r="455" spans="2:16">
      <c r="B455" s="6">
        <v>41008</v>
      </c>
      <c r="C455" s="7">
        <v>41231</v>
      </c>
      <c r="D455" s="6">
        <v>41513</v>
      </c>
      <c r="E455" s="7">
        <v>41630</v>
      </c>
      <c r="F455" s="6">
        <v>41835</v>
      </c>
      <c r="G455" s="7">
        <v>42078</v>
      </c>
      <c r="H455" s="6">
        <v>42266</v>
      </c>
      <c r="I455" s="7">
        <v>42410</v>
      </c>
      <c r="J455" s="6">
        <v>42715</v>
      </c>
      <c r="K455" s="7">
        <v>43080</v>
      </c>
      <c r="L455" s="6">
        <v>43407</v>
      </c>
      <c r="M455" s="7">
        <v>43728</v>
      </c>
      <c r="N455" s="6">
        <v>43915</v>
      </c>
      <c r="O455" s="7">
        <v>44453</v>
      </c>
      <c r="P455" s="6">
        <v>45105</v>
      </c>
    </row>
    <row r="456" spans="2:16">
      <c r="B456" s="6">
        <v>41033</v>
      </c>
      <c r="C456" s="7">
        <v>41234</v>
      </c>
      <c r="D456" s="6">
        <v>41514</v>
      </c>
      <c r="E456" s="7">
        <v>41631</v>
      </c>
      <c r="F456" s="6">
        <v>41837</v>
      </c>
      <c r="G456" s="7">
        <v>42079</v>
      </c>
      <c r="H456" s="6">
        <v>42267</v>
      </c>
      <c r="I456" s="7">
        <v>42411</v>
      </c>
      <c r="J456" s="6">
        <v>42716</v>
      </c>
      <c r="K456" s="7">
        <v>43084</v>
      </c>
      <c r="L456" s="6">
        <v>43412</v>
      </c>
      <c r="M456" s="7">
        <v>43730</v>
      </c>
      <c r="N456" s="6">
        <v>43917</v>
      </c>
      <c r="O456" s="7">
        <v>44611</v>
      </c>
      <c r="P456" s="6">
        <v>45106</v>
      </c>
    </row>
    <row r="457" spans="2:16">
      <c r="B457" s="6">
        <v>41034</v>
      </c>
      <c r="C457" s="7">
        <v>41238</v>
      </c>
      <c r="D457" s="6">
        <v>41519</v>
      </c>
      <c r="E457" s="7">
        <v>41636</v>
      </c>
      <c r="F457" s="6">
        <v>41838</v>
      </c>
      <c r="G457" s="7">
        <v>42081</v>
      </c>
      <c r="H457" s="6">
        <v>42273</v>
      </c>
      <c r="I457" s="7">
        <v>42436</v>
      </c>
      <c r="J457" s="6">
        <v>42717</v>
      </c>
      <c r="K457" s="7">
        <v>43106</v>
      </c>
      <c r="L457" s="6">
        <v>43413</v>
      </c>
      <c r="M457" s="7">
        <v>43732</v>
      </c>
      <c r="N457" s="6">
        <v>43925</v>
      </c>
      <c r="O457" s="7">
        <v>44620</v>
      </c>
      <c r="P457" s="6">
        <v>45107</v>
      </c>
    </row>
    <row r="458" spans="2:16">
      <c r="B458" s="6">
        <v>41039</v>
      </c>
      <c r="C458" s="7">
        <v>41250</v>
      </c>
      <c r="D458" s="6">
        <v>41520</v>
      </c>
      <c r="E458" s="7">
        <v>41640</v>
      </c>
      <c r="F458" s="6">
        <v>41839</v>
      </c>
      <c r="G458" s="7">
        <v>42084</v>
      </c>
      <c r="H458" s="6">
        <v>42275</v>
      </c>
      <c r="I458" s="7">
        <v>42437</v>
      </c>
      <c r="J458" s="6">
        <v>42720</v>
      </c>
      <c r="K458" s="7">
        <v>43107</v>
      </c>
      <c r="L458" s="6">
        <v>43435</v>
      </c>
      <c r="M458" s="7">
        <v>43739</v>
      </c>
      <c r="N458" s="6">
        <v>43930</v>
      </c>
      <c r="O458" s="7">
        <v>44625</v>
      </c>
      <c r="P458" s="6">
        <v>45114</v>
      </c>
    </row>
    <row r="459" spans="2:16">
      <c r="B459" s="6">
        <v>41041</v>
      </c>
      <c r="C459" s="7">
        <v>41254</v>
      </c>
      <c r="D459" s="6">
        <v>41522</v>
      </c>
      <c r="E459" s="7">
        <v>41642</v>
      </c>
      <c r="F459" s="6">
        <v>41840</v>
      </c>
      <c r="G459" s="7">
        <v>42087</v>
      </c>
      <c r="H459" s="6">
        <v>42280</v>
      </c>
      <c r="I459" s="7">
        <v>42441</v>
      </c>
      <c r="J459" s="6">
        <v>42721</v>
      </c>
      <c r="K459" s="7">
        <v>43115</v>
      </c>
      <c r="L459" s="6">
        <v>43442</v>
      </c>
      <c r="M459" s="7">
        <v>43746</v>
      </c>
      <c r="N459" s="6">
        <v>43931</v>
      </c>
      <c r="O459" s="7">
        <v>44628</v>
      </c>
      <c r="P459" s="6">
        <v>45115</v>
      </c>
    </row>
    <row r="460" spans="2:16">
      <c r="B460" s="6">
        <v>41044</v>
      </c>
      <c r="C460" s="7">
        <v>41255</v>
      </c>
      <c r="D460" s="6">
        <v>41524</v>
      </c>
      <c r="E460" s="7">
        <v>41643</v>
      </c>
      <c r="F460" s="6">
        <v>41843</v>
      </c>
      <c r="G460" s="7">
        <v>42088</v>
      </c>
      <c r="H460" s="6">
        <v>42283</v>
      </c>
      <c r="I460" s="7">
        <v>42442</v>
      </c>
      <c r="J460" s="6">
        <v>42722</v>
      </c>
      <c r="K460" s="7">
        <v>43128</v>
      </c>
      <c r="L460" s="6">
        <v>43445</v>
      </c>
      <c r="M460" s="7">
        <v>43747</v>
      </c>
      <c r="N460" s="6">
        <v>43932</v>
      </c>
      <c r="O460" s="7">
        <v>44629</v>
      </c>
      <c r="P460" s="6">
        <v>45120</v>
      </c>
    </row>
    <row r="461" spans="2:16">
      <c r="B461" s="6">
        <v>41045</v>
      </c>
      <c r="C461" s="7">
        <v>41256</v>
      </c>
      <c r="D461" s="6">
        <v>41527</v>
      </c>
      <c r="E461" s="7">
        <v>41645</v>
      </c>
      <c r="F461" s="6">
        <v>41845</v>
      </c>
      <c r="G461" s="7">
        <v>42120</v>
      </c>
      <c r="H461" s="6">
        <v>42285</v>
      </c>
      <c r="I461" s="7">
        <v>42444</v>
      </c>
      <c r="J461" s="6">
        <v>42726</v>
      </c>
      <c r="K461" s="7">
        <v>43135</v>
      </c>
      <c r="L461" s="6">
        <v>43451</v>
      </c>
      <c r="M461" s="7">
        <v>43748</v>
      </c>
      <c r="N461" s="6">
        <v>43933</v>
      </c>
      <c r="O461" s="7">
        <v>44636</v>
      </c>
      <c r="P461" s="6">
        <v>45121</v>
      </c>
    </row>
    <row r="462" spans="2:16">
      <c r="B462" s="6">
        <v>41046</v>
      </c>
      <c r="C462" s="7">
        <v>41260</v>
      </c>
      <c r="D462" s="6">
        <v>41528</v>
      </c>
      <c r="E462" s="7">
        <v>41647</v>
      </c>
      <c r="F462" s="6">
        <v>41848</v>
      </c>
      <c r="G462" s="7">
        <v>42123</v>
      </c>
      <c r="H462" s="6">
        <v>42286</v>
      </c>
      <c r="I462" s="7">
        <v>42450</v>
      </c>
      <c r="J462" s="6">
        <v>42728</v>
      </c>
      <c r="K462" s="7">
        <v>43138</v>
      </c>
      <c r="L462" s="6">
        <v>43457</v>
      </c>
      <c r="M462" s="7">
        <v>43749</v>
      </c>
      <c r="N462" s="6">
        <v>43938</v>
      </c>
      <c r="O462" s="7">
        <v>44637</v>
      </c>
      <c r="P462" s="6">
        <v>45123</v>
      </c>
    </row>
    <row r="463" spans="2:16">
      <c r="B463" s="6">
        <v>41052</v>
      </c>
      <c r="C463" s="7">
        <v>41262</v>
      </c>
      <c r="D463" s="6">
        <v>41531</v>
      </c>
      <c r="E463" s="7">
        <v>41655</v>
      </c>
      <c r="F463" s="6">
        <v>41849</v>
      </c>
      <c r="G463" s="7">
        <v>42127</v>
      </c>
      <c r="H463" s="6">
        <v>42287</v>
      </c>
      <c r="I463" s="7">
        <v>42451</v>
      </c>
      <c r="J463" s="6">
        <v>42731</v>
      </c>
      <c r="K463" s="7">
        <v>43143</v>
      </c>
      <c r="L463" s="6">
        <v>43462</v>
      </c>
      <c r="M463" s="7">
        <v>43755</v>
      </c>
      <c r="N463" s="6">
        <v>43941</v>
      </c>
      <c r="O463" s="7">
        <v>44638</v>
      </c>
      <c r="P463" s="6">
        <v>45130</v>
      </c>
    </row>
    <row r="464" spans="2:16">
      <c r="B464" s="6">
        <v>41055</v>
      </c>
      <c r="C464" s="7">
        <v>41263</v>
      </c>
      <c r="D464" s="6">
        <v>41535</v>
      </c>
      <c r="E464" s="7">
        <v>41660</v>
      </c>
      <c r="F464" s="6">
        <v>41855</v>
      </c>
      <c r="G464" s="7">
        <v>42129</v>
      </c>
      <c r="H464" s="6">
        <v>42321</v>
      </c>
      <c r="I464" s="7">
        <v>42453</v>
      </c>
      <c r="J464" s="6">
        <v>42733</v>
      </c>
      <c r="K464" s="7">
        <v>43145</v>
      </c>
      <c r="L464" s="6">
        <v>43464</v>
      </c>
      <c r="M464" s="7">
        <v>43756</v>
      </c>
      <c r="N464" s="6">
        <v>43942</v>
      </c>
      <c r="O464" s="7">
        <v>44656</v>
      </c>
      <c r="P464" s="6">
        <v>45135</v>
      </c>
    </row>
    <row r="465" spans="2:16">
      <c r="B465" s="6">
        <v>41061</v>
      </c>
      <c r="C465" s="7">
        <v>41264</v>
      </c>
      <c r="D465" s="6">
        <v>41537</v>
      </c>
      <c r="E465" s="7">
        <v>41663</v>
      </c>
      <c r="F465" s="6">
        <v>41858</v>
      </c>
      <c r="G465" s="7">
        <v>42130</v>
      </c>
      <c r="H465" s="6">
        <v>42323</v>
      </c>
      <c r="I465" s="7">
        <v>42455</v>
      </c>
      <c r="J465" s="6">
        <v>42735</v>
      </c>
      <c r="K465" s="7">
        <v>43146</v>
      </c>
      <c r="L465" s="6">
        <v>43466</v>
      </c>
      <c r="M465" s="7">
        <v>43757</v>
      </c>
      <c r="N465" s="6">
        <v>43944</v>
      </c>
      <c r="O465" s="7">
        <v>44661</v>
      </c>
      <c r="P465" s="6">
        <v>45138</v>
      </c>
    </row>
    <row r="466" spans="2:16">
      <c r="B466" s="6">
        <v>41062</v>
      </c>
      <c r="C466" s="7">
        <v>41265</v>
      </c>
      <c r="D466" s="6">
        <v>41539</v>
      </c>
      <c r="E466" s="7">
        <v>41667</v>
      </c>
      <c r="F466" s="6">
        <v>41859</v>
      </c>
      <c r="G466" s="7">
        <v>42140</v>
      </c>
      <c r="H466" s="6">
        <v>42324</v>
      </c>
      <c r="I466" s="7">
        <v>42456</v>
      </c>
      <c r="J466" s="6">
        <v>42741</v>
      </c>
      <c r="K466" s="7">
        <v>43148</v>
      </c>
      <c r="L466" s="6">
        <v>43467</v>
      </c>
      <c r="M466" s="7">
        <v>43758</v>
      </c>
      <c r="N466" s="6">
        <v>43945</v>
      </c>
      <c r="O466" s="7">
        <v>44680</v>
      </c>
      <c r="P466" s="6">
        <v>45142</v>
      </c>
    </row>
    <row r="467" spans="2:16">
      <c r="B467" s="6">
        <v>41063</v>
      </c>
      <c r="C467" s="7">
        <v>41267</v>
      </c>
      <c r="D467" s="6">
        <v>41540</v>
      </c>
      <c r="E467" s="7">
        <v>41719</v>
      </c>
      <c r="F467" s="6">
        <v>41861</v>
      </c>
      <c r="G467" s="7">
        <v>42151</v>
      </c>
      <c r="H467" s="6">
        <v>42325</v>
      </c>
      <c r="I467" s="7">
        <v>42458</v>
      </c>
      <c r="J467" s="6">
        <v>42743</v>
      </c>
      <c r="K467" s="7">
        <v>43149</v>
      </c>
      <c r="L467" s="6">
        <v>43501</v>
      </c>
      <c r="M467" s="7">
        <v>43760</v>
      </c>
      <c r="N467" s="6">
        <v>43946</v>
      </c>
      <c r="O467" s="7">
        <v>44695</v>
      </c>
      <c r="P467" s="6">
        <v>45144</v>
      </c>
    </row>
    <row r="468" spans="2:16">
      <c r="B468" s="6">
        <v>41064</v>
      </c>
      <c r="C468" s="7">
        <v>41271</v>
      </c>
      <c r="D468" s="6">
        <v>41543</v>
      </c>
      <c r="E468" s="7">
        <v>41722</v>
      </c>
      <c r="F468" s="6">
        <v>41862</v>
      </c>
      <c r="G468" s="7">
        <v>42153</v>
      </c>
      <c r="H468" s="6">
        <v>42326</v>
      </c>
      <c r="I468" s="7">
        <v>42459</v>
      </c>
      <c r="J468" s="6">
        <v>42746</v>
      </c>
      <c r="K468" s="7">
        <v>43150</v>
      </c>
      <c r="L468" s="6">
        <v>43502</v>
      </c>
      <c r="M468" s="7">
        <v>43762</v>
      </c>
      <c r="N468" s="6">
        <v>43948</v>
      </c>
      <c r="O468" s="7">
        <v>44699</v>
      </c>
      <c r="P468" s="6">
        <v>45146</v>
      </c>
    </row>
    <row r="469" spans="2:16">
      <c r="B469" s="6">
        <v>41081</v>
      </c>
      <c r="C469" s="7">
        <v>41301</v>
      </c>
      <c r="D469" s="6">
        <v>41544</v>
      </c>
      <c r="E469" s="7">
        <v>41723</v>
      </c>
      <c r="F469" s="6">
        <v>42021</v>
      </c>
      <c r="G469" s="7">
        <v>42154</v>
      </c>
      <c r="H469" s="6">
        <v>42327</v>
      </c>
      <c r="I469" s="7">
        <v>42461</v>
      </c>
      <c r="J469" s="6">
        <v>42748</v>
      </c>
      <c r="K469" s="7">
        <v>43152</v>
      </c>
      <c r="L469" s="6">
        <v>43511</v>
      </c>
      <c r="M469" s="7">
        <v>43766</v>
      </c>
      <c r="N469" s="6">
        <v>43962</v>
      </c>
      <c r="O469" s="7">
        <v>44802</v>
      </c>
      <c r="P469" s="6">
        <v>45148</v>
      </c>
    </row>
    <row r="470" spans="2:16">
      <c r="B470" s="6">
        <v>41086</v>
      </c>
      <c r="C470" s="7">
        <v>41307</v>
      </c>
      <c r="D470" s="6">
        <v>41546</v>
      </c>
      <c r="E470" s="7">
        <v>41725</v>
      </c>
      <c r="F470" s="6">
        <v>42022</v>
      </c>
      <c r="G470" s="7">
        <v>42156</v>
      </c>
      <c r="H470" s="6">
        <v>42328</v>
      </c>
      <c r="I470" s="7">
        <v>42462</v>
      </c>
      <c r="J470" s="6">
        <v>42749</v>
      </c>
      <c r="K470" s="7">
        <v>43153</v>
      </c>
      <c r="L470" s="6">
        <v>43516</v>
      </c>
      <c r="M470" s="7">
        <v>43767</v>
      </c>
      <c r="N470" s="6">
        <v>43966</v>
      </c>
      <c r="O470" s="7">
        <v>44803</v>
      </c>
      <c r="P470" s="6">
        <v>45153</v>
      </c>
    </row>
    <row r="471" spans="2:16">
      <c r="B471" s="6">
        <v>41093</v>
      </c>
      <c r="C471" s="7">
        <v>41310</v>
      </c>
      <c r="D471" s="6">
        <v>41547</v>
      </c>
      <c r="E471" s="7">
        <v>41727</v>
      </c>
      <c r="F471" s="6">
        <v>42023</v>
      </c>
      <c r="G471" s="7">
        <v>42157</v>
      </c>
      <c r="H471" s="6">
        <v>42330</v>
      </c>
      <c r="I471" s="7">
        <v>42464</v>
      </c>
      <c r="J471" s="6">
        <v>42753</v>
      </c>
      <c r="K471" s="7">
        <v>43160</v>
      </c>
      <c r="L471" s="6">
        <v>43517</v>
      </c>
      <c r="M471" s="7">
        <v>43771</v>
      </c>
      <c r="N471" s="6">
        <v>43968</v>
      </c>
      <c r="O471" s="7">
        <v>44804</v>
      </c>
      <c r="P471" s="6">
        <v>45157</v>
      </c>
    </row>
    <row r="472" spans="2:16">
      <c r="B472" s="6">
        <v>41097</v>
      </c>
      <c r="C472" s="7">
        <v>41311</v>
      </c>
      <c r="D472" s="6">
        <v>41548</v>
      </c>
      <c r="E472" s="7">
        <v>41730</v>
      </c>
      <c r="F472" s="6">
        <v>42024</v>
      </c>
      <c r="G472" s="7">
        <v>42160</v>
      </c>
      <c r="H472" s="6">
        <v>42333</v>
      </c>
      <c r="I472" s="7">
        <v>42516</v>
      </c>
      <c r="J472" s="6">
        <v>42754</v>
      </c>
      <c r="K472" s="7">
        <v>43163</v>
      </c>
      <c r="L472" s="6">
        <v>43518</v>
      </c>
      <c r="M472" s="7">
        <v>43772</v>
      </c>
      <c r="N472" s="6">
        <v>43973</v>
      </c>
      <c r="O472" s="7">
        <v>44807</v>
      </c>
      <c r="P472" s="6">
        <v>45159</v>
      </c>
    </row>
    <row r="473" spans="2:16">
      <c r="B473" s="6">
        <v>41121</v>
      </c>
      <c r="C473" s="7">
        <v>41313</v>
      </c>
      <c r="D473" s="6">
        <v>41549</v>
      </c>
      <c r="E473" s="7">
        <v>41735</v>
      </c>
      <c r="F473" s="6">
        <v>42028</v>
      </c>
      <c r="G473" s="7">
        <v>42170</v>
      </c>
      <c r="H473" s="6">
        <v>42337</v>
      </c>
      <c r="I473" s="7">
        <v>42518</v>
      </c>
      <c r="J473" s="6">
        <v>42758</v>
      </c>
      <c r="K473" s="7">
        <v>43164</v>
      </c>
      <c r="L473" s="6">
        <v>43521</v>
      </c>
      <c r="M473" s="7">
        <v>43773</v>
      </c>
      <c r="N473" s="6">
        <v>43976</v>
      </c>
      <c r="O473" s="7">
        <v>44817</v>
      </c>
      <c r="P473" s="6">
        <v>45167</v>
      </c>
    </row>
    <row r="474" spans="2:16">
      <c r="B474" s="6">
        <v>41127</v>
      </c>
      <c r="C474" s="7">
        <v>41314</v>
      </c>
      <c r="D474" s="6">
        <v>41553</v>
      </c>
      <c r="E474" s="7">
        <v>41740</v>
      </c>
      <c r="F474" s="6">
        <v>42033</v>
      </c>
      <c r="G474" s="7">
        <v>42201</v>
      </c>
      <c r="H474" s="6">
        <v>42338</v>
      </c>
      <c r="I474" s="7">
        <v>42519</v>
      </c>
      <c r="J474" s="6">
        <v>42761</v>
      </c>
      <c r="K474" s="7">
        <v>43310</v>
      </c>
      <c r="L474" s="6">
        <v>43524</v>
      </c>
      <c r="M474" s="7">
        <v>43777</v>
      </c>
      <c r="N474" s="6">
        <v>43977</v>
      </c>
      <c r="O474" s="7">
        <v>44818</v>
      </c>
      <c r="P474" s="6">
        <v>45168</v>
      </c>
    </row>
    <row r="475" spans="2:16">
      <c r="B475" s="6">
        <v>41137</v>
      </c>
      <c r="C475" s="7">
        <v>41332</v>
      </c>
      <c r="D475" s="6">
        <v>41554</v>
      </c>
      <c r="E475" s="7">
        <v>41746</v>
      </c>
      <c r="F475" s="6">
        <v>42035</v>
      </c>
      <c r="G475" s="7">
        <v>42202</v>
      </c>
      <c r="H475" s="6">
        <v>42339</v>
      </c>
      <c r="I475" s="7">
        <v>42528</v>
      </c>
      <c r="J475" s="6">
        <v>42762</v>
      </c>
      <c r="K475" s="7">
        <v>43314</v>
      </c>
      <c r="L475" s="6">
        <v>43527</v>
      </c>
      <c r="M475" s="7">
        <v>43778</v>
      </c>
      <c r="N475" s="6">
        <v>43986</v>
      </c>
      <c r="O475" s="7">
        <v>44826</v>
      </c>
      <c r="P475" s="6">
        <v>45169</v>
      </c>
    </row>
    <row r="476" spans="2:16">
      <c r="B476" s="6">
        <v>41141</v>
      </c>
      <c r="C476" s="7">
        <v>41338</v>
      </c>
      <c r="D476" s="6">
        <v>41555</v>
      </c>
      <c r="E476" s="7">
        <v>41747</v>
      </c>
      <c r="F476" s="6">
        <v>42036</v>
      </c>
      <c r="G476" s="7">
        <v>42204</v>
      </c>
      <c r="H476" s="6">
        <v>42343</v>
      </c>
      <c r="I476" s="7">
        <v>42539</v>
      </c>
      <c r="J476" s="6">
        <v>42764</v>
      </c>
      <c r="K476" s="7">
        <v>43318</v>
      </c>
      <c r="L476" s="6">
        <v>43532</v>
      </c>
      <c r="M476" s="7">
        <v>43779</v>
      </c>
      <c r="N476" s="6">
        <v>43988</v>
      </c>
      <c r="O476" s="7">
        <v>44836</v>
      </c>
      <c r="P476" s="6">
        <v>45171</v>
      </c>
    </row>
    <row r="477" spans="2:16">
      <c r="B477" s="6">
        <v>41144</v>
      </c>
      <c r="C477" s="7">
        <v>41342</v>
      </c>
      <c r="D477" s="6">
        <v>41557</v>
      </c>
      <c r="E477" s="7">
        <v>41749</v>
      </c>
      <c r="F477" s="6">
        <v>42037</v>
      </c>
      <c r="G477" s="7">
        <v>42206</v>
      </c>
      <c r="H477" s="6">
        <v>42344</v>
      </c>
      <c r="I477" s="7">
        <v>42541</v>
      </c>
      <c r="J477" s="6">
        <v>42765</v>
      </c>
      <c r="K477" s="7">
        <v>43319</v>
      </c>
      <c r="L477" s="6">
        <v>43533</v>
      </c>
      <c r="M477" s="7">
        <v>43780</v>
      </c>
      <c r="N477" s="6">
        <v>44032</v>
      </c>
      <c r="O477" s="7">
        <v>44837</v>
      </c>
      <c r="P477" s="6">
        <v>45176</v>
      </c>
    </row>
    <row r="478" spans="2:16">
      <c r="B478" s="6">
        <v>41149</v>
      </c>
      <c r="C478" s="7">
        <v>41344</v>
      </c>
      <c r="D478" s="6">
        <v>41558</v>
      </c>
      <c r="E478" s="7">
        <v>41751</v>
      </c>
      <c r="F478" s="6">
        <v>42038</v>
      </c>
      <c r="G478" s="7">
        <v>42207</v>
      </c>
      <c r="H478" s="6">
        <v>42345</v>
      </c>
      <c r="I478" s="7">
        <v>42544</v>
      </c>
      <c r="J478" s="6">
        <v>42786</v>
      </c>
      <c r="K478" s="7">
        <v>43320</v>
      </c>
      <c r="L478" s="6">
        <v>43534</v>
      </c>
      <c r="M478" s="7">
        <v>43782</v>
      </c>
      <c r="N478" s="6">
        <v>44033</v>
      </c>
      <c r="O478" s="7">
        <v>44840</v>
      </c>
      <c r="P478" s="6">
        <v>45303</v>
      </c>
    </row>
    <row r="479" spans="2:16">
      <c r="B479" s="6">
        <v>41166</v>
      </c>
      <c r="C479" s="7">
        <v>41360</v>
      </c>
      <c r="D479" s="6">
        <v>41559</v>
      </c>
      <c r="E479" s="7">
        <v>41760</v>
      </c>
      <c r="F479" s="6">
        <v>42039</v>
      </c>
      <c r="G479" s="7">
        <v>42209</v>
      </c>
      <c r="H479" s="6">
        <v>42348</v>
      </c>
      <c r="I479" s="7">
        <v>42553</v>
      </c>
      <c r="J479" s="6">
        <v>42788</v>
      </c>
      <c r="K479" s="7">
        <v>43323</v>
      </c>
      <c r="L479" s="6">
        <v>43535</v>
      </c>
      <c r="M479" s="7">
        <v>43783</v>
      </c>
      <c r="N479" s="6">
        <v>44046</v>
      </c>
      <c r="O479" s="7">
        <v>44841</v>
      </c>
      <c r="P479" s="6">
        <v>45308</v>
      </c>
    </row>
    <row r="480" spans="2:16">
      <c r="B480" s="6">
        <v>41171</v>
      </c>
      <c r="C480" s="7">
        <v>41364</v>
      </c>
      <c r="D480" s="6">
        <v>41562</v>
      </c>
      <c r="E480" s="7">
        <v>41764</v>
      </c>
      <c r="F480" s="6">
        <v>42040</v>
      </c>
      <c r="G480" s="7">
        <v>42210</v>
      </c>
      <c r="H480" s="6">
        <v>42350</v>
      </c>
      <c r="I480" s="7">
        <v>42558</v>
      </c>
      <c r="J480" s="6">
        <v>43003</v>
      </c>
      <c r="K480" s="7">
        <v>43332</v>
      </c>
      <c r="L480" s="6">
        <v>43536</v>
      </c>
      <c r="M480" s="7">
        <v>43788</v>
      </c>
      <c r="N480" s="6">
        <v>44076</v>
      </c>
      <c r="O480" s="7">
        <v>44844</v>
      </c>
      <c r="P480" s="6">
        <v>45311</v>
      </c>
    </row>
    <row r="481" spans="2:16">
      <c r="B481" s="6">
        <v>41173</v>
      </c>
      <c r="C481" s="7">
        <v>41366</v>
      </c>
      <c r="D481" s="6">
        <v>41563</v>
      </c>
      <c r="E481" s="7">
        <v>41772</v>
      </c>
      <c r="F481" s="6">
        <v>42041</v>
      </c>
      <c r="G481" s="7">
        <v>42211</v>
      </c>
      <c r="H481" s="6">
        <v>42351</v>
      </c>
      <c r="I481" s="7">
        <v>42565</v>
      </c>
      <c r="J481" s="6">
        <v>43006</v>
      </c>
      <c r="K481" s="7">
        <v>43333</v>
      </c>
      <c r="L481" s="6">
        <v>43540</v>
      </c>
      <c r="M481" s="7">
        <v>43789</v>
      </c>
      <c r="N481" s="6">
        <v>44082</v>
      </c>
      <c r="O481" s="7">
        <v>44849</v>
      </c>
      <c r="P481" s="6">
        <v>45312</v>
      </c>
    </row>
    <row r="482" spans="2:16">
      <c r="B482" s="6">
        <v>41174</v>
      </c>
      <c r="C482" s="7">
        <v>41367</v>
      </c>
      <c r="D482" s="6">
        <v>41564</v>
      </c>
      <c r="E482" s="7">
        <v>41773</v>
      </c>
      <c r="F482" s="6">
        <v>42045</v>
      </c>
      <c r="G482" s="7">
        <v>42214</v>
      </c>
      <c r="H482" s="6">
        <v>42352</v>
      </c>
      <c r="I482" s="7">
        <v>42566</v>
      </c>
      <c r="J482" s="6">
        <v>43009</v>
      </c>
      <c r="K482" s="7">
        <v>43334</v>
      </c>
      <c r="L482" s="6">
        <v>43543</v>
      </c>
      <c r="M482" s="7">
        <v>43793</v>
      </c>
      <c r="N482" s="6">
        <v>44085</v>
      </c>
      <c r="O482" s="7">
        <v>44851</v>
      </c>
      <c r="P482" s="6">
        <v>45317</v>
      </c>
    </row>
    <row r="483" spans="2:16">
      <c r="B483" s="6">
        <v>41175</v>
      </c>
      <c r="C483" s="7">
        <v>41368</v>
      </c>
      <c r="D483" s="6">
        <v>41566</v>
      </c>
      <c r="E483" s="7">
        <v>41774</v>
      </c>
      <c r="F483" s="6">
        <v>42047</v>
      </c>
      <c r="G483" s="7">
        <v>42215</v>
      </c>
      <c r="H483" s="6">
        <v>42355</v>
      </c>
      <c r="I483" s="7">
        <v>42567</v>
      </c>
      <c r="J483" s="6">
        <v>43011</v>
      </c>
      <c r="K483" s="7">
        <v>43337</v>
      </c>
      <c r="L483" s="6">
        <v>43547</v>
      </c>
      <c r="M483" s="7">
        <v>43802</v>
      </c>
      <c r="N483" s="6">
        <v>44093</v>
      </c>
      <c r="O483" s="7">
        <v>44853</v>
      </c>
      <c r="P483" s="6">
        <v>45321</v>
      </c>
    </row>
    <row r="484" spans="2:16">
      <c r="B484" s="6">
        <v>41179</v>
      </c>
      <c r="C484" s="7">
        <v>41377</v>
      </c>
      <c r="D484" s="6">
        <v>41567</v>
      </c>
      <c r="E484" s="7">
        <v>41775</v>
      </c>
      <c r="F484" s="6">
        <v>42049</v>
      </c>
      <c r="G484" s="7">
        <v>42216</v>
      </c>
      <c r="H484" s="6">
        <v>42364</v>
      </c>
      <c r="I484" s="7">
        <v>42602</v>
      </c>
      <c r="J484" s="6">
        <v>43013</v>
      </c>
      <c r="K484" s="7">
        <v>43340</v>
      </c>
      <c r="L484" s="6">
        <v>43548</v>
      </c>
      <c r="M484" s="7">
        <v>43811</v>
      </c>
      <c r="N484" s="6">
        <v>44099</v>
      </c>
      <c r="O484" s="7">
        <v>44855</v>
      </c>
      <c r="P484" s="6">
        <v>45326</v>
      </c>
    </row>
    <row r="494" spans="2:16">
      <c r="B494" s="2" t="str">
        <f>B8</f>
        <v>Effective June 1, 2025</v>
      </c>
    </row>
    <row r="495" ht="13.5"/>
    <row r="496" ht="13.5" spans="2:16">
      <c r="B496" s="3" t="s">
        <v>1318</v>
      </c>
      <c r="C496" s="4"/>
      <c r="D496" s="4"/>
      <c r="E496" s="4"/>
      <c r="F496" s="4"/>
      <c r="G496" s="4"/>
      <c r="H496" s="4"/>
      <c r="I496" s="4"/>
      <c r="J496" s="4"/>
      <c r="K496" s="4"/>
      <c r="L496" s="4"/>
      <c r="M496" s="4"/>
      <c r="N496" s="4"/>
      <c r="O496" s="4"/>
      <c r="P496" s="5"/>
    </row>
    <row r="498" spans="2:16">
      <c r="B498" s="6">
        <v>45332</v>
      </c>
      <c r="C498" s="7">
        <v>45679</v>
      </c>
      <c r="D498" s="6">
        <v>45789</v>
      </c>
      <c r="E498" s="7">
        <v>46035</v>
      </c>
      <c r="F498" s="6">
        <v>46347</v>
      </c>
      <c r="G498" s="7">
        <v>46911</v>
      </c>
      <c r="H498" s="6">
        <v>47036</v>
      </c>
      <c r="I498" s="7">
        <v>47282</v>
      </c>
      <c r="J498" s="6">
        <v>47433</v>
      </c>
      <c r="K498" s="7">
        <v>47561</v>
      </c>
      <c r="L498" s="6">
        <v>47852</v>
      </c>
      <c r="M498" s="7">
        <v>47970</v>
      </c>
      <c r="N498" s="6">
        <v>48441</v>
      </c>
      <c r="O498" s="7">
        <v>48703</v>
      </c>
      <c r="P498" s="6">
        <v>48819</v>
      </c>
    </row>
    <row r="499" spans="2:16">
      <c r="B499" s="6">
        <v>45333</v>
      </c>
      <c r="C499" s="7">
        <v>45681</v>
      </c>
      <c r="D499" s="6">
        <v>45812</v>
      </c>
      <c r="E499" s="7">
        <v>46039</v>
      </c>
      <c r="F499" s="6">
        <v>46348</v>
      </c>
      <c r="G499" s="7">
        <v>46912</v>
      </c>
      <c r="H499" s="6">
        <v>47037</v>
      </c>
      <c r="I499" s="7">
        <v>47283</v>
      </c>
      <c r="J499" s="6">
        <v>47435</v>
      </c>
      <c r="K499" s="7">
        <v>47562</v>
      </c>
      <c r="L499" s="6">
        <v>47854</v>
      </c>
      <c r="M499" s="7">
        <v>47971</v>
      </c>
      <c r="N499" s="6">
        <v>48445</v>
      </c>
      <c r="O499" s="7">
        <v>48705</v>
      </c>
      <c r="P499" s="6">
        <v>48822</v>
      </c>
    </row>
    <row r="500" spans="2:16">
      <c r="B500" s="6">
        <v>45334</v>
      </c>
      <c r="C500" s="7">
        <v>45683</v>
      </c>
      <c r="D500" s="6">
        <v>45813</v>
      </c>
      <c r="E500" s="7">
        <v>46049</v>
      </c>
      <c r="F500" s="6">
        <v>46349</v>
      </c>
      <c r="G500" s="7">
        <v>46913</v>
      </c>
      <c r="H500" s="6">
        <v>47040</v>
      </c>
      <c r="I500" s="7">
        <v>47320</v>
      </c>
      <c r="J500" s="6">
        <v>47436</v>
      </c>
      <c r="K500" s="7">
        <v>47564</v>
      </c>
      <c r="L500" s="6">
        <v>47855</v>
      </c>
      <c r="M500" s="7">
        <v>47974</v>
      </c>
      <c r="N500" s="6">
        <v>48450</v>
      </c>
      <c r="O500" s="7">
        <v>48720</v>
      </c>
      <c r="P500" s="6">
        <v>48829</v>
      </c>
    </row>
    <row r="501" spans="2:16">
      <c r="B501" s="6">
        <v>45337</v>
      </c>
      <c r="C501" s="7">
        <v>45684</v>
      </c>
      <c r="D501" s="6">
        <v>45814</v>
      </c>
      <c r="E501" s="7">
        <v>46050</v>
      </c>
      <c r="F501" s="6">
        <v>46365</v>
      </c>
      <c r="G501" s="7">
        <v>46917</v>
      </c>
      <c r="H501" s="6">
        <v>47041</v>
      </c>
      <c r="I501" s="7">
        <v>47325</v>
      </c>
      <c r="J501" s="6">
        <v>47437</v>
      </c>
      <c r="K501" s="7">
        <v>47567</v>
      </c>
      <c r="L501" s="6">
        <v>47858</v>
      </c>
      <c r="M501" s="7">
        <v>47975</v>
      </c>
      <c r="N501" s="6">
        <v>48453</v>
      </c>
      <c r="O501" s="7">
        <v>48721</v>
      </c>
      <c r="P501" s="6">
        <v>48831</v>
      </c>
    </row>
    <row r="502" spans="2:16">
      <c r="B502" s="6">
        <v>45340</v>
      </c>
      <c r="C502" s="7">
        <v>45687</v>
      </c>
      <c r="D502" s="6">
        <v>45815</v>
      </c>
      <c r="E502" s="7">
        <v>46056</v>
      </c>
      <c r="F502" s="6">
        <v>46366</v>
      </c>
      <c r="G502" s="7">
        <v>46920</v>
      </c>
      <c r="H502" s="6">
        <v>47042</v>
      </c>
      <c r="I502" s="7">
        <v>47326</v>
      </c>
      <c r="J502" s="6">
        <v>47438</v>
      </c>
      <c r="K502" s="7">
        <v>47568</v>
      </c>
      <c r="L502" s="6">
        <v>47859</v>
      </c>
      <c r="M502" s="7">
        <v>47977</v>
      </c>
      <c r="N502" s="6">
        <v>48454</v>
      </c>
      <c r="O502" s="7">
        <v>48725</v>
      </c>
      <c r="P502" s="6">
        <v>48832</v>
      </c>
    </row>
    <row r="503" spans="2:16">
      <c r="B503" s="6">
        <v>45346</v>
      </c>
      <c r="C503" s="7">
        <v>45693</v>
      </c>
      <c r="D503" s="6">
        <v>45820</v>
      </c>
      <c r="E503" s="7">
        <v>46057</v>
      </c>
      <c r="F503" s="6">
        <v>46374</v>
      </c>
      <c r="G503" s="7">
        <v>46923</v>
      </c>
      <c r="H503" s="6">
        <v>47043</v>
      </c>
      <c r="I503" s="7">
        <v>47327</v>
      </c>
      <c r="J503" s="6">
        <v>47443</v>
      </c>
      <c r="K503" s="7">
        <v>47575</v>
      </c>
      <c r="L503" s="6">
        <v>47860</v>
      </c>
      <c r="M503" s="7">
        <v>47978</v>
      </c>
      <c r="N503" s="6">
        <v>48455</v>
      </c>
      <c r="O503" s="7">
        <v>48726</v>
      </c>
      <c r="P503" s="6">
        <v>48834</v>
      </c>
    </row>
    <row r="504" spans="2:16">
      <c r="B504" s="6">
        <v>45348</v>
      </c>
      <c r="C504" s="7">
        <v>45695</v>
      </c>
      <c r="D504" s="6">
        <v>45821</v>
      </c>
      <c r="E504" s="7">
        <v>46058</v>
      </c>
      <c r="F504" s="6">
        <v>46376</v>
      </c>
      <c r="G504" s="7">
        <v>46926</v>
      </c>
      <c r="H504" s="6">
        <v>47110</v>
      </c>
      <c r="I504" s="7">
        <v>47336</v>
      </c>
      <c r="J504" s="6">
        <v>47446</v>
      </c>
      <c r="K504" s="7">
        <v>47576</v>
      </c>
      <c r="L504" s="6">
        <v>47861</v>
      </c>
      <c r="M504" s="7">
        <v>47980</v>
      </c>
      <c r="N504" s="6">
        <v>48456</v>
      </c>
      <c r="O504" s="7">
        <v>48727</v>
      </c>
      <c r="P504" s="6">
        <v>48835</v>
      </c>
    </row>
    <row r="505" spans="2:16">
      <c r="B505" s="6">
        <v>45362</v>
      </c>
      <c r="C505" s="7">
        <v>45696</v>
      </c>
      <c r="D505" s="6">
        <v>45827</v>
      </c>
      <c r="E505" s="7">
        <v>46070</v>
      </c>
      <c r="F505" s="6">
        <v>46380</v>
      </c>
      <c r="G505" s="7">
        <v>46928</v>
      </c>
      <c r="H505" s="6">
        <v>47115</v>
      </c>
      <c r="I505" s="7">
        <v>47337</v>
      </c>
      <c r="J505" s="6">
        <v>47448</v>
      </c>
      <c r="K505" s="7">
        <v>47577</v>
      </c>
      <c r="L505" s="6">
        <v>47862</v>
      </c>
      <c r="M505" s="7">
        <v>47981</v>
      </c>
      <c r="N505" s="6">
        <v>48465</v>
      </c>
      <c r="O505" s="7">
        <v>48728</v>
      </c>
      <c r="P505" s="6">
        <v>48841</v>
      </c>
    </row>
    <row r="506" spans="2:16">
      <c r="B506" s="6">
        <v>45368</v>
      </c>
      <c r="C506" s="7">
        <v>45697</v>
      </c>
      <c r="D506" s="6">
        <v>45830</v>
      </c>
      <c r="E506" s="7">
        <v>46071</v>
      </c>
      <c r="F506" s="6">
        <v>46382</v>
      </c>
      <c r="G506" s="7">
        <v>46929</v>
      </c>
      <c r="H506" s="6">
        <v>47116</v>
      </c>
      <c r="I506" s="7">
        <v>47338</v>
      </c>
      <c r="J506" s="6">
        <v>47449</v>
      </c>
      <c r="K506" s="7">
        <v>47578</v>
      </c>
      <c r="L506" s="6">
        <v>47866</v>
      </c>
      <c r="M506" s="7">
        <v>47982</v>
      </c>
      <c r="N506" s="6">
        <v>48466</v>
      </c>
      <c r="O506" s="7">
        <v>48729</v>
      </c>
      <c r="P506" s="6">
        <v>48845</v>
      </c>
    </row>
    <row r="507" spans="2:16">
      <c r="B507" s="6">
        <v>45382</v>
      </c>
      <c r="C507" s="7">
        <v>45710</v>
      </c>
      <c r="D507" s="6">
        <v>45831</v>
      </c>
      <c r="E507" s="7">
        <v>46104</v>
      </c>
      <c r="F507" s="6">
        <v>46390</v>
      </c>
      <c r="G507" s="7">
        <v>46930</v>
      </c>
      <c r="H507" s="6">
        <v>47117</v>
      </c>
      <c r="I507" s="7">
        <v>47339</v>
      </c>
      <c r="J507" s="6">
        <v>47452</v>
      </c>
      <c r="K507" s="7">
        <v>47580</v>
      </c>
      <c r="L507" s="6">
        <v>47871</v>
      </c>
      <c r="M507" s="7">
        <v>47987</v>
      </c>
      <c r="N507" s="6">
        <v>48467</v>
      </c>
      <c r="O507" s="7">
        <v>48730</v>
      </c>
      <c r="P507" s="6">
        <v>48847</v>
      </c>
    </row>
    <row r="508" spans="2:16">
      <c r="B508" s="6">
        <v>45388</v>
      </c>
      <c r="C508" s="7">
        <v>45711</v>
      </c>
      <c r="D508" s="6">
        <v>45832</v>
      </c>
      <c r="E508" s="7">
        <v>46105</v>
      </c>
      <c r="F508" s="6">
        <v>46392</v>
      </c>
      <c r="G508" s="7">
        <v>46939</v>
      </c>
      <c r="H508" s="6">
        <v>47120</v>
      </c>
      <c r="I508" s="7">
        <v>47340</v>
      </c>
      <c r="J508" s="6">
        <v>47453</v>
      </c>
      <c r="K508" s="7">
        <v>47581</v>
      </c>
      <c r="L508" s="6">
        <v>47872</v>
      </c>
      <c r="M508" s="7">
        <v>47989</v>
      </c>
      <c r="N508" s="6">
        <v>48468</v>
      </c>
      <c r="O508" s="7">
        <v>48731</v>
      </c>
      <c r="P508" s="6">
        <v>48849</v>
      </c>
    </row>
    <row r="509" spans="2:16">
      <c r="B509" s="6">
        <v>45390</v>
      </c>
      <c r="C509" s="7">
        <v>45713</v>
      </c>
      <c r="D509" s="6">
        <v>45835</v>
      </c>
      <c r="E509" s="7">
        <v>46111</v>
      </c>
      <c r="F509" s="6">
        <v>46501</v>
      </c>
      <c r="G509" s="7">
        <v>46940</v>
      </c>
      <c r="H509" s="6">
        <v>47123</v>
      </c>
      <c r="I509" s="7">
        <v>47341</v>
      </c>
      <c r="J509" s="6">
        <v>47454</v>
      </c>
      <c r="K509" s="7">
        <v>47585</v>
      </c>
      <c r="L509" s="6">
        <v>47874</v>
      </c>
      <c r="M509" s="7">
        <v>47990</v>
      </c>
      <c r="N509" s="6">
        <v>48469</v>
      </c>
      <c r="O509" s="7">
        <v>48733</v>
      </c>
      <c r="P509" s="6">
        <v>48850</v>
      </c>
    </row>
    <row r="510" spans="2:16">
      <c r="B510" s="6">
        <v>45612</v>
      </c>
      <c r="C510" s="7">
        <v>45715</v>
      </c>
      <c r="D510" s="6">
        <v>45836</v>
      </c>
      <c r="E510" s="7">
        <v>46115</v>
      </c>
      <c r="F510" s="6">
        <v>46504</v>
      </c>
      <c r="G510" s="7">
        <v>46941</v>
      </c>
      <c r="H510" s="6">
        <v>47125</v>
      </c>
      <c r="I510" s="7">
        <v>47342</v>
      </c>
      <c r="J510" s="6">
        <v>47456</v>
      </c>
      <c r="K510" s="7">
        <v>47590</v>
      </c>
      <c r="L510" s="6">
        <v>47875</v>
      </c>
      <c r="M510" s="7">
        <v>47991</v>
      </c>
      <c r="N510" s="6">
        <v>48470</v>
      </c>
      <c r="O510" s="7">
        <v>48735</v>
      </c>
      <c r="P510" s="6">
        <v>48851</v>
      </c>
    </row>
    <row r="511" spans="2:16">
      <c r="B511" s="6">
        <v>45613</v>
      </c>
      <c r="C511" s="7">
        <v>45719</v>
      </c>
      <c r="D511" s="6">
        <v>45841</v>
      </c>
      <c r="E511" s="7">
        <v>46117</v>
      </c>
      <c r="F511" s="6">
        <v>46508</v>
      </c>
      <c r="G511" s="7">
        <v>46946</v>
      </c>
      <c r="H511" s="6">
        <v>47137</v>
      </c>
      <c r="I511" s="7">
        <v>47345</v>
      </c>
      <c r="J511" s="6">
        <v>47459</v>
      </c>
      <c r="K511" s="7">
        <v>47597</v>
      </c>
      <c r="L511" s="6">
        <v>47879</v>
      </c>
      <c r="M511" s="7">
        <v>47992</v>
      </c>
      <c r="N511" s="6">
        <v>48472</v>
      </c>
      <c r="O511" s="7">
        <v>48736</v>
      </c>
      <c r="P511" s="6">
        <v>48856</v>
      </c>
    </row>
    <row r="512" spans="2:16">
      <c r="B512" s="6">
        <v>45614</v>
      </c>
      <c r="C512" s="7">
        <v>45723</v>
      </c>
      <c r="D512" s="6">
        <v>45843</v>
      </c>
      <c r="E512" s="7">
        <v>46120</v>
      </c>
      <c r="F512" s="6">
        <v>46510</v>
      </c>
      <c r="G512" s="7">
        <v>46950</v>
      </c>
      <c r="H512" s="6">
        <v>47138</v>
      </c>
      <c r="I512" s="7">
        <v>47346</v>
      </c>
      <c r="J512" s="6">
        <v>47460</v>
      </c>
      <c r="K512" s="7">
        <v>47598</v>
      </c>
      <c r="L512" s="6">
        <v>47885</v>
      </c>
      <c r="M512" s="7">
        <v>47993</v>
      </c>
      <c r="N512" s="6">
        <v>48475</v>
      </c>
      <c r="O512" s="7">
        <v>48737</v>
      </c>
      <c r="P512" s="6">
        <v>48860</v>
      </c>
    </row>
    <row r="513" spans="2:16">
      <c r="B513" s="6">
        <v>45620</v>
      </c>
      <c r="C513" s="7">
        <v>45727</v>
      </c>
      <c r="D513" s="6">
        <v>45844</v>
      </c>
      <c r="E513" s="7">
        <v>46121</v>
      </c>
      <c r="F513" s="6">
        <v>46531</v>
      </c>
      <c r="G513" s="7">
        <v>46951</v>
      </c>
      <c r="H513" s="6">
        <v>47140</v>
      </c>
      <c r="I513" s="7">
        <v>47348</v>
      </c>
      <c r="J513" s="6">
        <v>47465</v>
      </c>
      <c r="K513" s="7">
        <v>47611</v>
      </c>
      <c r="L513" s="6">
        <v>47917</v>
      </c>
      <c r="M513" s="7">
        <v>47994</v>
      </c>
      <c r="N513" s="6">
        <v>48610</v>
      </c>
      <c r="O513" s="7">
        <v>48739</v>
      </c>
      <c r="P513" s="6">
        <v>48861</v>
      </c>
    </row>
    <row r="514" spans="2:16">
      <c r="B514" s="6">
        <v>45621</v>
      </c>
      <c r="C514" s="7">
        <v>45729</v>
      </c>
      <c r="D514" s="6">
        <v>45845</v>
      </c>
      <c r="E514" s="7">
        <v>46125</v>
      </c>
      <c r="F514" s="6">
        <v>46532</v>
      </c>
      <c r="G514" s="7">
        <v>46959</v>
      </c>
      <c r="H514" s="6">
        <v>47141</v>
      </c>
      <c r="I514" s="7">
        <v>47351</v>
      </c>
      <c r="J514" s="6">
        <v>47468</v>
      </c>
      <c r="K514" s="7">
        <v>47612</v>
      </c>
      <c r="L514" s="6">
        <v>47918</v>
      </c>
      <c r="M514" s="7">
        <v>47995</v>
      </c>
      <c r="N514" s="6">
        <v>48613</v>
      </c>
      <c r="O514" s="7">
        <v>48740</v>
      </c>
      <c r="P514" s="6">
        <v>48865</v>
      </c>
    </row>
    <row r="515" spans="2:16">
      <c r="B515" s="6">
        <v>45622</v>
      </c>
      <c r="C515" s="7">
        <v>45732</v>
      </c>
      <c r="D515" s="6">
        <v>45849</v>
      </c>
      <c r="E515" s="7">
        <v>46127</v>
      </c>
      <c r="F515" s="6">
        <v>46534</v>
      </c>
      <c r="G515" s="7">
        <v>46960</v>
      </c>
      <c r="H515" s="6">
        <v>47142</v>
      </c>
      <c r="I515" s="7">
        <v>47352</v>
      </c>
      <c r="J515" s="6">
        <v>47470</v>
      </c>
      <c r="K515" s="7">
        <v>47615</v>
      </c>
      <c r="L515" s="6">
        <v>47921</v>
      </c>
      <c r="M515" s="7">
        <v>48002</v>
      </c>
      <c r="N515" s="6">
        <v>48614</v>
      </c>
      <c r="O515" s="7">
        <v>48741</v>
      </c>
      <c r="P515" s="6">
        <v>48866</v>
      </c>
    </row>
    <row r="516" spans="2:16">
      <c r="B516" s="6">
        <v>45623</v>
      </c>
      <c r="C516" s="7">
        <v>45734</v>
      </c>
      <c r="D516" s="6">
        <v>45850</v>
      </c>
      <c r="E516" s="7">
        <v>46128</v>
      </c>
      <c r="F516" s="6">
        <v>46539</v>
      </c>
      <c r="G516" s="7">
        <v>46968</v>
      </c>
      <c r="H516" s="6">
        <v>47147</v>
      </c>
      <c r="I516" s="7">
        <v>47353</v>
      </c>
      <c r="J516" s="6">
        <v>47471</v>
      </c>
      <c r="K516" s="7">
        <v>47616</v>
      </c>
      <c r="L516" s="6">
        <v>47922</v>
      </c>
      <c r="M516" s="7">
        <v>48006</v>
      </c>
      <c r="N516" s="6">
        <v>48615</v>
      </c>
      <c r="O516" s="7">
        <v>48742</v>
      </c>
      <c r="P516" s="6">
        <v>48867</v>
      </c>
    </row>
    <row r="517" spans="2:16">
      <c r="B517" s="6">
        <v>45624</v>
      </c>
      <c r="C517" s="7">
        <v>45735</v>
      </c>
      <c r="D517" s="6">
        <v>45851</v>
      </c>
      <c r="E517" s="7">
        <v>46133</v>
      </c>
      <c r="F517" s="6">
        <v>46566</v>
      </c>
      <c r="G517" s="7">
        <v>46974</v>
      </c>
      <c r="H517" s="6">
        <v>47160</v>
      </c>
      <c r="I517" s="7">
        <v>47354</v>
      </c>
      <c r="J517" s="6">
        <v>47512</v>
      </c>
      <c r="K517" s="7">
        <v>47617</v>
      </c>
      <c r="L517" s="6">
        <v>47923</v>
      </c>
      <c r="M517" s="7">
        <v>48022</v>
      </c>
      <c r="N517" s="6">
        <v>48618</v>
      </c>
      <c r="O517" s="7">
        <v>48744</v>
      </c>
      <c r="P517" s="6">
        <v>48870</v>
      </c>
    </row>
    <row r="518" spans="2:16">
      <c r="B518" s="6">
        <v>45630</v>
      </c>
      <c r="C518" s="7">
        <v>45741</v>
      </c>
      <c r="D518" s="6">
        <v>45856</v>
      </c>
      <c r="E518" s="7">
        <v>46147</v>
      </c>
      <c r="F518" s="6">
        <v>46570</v>
      </c>
      <c r="G518" s="7">
        <v>46978</v>
      </c>
      <c r="H518" s="6">
        <v>47162</v>
      </c>
      <c r="I518" s="7">
        <v>47355</v>
      </c>
      <c r="J518" s="6">
        <v>47513</v>
      </c>
      <c r="K518" s="7">
        <v>47619</v>
      </c>
      <c r="L518" s="6">
        <v>47926</v>
      </c>
      <c r="M518" s="7">
        <v>48028</v>
      </c>
      <c r="N518" s="6">
        <v>48619</v>
      </c>
      <c r="O518" s="7">
        <v>48745</v>
      </c>
      <c r="P518" s="6">
        <v>48871</v>
      </c>
    </row>
    <row r="519" spans="2:16">
      <c r="B519" s="6">
        <v>45633</v>
      </c>
      <c r="C519" s="7">
        <v>45742</v>
      </c>
      <c r="D519" s="6">
        <v>45858</v>
      </c>
      <c r="E519" s="7">
        <v>46148</v>
      </c>
      <c r="F519" s="6">
        <v>46702</v>
      </c>
      <c r="G519" s="7">
        <v>46982</v>
      </c>
      <c r="H519" s="6">
        <v>47174</v>
      </c>
      <c r="I519" s="7">
        <v>47357</v>
      </c>
      <c r="J519" s="6">
        <v>47514</v>
      </c>
      <c r="K519" s="7">
        <v>47631</v>
      </c>
      <c r="L519" s="6">
        <v>47928</v>
      </c>
      <c r="M519" s="7">
        <v>48032</v>
      </c>
      <c r="N519" s="6">
        <v>48620</v>
      </c>
      <c r="O519" s="7">
        <v>48747</v>
      </c>
      <c r="P519" s="6">
        <v>48873</v>
      </c>
    </row>
    <row r="520" spans="2:16">
      <c r="B520" s="6">
        <v>45634</v>
      </c>
      <c r="C520" s="7">
        <v>45743</v>
      </c>
      <c r="D520" s="6">
        <v>45860</v>
      </c>
      <c r="E520" s="7">
        <v>46151</v>
      </c>
      <c r="F520" s="6">
        <v>46705</v>
      </c>
      <c r="G520" s="7">
        <v>46984</v>
      </c>
      <c r="H520" s="6">
        <v>47220</v>
      </c>
      <c r="I520" s="7">
        <v>47358</v>
      </c>
      <c r="J520" s="6">
        <v>47515</v>
      </c>
      <c r="K520" s="7">
        <v>47633</v>
      </c>
      <c r="L520" s="6">
        <v>47929</v>
      </c>
      <c r="M520" s="7">
        <v>48097</v>
      </c>
      <c r="N520" s="6">
        <v>48621</v>
      </c>
      <c r="O520" s="7">
        <v>48749</v>
      </c>
      <c r="P520" s="6">
        <v>48877</v>
      </c>
    </row>
    <row r="521" spans="2:16">
      <c r="B521" s="6">
        <v>45642</v>
      </c>
      <c r="C521" s="7">
        <v>45761</v>
      </c>
      <c r="D521" s="6">
        <v>45862</v>
      </c>
      <c r="E521" s="7">
        <v>46155</v>
      </c>
      <c r="F521" s="6">
        <v>46730</v>
      </c>
      <c r="G521" s="7">
        <v>46985</v>
      </c>
      <c r="H521" s="6">
        <v>47223</v>
      </c>
      <c r="I521" s="7">
        <v>47359</v>
      </c>
      <c r="J521" s="6">
        <v>47516</v>
      </c>
      <c r="K521" s="7">
        <v>47634</v>
      </c>
      <c r="L521" s="6">
        <v>47930</v>
      </c>
      <c r="M521" s="7">
        <v>48110</v>
      </c>
      <c r="N521" s="6">
        <v>48624</v>
      </c>
      <c r="O521" s="7">
        <v>48750</v>
      </c>
      <c r="P521" s="6">
        <v>48878</v>
      </c>
    </row>
    <row r="522" spans="2:16">
      <c r="B522" s="6">
        <v>45643</v>
      </c>
      <c r="C522" s="7">
        <v>45764</v>
      </c>
      <c r="D522" s="6">
        <v>45863</v>
      </c>
      <c r="E522" s="7">
        <v>46156</v>
      </c>
      <c r="F522" s="6">
        <v>46740</v>
      </c>
      <c r="G522" s="7">
        <v>46986</v>
      </c>
      <c r="H522" s="6">
        <v>47224</v>
      </c>
      <c r="I522" s="7">
        <v>47360</v>
      </c>
      <c r="J522" s="6">
        <v>47519</v>
      </c>
      <c r="K522" s="7">
        <v>47635</v>
      </c>
      <c r="L522" s="6">
        <v>47932</v>
      </c>
      <c r="M522" s="7">
        <v>48137</v>
      </c>
      <c r="N522" s="6">
        <v>48625</v>
      </c>
      <c r="O522" s="7">
        <v>48754</v>
      </c>
      <c r="P522" s="6">
        <v>48880</v>
      </c>
    </row>
    <row r="523" spans="2:16">
      <c r="B523" s="6">
        <v>45645</v>
      </c>
      <c r="C523" s="7">
        <v>45766</v>
      </c>
      <c r="D523" s="6">
        <v>45864</v>
      </c>
      <c r="E523" s="7">
        <v>46160</v>
      </c>
      <c r="F523" s="6">
        <v>46741</v>
      </c>
      <c r="G523" s="7">
        <v>46988</v>
      </c>
      <c r="H523" s="6">
        <v>47227</v>
      </c>
      <c r="I523" s="7">
        <v>47366</v>
      </c>
      <c r="J523" s="6">
        <v>47520</v>
      </c>
      <c r="K523" s="7">
        <v>47637</v>
      </c>
      <c r="L523" s="6">
        <v>47940</v>
      </c>
      <c r="M523" s="7">
        <v>48140</v>
      </c>
      <c r="N523" s="6">
        <v>48627</v>
      </c>
      <c r="O523" s="7">
        <v>48756</v>
      </c>
      <c r="P523" s="6">
        <v>48883</v>
      </c>
    </row>
    <row r="524" spans="2:16">
      <c r="B524" s="6">
        <v>45646</v>
      </c>
      <c r="C524" s="7">
        <v>45767</v>
      </c>
      <c r="D524" s="6">
        <v>45867</v>
      </c>
      <c r="E524" s="7">
        <v>46161</v>
      </c>
      <c r="F524" s="6">
        <v>46742</v>
      </c>
      <c r="G524" s="7">
        <v>46990</v>
      </c>
      <c r="H524" s="6">
        <v>47229</v>
      </c>
      <c r="I524" s="7">
        <v>47368</v>
      </c>
      <c r="J524" s="6">
        <v>47521</v>
      </c>
      <c r="K524" s="7">
        <v>47640</v>
      </c>
      <c r="L524" s="6">
        <v>47942</v>
      </c>
      <c r="M524" s="7">
        <v>48143</v>
      </c>
      <c r="N524" s="6">
        <v>48628</v>
      </c>
      <c r="O524" s="7">
        <v>48759</v>
      </c>
      <c r="P524" s="6">
        <v>48884</v>
      </c>
    </row>
    <row r="525" spans="2:16">
      <c r="B525" s="6">
        <v>45647</v>
      </c>
      <c r="C525" s="7">
        <v>45768</v>
      </c>
      <c r="D525" s="6">
        <v>45868</v>
      </c>
      <c r="E525" s="7">
        <v>46162</v>
      </c>
      <c r="F525" s="6">
        <v>46746</v>
      </c>
      <c r="G525" s="7">
        <v>46991</v>
      </c>
      <c r="H525" s="6">
        <v>47230</v>
      </c>
      <c r="I525" s="7">
        <v>47369</v>
      </c>
      <c r="J525" s="6">
        <v>47524</v>
      </c>
      <c r="K525" s="7">
        <v>47649</v>
      </c>
      <c r="L525" s="6">
        <v>47943</v>
      </c>
      <c r="M525" s="7">
        <v>48145</v>
      </c>
      <c r="N525" s="6">
        <v>48632</v>
      </c>
      <c r="O525" s="7">
        <v>48760</v>
      </c>
      <c r="P525" s="6">
        <v>48885</v>
      </c>
    </row>
    <row r="526" spans="2:16">
      <c r="B526" s="6">
        <v>45650</v>
      </c>
      <c r="C526" s="7">
        <v>45769</v>
      </c>
      <c r="D526" s="6">
        <v>45873</v>
      </c>
      <c r="E526" s="7">
        <v>46164</v>
      </c>
      <c r="F526" s="6">
        <v>46759</v>
      </c>
      <c r="G526" s="7">
        <v>46996</v>
      </c>
      <c r="H526" s="6">
        <v>47231</v>
      </c>
      <c r="I526" s="7">
        <v>47370</v>
      </c>
      <c r="J526" s="6">
        <v>47525</v>
      </c>
      <c r="K526" s="7">
        <v>47660</v>
      </c>
      <c r="L526" s="6">
        <v>47944</v>
      </c>
      <c r="M526" s="7">
        <v>48159</v>
      </c>
      <c r="N526" s="6">
        <v>48635</v>
      </c>
      <c r="O526" s="7">
        <v>48761</v>
      </c>
      <c r="P526" s="6">
        <v>48886</v>
      </c>
    </row>
    <row r="527" spans="2:16">
      <c r="B527" s="6">
        <v>45651</v>
      </c>
      <c r="C527" s="7">
        <v>45770</v>
      </c>
      <c r="D527" s="6">
        <v>45874</v>
      </c>
      <c r="E527" s="7">
        <v>46165</v>
      </c>
      <c r="F527" s="6">
        <v>46760</v>
      </c>
      <c r="G527" s="7">
        <v>47010</v>
      </c>
      <c r="H527" s="6">
        <v>47232</v>
      </c>
      <c r="I527" s="7">
        <v>47373</v>
      </c>
      <c r="J527" s="6">
        <v>47527</v>
      </c>
      <c r="K527" s="7">
        <v>47665</v>
      </c>
      <c r="L527" s="6">
        <v>47948</v>
      </c>
      <c r="M527" s="7">
        <v>48401</v>
      </c>
      <c r="N527" s="6">
        <v>48636</v>
      </c>
      <c r="O527" s="7">
        <v>48762</v>
      </c>
      <c r="P527" s="6">
        <v>48888</v>
      </c>
    </row>
    <row r="528" spans="2:16">
      <c r="B528" s="6">
        <v>45652</v>
      </c>
      <c r="C528" s="7">
        <v>45771</v>
      </c>
      <c r="D528" s="6">
        <v>45880</v>
      </c>
      <c r="E528" s="7">
        <v>46166</v>
      </c>
      <c r="F528" s="6">
        <v>46761</v>
      </c>
      <c r="G528" s="7">
        <v>47011</v>
      </c>
      <c r="H528" s="6">
        <v>47234</v>
      </c>
      <c r="I528" s="7">
        <v>47380</v>
      </c>
      <c r="J528" s="6">
        <v>47528</v>
      </c>
      <c r="K528" s="7">
        <v>47666</v>
      </c>
      <c r="L528" s="6">
        <v>47949</v>
      </c>
      <c r="M528" s="7">
        <v>48411</v>
      </c>
      <c r="N528" s="6">
        <v>48637</v>
      </c>
      <c r="O528" s="7">
        <v>48764</v>
      </c>
      <c r="P528" s="6">
        <v>48889</v>
      </c>
    </row>
    <row r="529" spans="2:16">
      <c r="B529" s="6">
        <v>45654</v>
      </c>
      <c r="C529" s="7">
        <v>45772</v>
      </c>
      <c r="D529" s="6">
        <v>45881</v>
      </c>
      <c r="E529" s="7">
        <v>46171</v>
      </c>
      <c r="F529" s="6">
        <v>46764</v>
      </c>
      <c r="G529" s="7">
        <v>47012</v>
      </c>
      <c r="H529" s="6">
        <v>47243</v>
      </c>
      <c r="I529" s="7">
        <v>47382</v>
      </c>
      <c r="J529" s="6">
        <v>47529</v>
      </c>
      <c r="K529" s="7">
        <v>47683</v>
      </c>
      <c r="L529" s="6">
        <v>47950</v>
      </c>
      <c r="M529" s="7">
        <v>48414</v>
      </c>
      <c r="N529" s="6">
        <v>48647</v>
      </c>
      <c r="O529" s="7">
        <v>48765</v>
      </c>
      <c r="P529" s="6">
        <v>48890</v>
      </c>
    </row>
    <row r="530" spans="2:16">
      <c r="B530" s="6">
        <v>45656</v>
      </c>
      <c r="C530" s="7">
        <v>45773</v>
      </c>
      <c r="D530" s="6">
        <v>45882</v>
      </c>
      <c r="E530" s="7">
        <v>46172</v>
      </c>
      <c r="F530" s="6">
        <v>46766</v>
      </c>
      <c r="G530" s="7">
        <v>47017</v>
      </c>
      <c r="H530" s="6">
        <v>47246</v>
      </c>
      <c r="I530" s="7">
        <v>47384</v>
      </c>
      <c r="J530" s="6">
        <v>47531</v>
      </c>
      <c r="K530" s="7">
        <v>47830</v>
      </c>
      <c r="L530" s="6">
        <v>47951</v>
      </c>
      <c r="M530" s="7">
        <v>48415</v>
      </c>
      <c r="N530" s="6">
        <v>48649</v>
      </c>
      <c r="O530" s="7">
        <v>48766</v>
      </c>
      <c r="P530" s="6">
        <v>48891</v>
      </c>
    </row>
    <row r="531" spans="2:16">
      <c r="B531" s="6">
        <v>45657</v>
      </c>
      <c r="C531" s="7">
        <v>45775</v>
      </c>
      <c r="D531" s="6">
        <v>45886</v>
      </c>
      <c r="E531" s="7">
        <v>46173</v>
      </c>
      <c r="F531" s="6">
        <v>46772</v>
      </c>
      <c r="G531" s="7">
        <v>47018</v>
      </c>
      <c r="H531" s="6">
        <v>47260</v>
      </c>
      <c r="I531" s="7">
        <v>47386</v>
      </c>
      <c r="J531" s="6">
        <v>47536</v>
      </c>
      <c r="K531" s="7">
        <v>47832</v>
      </c>
      <c r="L531" s="6">
        <v>47954</v>
      </c>
      <c r="M531" s="7">
        <v>48416</v>
      </c>
      <c r="N531" s="6">
        <v>48651</v>
      </c>
      <c r="O531" s="7">
        <v>48767</v>
      </c>
      <c r="P531" s="6">
        <v>48892</v>
      </c>
    </row>
    <row r="532" spans="2:16">
      <c r="B532" s="6">
        <v>45659</v>
      </c>
      <c r="C532" s="7">
        <v>45776</v>
      </c>
      <c r="D532" s="6">
        <v>45890</v>
      </c>
      <c r="E532" s="7">
        <v>46175</v>
      </c>
      <c r="F532" s="6">
        <v>46773</v>
      </c>
      <c r="G532" s="7">
        <v>47020</v>
      </c>
      <c r="H532" s="6">
        <v>47263</v>
      </c>
      <c r="I532" s="7">
        <v>47387</v>
      </c>
      <c r="J532" s="6">
        <v>47537</v>
      </c>
      <c r="K532" s="7">
        <v>47833</v>
      </c>
      <c r="L532" s="6">
        <v>47957</v>
      </c>
      <c r="M532" s="7">
        <v>48418</v>
      </c>
      <c r="N532" s="6">
        <v>48652</v>
      </c>
      <c r="O532" s="7">
        <v>48770</v>
      </c>
      <c r="P532" s="6">
        <v>48893</v>
      </c>
    </row>
    <row r="533" spans="2:16">
      <c r="B533" s="6">
        <v>45660</v>
      </c>
      <c r="C533" s="7">
        <v>45778</v>
      </c>
      <c r="D533" s="6">
        <v>45893</v>
      </c>
      <c r="E533" s="7">
        <v>46180</v>
      </c>
      <c r="F533" s="6">
        <v>46776</v>
      </c>
      <c r="G533" s="7">
        <v>47023</v>
      </c>
      <c r="H533" s="6">
        <v>47264</v>
      </c>
      <c r="I533" s="7">
        <v>47390</v>
      </c>
      <c r="J533" s="6">
        <v>47550</v>
      </c>
      <c r="K533" s="7">
        <v>47837</v>
      </c>
      <c r="L533" s="6">
        <v>47959</v>
      </c>
      <c r="M533" s="7">
        <v>48419</v>
      </c>
      <c r="N533" s="6">
        <v>48653</v>
      </c>
      <c r="O533" s="7">
        <v>48806</v>
      </c>
      <c r="P533" s="6">
        <v>48894</v>
      </c>
    </row>
    <row r="534" spans="2:16">
      <c r="B534" s="6">
        <v>45663</v>
      </c>
      <c r="C534" s="7">
        <v>45779</v>
      </c>
      <c r="D534" s="6">
        <v>45894</v>
      </c>
      <c r="E534" s="7">
        <v>46181</v>
      </c>
      <c r="F534" s="6">
        <v>46779</v>
      </c>
      <c r="G534" s="7">
        <v>47024</v>
      </c>
      <c r="H534" s="6">
        <v>47265</v>
      </c>
      <c r="I534" s="7">
        <v>47393</v>
      </c>
      <c r="J534" s="6">
        <v>47551</v>
      </c>
      <c r="K534" s="7">
        <v>47838</v>
      </c>
      <c r="L534" s="6">
        <v>47963</v>
      </c>
      <c r="M534" s="7">
        <v>48422</v>
      </c>
      <c r="N534" s="6">
        <v>48654</v>
      </c>
      <c r="O534" s="7">
        <v>48807</v>
      </c>
      <c r="P534" s="6">
        <v>48897</v>
      </c>
    </row>
    <row r="535" spans="2:16">
      <c r="B535" s="6">
        <v>45671</v>
      </c>
      <c r="C535" s="7">
        <v>45781</v>
      </c>
      <c r="D535" s="6">
        <v>45896</v>
      </c>
      <c r="E535" s="7">
        <v>46182</v>
      </c>
      <c r="F535" s="6">
        <v>46785</v>
      </c>
      <c r="G535" s="7">
        <v>47030</v>
      </c>
      <c r="H535" s="6">
        <v>47270</v>
      </c>
      <c r="I535" s="7">
        <v>47424</v>
      </c>
      <c r="J535" s="6">
        <v>47552</v>
      </c>
      <c r="K535" s="7">
        <v>47840</v>
      </c>
      <c r="L535" s="6">
        <v>47966</v>
      </c>
      <c r="M535" s="7">
        <v>48426</v>
      </c>
      <c r="N535" s="6">
        <v>48656</v>
      </c>
      <c r="O535" s="7">
        <v>48809</v>
      </c>
      <c r="P535" s="6">
        <v>49011</v>
      </c>
    </row>
    <row r="536" spans="2:16">
      <c r="B536" s="6">
        <v>45672</v>
      </c>
      <c r="C536" s="7">
        <v>45782</v>
      </c>
      <c r="D536" s="6">
        <v>45897</v>
      </c>
      <c r="E536" s="7">
        <v>46186</v>
      </c>
      <c r="F536" s="6">
        <v>46792</v>
      </c>
      <c r="G536" s="7">
        <v>47031</v>
      </c>
      <c r="H536" s="6">
        <v>47272</v>
      </c>
      <c r="I536" s="7">
        <v>47427</v>
      </c>
      <c r="J536" s="6">
        <v>47553</v>
      </c>
      <c r="K536" s="7">
        <v>47846</v>
      </c>
      <c r="L536" s="6">
        <v>47967</v>
      </c>
      <c r="M536" s="7">
        <v>48427</v>
      </c>
      <c r="N536" s="6">
        <v>48659</v>
      </c>
      <c r="O536" s="7">
        <v>48811</v>
      </c>
      <c r="P536" s="6">
        <v>49013</v>
      </c>
    </row>
    <row r="537" spans="2:16">
      <c r="B537" s="6">
        <v>45675</v>
      </c>
      <c r="C537" s="7">
        <v>45783</v>
      </c>
      <c r="D537" s="6">
        <v>45898</v>
      </c>
      <c r="E537" s="7">
        <v>46340</v>
      </c>
      <c r="F537" s="6">
        <v>46794</v>
      </c>
      <c r="G537" s="7">
        <v>47032</v>
      </c>
      <c r="H537" s="6">
        <v>47273</v>
      </c>
      <c r="I537" s="7">
        <v>47431</v>
      </c>
      <c r="J537" s="6">
        <v>47556</v>
      </c>
      <c r="K537" s="7">
        <v>47849</v>
      </c>
      <c r="L537" s="6">
        <v>47968</v>
      </c>
      <c r="M537" s="7">
        <v>48432</v>
      </c>
      <c r="N537" s="6">
        <v>48662</v>
      </c>
      <c r="O537" s="7">
        <v>48815</v>
      </c>
      <c r="P537" s="6">
        <v>49021</v>
      </c>
    </row>
    <row r="538" spans="2:16">
      <c r="B538" s="6">
        <v>45678</v>
      </c>
      <c r="C538" s="7">
        <v>45788</v>
      </c>
      <c r="D538" s="6">
        <v>46017</v>
      </c>
      <c r="E538" s="7">
        <v>46345</v>
      </c>
      <c r="F538" s="6">
        <v>46910</v>
      </c>
      <c r="G538" s="7">
        <v>47035</v>
      </c>
      <c r="H538" s="6">
        <v>47281</v>
      </c>
      <c r="I538" s="7">
        <v>47432</v>
      </c>
      <c r="J538" s="6">
        <v>47557</v>
      </c>
      <c r="K538" s="7">
        <v>47850</v>
      </c>
      <c r="L538" s="6">
        <v>47969</v>
      </c>
      <c r="M538" s="7">
        <v>48435</v>
      </c>
      <c r="N538" s="6">
        <v>48701</v>
      </c>
      <c r="O538" s="7">
        <v>48818</v>
      </c>
      <c r="P538" s="6">
        <v>49026</v>
      </c>
    </row>
    <row r="548" spans="2:16">
      <c r="B548" s="2" t="str">
        <f>B8</f>
        <v>Effective June 1, 2025</v>
      </c>
    </row>
    <row r="549" ht="13.5"/>
    <row r="550" ht="13.5" spans="2:16">
      <c r="B550" s="3" t="s">
        <v>1318</v>
      </c>
      <c r="C550" s="4"/>
      <c r="D550" s="4"/>
      <c r="E550" s="4"/>
      <c r="F550" s="4"/>
      <c r="G550" s="4"/>
      <c r="H550" s="4"/>
      <c r="I550" s="4"/>
      <c r="J550" s="4"/>
      <c r="K550" s="4"/>
      <c r="L550" s="4"/>
      <c r="M550" s="4"/>
      <c r="N550" s="4"/>
      <c r="O550" s="4"/>
      <c r="P550" s="5"/>
    </row>
    <row r="552" spans="2:16">
      <c r="B552" s="6">
        <v>49028</v>
      </c>
      <c r="C552" s="7">
        <v>49268</v>
      </c>
      <c r="D552" s="6">
        <v>49446</v>
      </c>
      <c r="E552" s="7">
        <v>49667</v>
      </c>
      <c r="F552" s="6">
        <v>49761</v>
      </c>
      <c r="G552" s="7">
        <v>49853</v>
      </c>
      <c r="H552" s="6">
        <v>49952</v>
      </c>
      <c r="I552" s="7">
        <v>50057</v>
      </c>
      <c r="J552" s="6">
        <v>50142</v>
      </c>
      <c r="K552" s="7">
        <v>50232</v>
      </c>
      <c r="L552" s="6">
        <v>50441</v>
      </c>
      <c r="M552" s="7">
        <v>50518</v>
      </c>
      <c r="N552" s="6">
        <v>50575</v>
      </c>
      <c r="O552" s="7">
        <v>50641</v>
      </c>
      <c r="P552" s="6">
        <v>50860</v>
      </c>
    </row>
    <row r="553" spans="2:16">
      <c r="B553" s="6">
        <v>49029</v>
      </c>
      <c r="C553" s="7">
        <v>49269</v>
      </c>
      <c r="D553" s="6">
        <v>49449</v>
      </c>
      <c r="E553" s="7">
        <v>49668</v>
      </c>
      <c r="F553" s="6">
        <v>49762</v>
      </c>
      <c r="G553" s="7">
        <v>49861</v>
      </c>
      <c r="H553" s="6">
        <v>49953</v>
      </c>
      <c r="I553" s="7">
        <v>50058</v>
      </c>
      <c r="J553" s="6">
        <v>50143</v>
      </c>
      <c r="K553" s="7">
        <v>50233</v>
      </c>
      <c r="L553" s="6">
        <v>50444</v>
      </c>
      <c r="M553" s="7">
        <v>50519</v>
      </c>
      <c r="N553" s="6">
        <v>50576</v>
      </c>
      <c r="O553" s="7">
        <v>50642</v>
      </c>
      <c r="P553" s="6">
        <v>50863</v>
      </c>
    </row>
    <row r="554" spans="2:16">
      <c r="B554" s="6">
        <v>49030</v>
      </c>
      <c r="C554" s="7">
        <v>49271</v>
      </c>
      <c r="D554" s="6">
        <v>49450</v>
      </c>
      <c r="E554" s="7">
        <v>49670</v>
      </c>
      <c r="F554" s="6">
        <v>49765</v>
      </c>
      <c r="G554" s="7">
        <v>49862</v>
      </c>
      <c r="H554" s="6">
        <v>49955</v>
      </c>
      <c r="I554" s="7">
        <v>50060</v>
      </c>
      <c r="J554" s="6">
        <v>50144</v>
      </c>
      <c r="K554" s="7">
        <v>50234</v>
      </c>
      <c r="L554" s="6">
        <v>50446</v>
      </c>
      <c r="M554" s="7">
        <v>50520</v>
      </c>
      <c r="N554" s="6">
        <v>50577</v>
      </c>
      <c r="O554" s="7">
        <v>50645</v>
      </c>
      <c r="P554" s="6">
        <v>50864</v>
      </c>
    </row>
    <row r="555" spans="2:16">
      <c r="B555" s="6">
        <v>49033</v>
      </c>
      <c r="C555" s="7">
        <v>49272</v>
      </c>
      <c r="D555" s="6">
        <v>49451</v>
      </c>
      <c r="E555" s="7">
        <v>49674</v>
      </c>
      <c r="F555" s="6">
        <v>49766</v>
      </c>
      <c r="G555" s="7">
        <v>49865</v>
      </c>
      <c r="H555" s="6">
        <v>49958</v>
      </c>
      <c r="I555" s="7">
        <v>50062</v>
      </c>
      <c r="J555" s="6">
        <v>50145</v>
      </c>
      <c r="K555" s="7">
        <v>50235</v>
      </c>
      <c r="L555" s="6">
        <v>50447</v>
      </c>
      <c r="M555" s="7">
        <v>50522</v>
      </c>
      <c r="N555" s="6">
        <v>50578</v>
      </c>
      <c r="O555" s="7">
        <v>50647</v>
      </c>
      <c r="P555" s="6">
        <v>51001</v>
      </c>
    </row>
    <row r="556" spans="2:16">
      <c r="B556" s="6">
        <v>49040</v>
      </c>
      <c r="C556" s="7">
        <v>49274</v>
      </c>
      <c r="D556" s="6">
        <v>49452</v>
      </c>
      <c r="E556" s="7">
        <v>49679</v>
      </c>
      <c r="F556" s="6">
        <v>49768</v>
      </c>
      <c r="G556" s="7">
        <v>49868</v>
      </c>
      <c r="H556" s="6">
        <v>49959</v>
      </c>
      <c r="I556" s="7">
        <v>50064</v>
      </c>
      <c r="J556" s="6">
        <v>50146</v>
      </c>
      <c r="K556" s="7">
        <v>50237</v>
      </c>
      <c r="L556" s="6">
        <v>50448</v>
      </c>
      <c r="M556" s="7">
        <v>50523</v>
      </c>
      <c r="N556" s="6">
        <v>50579</v>
      </c>
      <c r="O556" s="7">
        <v>50650</v>
      </c>
      <c r="P556" s="6">
        <v>51002</v>
      </c>
    </row>
    <row r="557" spans="2:16">
      <c r="B557" s="6">
        <v>49045</v>
      </c>
      <c r="C557" s="7">
        <v>49275</v>
      </c>
      <c r="D557" s="6">
        <v>49454</v>
      </c>
      <c r="E557" s="7">
        <v>49680</v>
      </c>
      <c r="F557" s="6">
        <v>49769</v>
      </c>
      <c r="G557" s="7">
        <v>49872</v>
      </c>
      <c r="H557" s="6">
        <v>49960</v>
      </c>
      <c r="I557" s="7">
        <v>50065</v>
      </c>
      <c r="J557" s="6">
        <v>50147</v>
      </c>
      <c r="K557" s="7">
        <v>50238</v>
      </c>
      <c r="L557" s="6">
        <v>50449</v>
      </c>
      <c r="M557" s="7">
        <v>50524</v>
      </c>
      <c r="N557" s="6">
        <v>50581</v>
      </c>
      <c r="O557" s="7">
        <v>50651</v>
      </c>
      <c r="P557" s="6">
        <v>51004</v>
      </c>
    </row>
    <row r="558" spans="2:16">
      <c r="B558" s="6">
        <v>49050</v>
      </c>
      <c r="C558" s="7">
        <v>49276</v>
      </c>
      <c r="D558" s="6">
        <v>49455</v>
      </c>
      <c r="E558" s="7">
        <v>49682</v>
      </c>
      <c r="F558" s="6">
        <v>49774</v>
      </c>
      <c r="G558" s="7">
        <v>49878</v>
      </c>
      <c r="H558" s="6">
        <v>49961</v>
      </c>
      <c r="I558" s="7">
        <v>50066</v>
      </c>
      <c r="J558" s="6">
        <v>50148</v>
      </c>
      <c r="K558" s="7">
        <v>50239</v>
      </c>
      <c r="L558" s="6">
        <v>50450</v>
      </c>
      <c r="M558" s="7">
        <v>50525</v>
      </c>
      <c r="N558" s="6">
        <v>50582</v>
      </c>
      <c r="O558" s="7">
        <v>50653</v>
      </c>
      <c r="P558" s="6">
        <v>51005</v>
      </c>
    </row>
    <row r="559" spans="2:16">
      <c r="B559" s="6">
        <v>49052</v>
      </c>
      <c r="C559" s="7">
        <v>49279</v>
      </c>
      <c r="D559" s="6">
        <v>49459</v>
      </c>
      <c r="E559" s="7">
        <v>49683</v>
      </c>
      <c r="F559" s="6">
        <v>49775</v>
      </c>
      <c r="G559" s="7">
        <v>49879</v>
      </c>
      <c r="H559" s="6">
        <v>49962</v>
      </c>
      <c r="I559" s="7">
        <v>50067</v>
      </c>
      <c r="J559" s="6">
        <v>50149</v>
      </c>
      <c r="K559" s="7">
        <v>50240</v>
      </c>
      <c r="L559" s="6">
        <v>50451</v>
      </c>
      <c r="M559" s="7">
        <v>50527</v>
      </c>
      <c r="N559" s="6">
        <v>50583</v>
      </c>
      <c r="O559" s="7">
        <v>50654</v>
      </c>
      <c r="P559" s="6">
        <v>51006</v>
      </c>
    </row>
    <row r="560" spans="2:16">
      <c r="B560" s="6">
        <v>49056</v>
      </c>
      <c r="C560" s="7">
        <v>49284</v>
      </c>
      <c r="D560" s="6">
        <v>49612</v>
      </c>
      <c r="E560" s="7">
        <v>49688</v>
      </c>
      <c r="F560" s="6">
        <v>49776</v>
      </c>
      <c r="G560" s="7">
        <v>49880</v>
      </c>
      <c r="H560" s="6">
        <v>49963</v>
      </c>
      <c r="I560" s="7">
        <v>50070</v>
      </c>
      <c r="J560" s="6">
        <v>50150</v>
      </c>
      <c r="K560" s="7">
        <v>50242</v>
      </c>
      <c r="L560" s="6">
        <v>50452</v>
      </c>
      <c r="M560" s="7">
        <v>50528</v>
      </c>
      <c r="N560" s="6">
        <v>50585</v>
      </c>
      <c r="O560" s="7">
        <v>50655</v>
      </c>
      <c r="P560" s="6">
        <v>51007</v>
      </c>
    </row>
    <row r="561" spans="2:16">
      <c r="B561" s="6">
        <v>49057</v>
      </c>
      <c r="C561" s="7">
        <v>49288</v>
      </c>
      <c r="D561" s="6">
        <v>49613</v>
      </c>
      <c r="E561" s="7">
        <v>49689</v>
      </c>
      <c r="F561" s="6">
        <v>49779</v>
      </c>
      <c r="G561" s="7">
        <v>49881</v>
      </c>
      <c r="H561" s="6">
        <v>49965</v>
      </c>
      <c r="I561" s="7">
        <v>50071</v>
      </c>
      <c r="J561" s="6">
        <v>50151</v>
      </c>
      <c r="K561" s="7">
        <v>50246</v>
      </c>
      <c r="L561" s="6">
        <v>50453</v>
      </c>
      <c r="M561" s="7">
        <v>50530</v>
      </c>
      <c r="N561" s="6">
        <v>50586</v>
      </c>
      <c r="O561" s="7">
        <v>50658</v>
      </c>
      <c r="P561" s="6">
        <v>51009</v>
      </c>
    </row>
    <row r="562" spans="2:16">
      <c r="B562" s="6">
        <v>49061</v>
      </c>
      <c r="C562" s="7">
        <v>49303</v>
      </c>
      <c r="D562" s="6">
        <v>49614</v>
      </c>
      <c r="E562" s="7">
        <v>49705</v>
      </c>
      <c r="F562" s="6">
        <v>49780</v>
      </c>
      <c r="G562" s="7">
        <v>49883</v>
      </c>
      <c r="H562" s="6">
        <v>49967</v>
      </c>
      <c r="I562" s="7">
        <v>50072</v>
      </c>
      <c r="J562" s="6">
        <v>50153</v>
      </c>
      <c r="K562" s="7">
        <v>50247</v>
      </c>
      <c r="L562" s="6">
        <v>50454</v>
      </c>
      <c r="M562" s="7">
        <v>50531</v>
      </c>
      <c r="N562" s="6">
        <v>50591</v>
      </c>
      <c r="O562" s="7">
        <v>50660</v>
      </c>
      <c r="P562" s="6">
        <v>51010</v>
      </c>
    </row>
    <row r="563" spans="2:16">
      <c r="B563" s="6">
        <v>49066</v>
      </c>
      <c r="C563" s="7">
        <v>49304</v>
      </c>
      <c r="D563" s="6">
        <v>49615</v>
      </c>
      <c r="E563" s="7">
        <v>49706</v>
      </c>
      <c r="F563" s="6">
        <v>49781</v>
      </c>
      <c r="G563" s="7">
        <v>49884</v>
      </c>
      <c r="H563" s="6">
        <v>49968</v>
      </c>
      <c r="I563" s="7">
        <v>50073</v>
      </c>
      <c r="J563" s="6">
        <v>50154</v>
      </c>
      <c r="K563" s="7">
        <v>50248</v>
      </c>
      <c r="L563" s="6">
        <v>50455</v>
      </c>
      <c r="M563" s="7">
        <v>50532</v>
      </c>
      <c r="N563" s="6">
        <v>50594</v>
      </c>
      <c r="O563" s="7">
        <v>50661</v>
      </c>
      <c r="P563" s="6">
        <v>51011</v>
      </c>
    </row>
    <row r="564" spans="2:16">
      <c r="B564" s="6">
        <v>49067</v>
      </c>
      <c r="C564" s="7">
        <v>49305</v>
      </c>
      <c r="D564" s="6">
        <v>49617</v>
      </c>
      <c r="E564" s="7">
        <v>49707</v>
      </c>
      <c r="F564" s="6">
        <v>49788</v>
      </c>
      <c r="G564" s="7">
        <v>49885</v>
      </c>
      <c r="H564" s="6">
        <v>49971</v>
      </c>
      <c r="I564" s="7">
        <v>50075</v>
      </c>
      <c r="J564" s="6">
        <v>50156</v>
      </c>
      <c r="K564" s="7">
        <v>50249</v>
      </c>
      <c r="L564" s="6">
        <v>50456</v>
      </c>
      <c r="M564" s="7">
        <v>50533</v>
      </c>
      <c r="N564" s="6">
        <v>50597</v>
      </c>
      <c r="O564" s="7">
        <v>50665</v>
      </c>
      <c r="P564" s="6">
        <v>51012</v>
      </c>
    </row>
    <row r="565" spans="2:16">
      <c r="B565" s="6">
        <v>49072</v>
      </c>
      <c r="C565" s="7">
        <v>49310</v>
      </c>
      <c r="D565" s="6">
        <v>49618</v>
      </c>
      <c r="E565" s="7">
        <v>49709</v>
      </c>
      <c r="F565" s="6">
        <v>49791</v>
      </c>
      <c r="G565" s="7">
        <v>49886</v>
      </c>
      <c r="H565" s="6">
        <v>50001</v>
      </c>
      <c r="I565" s="7">
        <v>50076</v>
      </c>
      <c r="J565" s="6">
        <v>50157</v>
      </c>
      <c r="K565" s="7">
        <v>50250</v>
      </c>
      <c r="L565" s="6">
        <v>50457</v>
      </c>
      <c r="M565" s="7">
        <v>50535</v>
      </c>
      <c r="N565" s="6">
        <v>50598</v>
      </c>
      <c r="O565" s="7">
        <v>50666</v>
      </c>
      <c r="P565" s="6">
        <v>51014</v>
      </c>
    </row>
    <row r="566" spans="2:16">
      <c r="B566" s="6">
        <v>49073</v>
      </c>
      <c r="C566" s="7">
        <v>49318</v>
      </c>
      <c r="D566" s="6">
        <v>49619</v>
      </c>
      <c r="E566" s="7">
        <v>49710</v>
      </c>
      <c r="F566" s="6">
        <v>49793</v>
      </c>
      <c r="G566" s="7">
        <v>49887</v>
      </c>
      <c r="H566" s="6">
        <v>50002</v>
      </c>
      <c r="I566" s="7">
        <v>50099</v>
      </c>
      <c r="J566" s="6">
        <v>50161</v>
      </c>
      <c r="K566" s="7">
        <v>50251</v>
      </c>
      <c r="L566" s="6">
        <v>50458</v>
      </c>
      <c r="M566" s="7">
        <v>50536</v>
      </c>
      <c r="N566" s="6">
        <v>50599</v>
      </c>
      <c r="O566" s="7">
        <v>50668</v>
      </c>
      <c r="P566" s="6">
        <v>51016</v>
      </c>
    </row>
    <row r="567" spans="2:16">
      <c r="B567" s="6">
        <v>49076</v>
      </c>
      <c r="C567" s="7">
        <v>49320</v>
      </c>
      <c r="D567" s="6">
        <v>49620</v>
      </c>
      <c r="E567" s="7">
        <v>49713</v>
      </c>
      <c r="F567" s="6">
        <v>49795</v>
      </c>
      <c r="G567" s="7">
        <v>49891</v>
      </c>
      <c r="H567" s="6">
        <v>50005</v>
      </c>
      <c r="I567" s="7">
        <v>50101</v>
      </c>
      <c r="J567" s="6">
        <v>50162</v>
      </c>
      <c r="K567" s="7">
        <v>50252</v>
      </c>
      <c r="L567" s="6">
        <v>50459</v>
      </c>
      <c r="M567" s="7">
        <v>50538</v>
      </c>
      <c r="N567" s="6">
        <v>50601</v>
      </c>
      <c r="O567" s="7">
        <v>50669</v>
      </c>
      <c r="P567" s="6">
        <v>51018</v>
      </c>
    </row>
    <row r="568" spans="2:16">
      <c r="B568" s="6">
        <v>49082</v>
      </c>
      <c r="C568" s="7">
        <v>49322</v>
      </c>
      <c r="D568" s="6">
        <v>49621</v>
      </c>
      <c r="E568" s="7">
        <v>49715</v>
      </c>
      <c r="F568" s="6">
        <v>49797</v>
      </c>
      <c r="G568" s="7">
        <v>49892</v>
      </c>
      <c r="H568" s="6">
        <v>50006</v>
      </c>
      <c r="I568" s="7">
        <v>50102</v>
      </c>
      <c r="J568" s="6">
        <v>50164</v>
      </c>
      <c r="K568" s="7">
        <v>50256</v>
      </c>
      <c r="L568" s="6">
        <v>50460</v>
      </c>
      <c r="M568" s="7">
        <v>50539</v>
      </c>
      <c r="N568" s="6">
        <v>50602</v>
      </c>
      <c r="O568" s="7">
        <v>50670</v>
      </c>
      <c r="P568" s="6">
        <v>51019</v>
      </c>
    </row>
    <row r="569" spans="2:16">
      <c r="B569" s="6">
        <v>49089</v>
      </c>
      <c r="C569" s="7">
        <v>49325</v>
      </c>
      <c r="D569" s="6">
        <v>49622</v>
      </c>
      <c r="E569" s="7">
        <v>49716</v>
      </c>
      <c r="F569" s="6">
        <v>49799</v>
      </c>
      <c r="G569" s="7">
        <v>49893</v>
      </c>
      <c r="H569" s="6">
        <v>50007</v>
      </c>
      <c r="I569" s="7">
        <v>50103</v>
      </c>
      <c r="J569" s="6">
        <v>50166</v>
      </c>
      <c r="K569" s="7">
        <v>50257</v>
      </c>
      <c r="L569" s="6">
        <v>50461</v>
      </c>
      <c r="M569" s="7">
        <v>50540</v>
      </c>
      <c r="N569" s="6">
        <v>50603</v>
      </c>
      <c r="O569" s="7">
        <v>50671</v>
      </c>
      <c r="P569" s="6">
        <v>51020</v>
      </c>
    </row>
    <row r="570" spans="2:16">
      <c r="B570" s="6">
        <v>49092</v>
      </c>
      <c r="C570" s="7">
        <v>49326</v>
      </c>
      <c r="D570" s="6">
        <v>49623</v>
      </c>
      <c r="E570" s="7">
        <v>49717</v>
      </c>
      <c r="F570" s="6">
        <v>49805</v>
      </c>
      <c r="G570" s="7">
        <v>49896</v>
      </c>
      <c r="H570" s="6">
        <v>50008</v>
      </c>
      <c r="I570" s="7">
        <v>50104</v>
      </c>
      <c r="J570" s="6">
        <v>50167</v>
      </c>
      <c r="K570" s="7">
        <v>50258</v>
      </c>
      <c r="L570" s="6">
        <v>50464</v>
      </c>
      <c r="M570" s="7">
        <v>50541</v>
      </c>
      <c r="N570" s="6">
        <v>50604</v>
      </c>
      <c r="O570" s="7">
        <v>50672</v>
      </c>
      <c r="P570" s="6">
        <v>51022</v>
      </c>
    </row>
    <row r="571" spans="2:16">
      <c r="B571" s="6">
        <v>49094</v>
      </c>
      <c r="C571" s="7">
        <v>49327</v>
      </c>
      <c r="D571" s="6">
        <v>49625</v>
      </c>
      <c r="E571" s="7">
        <v>49718</v>
      </c>
      <c r="F571" s="6">
        <v>49806</v>
      </c>
      <c r="G571" s="7">
        <v>49901</v>
      </c>
      <c r="H571" s="6">
        <v>50020</v>
      </c>
      <c r="I571" s="7">
        <v>50106</v>
      </c>
      <c r="J571" s="6">
        <v>50168</v>
      </c>
      <c r="K571" s="7">
        <v>50259</v>
      </c>
      <c r="L571" s="6">
        <v>50465</v>
      </c>
      <c r="M571" s="7">
        <v>50542</v>
      </c>
      <c r="N571" s="6">
        <v>50605</v>
      </c>
      <c r="O571" s="7">
        <v>50673</v>
      </c>
      <c r="P571" s="6">
        <v>51023</v>
      </c>
    </row>
    <row r="572" spans="2:16">
      <c r="B572" s="6">
        <v>49095</v>
      </c>
      <c r="C572" s="7">
        <v>49328</v>
      </c>
      <c r="D572" s="6">
        <v>49630</v>
      </c>
      <c r="E572" s="7">
        <v>49719</v>
      </c>
      <c r="F572" s="6">
        <v>49807</v>
      </c>
      <c r="G572" s="7">
        <v>49902</v>
      </c>
      <c r="H572" s="6">
        <v>50022</v>
      </c>
      <c r="I572" s="7">
        <v>50107</v>
      </c>
      <c r="J572" s="6">
        <v>50169</v>
      </c>
      <c r="K572" s="7">
        <v>50261</v>
      </c>
      <c r="L572" s="6">
        <v>50466</v>
      </c>
      <c r="M572" s="7">
        <v>50543</v>
      </c>
      <c r="N572" s="6">
        <v>50606</v>
      </c>
      <c r="O572" s="7">
        <v>50674</v>
      </c>
      <c r="P572" s="6">
        <v>51024</v>
      </c>
    </row>
    <row r="573" spans="2:16">
      <c r="B573" s="6">
        <v>49096</v>
      </c>
      <c r="C573" s="7">
        <v>49332</v>
      </c>
      <c r="D573" s="6">
        <v>49631</v>
      </c>
      <c r="E573" s="7">
        <v>49721</v>
      </c>
      <c r="F573" s="6">
        <v>49812</v>
      </c>
      <c r="G573" s="7">
        <v>49903</v>
      </c>
      <c r="H573" s="6">
        <v>50025</v>
      </c>
      <c r="I573" s="7">
        <v>50115</v>
      </c>
      <c r="J573" s="6">
        <v>50170</v>
      </c>
      <c r="K573" s="7">
        <v>50262</v>
      </c>
      <c r="L573" s="6">
        <v>50468</v>
      </c>
      <c r="M573" s="7">
        <v>50544</v>
      </c>
      <c r="N573" s="6">
        <v>50607</v>
      </c>
      <c r="O573" s="7">
        <v>50675</v>
      </c>
      <c r="P573" s="6">
        <v>51025</v>
      </c>
    </row>
    <row r="574" spans="2:16">
      <c r="B574" s="6">
        <v>49099</v>
      </c>
      <c r="C574" s="7">
        <v>49336</v>
      </c>
      <c r="D574" s="6">
        <v>49632</v>
      </c>
      <c r="E574" s="7">
        <v>49724</v>
      </c>
      <c r="F574" s="6">
        <v>49813</v>
      </c>
      <c r="G574" s="7">
        <v>49905</v>
      </c>
      <c r="H574" s="6">
        <v>50026</v>
      </c>
      <c r="I574" s="7">
        <v>50116</v>
      </c>
      <c r="J574" s="6">
        <v>50171</v>
      </c>
      <c r="K574" s="7">
        <v>50268</v>
      </c>
      <c r="L574" s="6">
        <v>50469</v>
      </c>
      <c r="M574" s="7">
        <v>50545</v>
      </c>
      <c r="N574" s="6">
        <v>50609</v>
      </c>
      <c r="O574" s="7">
        <v>50676</v>
      </c>
      <c r="P574" s="6">
        <v>51026</v>
      </c>
    </row>
    <row r="575" spans="2:16">
      <c r="B575" s="6">
        <v>49220</v>
      </c>
      <c r="C575" s="7">
        <v>49338</v>
      </c>
      <c r="D575" s="6">
        <v>49633</v>
      </c>
      <c r="E575" s="7">
        <v>49726</v>
      </c>
      <c r="F575" s="6">
        <v>49814</v>
      </c>
      <c r="G575" s="7">
        <v>49908</v>
      </c>
      <c r="H575" s="6">
        <v>50027</v>
      </c>
      <c r="I575" s="7">
        <v>50117</v>
      </c>
      <c r="J575" s="6">
        <v>50173</v>
      </c>
      <c r="K575" s="7">
        <v>50271</v>
      </c>
      <c r="L575" s="6">
        <v>50470</v>
      </c>
      <c r="M575" s="7">
        <v>50546</v>
      </c>
      <c r="N575" s="6">
        <v>50611</v>
      </c>
      <c r="O575" s="7">
        <v>50680</v>
      </c>
      <c r="P575" s="6">
        <v>51027</v>
      </c>
    </row>
    <row r="576" spans="2:16">
      <c r="B576" s="6">
        <v>49227</v>
      </c>
      <c r="C576" s="7">
        <v>49340</v>
      </c>
      <c r="D576" s="6">
        <v>49638</v>
      </c>
      <c r="E576" s="7">
        <v>49727</v>
      </c>
      <c r="F576" s="6">
        <v>49815</v>
      </c>
      <c r="G576" s="7">
        <v>49910</v>
      </c>
      <c r="H576" s="6">
        <v>50028</v>
      </c>
      <c r="I576" s="7">
        <v>50118</v>
      </c>
      <c r="J576" s="6">
        <v>50174</v>
      </c>
      <c r="K576" s="7">
        <v>50273</v>
      </c>
      <c r="L576" s="6">
        <v>50471</v>
      </c>
      <c r="M576" s="7">
        <v>50554</v>
      </c>
      <c r="N576" s="6">
        <v>50612</v>
      </c>
      <c r="O576" s="7">
        <v>50681</v>
      </c>
      <c r="P576" s="6">
        <v>51028</v>
      </c>
    </row>
    <row r="577" spans="2:16">
      <c r="B577" s="6">
        <v>49232</v>
      </c>
      <c r="C577" s="7">
        <v>49343</v>
      </c>
      <c r="D577" s="6">
        <v>49640</v>
      </c>
      <c r="E577" s="7">
        <v>49729</v>
      </c>
      <c r="F577" s="6">
        <v>49816</v>
      </c>
      <c r="G577" s="7">
        <v>49911</v>
      </c>
      <c r="H577" s="6">
        <v>50029</v>
      </c>
      <c r="I577" s="7">
        <v>50119</v>
      </c>
      <c r="J577" s="6">
        <v>50206</v>
      </c>
      <c r="K577" s="7">
        <v>50274</v>
      </c>
      <c r="L577" s="6">
        <v>50472</v>
      </c>
      <c r="M577" s="7">
        <v>50556</v>
      </c>
      <c r="N577" s="6">
        <v>50619</v>
      </c>
      <c r="O577" s="7">
        <v>50682</v>
      </c>
      <c r="P577" s="6">
        <v>51029</v>
      </c>
    </row>
    <row r="578" spans="2:16">
      <c r="B578" s="6">
        <v>49235</v>
      </c>
      <c r="C578" s="7">
        <v>49346</v>
      </c>
      <c r="D578" s="6">
        <v>49642</v>
      </c>
      <c r="E578" s="7">
        <v>49730</v>
      </c>
      <c r="F578" s="6">
        <v>49817</v>
      </c>
      <c r="G578" s="7">
        <v>49912</v>
      </c>
      <c r="H578" s="6">
        <v>50033</v>
      </c>
      <c r="I578" s="7">
        <v>50120</v>
      </c>
      <c r="J578" s="6">
        <v>50207</v>
      </c>
      <c r="K578" s="7">
        <v>50276</v>
      </c>
      <c r="L578" s="6">
        <v>50473</v>
      </c>
      <c r="M578" s="7">
        <v>50557</v>
      </c>
      <c r="N578" s="6">
        <v>50620</v>
      </c>
      <c r="O578" s="7">
        <v>50801</v>
      </c>
      <c r="P578" s="6">
        <v>51030</v>
      </c>
    </row>
    <row r="579" spans="2:16">
      <c r="B579" s="6">
        <v>49238</v>
      </c>
      <c r="C579" s="7">
        <v>49347</v>
      </c>
      <c r="D579" s="6">
        <v>49644</v>
      </c>
      <c r="E579" s="7">
        <v>49733</v>
      </c>
      <c r="F579" s="6">
        <v>49820</v>
      </c>
      <c r="G579" s="7">
        <v>49916</v>
      </c>
      <c r="H579" s="6">
        <v>50034</v>
      </c>
      <c r="I579" s="7">
        <v>50122</v>
      </c>
      <c r="J579" s="6">
        <v>50210</v>
      </c>
      <c r="K579" s="7">
        <v>50277</v>
      </c>
      <c r="L579" s="6">
        <v>50475</v>
      </c>
      <c r="M579" s="7">
        <v>50558</v>
      </c>
      <c r="N579" s="6">
        <v>50621</v>
      </c>
      <c r="O579" s="7">
        <v>50830</v>
      </c>
      <c r="P579" s="6">
        <v>51034</v>
      </c>
    </row>
    <row r="580" spans="2:16">
      <c r="B580" s="6">
        <v>49241</v>
      </c>
      <c r="C580" s="7">
        <v>49349</v>
      </c>
      <c r="D580" s="6">
        <v>49645</v>
      </c>
      <c r="E580" s="7">
        <v>49738</v>
      </c>
      <c r="F580" s="6">
        <v>49821</v>
      </c>
      <c r="G580" s="7">
        <v>49918</v>
      </c>
      <c r="H580" s="6">
        <v>50039</v>
      </c>
      <c r="I580" s="7">
        <v>50123</v>
      </c>
      <c r="J580" s="6">
        <v>50212</v>
      </c>
      <c r="K580" s="7">
        <v>50278</v>
      </c>
      <c r="L580" s="6">
        <v>50476</v>
      </c>
      <c r="M580" s="7">
        <v>50559</v>
      </c>
      <c r="N580" s="6">
        <v>50623</v>
      </c>
      <c r="O580" s="7">
        <v>50833</v>
      </c>
      <c r="P580" s="6">
        <v>51035</v>
      </c>
    </row>
    <row r="581" spans="2:16">
      <c r="B581" s="6">
        <v>49246</v>
      </c>
      <c r="C581" s="7">
        <v>49402</v>
      </c>
      <c r="D581" s="6">
        <v>49648</v>
      </c>
      <c r="E581" s="7">
        <v>49743</v>
      </c>
      <c r="F581" s="6">
        <v>49822</v>
      </c>
      <c r="G581" s="7">
        <v>49919</v>
      </c>
      <c r="H581" s="6">
        <v>50040</v>
      </c>
      <c r="I581" s="7">
        <v>50128</v>
      </c>
      <c r="J581" s="6">
        <v>50213</v>
      </c>
      <c r="K581" s="7">
        <v>50420</v>
      </c>
      <c r="L581" s="6">
        <v>50477</v>
      </c>
      <c r="M581" s="7">
        <v>50560</v>
      </c>
      <c r="N581" s="6">
        <v>50624</v>
      </c>
      <c r="O581" s="7">
        <v>50835</v>
      </c>
      <c r="P581" s="6">
        <v>51036</v>
      </c>
    </row>
    <row r="582" spans="2:16">
      <c r="B582" s="6">
        <v>49247</v>
      </c>
      <c r="C582" s="7">
        <v>49403</v>
      </c>
      <c r="D582" s="6">
        <v>49649</v>
      </c>
      <c r="E582" s="7">
        <v>49744</v>
      </c>
      <c r="F582" s="6">
        <v>49825</v>
      </c>
      <c r="G582" s="7">
        <v>49920</v>
      </c>
      <c r="H582" s="6">
        <v>50042</v>
      </c>
      <c r="I582" s="7">
        <v>50129</v>
      </c>
      <c r="J582" s="6">
        <v>50214</v>
      </c>
      <c r="K582" s="7">
        <v>50421</v>
      </c>
      <c r="L582" s="6">
        <v>50478</v>
      </c>
      <c r="M582" s="7">
        <v>50561</v>
      </c>
      <c r="N582" s="6">
        <v>50625</v>
      </c>
      <c r="O582" s="7">
        <v>50840</v>
      </c>
      <c r="P582" s="6">
        <v>51037</v>
      </c>
    </row>
    <row r="583" spans="2:16">
      <c r="B583" s="6">
        <v>49248</v>
      </c>
      <c r="C583" s="7">
        <v>49405</v>
      </c>
      <c r="D583" s="6">
        <v>49651</v>
      </c>
      <c r="E583" s="7">
        <v>49745</v>
      </c>
      <c r="F583" s="6">
        <v>49827</v>
      </c>
      <c r="G583" s="7">
        <v>49921</v>
      </c>
      <c r="H583" s="6">
        <v>50043</v>
      </c>
      <c r="I583" s="7">
        <v>50130</v>
      </c>
      <c r="J583" s="6">
        <v>50216</v>
      </c>
      <c r="K583" s="7">
        <v>50424</v>
      </c>
      <c r="L583" s="6">
        <v>50479</v>
      </c>
      <c r="M583" s="7">
        <v>50562</v>
      </c>
      <c r="N583" s="6">
        <v>50626</v>
      </c>
      <c r="O583" s="7">
        <v>50841</v>
      </c>
      <c r="P583" s="6">
        <v>51038</v>
      </c>
    </row>
    <row r="584" spans="2:16">
      <c r="B584" s="6">
        <v>49249</v>
      </c>
      <c r="C584" s="7">
        <v>49408</v>
      </c>
      <c r="D584" s="6">
        <v>49653</v>
      </c>
      <c r="E584" s="7">
        <v>49746</v>
      </c>
      <c r="F584" s="6">
        <v>49833</v>
      </c>
      <c r="G584" s="7">
        <v>49922</v>
      </c>
      <c r="H584" s="6">
        <v>50044</v>
      </c>
      <c r="I584" s="7">
        <v>50132</v>
      </c>
      <c r="J584" s="6">
        <v>50217</v>
      </c>
      <c r="K584" s="7">
        <v>50426</v>
      </c>
      <c r="L584" s="6">
        <v>50480</v>
      </c>
      <c r="M584" s="7">
        <v>50563</v>
      </c>
      <c r="N584" s="6">
        <v>50627</v>
      </c>
      <c r="O584" s="7">
        <v>50842</v>
      </c>
      <c r="P584" s="6">
        <v>51039</v>
      </c>
    </row>
    <row r="585" spans="2:16">
      <c r="B585" s="6">
        <v>49251</v>
      </c>
      <c r="C585" s="7">
        <v>49410</v>
      </c>
      <c r="D585" s="6">
        <v>49654</v>
      </c>
      <c r="E585" s="7">
        <v>49748</v>
      </c>
      <c r="F585" s="6">
        <v>49834</v>
      </c>
      <c r="G585" s="7">
        <v>49925</v>
      </c>
      <c r="H585" s="6">
        <v>50046</v>
      </c>
      <c r="I585" s="7">
        <v>50133</v>
      </c>
      <c r="J585" s="6">
        <v>50218</v>
      </c>
      <c r="K585" s="7">
        <v>50430</v>
      </c>
      <c r="L585" s="6">
        <v>50482</v>
      </c>
      <c r="M585" s="7">
        <v>50565</v>
      </c>
      <c r="N585" s="6">
        <v>50628</v>
      </c>
      <c r="O585" s="7">
        <v>50845</v>
      </c>
      <c r="P585" s="6">
        <v>51040</v>
      </c>
    </row>
    <row r="586" spans="2:16">
      <c r="B586" s="6">
        <v>49252</v>
      </c>
      <c r="C586" s="7">
        <v>49411</v>
      </c>
      <c r="D586" s="6">
        <v>49655</v>
      </c>
      <c r="E586" s="7">
        <v>49749</v>
      </c>
      <c r="F586" s="6">
        <v>49835</v>
      </c>
      <c r="G586" s="7">
        <v>49927</v>
      </c>
      <c r="H586" s="6">
        <v>50048</v>
      </c>
      <c r="I586" s="7">
        <v>50134</v>
      </c>
      <c r="J586" s="6">
        <v>50220</v>
      </c>
      <c r="K586" s="7">
        <v>50431</v>
      </c>
      <c r="L586" s="6">
        <v>50483</v>
      </c>
      <c r="M586" s="7">
        <v>50566</v>
      </c>
      <c r="N586" s="6">
        <v>50629</v>
      </c>
      <c r="O586" s="7">
        <v>50846</v>
      </c>
      <c r="P586" s="6">
        <v>51041</v>
      </c>
    </row>
    <row r="587" spans="2:16">
      <c r="B587" s="6">
        <v>49253</v>
      </c>
      <c r="C587" s="7">
        <v>49416</v>
      </c>
      <c r="D587" s="6">
        <v>49656</v>
      </c>
      <c r="E587" s="7">
        <v>49751</v>
      </c>
      <c r="F587" s="6">
        <v>49836</v>
      </c>
      <c r="G587" s="7">
        <v>49929</v>
      </c>
      <c r="H587" s="6">
        <v>50049</v>
      </c>
      <c r="I587" s="7">
        <v>50135</v>
      </c>
      <c r="J587" s="6">
        <v>50222</v>
      </c>
      <c r="K587" s="7">
        <v>50432</v>
      </c>
      <c r="L587" s="6">
        <v>50484</v>
      </c>
      <c r="M587" s="7">
        <v>50567</v>
      </c>
      <c r="N587" s="6">
        <v>50630</v>
      </c>
      <c r="O587" s="7">
        <v>50849</v>
      </c>
      <c r="P587" s="6">
        <v>51044</v>
      </c>
    </row>
    <row r="588" spans="2:16">
      <c r="B588" s="6">
        <v>49255</v>
      </c>
      <c r="C588" s="7">
        <v>49419</v>
      </c>
      <c r="D588" s="6">
        <v>49659</v>
      </c>
      <c r="E588" s="7">
        <v>49752</v>
      </c>
      <c r="F588" s="6">
        <v>49839</v>
      </c>
      <c r="G588" s="7">
        <v>49934</v>
      </c>
      <c r="H588" s="6">
        <v>50050</v>
      </c>
      <c r="I588" s="7">
        <v>50136</v>
      </c>
      <c r="J588" s="6">
        <v>50223</v>
      </c>
      <c r="K588" s="7">
        <v>50433</v>
      </c>
      <c r="L588" s="6">
        <v>50510</v>
      </c>
      <c r="M588" s="7">
        <v>50568</v>
      </c>
      <c r="N588" s="6">
        <v>50632</v>
      </c>
      <c r="O588" s="7">
        <v>50851</v>
      </c>
      <c r="P588" s="6">
        <v>51046</v>
      </c>
    </row>
    <row r="589" spans="2:16">
      <c r="B589" s="6">
        <v>49256</v>
      </c>
      <c r="C589" s="7">
        <v>49420</v>
      </c>
      <c r="D589" s="6">
        <v>49663</v>
      </c>
      <c r="E589" s="7">
        <v>49753</v>
      </c>
      <c r="F589" s="6">
        <v>49840</v>
      </c>
      <c r="G589" s="7">
        <v>49942</v>
      </c>
      <c r="H589" s="6">
        <v>50051</v>
      </c>
      <c r="I589" s="7">
        <v>50138</v>
      </c>
      <c r="J589" s="6">
        <v>50225</v>
      </c>
      <c r="K589" s="7">
        <v>50434</v>
      </c>
      <c r="L589" s="6">
        <v>50514</v>
      </c>
      <c r="M589" s="7">
        <v>50569</v>
      </c>
      <c r="N589" s="6">
        <v>50633</v>
      </c>
      <c r="O589" s="7">
        <v>50853</v>
      </c>
      <c r="P589" s="6">
        <v>51047</v>
      </c>
    </row>
    <row r="590" spans="2:16">
      <c r="B590" s="6">
        <v>49262</v>
      </c>
      <c r="C590" s="7">
        <v>49421</v>
      </c>
      <c r="D590" s="6">
        <v>49664</v>
      </c>
      <c r="E590" s="7">
        <v>49755</v>
      </c>
      <c r="F590" s="6">
        <v>49841</v>
      </c>
      <c r="G590" s="7">
        <v>49945</v>
      </c>
      <c r="H590" s="6">
        <v>50054</v>
      </c>
      <c r="I590" s="7">
        <v>50139</v>
      </c>
      <c r="J590" s="6">
        <v>50228</v>
      </c>
      <c r="K590" s="7">
        <v>50438</v>
      </c>
      <c r="L590" s="6">
        <v>50515</v>
      </c>
      <c r="M590" s="7">
        <v>50570</v>
      </c>
      <c r="N590" s="6">
        <v>50635</v>
      </c>
      <c r="O590" s="7">
        <v>50854</v>
      </c>
      <c r="P590" s="6">
        <v>51048</v>
      </c>
    </row>
    <row r="591" spans="2:16">
      <c r="B591" s="6">
        <v>49264</v>
      </c>
      <c r="C591" s="7">
        <v>49425</v>
      </c>
      <c r="D591" s="6">
        <v>49665</v>
      </c>
      <c r="E591" s="7">
        <v>49756</v>
      </c>
      <c r="F591" s="6">
        <v>49847</v>
      </c>
      <c r="G591" s="7">
        <v>49946</v>
      </c>
      <c r="H591" s="6">
        <v>50055</v>
      </c>
      <c r="I591" s="7">
        <v>50140</v>
      </c>
      <c r="J591" s="6">
        <v>50229</v>
      </c>
      <c r="K591" s="7">
        <v>50439</v>
      </c>
      <c r="L591" s="6">
        <v>50516</v>
      </c>
      <c r="M591" s="7">
        <v>50571</v>
      </c>
      <c r="N591" s="6">
        <v>50636</v>
      </c>
      <c r="O591" s="7">
        <v>50857</v>
      </c>
      <c r="P591" s="6">
        <v>51049</v>
      </c>
    </row>
    <row r="592" spans="2:16">
      <c r="B592" s="6">
        <v>49266</v>
      </c>
      <c r="C592" s="7">
        <v>49436</v>
      </c>
      <c r="D592" s="6">
        <v>49666</v>
      </c>
      <c r="E592" s="7">
        <v>49760</v>
      </c>
      <c r="F592" s="6">
        <v>49848</v>
      </c>
      <c r="G592" s="7">
        <v>49948</v>
      </c>
      <c r="H592" s="6">
        <v>50056</v>
      </c>
      <c r="I592" s="7">
        <v>50141</v>
      </c>
      <c r="J592" s="6">
        <v>50230</v>
      </c>
      <c r="K592" s="7">
        <v>50440</v>
      </c>
      <c r="L592" s="6">
        <v>50517</v>
      </c>
      <c r="M592" s="7">
        <v>50574</v>
      </c>
      <c r="N592" s="6">
        <v>50638</v>
      </c>
      <c r="O592" s="7">
        <v>50858</v>
      </c>
      <c r="P592" s="6">
        <v>51050</v>
      </c>
    </row>
    <row r="602" spans="2:16">
      <c r="B602" s="2" t="str">
        <f>B8</f>
        <v>Effective June 1, 2025</v>
      </c>
    </row>
    <row r="603" ht="13.5"/>
    <row r="604" ht="13.5" spans="2:16">
      <c r="B604" s="3" t="s">
        <v>1318</v>
      </c>
      <c r="C604" s="4"/>
      <c r="D604" s="4"/>
      <c r="E604" s="4"/>
      <c r="F604" s="4"/>
      <c r="G604" s="4"/>
      <c r="H604" s="4"/>
      <c r="I604" s="4"/>
      <c r="J604" s="4"/>
      <c r="K604" s="4"/>
      <c r="L604" s="4"/>
      <c r="M604" s="4"/>
      <c r="N604" s="4"/>
      <c r="O604" s="4"/>
      <c r="P604" s="5"/>
    </row>
    <row r="606" spans="2:16">
      <c r="B606" s="6">
        <v>51051</v>
      </c>
      <c r="C606" s="7">
        <v>51350</v>
      </c>
      <c r="D606" s="6">
        <v>51530</v>
      </c>
      <c r="E606" s="7">
        <v>51636</v>
      </c>
      <c r="F606" s="6">
        <v>52077</v>
      </c>
      <c r="G606" s="7">
        <v>52218</v>
      </c>
      <c r="H606" s="6">
        <v>52337</v>
      </c>
      <c r="I606" s="7">
        <v>52574</v>
      </c>
      <c r="J606" s="6">
        <v>52745</v>
      </c>
      <c r="K606" s="7">
        <v>53091</v>
      </c>
      <c r="L606" s="6">
        <v>53581</v>
      </c>
      <c r="M606" s="7">
        <v>53948</v>
      </c>
      <c r="N606" s="6">
        <v>54137</v>
      </c>
      <c r="O606" s="7">
        <v>54418</v>
      </c>
      <c r="P606" s="6">
        <v>54490</v>
      </c>
    </row>
    <row r="607" spans="2:16">
      <c r="B607" s="6">
        <v>51052</v>
      </c>
      <c r="C607" s="7">
        <v>51354</v>
      </c>
      <c r="D607" s="6">
        <v>51531</v>
      </c>
      <c r="E607" s="7">
        <v>51637</v>
      </c>
      <c r="F607" s="6">
        <v>52078</v>
      </c>
      <c r="G607" s="7">
        <v>52219</v>
      </c>
      <c r="H607" s="6">
        <v>52339</v>
      </c>
      <c r="I607" s="7">
        <v>52576</v>
      </c>
      <c r="J607" s="6">
        <v>52746</v>
      </c>
      <c r="K607" s="7">
        <v>53093</v>
      </c>
      <c r="L607" s="6">
        <v>53582</v>
      </c>
      <c r="M607" s="7">
        <v>53949</v>
      </c>
      <c r="N607" s="6">
        <v>54138</v>
      </c>
      <c r="O607" s="7">
        <v>54420</v>
      </c>
      <c r="P607" s="6">
        <v>54491</v>
      </c>
    </row>
    <row r="608" spans="2:16">
      <c r="B608" s="6">
        <v>51053</v>
      </c>
      <c r="C608" s="7">
        <v>51357</v>
      </c>
      <c r="D608" s="6">
        <v>51532</v>
      </c>
      <c r="E608" s="7">
        <v>51638</v>
      </c>
      <c r="F608" s="6">
        <v>52132</v>
      </c>
      <c r="G608" s="7">
        <v>52220</v>
      </c>
      <c r="H608" s="6">
        <v>52340</v>
      </c>
      <c r="I608" s="7">
        <v>52580</v>
      </c>
      <c r="J608" s="6">
        <v>52750</v>
      </c>
      <c r="K608" s="7">
        <v>53137</v>
      </c>
      <c r="L608" s="6">
        <v>53585</v>
      </c>
      <c r="M608" s="7">
        <v>53951</v>
      </c>
      <c r="N608" s="6">
        <v>54139</v>
      </c>
      <c r="O608" s="7">
        <v>54421</v>
      </c>
      <c r="P608" s="6">
        <v>54493</v>
      </c>
    </row>
    <row r="609" spans="2:16">
      <c r="B609" s="6">
        <v>51054</v>
      </c>
      <c r="C609" s="7">
        <v>51358</v>
      </c>
      <c r="D609" s="6">
        <v>51533</v>
      </c>
      <c r="E609" s="7">
        <v>51639</v>
      </c>
      <c r="F609" s="6">
        <v>52133</v>
      </c>
      <c r="G609" s="7">
        <v>52221</v>
      </c>
      <c r="H609" s="6">
        <v>52342</v>
      </c>
      <c r="I609" s="7">
        <v>52584</v>
      </c>
      <c r="J609" s="6">
        <v>52751</v>
      </c>
      <c r="K609" s="7">
        <v>53139</v>
      </c>
      <c r="L609" s="6">
        <v>53586</v>
      </c>
      <c r="M609" s="7">
        <v>53952</v>
      </c>
      <c r="N609" s="6">
        <v>54149</v>
      </c>
      <c r="O609" s="7">
        <v>54423</v>
      </c>
      <c r="P609" s="6">
        <v>54498</v>
      </c>
    </row>
    <row r="610" spans="2:16">
      <c r="B610" s="6">
        <v>51055</v>
      </c>
      <c r="C610" s="7">
        <v>51364</v>
      </c>
      <c r="D610" s="6">
        <v>51535</v>
      </c>
      <c r="E610" s="7">
        <v>51640</v>
      </c>
      <c r="F610" s="6">
        <v>52134</v>
      </c>
      <c r="G610" s="7">
        <v>52222</v>
      </c>
      <c r="H610" s="6">
        <v>52344</v>
      </c>
      <c r="I610" s="7">
        <v>52585</v>
      </c>
      <c r="J610" s="6">
        <v>52754</v>
      </c>
      <c r="K610" s="7">
        <v>53156</v>
      </c>
      <c r="L610" s="6">
        <v>53587</v>
      </c>
      <c r="M610" s="7">
        <v>53953</v>
      </c>
      <c r="N610" s="6">
        <v>54150</v>
      </c>
      <c r="O610" s="7">
        <v>54424</v>
      </c>
      <c r="P610" s="6">
        <v>54499</v>
      </c>
    </row>
    <row r="611" spans="2:16">
      <c r="B611" s="6">
        <v>51056</v>
      </c>
      <c r="C611" s="7">
        <v>51365</v>
      </c>
      <c r="D611" s="6">
        <v>51536</v>
      </c>
      <c r="E611" s="7">
        <v>51645</v>
      </c>
      <c r="F611" s="6">
        <v>52136</v>
      </c>
      <c r="G611" s="7">
        <v>52223</v>
      </c>
      <c r="H611" s="6">
        <v>52346</v>
      </c>
      <c r="I611" s="7">
        <v>52586</v>
      </c>
      <c r="J611" s="6">
        <v>52755</v>
      </c>
      <c r="K611" s="7">
        <v>53157</v>
      </c>
      <c r="L611" s="6">
        <v>53588</v>
      </c>
      <c r="M611" s="7">
        <v>53956</v>
      </c>
      <c r="N611" s="6">
        <v>54151</v>
      </c>
      <c r="O611" s="7">
        <v>54425</v>
      </c>
      <c r="P611" s="6">
        <v>54501</v>
      </c>
    </row>
    <row r="612" spans="2:16">
      <c r="B612" s="6">
        <v>51058</v>
      </c>
      <c r="C612" s="7">
        <v>51366</v>
      </c>
      <c r="D612" s="6">
        <v>51540</v>
      </c>
      <c r="E612" s="7">
        <v>51646</v>
      </c>
      <c r="F612" s="6">
        <v>52140</v>
      </c>
      <c r="G612" s="7">
        <v>52224</v>
      </c>
      <c r="H612" s="6">
        <v>52347</v>
      </c>
      <c r="I612" s="7">
        <v>52588</v>
      </c>
      <c r="J612" s="6">
        <v>52756</v>
      </c>
      <c r="K612" s="7">
        <v>53178</v>
      </c>
      <c r="L612" s="6">
        <v>53801</v>
      </c>
      <c r="M612" s="7">
        <v>53961</v>
      </c>
      <c r="N612" s="6">
        <v>54152</v>
      </c>
      <c r="O612" s="7">
        <v>54426</v>
      </c>
      <c r="P612" s="6">
        <v>54511</v>
      </c>
    </row>
    <row r="613" spans="2:16">
      <c r="B613" s="6">
        <v>51059</v>
      </c>
      <c r="C613" s="7">
        <v>51430</v>
      </c>
      <c r="D613" s="6">
        <v>51541</v>
      </c>
      <c r="E613" s="7">
        <v>51647</v>
      </c>
      <c r="F613" s="6">
        <v>52141</v>
      </c>
      <c r="G613" s="7">
        <v>52225</v>
      </c>
      <c r="H613" s="6">
        <v>52349</v>
      </c>
      <c r="I613" s="7">
        <v>52590</v>
      </c>
      <c r="J613" s="6">
        <v>52760</v>
      </c>
      <c r="K613" s="7">
        <v>53195</v>
      </c>
      <c r="L613" s="6">
        <v>53802</v>
      </c>
      <c r="M613" s="7">
        <v>53963</v>
      </c>
      <c r="N613" s="6">
        <v>54154</v>
      </c>
      <c r="O613" s="7">
        <v>54427</v>
      </c>
      <c r="P613" s="6">
        <v>54512</v>
      </c>
    </row>
    <row r="614" spans="2:16">
      <c r="B614" s="6">
        <v>51060</v>
      </c>
      <c r="C614" s="7">
        <v>51431</v>
      </c>
      <c r="D614" s="6">
        <v>51542</v>
      </c>
      <c r="E614" s="7">
        <v>51648</v>
      </c>
      <c r="F614" s="6">
        <v>52142</v>
      </c>
      <c r="G614" s="7">
        <v>52226</v>
      </c>
      <c r="H614" s="6">
        <v>52352</v>
      </c>
      <c r="I614" s="7">
        <v>52591</v>
      </c>
      <c r="J614" s="6">
        <v>52765</v>
      </c>
      <c r="K614" s="7">
        <v>53501</v>
      </c>
      <c r="L614" s="6">
        <v>53804</v>
      </c>
      <c r="M614" s="7">
        <v>53964</v>
      </c>
      <c r="N614" s="6">
        <v>54156</v>
      </c>
      <c r="O614" s="7">
        <v>54428</v>
      </c>
      <c r="P614" s="6">
        <v>54513</v>
      </c>
    </row>
    <row r="615" spans="2:16">
      <c r="B615" s="6">
        <v>51061</v>
      </c>
      <c r="C615" s="7">
        <v>51433</v>
      </c>
      <c r="D615" s="6">
        <v>51544</v>
      </c>
      <c r="E615" s="7">
        <v>51649</v>
      </c>
      <c r="F615" s="6">
        <v>52144</v>
      </c>
      <c r="G615" s="7">
        <v>52229</v>
      </c>
      <c r="H615" s="6">
        <v>52354</v>
      </c>
      <c r="I615" s="7">
        <v>52593</v>
      </c>
      <c r="J615" s="6">
        <v>52766</v>
      </c>
      <c r="K615" s="7">
        <v>53502</v>
      </c>
      <c r="L615" s="6">
        <v>53805</v>
      </c>
      <c r="M615" s="7">
        <v>53968</v>
      </c>
      <c r="N615" s="6">
        <v>54159</v>
      </c>
      <c r="O615" s="7">
        <v>54429</v>
      </c>
      <c r="P615" s="6">
        <v>54514</v>
      </c>
    </row>
    <row r="616" spans="2:16">
      <c r="B616" s="6">
        <v>51062</v>
      </c>
      <c r="C616" s="7">
        <v>51436</v>
      </c>
      <c r="D616" s="6">
        <v>51546</v>
      </c>
      <c r="E616" s="7">
        <v>51650</v>
      </c>
      <c r="F616" s="6">
        <v>52146</v>
      </c>
      <c r="G616" s="7">
        <v>52231</v>
      </c>
      <c r="H616" s="6">
        <v>52355</v>
      </c>
      <c r="I616" s="7">
        <v>52594</v>
      </c>
      <c r="J616" s="6">
        <v>52768</v>
      </c>
      <c r="K616" s="7">
        <v>53503</v>
      </c>
      <c r="L616" s="6">
        <v>53807</v>
      </c>
      <c r="M616" s="7">
        <v>54001</v>
      </c>
      <c r="N616" s="6">
        <v>54161</v>
      </c>
      <c r="O616" s="7">
        <v>54430</v>
      </c>
      <c r="P616" s="6">
        <v>54515</v>
      </c>
    </row>
    <row r="617" spans="2:16">
      <c r="B617" s="6">
        <v>51063</v>
      </c>
      <c r="C617" s="7">
        <v>51439</v>
      </c>
      <c r="D617" s="6">
        <v>51548</v>
      </c>
      <c r="E617" s="7">
        <v>51652</v>
      </c>
      <c r="F617" s="6">
        <v>52147</v>
      </c>
      <c r="G617" s="7">
        <v>52232</v>
      </c>
      <c r="H617" s="6">
        <v>52356</v>
      </c>
      <c r="I617" s="7">
        <v>52620</v>
      </c>
      <c r="J617" s="6">
        <v>52769</v>
      </c>
      <c r="K617" s="7">
        <v>53504</v>
      </c>
      <c r="L617" s="6">
        <v>53809</v>
      </c>
      <c r="M617" s="7">
        <v>54003</v>
      </c>
      <c r="N617" s="6">
        <v>54170</v>
      </c>
      <c r="O617" s="7">
        <v>54433</v>
      </c>
      <c r="P617" s="6">
        <v>54519</v>
      </c>
    </row>
    <row r="618" spans="2:16">
      <c r="B618" s="6">
        <v>51201</v>
      </c>
      <c r="C618" s="7">
        <v>51440</v>
      </c>
      <c r="D618" s="6">
        <v>51549</v>
      </c>
      <c r="E618" s="7">
        <v>51653</v>
      </c>
      <c r="F618" s="6">
        <v>52151</v>
      </c>
      <c r="G618" s="7">
        <v>52236</v>
      </c>
      <c r="H618" s="6">
        <v>52358</v>
      </c>
      <c r="I618" s="7">
        <v>52621</v>
      </c>
      <c r="J618" s="6">
        <v>52772</v>
      </c>
      <c r="K618" s="7">
        <v>53505</v>
      </c>
      <c r="L618" s="6">
        <v>53810</v>
      </c>
      <c r="M618" s="7">
        <v>54004</v>
      </c>
      <c r="N618" s="6">
        <v>54174</v>
      </c>
      <c r="O618" s="7">
        <v>54435</v>
      </c>
      <c r="P618" s="6">
        <v>54521</v>
      </c>
    </row>
    <row r="619" spans="2:16">
      <c r="B619" s="6">
        <v>51230</v>
      </c>
      <c r="C619" s="7">
        <v>51441</v>
      </c>
      <c r="D619" s="6">
        <v>51551</v>
      </c>
      <c r="E619" s="7">
        <v>51654</v>
      </c>
      <c r="F619" s="6">
        <v>52154</v>
      </c>
      <c r="G619" s="7">
        <v>52237</v>
      </c>
      <c r="H619" s="6">
        <v>52359</v>
      </c>
      <c r="I619" s="7">
        <v>52625</v>
      </c>
      <c r="J619" s="6">
        <v>52774</v>
      </c>
      <c r="K619" s="7">
        <v>53506</v>
      </c>
      <c r="L619" s="6">
        <v>53816</v>
      </c>
      <c r="M619" s="7">
        <v>54006</v>
      </c>
      <c r="N619" s="6">
        <v>54175</v>
      </c>
      <c r="O619" s="7">
        <v>54436</v>
      </c>
      <c r="P619" s="6">
        <v>54525</v>
      </c>
    </row>
    <row r="620" spans="2:16">
      <c r="B620" s="6">
        <v>51231</v>
      </c>
      <c r="C620" s="7">
        <v>51442</v>
      </c>
      <c r="D620" s="6">
        <v>51552</v>
      </c>
      <c r="E620" s="7">
        <v>52031</v>
      </c>
      <c r="F620" s="6">
        <v>52155</v>
      </c>
      <c r="G620" s="7">
        <v>52247</v>
      </c>
      <c r="H620" s="6">
        <v>52361</v>
      </c>
      <c r="I620" s="7">
        <v>52626</v>
      </c>
      <c r="J620" s="6">
        <v>52776</v>
      </c>
      <c r="K620" s="7">
        <v>53510</v>
      </c>
      <c r="L620" s="6">
        <v>53818</v>
      </c>
      <c r="M620" s="7">
        <v>54007</v>
      </c>
      <c r="N620" s="6">
        <v>54177</v>
      </c>
      <c r="O620" s="7">
        <v>54440</v>
      </c>
      <c r="P620" s="6">
        <v>54526</v>
      </c>
    </row>
    <row r="621" spans="2:16">
      <c r="B621" s="6">
        <v>51232</v>
      </c>
      <c r="C621" s="7">
        <v>51443</v>
      </c>
      <c r="D621" s="6">
        <v>51553</v>
      </c>
      <c r="E621" s="7">
        <v>52032</v>
      </c>
      <c r="F621" s="6">
        <v>52156</v>
      </c>
      <c r="G621" s="7">
        <v>52248</v>
      </c>
      <c r="H621" s="6">
        <v>52362</v>
      </c>
      <c r="I621" s="7">
        <v>52630</v>
      </c>
      <c r="J621" s="6">
        <v>52777</v>
      </c>
      <c r="K621" s="7">
        <v>53516</v>
      </c>
      <c r="L621" s="6">
        <v>53820</v>
      </c>
      <c r="M621" s="7">
        <v>54009</v>
      </c>
      <c r="N621" s="6">
        <v>54182</v>
      </c>
      <c r="O621" s="7">
        <v>54442</v>
      </c>
      <c r="P621" s="6">
        <v>54527</v>
      </c>
    </row>
    <row r="622" spans="2:16">
      <c r="B622" s="6">
        <v>51234</v>
      </c>
      <c r="C622" s="7">
        <v>51444</v>
      </c>
      <c r="D622" s="6">
        <v>51555</v>
      </c>
      <c r="E622" s="7">
        <v>52033</v>
      </c>
      <c r="F622" s="6">
        <v>52157</v>
      </c>
      <c r="G622" s="7">
        <v>52249</v>
      </c>
      <c r="H622" s="6">
        <v>52531</v>
      </c>
      <c r="I622" s="7">
        <v>52631</v>
      </c>
      <c r="J622" s="6">
        <v>52778</v>
      </c>
      <c r="K622" s="7">
        <v>53517</v>
      </c>
      <c r="L622" s="6">
        <v>53825</v>
      </c>
      <c r="M622" s="7">
        <v>54011</v>
      </c>
      <c r="N622" s="6">
        <v>54202</v>
      </c>
      <c r="O622" s="7">
        <v>54443</v>
      </c>
      <c r="P622" s="6">
        <v>54529</v>
      </c>
    </row>
    <row r="623" spans="2:16">
      <c r="B623" s="6">
        <v>51235</v>
      </c>
      <c r="C623" s="7">
        <v>51445</v>
      </c>
      <c r="D623" s="6">
        <v>51556</v>
      </c>
      <c r="E623" s="7">
        <v>52035</v>
      </c>
      <c r="F623" s="6">
        <v>52158</v>
      </c>
      <c r="G623" s="7">
        <v>52251</v>
      </c>
      <c r="H623" s="6">
        <v>52533</v>
      </c>
      <c r="I623" s="7">
        <v>52635</v>
      </c>
      <c r="J623" s="6">
        <v>53001</v>
      </c>
      <c r="K623" s="7">
        <v>53518</v>
      </c>
      <c r="L623" s="6">
        <v>53826</v>
      </c>
      <c r="M623" s="7">
        <v>54012</v>
      </c>
      <c r="N623" s="6">
        <v>54204</v>
      </c>
      <c r="O623" s="7">
        <v>54446</v>
      </c>
      <c r="P623" s="6">
        <v>54530</v>
      </c>
    </row>
    <row r="624" spans="2:16">
      <c r="B624" s="6">
        <v>51237</v>
      </c>
      <c r="C624" s="7">
        <v>51446</v>
      </c>
      <c r="D624" s="6">
        <v>51557</v>
      </c>
      <c r="E624" s="7">
        <v>52037</v>
      </c>
      <c r="F624" s="6">
        <v>52159</v>
      </c>
      <c r="G624" s="7">
        <v>52254</v>
      </c>
      <c r="H624" s="6">
        <v>52535</v>
      </c>
      <c r="I624" s="7">
        <v>52637</v>
      </c>
      <c r="J624" s="6">
        <v>53003</v>
      </c>
      <c r="K624" s="7">
        <v>53520</v>
      </c>
      <c r="L624" s="6">
        <v>53910</v>
      </c>
      <c r="M624" s="7">
        <v>54013</v>
      </c>
      <c r="N624" s="6">
        <v>54205</v>
      </c>
      <c r="O624" s="7">
        <v>54447</v>
      </c>
      <c r="P624" s="6">
        <v>54531</v>
      </c>
    </row>
    <row r="625" spans="2:16">
      <c r="B625" s="6">
        <v>51238</v>
      </c>
      <c r="C625" s="7">
        <v>51448</v>
      </c>
      <c r="D625" s="6">
        <v>51558</v>
      </c>
      <c r="E625" s="7">
        <v>52038</v>
      </c>
      <c r="F625" s="6">
        <v>52160</v>
      </c>
      <c r="G625" s="7">
        <v>52255</v>
      </c>
      <c r="H625" s="6">
        <v>52536</v>
      </c>
      <c r="I625" s="7">
        <v>52639</v>
      </c>
      <c r="J625" s="6">
        <v>53004</v>
      </c>
      <c r="K625" s="7">
        <v>53522</v>
      </c>
      <c r="L625" s="6">
        <v>53919</v>
      </c>
      <c r="M625" s="7">
        <v>54015</v>
      </c>
      <c r="N625" s="6">
        <v>54207</v>
      </c>
      <c r="O625" s="7">
        <v>54448</v>
      </c>
      <c r="P625" s="6">
        <v>54534</v>
      </c>
    </row>
    <row r="626" spans="2:16">
      <c r="B626" s="6">
        <v>51239</v>
      </c>
      <c r="C626" s="7">
        <v>51449</v>
      </c>
      <c r="D626" s="6">
        <v>51559</v>
      </c>
      <c r="E626" s="7">
        <v>52039</v>
      </c>
      <c r="F626" s="6">
        <v>52161</v>
      </c>
      <c r="G626" s="7">
        <v>52257</v>
      </c>
      <c r="H626" s="6">
        <v>52537</v>
      </c>
      <c r="I626" s="7">
        <v>52640</v>
      </c>
      <c r="J626" s="6">
        <v>53010</v>
      </c>
      <c r="K626" s="7">
        <v>53529</v>
      </c>
      <c r="L626" s="6">
        <v>53920</v>
      </c>
      <c r="M626" s="7">
        <v>54026</v>
      </c>
      <c r="N626" s="6">
        <v>54209</v>
      </c>
      <c r="O626" s="7">
        <v>54450</v>
      </c>
      <c r="P626" s="6">
        <v>54536</v>
      </c>
    </row>
    <row r="627" spans="2:16">
      <c r="B627" s="6">
        <v>51240</v>
      </c>
      <c r="C627" s="7">
        <v>51450</v>
      </c>
      <c r="D627" s="6">
        <v>51560</v>
      </c>
      <c r="E627" s="7">
        <v>52041</v>
      </c>
      <c r="F627" s="6">
        <v>52162</v>
      </c>
      <c r="G627" s="7">
        <v>52301</v>
      </c>
      <c r="H627" s="6">
        <v>52538</v>
      </c>
      <c r="I627" s="7">
        <v>52645</v>
      </c>
      <c r="J627" s="6">
        <v>53011</v>
      </c>
      <c r="K627" s="7">
        <v>53530</v>
      </c>
      <c r="L627" s="6">
        <v>53922</v>
      </c>
      <c r="M627" s="7">
        <v>54027</v>
      </c>
      <c r="N627" s="6">
        <v>54212</v>
      </c>
      <c r="O627" s="7">
        <v>54451</v>
      </c>
      <c r="P627" s="6">
        <v>54537</v>
      </c>
    </row>
    <row r="628" spans="2:16">
      <c r="B628" s="6">
        <v>51241</v>
      </c>
      <c r="C628" s="7">
        <v>51452</v>
      </c>
      <c r="D628" s="6">
        <v>51561</v>
      </c>
      <c r="E628" s="7">
        <v>52042</v>
      </c>
      <c r="F628" s="6">
        <v>52163</v>
      </c>
      <c r="G628" s="7">
        <v>52305</v>
      </c>
      <c r="H628" s="6">
        <v>52540</v>
      </c>
      <c r="I628" s="7">
        <v>52646</v>
      </c>
      <c r="J628" s="6">
        <v>53014</v>
      </c>
      <c r="K628" s="7">
        <v>53541</v>
      </c>
      <c r="L628" s="6">
        <v>53923</v>
      </c>
      <c r="M628" s="7">
        <v>54028</v>
      </c>
      <c r="N628" s="6">
        <v>54216</v>
      </c>
      <c r="O628" s="7">
        <v>54452</v>
      </c>
      <c r="P628" s="6">
        <v>54538</v>
      </c>
    </row>
    <row r="629" spans="2:16">
      <c r="B629" s="6">
        <v>51242</v>
      </c>
      <c r="C629" s="7">
        <v>51453</v>
      </c>
      <c r="D629" s="6">
        <v>51562</v>
      </c>
      <c r="E629" s="7">
        <v>52043</v>
      </c>
      <c r="F629" s="6">
        <v>52164</v>
      </c>
      <c r="G629" s="7">
        <v>52306</v>
      </c>
      <c r="H629" s="6">
        <v>52542</v>
      </c>
      <c r="I629" s="7">
        <v>52647</v>
      </c>
      <c r="J629" s="6">
        <v>53015</v>
      </c>
      <c r="K629" s="7">
        <v>53542</v>
      </c>
      <c r="L629" s="6">
        <v>53924</v>
      </c>
      <c r="M629" s="7">
        <v>54082</v>
      </c>
      <c r="N629" s="6">
        <v>54227</v>
      </c>
      <c r="O629" s="7">
        <v>54454</v>
      </c>
      <c r="P629" s="6">
        <v>54539</v>
      </c>
    </row>
    <row r="630" spans="2:16">
      <c r="B630" s="6">
        <v>51243</v>
      </c>
      <c r="C630" s="7">
        <v>51454</v>
      </c>
      <c r="D630" s="6">
        <v>51563</v>
      </c>
      <c r="E630" s="7">
        <v>52045</v>
      </c>
      <c r="F630" s="6">
        <v>52165</v>
      </c>
      <c r="G630" s="7">
        <v>52307</v>
      </c>
      <c r="H630" s="6">
        <v>52543</v>
      </c>
      <c r="I630" s="7">
        <v>52649</v>
      </c>
      <c r="J630" s="6">
        <v>53019</v>
      </c>
      <c r="K630" s="7">
        <v>53543</v>
      </c>
      <c r="L630" s="6">
        <v>53926</v>
      </c>
      <c r="M630" s="7">
        <v>54101</v>
      </c>
      <c r="N630" s="6">
        <v>54228</v>
      </c>
      <c r="O630" s="7">
        <v>54456</v>
      </c>
      <c r="P630" s="6">
        <v>54541</v>
      </c>
    </row>
    <row r="631" spans="2:16">
      <c r="B631" s="6">
        <v>51245</v>
      </c>
      <c r="C631" s="7">
        <v>51455</v>
      </c>
      <c r="D631" s="6">
        <v>51564</v>
      </c>
      <c r="E631" s="7">
        <v>52046</v>
      </c>
      <c r="F631" s="6">
        <v>52169</v>
      </c>
      <c r="G631" s="7">
        <v>52309</v>
      </c>
      <c r="H631" s="6">
        <v>52549</v>
      </c>
      <c r="I631" s="7">
        <v>52650</v>
      </c>
      <c r="J631" s="6">
        <v>53020</v>
      </c>
      <c r="K631" s="7">
        <v>53544</v>
      </c>
      <c r="L631" s="6">
        <v>53927</v>
      </c>
      <c r="M631" s="7">
        <v>54102</v>
      </c>
      <c r="N631" s="6">
        <v>54230</v>
      </c>
      <c r="O631" s="7">
        <v>54458</v>
      </c>
      <c r="P631" s="6">
        <v>54542</v>
      </c>
    </row>
    <row r="632" spans="2:16">
      <c r="B632" s="6">
        <v>51246</v>
      </c>
      <c r="C632" s="7">
        <v>51458</v>
      </c>
      <c r="D632" s="6">
        <v>51565</v>
      </c>
      <c r="E632" s="7">
        <v>52047</v>
      </c>
      <c r="F632" s="6">
        <v>52170</v>
      </c>
      <c r="G632" s="7">
        <v>52310</v>
      </c>
      <c r="H632" s="6">
        <v>52550</v>
      </c>
      <c r="I632" s="7">
        <v>52651</v>
      </c>
      <c r="J632" s="6">
        <v>53023</v>
      </c>
      <c r="K632" s="7">
        <v>53550</v>
      </c>
      <c r="L632" s="6">
        <v>53928</v>
      </c>
      <c r="M632" s="7">
        <v>54103</v>
      </c>
      <c r="N632" s="6">
        <v>54234</v>
      </c>
      <c r="O632" s="7">
        <v>54460</v>
      </c>
      <c r="P632" s="6">
        <v>54545</v>
      </c>
    </row>
    <row r="633" spans="2:16">
      <c r="B633" s="6">
        <v>51247</v>
      </c>
      <c r="C633" s="7">
        <v>51461</v>
      </c>
      <c r="D633" s="6">
        <v>51566</v>
      </c>
      <c r="E633" s="7">
        <v>52049</v>
      </c>
      <c r="F633" s="6">
        <v>52171</v>
      </c>
      <c r="G633" s="7">
        <v>52313</v>
      </c>
      <c r="H633" s="6">
        <v>52551</v>
      </c>
      <c r="I633" s="7">
        <v>52653</v>
      </c>
      <c r="J633" s="6">
        <v>53032</v>
      </c>
      <c r="K633" s="7">
        <v>53553</v>
      </c>
      <c r="L633" s="6">
        <v>53929</v>
      </c>
      <c r="M633" s="7">
        <v>54106</v>
      </c>
      <c r="N633" s="6">
        <v>54240</v>
      </c>
      <c r="O633" s="7">
        <v>54463</v>
      </c>
      <c r="P633" s="6">
        <v>54546</v>
      </c>
    </row>
    <row r="634" spans="2:16">
      <c r="B634" s="6">
        <v>51248</v>
      </c>
      <c r="C634" s="7">
        <v>51462</v>
      </c>
      <c r="D634" s="6">
        <v>51570</v>
      </c>
      <c r="E634" s="7">
        <v>52050</v>
      </c>
      <c r="F634" s="6">
        <v>52172</v>
      </c>
      <c r="G634" s="7">
        <v>52316</v>
      </c>
      <c r="H634" s="6">
        <v>52552</v>
      </c>
      <c r="I634" s="7">
        <v>52654</v>
      </c>
      <c r="J634" s="6">
        <v>53035</v>
      </c>
      <c r="K634" s="7">
        <v>53554</v>
      </c>
      <c r="L634" s="6">
        <v>53930</v>
      </c>
      <c r="M634" s="7">
        <v>54107</v>
      </c>
      <c r="N634" s="6">
        <v>54245</v>
      </c>
      <c r="O634" s="7">
        <v>54465</v>
      </c>
      <c r="P634" s="6">
        <v>54547</v>
      </c>
    </row>
    <row r="635" spans="2:16">
      <c r="B635" s="6">
        <v>51249</v>
      </c>
      <c r="C635" s="7">
        <v>51463</v>
      </c>
      <c r="D635" s="6">
        <v>51571</v>
      </c>
      <c r="E635" s="7">
        <v>52052</v>
      </c>
      <c r="F635" s="6">
        <v>52201</v>
      </c>
      <c r="G635" s="7">
        <v>52320</v>
      </c>
      <c r="H635" s="6">
        <v>52553</v>
      </c>
      <c r="I635" s="7">
        <v>52656</v>
      </c>
      <c r="J635" s="6">
        <v>53038</v>
      </c>
      <c r="K635" s="7">
        <v>53556</v>
      </c>
      <c r="L635" s="6">
        <v>53931</v>
      </c>
      <c r="M635" s="7">
        <v>54110</v>
      </c>
      <c r="N635" s="6">
        <v>54246</v>
      </c>
      <c r="O635" s="7">
        <v>54466</v>
      </c>
      <c r="P635" s="6">
        <v>54548</v>
      </c>
    </row>
    <row r="636" spans="2:16">
      <c r="B636" s="6">
        <v>51330</v>
      </c>
      <c r="C636" s="7">
        <v>51465</v>
      </c>
      <c r="D636" s="6">
        <v>51572</v>
      </c>
      <c r="E636" s="7">
        <v>52053</v>
      </c>
      <c r="F636" s="6">
        <v>52202</v>
      </c>
      <c r="G636" s="7">
        <v>52321</v>
      </c>
      <c r="H636" s="6">
        <v>52554</v>
      </c>
      <c r="I636" s="7">
        <v>52658</v>
      </c>
      <c r="J636" s="6">
        <v>53039</v>
      </c>
      <c r="K636" s="7">
        <v>53557</v>
      </c>
      <c r="L636" s="6">
        <v>53932</v>
      </c>
      <c r="M636" s="7">
        <v>54111</v>
      </c>
      <c r="N636" s="6">
        <v>54247</v>
      </c>
      <c r="O636" s="7">
        <v>54470</v>
      </c>
      <c r="P636" s="6">
        <v>54550</v>
      </c>
    </row>
    <row r="637" spans="2:16">
      <c r="B637" s="6">
        <v>51333</v>
      </c>
      <c r="C637" s="7">
        <v>51466</v>
      </c>
      <c r="D637" s="6">
        <v>51573</v>
      </c>
      <c r="E637" s="7">
        <v>52054</v>
      </c>
      <c r="F637" s="6">
        <v>52207</v>
      </c>
      <c r="G637" s="7">
        <v>52322</v>
      </c>
      <c r="H637" s="6">
        <v>52555</v>
      </c>
      <c r="I637" s="7">
        <v>52659</v>
      </c>
      <c r="J637" s="6">
        <v>53042</v>
      </c>
      <c r="K637" s="7">
        <v>53561</v>
      </c>
      <c r="L637" s="6">
        <v>53933</v>
      </c>
      <c r="M637" s="7">
        <v>54112</v>
      </c>
      <c r="N637" s="6">
        <v>54405</v>
      </c>
      <c r="O637" s="7">
        <v>54471</v>
      </c>
      <c r="P637" s="6">
        <v>54552</v>
      </c>
    </row>
    <row r="638" spans="2:16">
      <c r="B638" s="6">
        <v>51334</v>
      </c>
      <c r="C638" s="7">
        <v>51467</v>
      </c>
      <c r="D638" s="6">
        <v>51574</v>
      </c>
      <c r="E638" s="7">
        <v>52055</v>
      </c>
      <c r="F638" s="6">
        <v>52208</v>
      </c>
      <c r="G638" s="7">
        <v>52323</v>
      </c>
      <c r="H638" s="6">
        <v>52560</v>
      </c>
      <c r="I638" s="7">
        <v>52660</v>
      </c>
      <c r="J638" s="6">
        <v>53049</v>
      </c>
      <c r="K638" s="7">
        <v>53565</v>
      </c>
      <c r="L638" s="6">
        <v>53934</v>
      </c>
      <c r="M638" s="7">
        <v>54114</v>
      </c>
      <c r="N638" s="6">
        <v>54406</v>
      </c>
      <c r="O638" s="7">
        <v>54473</v>
      </c>
      <c r="P638" s="6">
        <v>54554</v>
      </c>
    </row>
    <row r="639" spans="2:16">
      <c r="B639" s="6">
        <v>51338</v>
      </c>
      <c r="C639" s="7">
        <v>51520</v>
      </c>
      <c r="D639" s="6">
        <v>51575</v>
      </c>
      <c r="E639" s="7">
        <v>52064</v>
      </c>
      <c r="F639" s="6">
        <v>52209</v>
      </c>
      <c r="G639" s="7">
        <v>52325</v>
      </c>
      <c r="H639" s="6">
        <v>52561</v>
      </c>
      <c r="I639" s="7">
        <v>52720</v>
      </c>
      <c r="J639" s="6">
        <v>53050</v>
      </c>
      <c r="K639" s="7">
        <v>53569</v>
      </c>
      <c r="L639" s="6">
        <v>53935</v>
      </c>
      <c r="M639" s="7">
        <v>54119</v>
      </c>
      <c r="N639" s="6">
        <v>54407</v>
      </c>
      <c r="O639" s="7">
        <v>54475</v>
      </c>
      <c r="P639" s="6">
        <v>54558</v>
      </c>
    </row>
    <row r="640" spans="2:16">
      <c r="B640" s="6">
        <v>51342</v>
      </c>
      <c r="C640" s="7">
        <v>51521</v>
      </c>
      <c r="D640" s="6">
        <v>51576</v>
      </c>
      <c r="E640" s="7">
        <v>52065</v>
      </c>
      <c r="F640" s="6">
        <v>52210</v>
      </c>
      <c r="G640" s="7">
        <v>52327</v>
      </c>
      <c r="H640" s="6">
        <v>52563</v>
      </c>
      <c r="I640" s="7">
        <v>52721</v>
      </c>
      <c r="J640" s="6">
        <v>53057</v>
      </c>
      <c r="K640" s="7">
        <v>53570</v>
      </c>
      <c r="L640" s="6">
        <v>53936</v>
      </c>
      <c r="M640" s="7">
        <v>54120</v>
      </c>
      <c r="N640" s="6">
        <v>54408</v>
      </c>
      <c r="O640" s="7">
        <v>54479</v>
      </c>
      <c r="P640" s="6">
        <v>54559</v>
      </c>
    </row>
    <row r="641" spans="2:16">
      <c r="B641" s="6">
        <v>51343</v>
      </c>
      <c r="C641" s="7">
        <v>51523</v>
      </c>
      <c r="D641" s="6">
        <v>51577</v>
      </c>
      <c r="E641" s="7">
        <v>52069</v>
      </c>
      <c r="F641" s="6">
        <v>52211</v>
      </c>
      <c r="G641" s="7">
        <v>52329</v>
      </c>
      <c r="H641" s="6">
        <v>52565</v>
      </c>
      <c r="I641" s="7">
        <v>52727</v>
      </c>
      <c r="J641" s="6">
        <v>53059</v>
      </c>
      <c r="K641" s="7">
        <v>53573</v>
      </c>
      <c r="L641" s="6">
        <v>53937</v>
      </c>
      <c r="M641" s="7">
        <v>54121</v>
      </c>
      <c r="N641" s="6">
        <v>54410</v>
      </c>
      <c r="O641" s="7">
        <v>54480</v>
      </c>
      <c r="P641" s="6">
        <v>54560</v>
      </c>
    </row>
    <row r="642" spans="2:16">
      <c r="B642" s="6">
        <v>51344</v>
      </c>
      <c r="C642" s="7">
        <v>51525</v>
      </c>
      <c r="D642" s="6">
        <v>51578</v>
      </c>
      <c r="E642" s="7">
        <v>52070</v>
      </c>
      <c r="F642" s="6">
        <v>52213</v>
      </c>
      <c r="G642" s="7">
        <v>52330</v>
      </c>
      <c r="H642" s="6">
        <v>52567</v>
      </c>
      <c r="I642" s="7">
        <v>52729</v>
      </c>
      <c r="J642" s="6">
        <v>53063</v>
      </c>
      <c r="K642" s="7">
        <v>53574</v>
      </c>
      <c r="L642" s="6">
        <v>53939</v>
      </c>
      <c r="M642" s="7">
        <v>54124</v>
      </c>
      <c r="N642" s="6">
        <v>54411</v>
      </c>
      <c r="O642" s="7">
        <v>54484</v>
      </c>
      <c r="P642" s="6">
        <v>54561</v>
      </c>
    </row>
    <row r="643" spans="2:16">
      <c r="B643" s="6">
        <v>51345</v>
      </c>
      <c r="C643" s="7">
        <v>51526</v>
      </c>
      <c r="D643" s="6">
        <v>51579</v>
      </c>
      <c r="E643" s="7">
        <v>52071</v>
      </c>
      <c r="F643" s="6">
        <v>52214</v>
      </c>
      <c r="G643" s="7">
        <v>52332</v>
      </c>
      <c r="H643" s="6">
        <v>52570</v>
      </c>
      <c r="I643" s="7">
        <v>52731</v>
      </c>
      <c r="J643" s="6">
        <v>53065</v>
      </c>
      <c r="K643" s="7">
        <v>53576</v>
      </c>
      <c r="L643" s="6">
        <v>53941</v>
      </c>
      <c r="M643" s="7">
        <v>54125</v>
      </c>
      <c r="N643" s="6">
        <v>54412</v>
      </c>
      <c r="O643" s="7">
        <v>54485</v>
      </c>
      <c r="P643" s="6">
        <v>54562</v>
      </c>
    </row>
    <row r="644" spans="2:16">
      <c r="B644" s="6">
        <v>51346</v>
      </c>
      <c r="C644" s="7">
        <v>51527</v>
      </c>
      <c r="D644" s="6">
        <v>51630</v>
      </c>
      <c r="E644" s="7">
        <v>52073</v>
      </c>
      <c r="F644" s="6">
        <v>52215</v>
      </c>
      <c r="G644" s="7">
        <v>52334</v>
      </c>
      <c r="H644" s="6">
        <v>52571</v>
      </c>
      <c r="I644" s="7">
        <v>52737</v>
      </c>
      <c r="J644" s="6">
        <v>53076</v>
      </c>
      <c r="K644" s="7">
        <v>53577</v>
      </c>
      <c r="L644" s="6">
        <v>53943</v>
      </c>
      <c r="M644" s="7">
        <v>54126</v>
      </c>
      <c r="N644" s="6">
        <v>54413</v>
      </c>
      <c r="O644" s="7">
        <v>54486</v>
      </c>
      <c r="P644" s="6">
        <v>54563</v>
      </c>
    </row>
    <row r="645" spans="2:16">
      <c r="B645" s="6">
        <v>51347</v>
      </c>
      <c r="C645" s="7">
        <v>51528</v>
      </c>
      <c r="D645" s="6">
        <v>51631</v>
      </c>
      <c r="E645" s="7">
        <v>52074</v>
      </c>
      <c r="F645" s="6">
        <v>52216</v>
      </c>
      <c r="G645" s="7">
        <v>52335</v>
      </c>
      <c r="H645" s="6">
        <v>52572</v>
      </c>
      <c r="I645" s="7">
        <v>52738</v>
      </c>
      <c r="J645" s="6">
        <v>53078</v>
      </c>
      <c r="K645" s="7">
        <v>53579</v>
      </c>
      <c r="L645" s="6">
        <v>53944</v>
      </c>
      <c r="M645" s="7">
        <v>54129</v>
      </c>
      <c r="N645" s="6">
        <v>54414</v>
      </c>
      <c r="O645" s="7">
        <v>54488</v>
      </c>
      <c r="P645" s="6">
        <v>54566</v>
      </c>
    </row>
    <row r="646" spans="2:16">
      <c r="B646" s="6">
        <v>51349</v>
      </c>
      <c r="C646" s="7">
        <v>51529</v>
      </c>
      <c r="D646" s="6">
        <v>51632</v>
      </c>
      <c r="E646" s="7">
        <v>52076</v>
      </c>
      <c r="F646" s="6">
        <v>52217</v>
      </c>
      <c r="G646" s="7">
        <v>52336</v>
      </c>
      <c r="H646" s="6">
        <v>52573</v>
      </c>
      <c r="I646" s="7">
        <v>52739</v>
      </c>
      <c r="J646" s="6">
        <v>53079</v>
      </c>
      <c r="K646" s="7">
        <v>53580</v>
      </c>
      <c r="L646" s="6">
        <v>53946</v>
      </c>
      <c r="M646" s="7">
        <v>54135</v>
      </c>
      <c r="N646" s="6">
        <v>54416</v>
      </c>
      <c r="O646" s="7">
        <v>54489</v>
      </c>
      <c r="P646" s="6">
        <v>54568</v>
      </c>
    </row>
    <row r="656" spans="2:16">
      <c r="B656" s="2" t="str">
        <f>B8</f>
        <v>Effective June 1, 2025</v>
      </c>
    </row>
    <row r="657" ht="13.5"/>
    <row r="658" ht="13.5" spans="2:16">
      <c r="B658" s="3" t="s">
        <v>1318</v>
      </c>
      <c r="C658" s="4"/>
      <c r="D658" s="4"/>
      <c r="E658" s="4"/>
      <c r="F658" s="4"/>
      <c r="G658" s="4"/>
      <c r="H658" s="4"/>
      <c r="I658" s="4"/>
      <c r="J658" s="4"/>
      <c r="K658" s="4"/>
      <c r="L658" s="4"/>
      <c r="M658" s="4"/>
      <c r="N658" s="4"/>
      <c r="O658" s="4"/>
      <c r="P658" s="5"/>
    </row>
    <row r="660" spans="2:16">
      <c r="B660" s="6">
        <v>54610</v>
      </c>
      <c r="C660" s="7">
        <v>54722</v>
      </c>
      <c r="D660" s="6">
        <v>54814</v>
      </c>
      <c r="E660" s="7">
        <v>54921</v>
      </c>
      <c r="F660" s="6">
        <v>55032</v>
      </c>
      <c r="G660" s="7">
        <v>55360</v>
      </c>
      <c r="H660" s="6">
        <v>55721</v>
      </c>
      <c r="I660" s="7">
        <v>55919</v>
      </c>
      <c r="J660" s="6">
        <v>55975</v>
      </c>
      <c r="K660" s="7">
        <v>56065</v>
      </c>
      <c r="L660" s="6">
        <v>56139</v>
      </c>
      <c r="M660" s="7">
        <v>56211</v>
      </c>
      <c r="N660" s="6">
        <v>56267</v>
      </c>
      <c r="O660" s="7">
        <v>56335</v>
      </c>
      <c r="P660" s="6">
        <v>56444</v>
      </c>
    </row>
    <row r="661" spans="2:16">
      <c r="B661" s="6">
        <v>54611</v>
      </c>
      <c r="C661" s="7">
        <v>54723</v>
      </c>
      <c r="D661" s="6">
        <v>54817</v>
      </c>
      <c r="E661" s="7">
        <v>54922</v>
      </c>
      <c r="F661" s="6">
        <v>55037</v>
      </c>
      <c r="G661" s="7">
        <v>55363</v>
      </c>
      <c r="H661" s="6">
        <v>55722</v>
      </c>
      <c r="I661" s="7">
        <v>55921</v>
      </c>
      <c r="J661" s="6">
        <v>55977</v>
      </c>
      <c r="K661" s="7">
        <v>56068</v>
      </c>
      <c r="L661" s="6">
        <v>56140</v>
      </c>
      <c r="M661" s="7">
        <v>56212</v>
      </c>
      <c r="N661" s="6">
        <v>56270</v>
      </c>
      <c r="O661" s="7">
        <v>56336</v>
      </c>
      <c r="P661" s="6">
        <v>56446</v>
      </c>
    </row>
    <row r="662" spans="2:16">
      <c r="B662" s="6">
        <v>54612</v>
      </c>
      <c r="C662" s="7">
        <v>54725</v>
      </c>
      <c r="D662" s="6">
        <v>54819</v>
      </c>
      <c r="E662" s="7">
        <v>54928</v>
      </c>
      <c r="F662" s="6">
        <v>55040</v>
      </c>
      <c r="G662" s="7">
        <v>55367</v>
      </c>
      <c r="H662" s="6">
        <v>55723</v>
      </c>
      <c r="I662" s="7">
        <v>55922</v>
      </c>
      <c r="J662" s="6">
        <v>55979</v>
      </c>
      <c r="K662" s="7">
        <v>56069</v>
      </c>
      <c r="L662" s="6">
        <v>56141</v>
      </c>
      <c r="M662" s="7">
        <v>56214</v>
      </c>
      <c r="N662" s="6">
        <v>56271</v>
      </c>
      <c r="O662" s="7">
        <v>56339</v>
      </c>
      <c r="P662" s="6">
        <v>56447</v>
      </c>
    </row>
    <row r="663" spans="2:16">
      <c r="B663" s="6">
        <v>54613</v>
      </c>
      <c r="C663" s="7">
        <v>54726</v>
      </c>
      <c r="D663" s="6">
        <v>54821</v>
      </c>
      <c r="E663" s="7">
        <v>54930</v>
      </c>
      <c r="F663" s="6">
        <v>55041</v>
      </c>
      <c r="G663" s="7">
        <v>55368</v>
      </c>
      <c r="H663" s="6">
        <v>55725</v>
      </c>
      <c r="I663" s="7">
        <v>55923</v>
      </c>
      <c r="J663" s="6">
        <v>55981</v>
      </c>
      <c r="K663" s="7">
        <v>56072</v>
      </c>
      <c r="L663" s="6">
        <v>56144</v>
      </c>
      <c r="M663" s="7">
        <v>56216</v>
      </c>
      <c r="N663" s="6">
        <v>56274</v>
      </c>
      <c r="O663" s="7">
        <v>56340</v>
      </c>
      <c r="P663" s="6">
        <v>56448</v>
      </c>
    </row>
    <row r="664" spans="2:16">
      <c r="B664" s="6">
        <v>54614</v>
      </c>
      <c r="C664" s="7">
        <v>54727</v>
      </c>
      <c r="D664" s="6">
        <v>54822</v>
      </c>
      <c r="E664" s="7">
        <v>54931</v>
      </c>
      <c r="F664" s="6">
        <v>55045</v>
      </c>
      <c r="G664" s="7">
        <v>55370</v>
      </c>
      <c r="H664" s="6">
        <v>55726</v>
      </c>
      <c r="I664" s="7">
        <v>55924</v>
      </c>
      <c r="J664" s="6">
        <v>55982</v>
      </c>
      <c r="K664" s="7">
        <v>56074</v>
      </c>
      <c r="L664" s="6">
        <v>56145</v>
      </c>
      <c r="M664" s="7">
        <v>56218</v>
      </c>
      <c r="N664" s="6">
        <v>56276</v>
      </c>
      <c r="O664" s="7">
        <v>56342</v>
      </c>
      <c r="P664" s="6">
        <v>56449</v>
      </c>
    </row>
    <row r="665" spans="2:16">
      <c r="B665" s="6">
        <v>54616</v>
      </c>
      <c r="C665" s="7">
        <v>54728</v>
      </c>
      <c r="D665" s="6">
        <v>54824</v>
      </c>
      <c r="E665" s="7">
        <v>54932</v>
      </c>
      <c r="F665" s="6">
        <v>55046</v>
      </c>
      <c r="G665" s="7">
        <v>55381</v>
      </c>
      <c r="H665" s="6">
        <v>55733</v>
      </c>
      <c r="I665" s="7">
        <v>55925</v>
      </c>
      <c r="J665" s="6">
        <v>55983</v>
      </c>
      <c r="K665" s="7">
        <v>56076</v>
      </c>
      <c r="L665" s="6">
        <v>56149</v>
      </c>
      <c r="M665" s="7">
        <v>56219</v>
      </c>
      <c r="N665" s="6">
        <v>56278</v>
      </c>
      <c r="O665" s="7">
        <v>56343</v>
      </c>
      <c r="P665" s="6">
        <v>56450</v>
      </c>
    </row>
    <row r="666" spans="2:16">
      <c r="B666" s="6">
        <v>54618</v>
      </c>
      <c r="C666" s="7">
        <v>54730</v>
      </c>
      <c r="D666" s="6">
        <v>54826</v>
      </c>
      <c r="E666" s="7">
        <v>54940</v>
      </c>
      <c r="F666" s="6">
        <v>55047</v>
      </c>
      <c r="G666" s="7">
        <v>55382</v>
      </c>
      <c r="H666" s="6">
        <v>55734</v>
      </c>
      <c r="I666" s="7">
        <v>55926</v>
      </c>
      <c r="J666" s="6">
        <v>55985</v>
      </c>
      <c r="K666" s="7">
        <v>56078</v>
      </c>
      <c r="L666" s="6">
        <v>56150</v>
      </c>
      <c r="M666" s="7">
        <v>56220</v>
      </c>
      <c r="N666" s="6">
        <v>56279</v>
      </c>
      <c r="O666" s="7">
        <v>56347</v>
      </c>
      <c r="P666" s="6">
        <v>56452</v>
      </c>
    </row>
    <row r="667" spans="2:16">
      <c r="B667" s="6">
        <v>54619</v>
      </c>
      <c r="C667" s="7">
        <v>54731</v>
      </c>
      <c r="D667" s="6">
        <v>54829</v>
      </c>
      <c r="E667" s="7">
        <v>54943</v>
      </c>
      <c r="F667" s="6">
        <v>55051</v>
      </c>
      <c r="G667" s="7">
        <v>55385</v>
      </c>
      <c r="H667" s="6">
        <v>55735</v>
      </c>
      <c r="I667" s="7">
        <v>55927</v>
      </c>
      <c r="J667" s="6">
        <v>55990</v>
      </c>
      <c r="K667" s="7">
        <v>56080</v>
      </c>
      <c r="L667" s="6">
        <v>56151</v>
      </c>
      <c r="M667" s="7">
        <v>56221</v>
      </c>
      <c r="N667" s="6">
        <v>56280</v>
      </c>
      <c r="O667" s="7">
        <v>56349</v>
      </c>
      <c r="P667" s="6">
        <v>56453</v>
      </c>
    </row>
    <row r="668" spans="2:16">
      <c r="B668" s="6">
        <v>54621</v>
      </c>
      <c r="C668" s="7">
        <v>54732</v>
      </c>
      <c r="D668" s="6">
        <v>54832</v>
      </c>
      <c r="E668" s="7">
        <v>54945</v>
      </c>
      <c r="F668" s="6">
        <v>55053</v>
      </c>
      <c r="G668" s="7">
        <v>55388</v>
      </c>
      <c r="H668" s="6">
        <v>55736</v>
      </c>
      <c r="I668" s="7">
        <v>55929</v>
      </c>
      <c r="J668" s="6">
        <v>55991</v>
      </c>
      <c r="K668" s="7">
        <v>56081</v>
      </c>
      <c r="L668" s="6">
        <v>56152</v>
      </c>
      <c r="M668" s="7">
        <v>56222</v>
      </c>
      <c r="N668" s="6">
        <v>56281</v>
      </c>
      <c r="O668" s="7">
        <v>56350</v>
      </c>
      <c r="P668" s="6">
        <v>56455</v>
      </c>
    </row>
    <row r="669" spans="2:16">
      <c r="B669" s="6">
        <v>54622</v>
      </c>
      <c r="C669" s="7">
        <v>54733</v>
      </c>
      <c r="D669" s="6">
        <v>54836</v>
      </c>
      <c r="E669" s="7">
        <v>54948</v>
      </c>
      <c r="F669" s="6">
        <v>55063</v>
      </c>
      <c r="G669" s="7">
        <v>55389</v>
      </c>
      <c r="H669" s="6">
        <v>55738</v>
      </c>
      <c r="I669" s="7">
        <v>55931</v>
      </c>
      <c r="J669" s="6">
        <v>55992</v>
      </c>
      <c r="K669" s="7">
        <v>56083</v>
      </c>
      <c r="L669" s="6">
        <v>56153</v>
      </c>
      <c r="M669" s="7">
        <v>56223</v>
      </c>
      <c r="N669" s="6">
        <v>56282</v>
      </c>
      <c r="O669" s="7">
        <v>56352</v>
      </c>
      <c r="P669" s="6">
        <v>56456</v>
      </c>
    </row>
    <row r="670" spans="2:16">
      <c r="B670" s="6">
        <v>54623</v>
      </c>
      <c r="C670" s="7">
        <v>54734</v>
      </c>
      <c r="D670" s="6">
        <v>54837</v>
      </c>
      <c r="E670" s="7">
        <v>54949</v>
      </c>
      <c r="F670" s="6">
        <v>55065</v>
      </c>
      <c r="G670" s="7">
        <v>55390</v>
      </c>
      <c r="H670" s="6">
        <v>55741</v>
      </c>
      <c r="I670" s="7">
        <v>55932</v>
      </c>
      <c r="J670" s="6">
        <v>56009</v>
      </c>
      <c r="K670" s="7">
        <v>56085</v>
      </c>
      <c r="L670" s="6">
        <v>56155</v>
      </c>
      <c r="M670" s="7">
        <v>56224</v>
      </c>
      <c r="N670" s="6">
        <v>56283</v>
      </c>
      <c r="O670" s="7">
        <v>56353</v>
      </c>
      <c r="P670" s="6">
        <v>56458</v>
      </c>
    </row>
    <row r="671" spans="2:16">
      <c r="B671" s="6">
        <v>54624</v>
      </c>
      <c r="C671" s="7">
        <v>54736</v>
      </c>
      <c r="D671" s="6">
        <v>54838</v>
      </c>
      <c r="E671" s="7">
        <v>54950</v>
      </c>
      <c r="F671" s="6">
        <v>55067</v>
      </c>
      <c r="G671" s="7">
        <v>55395</v>
      </c>
      <c r="H671" s="6">
        <v>55742</v>
      </c>
      <c r="I671" s="7">
        <v>55933</v>
      </c>
      <c r="J671" s="6">
        <v>56010</v>
      </c>
      <c r="K671" s="7">
        <v>56087</v>
      </c>
      <c r="L671" s="6">
        <v>56156</v>
      </c>
      <c r="M671" s="7">
        <v>56225</v>
      </c>
      <c r="N671" s="6">
        <v>56284</v>
      </c>
      <c r="O671" s="7">
        <v>56354</v>
      </c>
      <c r="P671" s="6">
        <v>56461</v>
      </c>
    </row>
    <row r="672" spans="2:16">
      <c r="B672" s="6">
        <v>54625</v>
      </c>
      <c r="C672" s="7">
        <v>54737</v>
      </c>
      <c r="D672" s="6">
        <v>54839</v>
      </c>
      <c r="E672" s="7">
        <v>54951</v>
      </c>
      <c r="F672" s="6">
        <v>55069</v>
      </c>
      <c r="G672" s="7">
        <v>55396</v>
      </c>
      <c r="H672" s="6">
        <v>55744</v>
      </c>
      <c r="I672" s="7">
        <v>55934</v>
      </c>
      <c r="J672" s="6">
        <v>56013</v>
      </c>
      <c r="K672" s="7">
        <v>56088</v>
      </c>
      <c r="L672" s="6">
        <v>56157</v>
      </c>
      <c r="M672" s="7">
        <v>56226</v>
      </c>
      <c r="N672" s="6">
        <v>56285</v>
      </c>
      <c r="O672" s="7">
        <v>56355</v>
      </c>
      <c r="P672" s="6">
        <v>56464</v>
      </c>
    </row>
    <row r="673" spans="2:16">
      <c r="B673" s="6">
        <v>54627</v>
      </c>
      <c r="C673" s="7">
        <v>54738</v>
      </c>
      <c r="D673" s="6">
        <v>54840</v>
      </c>
      <c r="E673" s="7">
        <v>54960</v>
      </c>
      <c r="F673" s="6">
        <v>55072</v>
      </c>
      <c r="G673" s="7">
        <v>55397</v>
      </c>
      <c r="H673" s="6">
        <v>55748</v>
      </c>
      <c r="I673" s="7">
        <v>55935</v>
      </c>
      <c r="J673" s="6">
        <v>56014</v>
      </c>
      <c r="K673" s="7">
        <v>56089</v>
      </c>
      <c r="L673" s="6">
        <v>56158</v>
      </c>
      <c r="M673" s="7">
        <v>56227</v>
      </c>
      <c r="N673" s="6">
        <v>56288</v>
      </c>
      <c r="O673" s="7">
        <v>56356</v>
      </c>
      <c r="P673" s="6">
        <v>56466</v>
      </c>
    </row>
    <row r="674" spans="2:16">
      <c r="B674" s="6">
        <v>54628</v>
      </c>
      <c r="C674" s="7">
        <v>54739</v>
      </c>
      <c r="D674" s="6">
        <v>54842</v>
      </c>
      <c r="E674" s="7">
        <v>54962</v>
      </c>
      <c r="F674" s="6">
        <v>55073</v>
      </c>
      <c r="G674" s="7">
        <v>55398</v>
      </c>
      <c r="H674" s="6">
        <v>55749</v>
      </c>
      <c r="I674" s="7">
        <v>55936</v>
      </c>
      <c r="J674" s="6">
        <v>56016</v>
      </c>
      <c r="K674" s="7">
        <v>56090</v>
      </c>
      <c r="L674" s="6">
        <v>56159</v>
      </c>
      <c r="M674" s="7">
        <v>56228</v>
      </c>
      <c r="N674" s="6">
        <v>56289</v>
      </c>
      <c r="O674" s="7">
        <v>56358</v>
      </c>
      <c r="P674" s="6">
        <v>56467</v>
      </c>
    </row>
    <row r="675" spans="2:16">
      <c r="B675" s="6">
        <v>54629</v>
      </c>
      <c r="C675" s="7">
        <v>54740</v>
      </c>
      <c r="D675" s="6">
        <v>54843</v>
      </c>
      <c r="E675" s="7">
        <v>54964</v>
      </c>
      <c r="F675" s="6">
        <v>55074</v>
      </c>
      <c r="G675" s="7">
        <v>55555</v>
      </c>
      <c r="H675" s="6">
        <v>55751</v>
      </c>
      <c r="I675" s="7">
        <v>55939</v>
      </c>
      <c r="J675" s="6">
        <v>56019</v>
      </c>
      <c r="K675" s="7">
        <v>56091</v>
      </c>
      <c r="L675" s="6">
        <v>56160</v>
      </c>
      <c r="M675" s="7">
        <v>56229</v>
      </c>
      <c r="N675" s="6">
        <v>56291</v>
      </c>
      <c r="O675" s="7">
        <v>56359</v>
      </c>
      <c r="P675" s="6">
        <v>56468</v>
      </c>
    </row>
    <row r="676" spans="2:16">
      <c r="B676" s="6">
        <v>54631</v>
      </c>
      <c r="C676" s="7">
        <v>54741</v>
      </c>
      <c r="D676" s="6">
        <v>54844</v>
      </c>
      <c r="E676" s="7">
        <v>54965</v>
      </c>
      <c r="F676" s="6">
        <v>55079</v>
      </c>
      <c r="G676" s="7">
        <v>55601</v>
      </c>
      <c r="H676" s="6">
        <v>55753</v>
      </c>
      <c r="I676" s="7">
        <v>55940</v>
      </c>
      <c r="J676" s="6">
        <v>56021</v>
      </c>
      <c r="K676" s="7">
        <v>56096</v>
      </c>
      <c r="L676" s="6">
        <v>56161</v>
      </c>
      <c r="M676" s="7">
        <v>56230</v>
      </c>
      <c r="N676" s="6">
        <v>56292</v>
      </c>
      <c r="O676" s="7">
        <v>56360</v>
      </c>
      <c r="P676" s="6">
        <v>56470</v>
      </c>
    </row>
    <row r="677" spans="2:16">
      <c r="B677" s="6">
        <v>54632</v>
      </c>
      <c r="C677" s="7">
        <v>54742</v>
      </c>
      <c r="D677" s="6">
        <v>54845</v>
      </c>
      <c r="E677" s="7">
        <v>54966</v>
      </c>
      <c r="F677" s="6">
        <v>55080</v>
      </c>
      <c r="G677" s="7">
        <v>55602</v>
      </c>
      <c r="H677" s="6">
        <v>55756</v>
      </c>
      <c r="I677" s="7">
        <v>55941</v>
      </c>
      <c r="J677" s="6">
        <v>56023</v>
      </c>
      <c r="K677" s="7">
        <v>56097</v>
      </c>
      <c r="L677" s="6">
        <v>56162</v>
      </c>
      <c r="M677" s="7">
        <v>56231</v>
      </c>
      <c r="N677" s="6">
        <v>56293</v>
      </c>
      <c r="O677" s="7">
        <v>56361</v>
      </c>
      <c r="P677" s="6">
        <v>56472</v>
      </c>
    </row>
    <row r="678" spans="2:16">
      <c r="B678" s="6">
        <v>54634</v>
      </c>
      <c r="C678" s="7">
        <v>54745</v>
      </c>
      <c r="D678" s="6">
        <v>54846</v>
      </c>
      <c r="E678" s="7">
        <v>54967</v>
      </c>
      <c r="F678" s="6">
        <v>55084</v>
      </c>
      <c r="G678" s="7">
        <v>55603</v>
      </c>
      <c r="H678" s="6">
        <v>55757</v>
      </c>
      <c r="I678" s="7">
        <v>55943</v>
      </c>
      <c r="J678" s="6">
        <v>56025</v>
      </c>
      <c r="K678" s="7">
        <v>56098</v>
      </c>
      <c r="L678" s="6">
        <v>56164</v>
      </c>
      <c r="M678" s="7">
        <v>56232</v>
      </c>
      <c r="N678" s="6">
        <v>56294</v>
      </c>
      <c r="O678" s="7">
        <v>56362</v>
      </c>
      <c r="P678" s="6">
        <v>56473</v>
      </c>
    </row>
    <row r="679" spans="2:16">
      <c r="B679" s="6">
        <v>54635</v>
      </c>
      <c r="C679" s="7">
        <v>54746</v>
      </c>
      <c r="D679" s="6">
        <v>54847</v>
      </c>
      <c r="E679" s="7">
        <v>54969</v>
      </c>
      <c r="F679" s="6">
        <v>55088</v>
      </c>
      <c r="G679" s="7">
        <v>55604</v>
      </c>
      <c r="H679" s="6">
        <v>55760</v>
      </c>
      <c r="I679" s="7">
        <v>55945</v>
      </c>
      <c r="J679" s="6">
        <v>56026</v>
      </c>
      <c r="K679" s="7">
        <v>56101</v>
      </c>
      <c r="L679" s="6">
        <v>56165</v>
      </c>
      <c r="M679" s="7">
        <v>56235</v>
      </c>
      <c r="N679" s="6">
        <v>56295</v>
      </c>
      <c r="O679" s="7">
        <v>56364</v>
      </c>
      <c r="P679" s="6">
        <v>56474</v>
      </c>
    </row>
    <row r="680" spans="2:16">
      <c r="B680" s="6">
        <v>54638</v>
      </c>
      <c r="C680" s="7">
        <v>54747</v>
      </c>
      <c r="D680" s="6">
        <v>54848</v>
      </c>
      <c r="E680" s="7">
        <v>54970</v>
      </c>
      <c r="F680" s="6">
        <v>55089</v>
      </c>
      <c r="G680" s="7">
        <v>55605</v>
      </c>
      <c r="H680" s="6">
        <v>55764</v>
      </c>
      <c r="I680" s="7">
        <v>55946</v>
      </c>
      <c r="J680" s="6">
        <v>56027</v>
      </c>
      <c r="K680" s="7">
        <v>56110</v>
      </c>
      <c r="L680" s="6">
        <v>56166</v>
      </c>
      <c r="M680" s="7">
        <v>56236</v>
      </c>
      <c r="N680" s="6">
        <v>56296</v>
      </c>
      <c r="O680" s="7">
        <v>56367</v>
      </c>
      <c r="P680" s="6">
        <v>56475</v>
      </c>
    </row>
    <row r="681" spans="2:16">
      <c r="B681" s="6">
        <v>54639</v>
      </c>
      <c r="C681" s="7">
        <v>54748</v>
      </c>
      <c r="D681" s="6">
        <v>54849</v>
      </c>
      <c r="E681" s="7">
        <v>54974</v>
      </c>
      <c r="F681" s="6">
        <v>55307</v>
      </c>
      <c r="G681" s="7">
        <v>55612</v>
      </c>
      <c r="H681" s="6">
        <v>55767</v>
      </c>
      <c r="I681" s="7">
        <v>55949</v>
      </c>
      <c r="J681" s="6">
        <v>56028</v>
      </c>
      <c r="K681" s="7">
        <v>56111</v>
      </c>
      <c r="L681" s="6">
        <v>56167</v>
      </c>
      <c r="M681" s="7">
        <v>56237</v>
      </c>
      <c r="N681" s="6">
        <v>56297</v>
      </c>
      <c r="O681" s="7">
        <v>56368</v>
      </c>
      <c r="P681" s="6">
        <v>56477</v>
      </c>
    </row>
    <row r="682" spans="2:16">
      <c r="B682" s="6">
        <v>54640</v>
      </c>
      <c r="C682" s="7">
        <v>54749</v>
      </c>
      <c r="D682" s="6">
        <v>54853</v>
      </c>
      <c r="E682" s="7">
        <v>54975</v>
      </c>
      <c r="F682" s="6">
        <v>55310</v>
      </c>
      <c r="G682" s="7">
        <v>55613</v>
      </c>
      <c r="H682" s="6">
        <v>55769</v>
      </c>
      <c r="I682" s="7">
        <v>55951</v>
      </c>
      <c r="J682" s="6">
        <v>56029</v>
      </c>
      <c r="K682" s="7">
        <v>56113</v>
      </c>
      <c r="L682" s="6">
        <v>56168</v>
      </c>
      <c r="M682" s="7">
        <v>56239</v>
      </c>
      <c r="N682" s="6">
        <v>56309</v>
      </c>
      <c r="O682" s="7">
        <v>56373</v>
      </c>
      <c r="P682" s="6">
        <v>56478</v>
      </c>
    </row>
    <row r="683" spans="2:16">
      <c r="B683" s="6">
        <v>54641</v>
      </c>
      <c r="C683" s="7">
        <v>54750</v>
      </c>
      <c r="D683" s="6">
        <v>54855</v>
      </c>
      <c r="E683" s="7">
        <v>54976</v>
      </c>
      <c r="F683" s="6">
        <v>55312</v>
      </c>
      <c r="G683" s="7">
        <v>55614</v>
      </c>
      <c r="H683" s="6">
        <v>55775</v>
      </c>
      <c r="I683" s="7">
        <v>55952</v>
      </c>
      <c r="J683" s="6">
        <v>56032</v>
      </c>
      <c r="K683" s="7">
        <v>56114</v>
      </c>
      <c r="L683" s="6">
        <v>56169</v>
      </c>
      <c r="M683" s="7">
        <v>56240</v>
      </c>
      <c r="N683" s="6">
        <v>56311</v>
      </c>
      <c r="O683" s="7">
        <v>56375</v>
      </c>
      <c r="P683" s="6">
        <v>56479</v>
      </c>
    </row>
    <row r="684" spans="2:16">
      <c r="B684" s="6">
        <v>54642</v>
      </c>
      <c r="C684" s="7">
        <v>54754</v>
      </c>
      <c r="D684" s="6">
        <v>54856</v>
      </c>
      <c r="E684" s="7">
        <v>54977</v>
      </c>
      <c r="F684" s="6">
        <v>55314</v>
      </c>
      <c r="G684" s="7">
        <v>55615</v>
      </c>
      <c r="H684" s="6">
        <v>55779</v>
      </c>
      <c r="I684" s="7">
        <v>55953</v>
      </c>
      <c r="J684" s="6">
        <v>56033</v>
      </c>
      <c r="K684" s="7">
        <v>56115</v>
      </c>
      <c r="L684" s="6">
        <v>56170</v>
      </c>
      <c r="M684" s="7">
        <v>56243</v>
      </c>
      <c r="N684" s="6">
        <v>56312</v>
      </c>
      <c r="O684" s="7">
        <v>56376</v>
      </c>
      <c r="P684" s="6">
        <v>56481</v>
      </c>
    </row>
    <row r="685" spans="2:16">
      <c r="B685" s="6">
        <v>54644</v>
      </c>
      <c r="C685" s="7">
        <v>54755</v>
      </c>
      <c r="D685" s="6">
        <v>54858</v>
      </c>
      <c r="E685" s="7">
        <v>54979</v>
      </c>
      <c r="F685" s="6">
        <v>55321</v>
      </c>
      <c r="G685" s="7">
        <v>55616</v>
      </c>
      <c r="H685" s="6">
        <v>55780</v>
      </c>
      <c r="I685" s="7">
        <v>55954</v>
      </c>
      <c r="J685" s="6">
        <v>56034</v>
      </c>
      <c r="K685" s="7">
        <v>56116</v>
      </c>
      <c r="L685" s="6">
        <v>56171</v>
      </c>
      <c r="M685" s="7">
        <v>56244</v>
      </c>
      <c r="N685" s="6">
        <v>56314</v>
      </c>
      <c r="O685" s="7">
        <v>56378</v>
      </c>
      <c r="P685" s="6">
        <v>56482</v>
      </c>
    </row>
    <row r="686" spans="2:16">
      <c r="B686" s="6">
        <v>54645</v>
      </c>
      <c r="C686" s="7">
        <v>54756</v>
      </c>
      <c r="D686" s="6">
        <v>54864</v>
      </c>
      <c r="E686" s="7">
        <v>54982</v>
      </c>
      <c r="F686" s="6">
        <v>55322</v>
      </c>
      <c r="G686" s="7">
        <v>55701</v>
      </c>
      <c r="H686" s="6">
        <v>55782</v>
      </c>
      <c r="I686" s="7">
        <v>55956</v>
      </c>
      <c r="J686" s="6">
        <v>56036</v>
      </c>
      <c r="K686" s="7">
        <v>56117</v>
      </c>
      <c r="L686" s="6">
        <v>56172</v>
      </c>
      <c r="M686" s="7">
        <v>56245</v>
      </c>
      <c r="N686" s="6">
        <v>56315</v>
      </c>
      <c r="O686" s="7">
        <v>56381</v>
      </c>
      <c r="P686" s="6">
        <v>56510</v>
      </c>
    </row>
    <row r="687" spans="2:16">
      <c r="B687" s="6">
        <v>54646</v>
      </c>
      <c r="C687" s="7">
        <v>54757</v>
      </c>
      <c r="D687" s="6">
        <v>54867</v>
      </c>
      <c r="E687" s="7">
        <v>54983</v>
      </c>
      <c r="F687" s="6">
        <v>55324</v>
      </c>
      <c r="G687" s="7">
        <v>55702</v>
      </c>
      <c r="H687" s="6">
        <v>55783</v>
      </c>
      <c r="I687" s="7">
        <v>55957</v>
      </c>
      <c r="J687" s="6">
        <v>56039</v>
      </c>
      <c r="K687" s="7">
        <v>56118</v>
      </c>
      <c r="L687" s="6">
        <v>56173</v>
      </c>
      <c r="M687" s="7">
        <v>56246</v>
      </c>
      <c r="N687" s="6">
        <v>56316</v>
      </c>
      <c r="O687" s="7">
        <v>56382</v>
      </c>
      <c r="P687" s="6">
        <v>56511</v>
      </c>
    </row>
    <row r="688" spans="2:16">
      <c r="B688" s="6">
        <v>54648</v>
      </c>
      <c r="C688" s="7">
        <v>54761</v>
      </c>
      <c r="D688" s="6">
        <v>54870</v>
      </c>
      <c r="E688" s="7">
        <v>54984</v>
      </c>
      <c r="F688" s="6">
        <v>55325</v>
      </c>
      <c r="G688" s="7">
        <v>55705</v>
      </c>
      <c r="H688" s="6">
        <v>55784</v>
      </c>
      <c r="I688" s="7">
        <v>55959</v>
      </c>
      <c r="J688" s="6">
        <v>56041</v>
      </c>
      <c r="K688" s="7">
        <v>56119</v>
      </c>
      <c r="L688" s="6">
        <v>56174</v>
      </c>
      <c r="M688" s="7">
        <v>56248</v>
      </c>
      <c r="N688" s="6">
        <v>56317</v>
      </c>
      <c r="O688" s="7">
        <v>56384</v>
      </c>
      <c r="P688" s="6">
        <v>56514</v>
      </c>
    </row>
    <row r="689" spans="2:16">
      <c r="B689" s="6">
        <v>54651</v>
      </c>
      <c r="C689" s="7">
        <v>54762</v>
      </c>
      <c r="D689" s="6">
        <v>54871</v>
      </c>
      <c r="E689" s="7">
        <v>54990</v>
      </c>
      <c r="F689" s="6">
        <v>55329</v>
      </c>
      <c r="G689" s="7">
        <v>55706</v>
      </c>
      <c r="H689" s="6">
        <v>55786</v>
      </c>
      <c r="I689" s="7">
        <v>55961</v>
      </c>
      <c r="J689" s="6">
        <v>56042</v>
      </c>
      <c r="K689" s="7">
        <v>56120</v>
      </c>
      <c r="L689" s="6">
        <v>56175</v>
      </c>
      <c r="M689" s="7">
        <v>56249</v>
      </c>
      <c r="N689" s="6">
        <v>56318</v>
      </c>
      <c r="O689" s="7">
        <v>56385</v>
      </c>
      <c r="P689" s="6">
        <v>56515</v>
      </c>
    </row>
    <row r="690" spans="2:16">
      <c r="B690" s="6">
        <v>54652</v>
      </c>
      <c r="C690" s="7">
        <v>54763</v>
      </c>
      <c r="D690" s="6">
        <v>54872</v>
      </c>
      <c r="E690" s="7">
        <v>55002</v>
      </c>
      <c r="F690" s="6">
        <v>55332</v>
      </c>
      <c r="G690" s="7">
        <v>55707</v>
      </c>
      <c r="H690" s="6">
        <v>55787</v>
      </c>
      <c r="I690" s="7">
        <v>55962</v>
      </c>
      <c r="J690" s="6">
        <v>56043</v>
      </c>
      <c r="K690" s="7">
        <v>56121</v>
      </c>
      <c r="L690" s="6">
        <v>56176</v>
      </c>
      <c r="M690" s="7">
        <v>56251</v>
      </c>
      <c r="N690" s="6">
        <v>56319</v>
      </c>
      <c r="O690" s="7">
        <v>56386</v>
      </c>
      <c r="P690" s="6">
        <v>56516</v>
      </c>
    </row>
    <row r="691" spans="2:16">
      <c r="B691" s="6">
        <v>54653</v>
      </c>
      <c r="C691" s="7">
        <v>54767</v>
      </c>
      <c r="D691" s="6">
        <v>54873</v>
      </c>
      <c r="E691" s="7">
        <v>55006</v>
      </c>
      <c r="F691" s="6">
        <v>55333</v>
      </c>
      <c r="G691" s="7">
        <v>55708</v>
      </c>
      <c r="H691" s="6">
        <v>55790</v>
      </c>
      <c r="I691" s="7">
        <v>55963</v>
      </c>
      <c r="J691" s="6">
        <v>56044</v>
      </c>
      <c r="K691" s="7">
        <v>56122</v>
      </c>
      <c r="L691" s="6">
        <v>56178</v>
      </c>
      <c r="M691" s="7">
        <v>56252</v>
      </c>
      <c r="N691" s="6">
        <v>56321</v>
      </c>
      <c r="O691" s="7">
        <v>56431</v>
      </c>
      <c r="P691" s="6">
        <v>56518</v>
      </c>
    </row>
    <row r="692" spans="2:16">
      <c r="B692" s="6">
        <v>54658</v>
      </c>
      <c r="C692" s="7">
        <v>54768</v>
      </c>
      <c r="D692" s="6">
        <v>54874</v>
      </c>
      <c r="E692" s="7">
        <v>55007</v>
      </c>
      <c r="F692" s="6">
        <v>55334</v>
      </c>
      <c r="G692" s="7">
        <v>55709</v>
      </c>
      <c r="H692" s="6">
        <v>55793</v>
      </c>
      <c r="I692" s="7">
        <v>55964</v>
      </c>
      <c r="J692" s="6">
        <v>56045</v>
      </c>
      <c r="K692" s="7">
        <v>56123</v>
      </c>
      <c r="L692" s="6">
        <v>56180</v>
      </c>
      <c r="M692" s="7">
        <v>56253</v>
      </c>
      <c r="N692" s="6">
        <v>56323</v>
      </c>
      <c r="O692" s="7">
        <v>56433</v>
      </c>
      <c r="P692" s="6">
        <v>56520</v>
      </c>
    </row>
    <row r="693" spans="2:16">
      <c r="B693" s="6">
        <v>54659</v>
      </c>
      <c r="C693" s="7">
        <v>54769</v>
      </c>
      <c r="D693" s="6">
        <v>54875</v>
      </c>
      <c r="E693" s="7">
        <v>55009</v>
      </c>
      <c r="F693" s="6">
        <v>55335</v>
      </c>
      <c r="G693" s="7">
        <v>55710</v>
      </c>
      <c r="H693" s="6">
        <v>55795</v>
      </c>
      <c r="I693" s="7">
        <v>55965</v>
      </c>
      <c r="J693" s="6">
        <v>56047</v>
      </c>
      <c r="K693" s="7">
        <v>56127</v>
      </c>
      <c r="L693" s="6">
        <v>56181</v>
      </c>
      <c r="M693" s="7">
        <v>56255</v>
      </c>
      <c r="N693" s="6">
        <v>56324</v>
      </c>
      <c r="O693" s="7">
        <v>56434</v>
      </c>
      <c r="P693" s="6">
        <v>56521</v>
      </c>
    </row>
    <row r="694" spans="2:16">
      <c r="B694" s="6">
        <v>54661</v>
      </c>
      <c r="C694" s="7">
        <v>54770</v>
      </c>
      <c r="D694" s="6">
        <v>54876</v>
      </c>
      <c r="E694" s="7">
        <v>55012</v>
      </c>
      <c r="F694" s="6">
        <v>55336</v>
      </c>
      <c r="G694" s="7">
        <v>55711</v>
      </c>
      <c r="H694" s="6">
        <v>55796</v>
      </c>
      <c r="I694" s="7">
        <v>55967</v>
      </c>
      <c r="J694" s="6">
        <v>56048</v>
      </c>
      <c r="K694" s="7">
        <v>56128</v>
      </c>
      <c r="L694" s="6">
        <v>56183</v>
      </c>
      <c r="M694" s="7">
        <v>56256</v>
      </c>
      <c r="N694" s="6">
        <v>56325</v>
      </c>
      <c r="O694" s="7">
        <v>56435</v>
      </c>
      <c r="P694" s="6">
        <v>56523</v>
      </c>
    </row>
    <row r="695" spans="2:16">
      <c r="B695" s="6">
        <v>54664</v>
      </c>
      <c r="C695" s="7">
        <v>54771</v>
      </c>
      <c r="D695" s="6">
        <v>54888</v>
      </c>
      <c r="E695" s="7">
        <v>55013</v>
      </c>
      <c r="F695" s="6">
        <v>55338</v>
      </c>
      <c r="G695" s="7">
        <v>55712</v>
      </c>
      <c r="H695" s="6">
        <v>55797</v>
      </c>
      <c r="I695" s="7">
        <v>55969</v>
      </c>
      <c r="J695" s="6">
        <v>56051</v>
      </c>
      <c r="K695" s="7">
        <v>56129</v>
      </c>
      <c r="L695" s="6">
        <v>56185</v>
      </c>
      <c r="M695" s="7">
        <v>56257</v>
      </c>
      <c r="N695" s="6">
        <v>56326</v>
      </c>
      <c r="O695" s="7">
        <v>56436</v>
      </c>
      <c r="P695" s="6">
        <v>56524</v>
      </c>
    </row>
    <row r="696" spans="2:16">
      <c r="B696" s="6">
        <v>54665</v>
      </c>
      <c r="C696" s="7">
        <v>54772</v>
      </c>
      <c r="D696" s="6">
        <v>54889</v>
      </c>
      <c r="E696" s="7">
        <v>55017</v>
      </c>
      <c r="F696" s="6">
        <v>55339</v>
      </c>
      <c r="G696" s="7">
        <v>55713</v>
      </c>
      <c r="H696" s="6">
        <v>55803</v>
      </c>
      <c r="I696" s="7">
        <v>55970</v>
      </c>
      <c r="J696" s="6">
        <v>56052</v>
      </c>
      <c r="K696" s="7">
        <v>56131</v>
      </c>
      <c r="L696" s="6">
        <v>56186</v>
      </c>
      <c r="M696" s="7">
        <v>56260</v>
      </c>
      <c r="N696" s="6">
        <v>56327</v>
      </c>
      <c r="O696" s="7">
        <v>56437</v>
      </c>
      <c r="P696" s="6">
        <v>56527</v>
      </c>
    </row>
    <row r="697" spans="2:16">
      <c r="B697" s="6">
        <v>54666</v>
      </c>
      <c r="C697" s="7">
        <v>54801</v>
      </c>
      <c r="D697" s="6">
        <v>54891</v>
      </c>
      <c r="E697" s="7">
        <v>55026</v>
      </c>
      <c r="F697" s="6">
        <v>55342</v>
      </c>
      <c r="G697" s="7">
        <v>55716</v>
      </c>
      <c r="H697" s="6">
        <v>55909</v>
      </c>
      <c r="I697" s="7">
        <v>55971</v>
      </c>
      <c r="J697" s="6">
        <v>56054</v>
      </c>
      <c r="K697" s="7">
        <v>56132</v>
      </c>
      <c r="L697" s="6">
        <v>56207</v>
      </c>
      <c r="M697" s="7">
        <v>56262</v>
      </c>
      <c r="N697" s="6">
        <v>56329</v>
      </c>
      <c r="O697" s="7">
        <v>56438</v>
      </c>
      <c r="P697" s="6">
        <v>56528</v>
      </c>
    </row>
    <row r="698" spans="2:16">
      <c r="B698" s="6">
        <v>54667</v>
      </c>
      <c r="C698" s="7">
        <v>54805</v>
      </c>
      <c r="D698" s="6">
        <v>54893</v>
      </c>
      <c r="E698" s="7">
        <v>55027</v>
      </c>
      <c r="F698" s="6">
        <v>55349</v>
      </c>
      <c r="G698" s="7">
        <v>55717</v>
      </c>
      <c r="H698" s="6">
        <v>55910</v>
      </c>
      <c r="I698" s="7">
        <v>55972</v>
      </c>
      <c r="J698" s="6">
        <v>56057</v>
      </c>
      <c r="K698" s="7">
        <v>56134</v>
      </c>
      <c r="L698" s="6">
        <v>56208</v>
      </c>
      <c r="M698" s="7">
        <v>56263</v>
      </c>
      <c r="N698" s="6">
        <v>56331</v>
      </c>
      <c r="O698" s="7">
        <v>56440</v>
      </c>
      <c r="P698" s="6">
        <v>56531</v>
      </c>
    </row>
    <row r="699" spans="2:16">
      <c r="B699" s="6">
        <v>54670</v>
      </c>
      <c r="C699" s="7">
        <v>54806</v>
      </c>
      <c r="D699" s="6">
        <v>54895</v>
      </c>
      <c r="E699" s="7">
        <v>55030</v>
      </c>
      <c r="F699" s="6">
        <v>55353</v>
      </c>
      <c r="G699" s="7">
        <v>55718</v>
      </c>
      <c r="H699" s="6">
        <v>55917</v>
      </c>
      <c r="I699" s="7">
        <v>55973</v>
      </c>
      <c r="J699" s="6">
        <v>56060</v>
      </c>
      <c r="K699" s="7">
        <v>56137</v>
      </c>
      <c r="L699" s="6">
        <v>56209</v>
      </c>
      <c r="M699" s="7">
        <v>56264</v>
      </c>
      <c r="N699" s="6">
        <v>56332</v>
      </c>
      <c r="O699" s="7">
        <v>56442</v>
      </c>
      <c r="P699" s="6">
        <v>56533</v>
      </c>
    </row>
    <row r="700" spans="2:16">
      <c r="B700" s="6">
        <v>54721</v>
      </c>
      <c r="C700" s="7">
        <v>54810</v>
      </c>
      <c r="D700" s="6">
        <v>54909</v>
      </c>
      <c r="E700" s="7">
        <v>55031</v>
      </c>
      <c r="F700" s="6">
        <v>55354</v>
      </c>
      <c r="G700" s="7">
        <v>55719</v>
      </c>
      <c r="H700" s="6">
        <v>55918</v>
      </c>
      <c r="I700" s="7">
        <v>55974</v>
      </c>
      <c r="J700" s="6">
        <v>56064</v>
      </c>
      <c r="K700" s="7">
        <v>56138</v>
      </c>
      <c r="L700" s="6">
        <v>56210</v>
      </c>
      <c r="M700" s="7">
        <v>56266</v>
      </c>
      <c r="N700" s="6">
        <v>56334</v>
      </c>
      <c r="O700" s="7">
        <v>56443</v>
      </c>
      <c r="P700" s="6">
        <v>56534</v>
      </c>
    </row>
    <row r="710" spans="2:16">
      <c r="B710" s="2" t="str">
        <f>B8</f>
        <v>Effective June 1, 2025</v>
      </c>
    </row>
    <row r="711" ht="13.5"/>
    <row r="712" ht="13.5" spans="2:16">
      <c r="B712" s="3" t="s">
        <v>1318</v>
      </c>
      <c r="C712" s="4"/>
      <c r="D712" s="4"/>
      <c r="E712" s="4"/>
      <c r="F712" s="4"/>
      <c r="G712" s="4"/>
      <c r="H712" s="4"/>
      <c r="I712" s="4"/>
      <c r="J712" s="4"/>
      <c r="K712" s="4"/>
      <c r="L712" s="4"/>
      <c r="M712" s="4"/>
      <c r="N712" s="4"/>
      <c r="O712" s="4"/>
      <c r="P712" s="5"/>
    </row>
    <row r="714" spans="2:16">
      <c r="B714" s="6">
        <v>56535</v>
      </c>
      <c r="C714" s="7">
        <v>56621</v>
      </c>
      <c r="D714" s="6">
        <v>56727</v>
      </c>
      <c r="E714" s="7">
        <v>57026</v>
      </c>
      <c r="F714" s="6">
        <v>57214</v>
      </c>
      <c r="G714" s="7">
        <v>57279</v>
      </c>
      <c r="H714" s="6">
        <v>57429</v>
      </c>
      <c r="I714" s="7">
        <v>57572</v>
      </c>
      <c r="J714" s="6">
        <v>58007</v>
      </c>
      <c r="K714" s="7">
        <v>58219</v>
      </c>
      <c r="L714" s="6">
        <v>58311</v>
      </c>
      <c r="M714" s="7">
        <v>58448</v>
      </c>
      <c r="N714" s="6">
        <v>58625</v>
      </c>
      <c r="O714" s="7">
        <v>58790</v>
      </c>
      <c r="P714" s="6">
        <v>59248</v>
      </c>
    </row>
    <row r="715" spans="2:16">
      <c r="B715" s="6">
        <v>56536</v>
      </c>
      <c r="C715" s="7">
        <v>56623</v>
      </c>
      <c r="D715" s="6">
        <v>56728</v>
      </c>
      <c r="E715" s="7">
        <v>57028</v>
      </c>
      <c r="F715" s="6">
        <v>57216</v>
      </c>
      <c r="G715" s="7">
        <v>57311</v>
      </c>
      <c r="H715" s="6">
        <v>57430</v>
      </c>
      <c r="I715" s="7">
        <v>57576</v>
      </c>
      <c r="J715" s="6">
        <v>58008</v>
      </c>
      <c r="K715" s="7">
        <v>58220</v>
      </c>
      <c r="L715" s="6">
        <v>58313</v>
      </c>
      <c r="M715" s="7">
        <v>58454</v>
      </c>
      <c r="N715" s="6">
        <v>58626</v>
      </c>
      <c r="O715" s="7">
        <v>58793</v>
      </c>
      <c r="P715" s="6">
        <v>59254</v>
      </c>
    </row>
    <row r="716" spans="2:16">
      <c r="B716" s="6">
        <v>56540</v>
      </c>
      <c r="C716" s="7">
        <v>56627</v>
      </c>
      <c r="D716" s="6">
        <v>56731</v>
      </c>
      <c r="E716" s="7">
        <v>57029</v>
      </c>
      <c r="F716" s="6">
        <v>57218</v>
      </c>
      <c r="G716" s="7">
        <v>57312</v>
      </c>
      <c r="H716" s="6">
        <v>57432</v>
      </c>
      <c r="I716" s="7">
        <v>57577</v>
      </c>
      <c r="J716" s="6">
        <v>58011</v>
      </c>
      <c r="K716" s="7">
        <v>58222</v>
      </c>
      <c r="L716" s="6">
        <v>58316</v>
      </c>
      <c r="M716" s="7">
        <v>58455</v>
      </c>
      <c r="N716" s="6">
        <v>58631</v>
      </c>
      <c r="O716" s="7">
        <v>58795</v>
      </c>
      <c r="P716" s="6">
        <v>59255</v>
      </c>
    </row>
    <row r="717" spans="2:16">
      <c r="B717" s="6">
        <v>56542</v>
      </c>
      <c r="C717" s="7">
        <v>56633</v>
      </c>
      <c r="D717" s="6">
        <v>56732</v>
      </c>
      <c r="E717" s="7">
        <v>57030</v>
      </c>
      <c r="F717" s="6">
        <v>57219</v>
      </c>
      <c r="G717" s="7">
        <v>57313</v>
      </c>
      <c r="H717" s="6">
        <v>57433</v>
      </c>
      <c r="I717" s="7">
        <v>57601</v>
      </c>
      <c r="J717" s="6">
        <v>58015</v>
      </c>
      <c r="K717" s="7">
        <v>58223</v>
      </c>
      <c r="L717" s="6">
        <v>58317</v>
      </c>
      <c r="M717" s="7">
        <v>58458</v>
      </c>
      <c r="N717" s="6">
        <v>58638</v>
      </c>
      <c r="O717" s="7">
        <v>58831</v>
      </c>
      <c r="P717" s="6">
        <v>59261</v>
      </c>
    </row>
    <row r="718" spans="2:16">
      <c r="B718" s="6">
        <v>56543</v>
      </c>
      <c r="C718" s="7">
        <v>56634</v>
      </c>
      <c r="D718" s="6">
        <v>56733</v>
      </c>
      <c r="E718" s="7">
        <v>57031</v>
      </c>
      <c r="F718" s="6">
        <v>57220</v>
      </c>
      <c r="G718" s="7">
        <v>57314</v>
      </c>
      <c r="H718" s="6">
        <v>57436</v>
      </c>
      <c r="I718" s="7">
        <v>57628</v>
      </c>
      <c r="J718" s="6">
        <v>58018</v>
      </c>
      <c r="K718" s="7">
        <v>58224</v>
      </c>
      <c r="L718" s="6">
        <v>58319</v>
      </c>
      <c r="M718" s="7">
        <v>58461</v>
      </c>
      <c r="N718" s="6">
        <v>58639</v>
      </c>
      <c r="O718" s="7">
        <v>58843</v>
      </c>
      <c r="P718" s="6">
        <v>59263</v>
      </c>
    </row>
    <row r="719" spans="2:16">
      <c r="B719" s="6">
        <v>56544</v>
      </c>
      <c r="C719" s="7">
        <v>56636</v>
      </c>
      <c r="D719" s="6">
        <v>56734</v>
      </c>
      <c r="E719" s="7">
        <v>57033</v>
      </c>
      <c r="F719" s="6">
        <v>57221</v>
      </c>
      <c r="G719" s="7">
        <v>57315</v>
      </c>
      <c r="H719" s="6">
        <v>57438</v>
      </c>
      <c r="I719" s="7">
        <v>57631</v>
      </c>
      <c r="J719" s="6">
        <v>58021</v>
      </c>
      <c r="K719" s="7">
        <v>58225</v>
      </c>
      <c r="L719" s="6">
        <v>58324</v>
      </c>
      <c r="M719" s="7">
        <v>58464</v>
      </c>
      <c r="N719" s="6">
        <v>58640</v>
      </c>
      <c r="O719" s="7">
        <v>58849</v>
      </c>
      <c r="P719" s="6">
        <v>59270</v>
      </c>
    </row>
    <row r="720" spans="2:16">
      <c r="B720" s="6">
        <v>56545</v>
      </c>
      <c r="C720" s="7">
        <v>56637</v>
      </c>
      <c r="D720" s="6">
        <v>56735</v>
      </c>
      <c r="E720" s="7">
        <v>57034</v>
      </c>
      <c r="F720" s="6">
        <v>57223</v>
      </c>
      <c r="G720" s="7">
        <v>57317</v>
      </c>
      <c r="H720" s="6">
        <v>57441</v>
      </c>
      <c r="I720" s="7">
        <v>57632</v>
      </c>
      <c r="J720" s="6">
        <v>58027</v>
      </c>
      <c r="K720" s="7">
        <v>58227</v>
      </c>
      <c r="L720" s="6">
        <v>58325</v>
      </c>
      <c r="M720" s="7">
        <v>58474</v>
      </c>
      <c r="N720" s="6">
        <v>58643</v>
      </c>
      <c r="O720" s="7">
        <v>58853</v>
      </c>
      <c r="P720" s="6">
        <v>59273</v>
      </c>
    </row>
    <row r="721" spans="2:16">
      <c r="B721" s="6">
        <v>56546</v>
      </c>
      <c r="C721" s="7">
        <v>56641</v>
      </c>
      <c r="D721" s="6">
        <v>56736</v>
      </c>
      <c r="E721" s="7">
        <v>57035</v>
      </c>
      <c r="F721" s="6">
        <v>57224</v>
      </c>
      <c r="G721" s="7">
        <v>57319</v>
      </c>
      <c r="H721" s="6">
        <v>57442</v>
      </c>
      <c r="I721" s="7">
        <v>57638</v>
      </c>
      <c r="J721" s="6">
        <v>58029</v>
      </c>
      <c r="K721" s="7">
        <v>58228</v>
      </c>
      <c r="L721" s="6">
        <v>58327</v>
      </c>
      <c r="M721" s="7">
        <v>58476</v>
      </c>
      <c r="N721" s="6">
        <v>58645</v>
      </c>
      <c r="O721" s="7">
        <v>59001</v>
      </c>
      <c r="P721" s="6">
        <v>59301</v>
      </c>
    </row>
    <row r="722" spans="2:16">
      <c r="B722" s="6">
        <v>56547</v>
      </c>
      <c r="C722" s="7">
        <v>56644</v>
      </c>
      <c r="D722" s="6">
        <v>56737</v>
      </c>
      <c r="E722" s="7">
        <v>57036</v>
      </c>
      <c r="F722" s="6">
        <v>57225</v>
      </c>
      <c r="G722" s="7">
        <v>57322</v>
      </c>
      <c r="H722" s="6">
        <v>57445</v>
      </c>
      <c r="I722" s="7">
        <v>57640</v>
      </c>
      <c r="J722" s="6">
        <v>58031</v>
      </c>
      <c r="K722" s="7">
        <v>58230</v>
      </c>
      <c r="L722" s="6">
        <v>58330</v>
      </c>
      <c r="M722" s="7">
        <v>58477</v>
      </c>
      <c r="N722" s="6">
        <v>58655</v>
      </c>
      <c r="O722" s="7">
        <v>59006</v>
      </c>
      <c r="P722" s="6">
        <v>59323</v>
      </c>
    </row>
    <row r="723" spans="2:16">
      <c r="B723" s="6">
        <v>56548</v>
      </c>
      <c r="C723" s="7">
        <v>56646</v>
      </c>
      <c r="D723" s="6">
        <v>56738</v>
      </c>
      <c r="E723" s="7">
        <v>57037</v>
      </c>
      <c r="F723" s="6">
        <v>57226</v>
      </c>
      <c r="G723" s="7">
        <v>57323</v>
      </c>
      <c r="H723" s="6">
        <v>57446</v>
      </c>
      <c r="I723" s="7">
        <v>57645</v>
      </c>
      <c r="J723" s="6">
        <v>58032</v>
      </c>
      <c r="K723" s="7">
        <v>58231</v>
      </c>
      <c r="L723" s="6">
        <v>58332</v>
      </c>
      <c r="M723" s="7">
        <v>58479</v>
      </c>
      <c r="N723" s="6">
        <v>58710</v>
      </c>
      <c r="O723" s="7">
        <v>59007</v>
      </c>
      <c r="P723" s="6">
        <v>59330</v>
      </c>
    </row>
    <row r="724" spans="2:16">
      <c r="B724" s="6">
        <v>56549</v>
      </c>
      <c r="C724" s="7">
        <v>56647</v>
      </c>
      <c r="D724" s="6">
        <v>56740</v>
      </c>
      <c r="E724" s="7">
        <v>57038</v>
      </c>
      <c r="F724" s="6">
        <v>57227</v>
      </c>
      <c r="G724" s="7">
        <v>57324</v>
      </c>
      <c r="H724" s="6">
        <v>57448</v>
      </c>
      <c r="I724" s="7">
        <v>57647</v>
      </c>
      <c r="J724" s="6">
        <v>58035</v>
      </c>
      <c r="K724" s="7">
        <v>58235</v>
      </c>
      <c r="L724" s="6">
        <v>58335</v>
      </c>
      <c r="M724" s="7">
        <v>58482</v>
      </c>
      <c r="N724" s="6">
        <v>58711</v>
      </c>
      <c r="O724" s="7">
        <v>59012</v>
      </c>
      <c r="P724" s="6">
        <v>59333</v>
      </c>
    </row>
    <row r="725" spans="2:16">
      <c r="B725" s="6">
        <v>56550</v>
      </c>
      <c r="C725" s="7">
        <v>56650</v>
      </c>
      <c r="D725" s="6">
        <v>56741</v>
      </c>
      <c r="E725" s="7">
        <v>57039</v>
      </c>
      <c r="F725" s="6">
        <v>57231</v>
      </c>
      <c r="G725" s="7">
        <v>57325</v>
      </c>
      <c r="H725" s="6">
        <v>57450</v>
      </c>
      <c r="I725" s="7">
        <v>57650</v>
      </c>
      <c r="J725" s="6">
        <v>58036</v>
      </c>
      <c r="K725" s="7">
        <v>58237</v>
      </c>
      <c r="L725" s="6">
        <v>58338</v>
      </c>
      <c r="M725" s="7">
        <v>58484</v>
      </c>
      <c r="N725" s="6">
        <v>58713</v>
      </c>
      <c r="O725" s="7">
        <v>59013</v>
      </c>
      <c r="P725" s="6">
        <v>59338</v>
      </c>
    </row>
    <row r="726" spans="2:16">
      <c r="B726" s="6">
        <v>56551</v>
      </c>
      <c r="C726" s="7">
        <v>56651</v>
      </c>
      <c r="D726" s="6">
        <v>56742</v>
      </c>
      <c r="E726" s="7">
        <v>57040</v>
      </c>
      <c r="F726" s="6">
        <v>57233</v>
      </c>
      <c r="G726" s="7">
        <v>57328</v>
      </c>
      <c r="H726" s="6">
        <v>57451</v>
      </c>
      <c r="I726" s="7">
        <v>57656</v>
      </c>
      <c r="J726" s="6">
        <v>58038</v>
      </c>
      <c r="K726" s="7">
        <v>58238</v>
      </c>
      <c r="L726" s="6">
        <v>58341</v>
      </c>
      <c r="M726" s="7">
        <v>58489</v>
      </c>
      <c r="N726" s="6">
        <v>58716</v>
      </c>
      <c r="O726" s="7">
        <v>59014</v>
      </c>
      <c r="P726" s="6">
        <v>59348</v>
      </c>
    </row>
    <row r="727" spans="2:16">
      <c r="B727" s="6">
        <v>56552</v>
      </c>
      <c r="C727" s="7">
        <v>56652</v>
      </c>
      <c r="D727" s="6">
        <v>56744</v>
      </c>
      <c r="E727" s="7">
        <v>57043</v>
      </c>
      <c r="F727" s="6">
        <v>57234</v>
      </c>
      <c r="G727" s="7">
        <v>57330</v>
      </c>
      <c r="H727" s="6">
        <v>57454</v>
      </c>
      <c r="I727" s="7">
        <v>57718</v>
      </c>
      <c r="J727" s="6">
        <v>58039</v>
      </c>
      <c r="K727" s="7">
        <v>58240</v>
      </c>
      <c r="L727" s="6">
        <v>58344</v>
      </c>
      <c r="M727" s="7">
        <v>58492</v>
      </c>
      <c r="N727" s="6">
        <v>58721</v>
      </c>
      <c r="O727" s="7">
        <v>59018</v>
      </c>
      <c r="P727" s="6">
        <v>59412</v>
      </c>
    </row>
    <row r="728" spans="2:16">
      <c r="B728" s="6">
        <v>56554</v>
      </c>
      <c r="C728" s="7">
        <v>56653</v>
      </c>
      <c r="D728" s="6">
        <v>56748</v>
      </c>
      <c r="E728" s="7">
        <v>57044</v>
      </c>
      <c r="F728" s="6">
        <v>57237</v>
      </c>
      <c r="G728" s="7">
        <v>57331</v>
      </c>
      <c r="H728" s="6">
        <v>57456</v>
      </c>
      <c r="I728" s="7">
        <v>57719</v>
      </c>
      <c r="J728" s="6">
        <v>58040</v>
      </c>
      <c r="K728" s="7">
        <v>58241</v>
      </c>
      <c r="L728" s="6">
        <v>58345</v>
      </c>
      <c r="M728" s="7">
        <v>58495</v>
      </c>
      <c r="N728" s="6">
        <v>58722</v>
      </c>
      <c r="O728" s="7">
        <v>59020</v>
      </c>
      <c r="P728" s="6">
        <v>59417</v>
      </c>
    </row>
    <row r="729" spans="2:16">
      <c r="B729" s="6">
        <v>56556</v>
      </c>
      <c r="C729" s="7">
        <v>56654</v>
      </c>
      <c r="D729" s="6">
        <v>56750</v>
      </c>
      <c r="E729" s="7">
        <v>57045</v>
      </c>
      <c r="F729" s="6">
        <v>57238</v>
      </c>
      <c r="G729" s="7">
        <v>57332</v>
      </c>
      <c r="H729" s="6">
        <v>57457</v>
      </c>
      <c r="I729" s="7">
        <v>57729</v>
      </c>
      <c r="J729" s="6">
        <v>58041</v>
      </c>
      <c r="K729" s="7">
        <v>58243</v>
      </c>
      <c r="L729" s="6">
        <v>58346</v>
      </c>
      <c r="M729" s="7">
        <v>58497</v>
      </c>
      <c r="N729" s="6">
        <v>58725</v>
      </c>
      <c r="O729" s="7">
        <v>59026</v>
      </c>
      <c r="P729" s="6">
        <v>59422</v>
      </c>
    </row>
    <row r="730" spans="2:16">
      <c r="B730" s="6">
        <v>56557</v>
      </c>
      <c r="C730" s="7">
        <v>56655</v>
      </c>
      <c r="D730" s="6">
        <v>56751</v>
      </c>
      <c r="E730" s="7">
        <v>57046</v>
      </c>
      <c r="F730" s="6">
        <v>57239</v>
      </c>
      <c r="G730" s="7">
        <v>57334</v>
      </c>
      <c r="H730" s="6">
        <v>57461</v>
      </c>
      <c r="I730" s="7">
        <v>57732</v>
      </c>
      <c r="J730" s="6">
        <v>58043</v>
      </c>
      <c r="K730" s="7">
        <v>58249</v>
      </c>
      <c r="L730" s="6">
        <v>58348</v>
      </c>
      <c r="M730" s="7">
        <v>58523</v>
      </c>
      <c r="N730" s="6">
        <v>58727</v>
      </c>
      <c r="O730" s="7">
        <v>59027</v>
      </c>
      <c r="P730" s="6">
        <v>59424</v>
      </c>
    </row>
    <row r="731" spans="2:16">
      <c r="B731" s="6">
        <v>56565</v>
      </c>
      <c r="C731" s="7">
        <v>56659</v>
      </c>
      <c r="D731" s="6">
        <v>56754</v>
      </c>
      <c r="E731" s="7">
        <v>57047</v>
      </c>
      <c r="F731" s="6">
        <v>57241</v>
      </c>
      <c r="G731" s="7">
        <v>57339</v>
      </c>
      <c r="H731" s="6">
        <v>57462</v>
      </c>
      <c r="I731" s="7">
        <v>57736</v>
      </c>
      <c r="J731" s="6">
        <v>58045</v>
      </c>
      <c r="K731" s="7">
        <v>58250</v>
      </c>
      <c r="L731" s="6">
        <v>58352</v>
      </c>
      <c r="M731" s="7">
        <v>58524</v>
      </c>
      <c r="N731" s="6">
        <v>58730</v>
      </c>
      <c r="O731" s="7">
        <v>59029</v>
      </c>
      <c r="P731" s="6">
        <v>59425</v>
      </c>
    </row>
    <row r="732" spans="2:16">
      <c r="B732" s="6">
        <v>56566</v>
      </c>
      <c r="C732" s="7">
        <v>56660</v>
      </c>
      <c r="D732" s="6">
        <v>56757</v>
      </c>
      <c r="E732" s="7">
        <v>57048</v>
      </c>
      <c r="F732" s="6">
        <v>57243</v>
      </c>
      <c r="G732" s="7">
        <v>57342</v>
      </c>
      <c r="H732" s="6">
        <v>57465</v>
      </c>
      <c r="I732" s="7">
        <v>57742</v>
      </c>
      <c r="J732" s="6">
        <v>58046</v>
      </c>
      <c r="K732" s="7">
        <v>58251</v>
      </c>
      <c r="L732" s="6">
        <v>58353</v>
      </c>
      <c r="M732" s="7">
        <v>58538</v>
      </c>
      <c r="N732" s="6">
        <v>58731</v>
      </c>
      <c r="O732" s="7">
        <v>59030</v>
      </c>
      <c r="P732" s="6">
        <v>59427</v>
      </c>
    </row>
    <row r="733" spans="2:16">
      <c r="B733" s="6">
        <v>56567</v>
      </c>
      <c r="C733" s="7">
        <v>56663</v>
      </c>
      <c r="D733" s="6">
        <v>56758</v>
      </c>
      <c r="E733" s="7">
        <v>57050</v>
      </c>
      <c r="F733" s="6">
        <v>57244</v>
      </c>
      <c r="G733" s="7">
        <v>57348</v>
      </c>
      <c r="H733" s="6">
        <v>57468</v>
      </c>
      <c r="I733" s="7">
        <v>57744</v>
      </c>
      <c r="J733" s="6">
        <v>58047</v>
      </c>
      <c r="K733" s="7">
        <v>58255</v>
      </c>
      <c r="L733" s="6">
        <v>58355</v>
      </c>
      <c r="M733" s="7">
        <v>58540</v>
      </c>
      <c r="N733" s="6">
        <v>58733</v>
      </c>
      <c r="O733" s="7">
        <v>59031</v>
      </c>
      <c r="P733" s="6">
        <v>59434</v>
      </c>
    </row>
    <row r="734" spans="2:16">
      <c r="B734" s="6">
        <v>56568</v>
      </c>
      <c r="C734" s="7">
        <v>56666</v>
      </c>
      <c r="D734" s="6">
        <v>56759</v>
      </c>
      <c r="E734" s="7">
        <v>57051</v>
      </c>
      <c r="F734" s="6">
        <v>57246</v>
      </c>
      <c r="G734" s="7">
        <v>57349</v>
      </c>
      <c r="H734" s="6">
        <v>57469</v>
      </c>
      <c r="I734" s="7">
        <v>57745</v>
      </c>
      <c r="J734" s="6">
        <v>58048</v>
      </c>
      <c r="K734" s="7">
        <v>58256</v>
      </c>
      <c r="L734" s="6">
        <v>58356</v>
      </c>
      <c r="M734" s="7">
        <v>58544</v>
      </c>
      <c r="N734" s="6">
        <v>58740</v>
      </c>
      <c r="O734" s="7">
        <v>59034</v>
      </c>
      <c r="P734" s="6">
        <v>59436</v>
      </c>
    </row>
    <row r="735" spans="2:16">
      <c r="B735" s="6">
        <v>56570</v>
      </c>
      <c r="C735" s="7">
        <v>56667</v>
      </c>
      <c r="D735" s="6">
        <v>56760</v>
      </c>
      <c r="E735" s="7">
        <v>57053</v>
      </c>
      <c r="F735" s="6">
        <v>57247</v>
      </c>
      <c r="G735" s="7">
        <v>57353</v>
      </c>
      <c r="H735" s="6">
        <v>57472</v>
      </c>
      <c r="I735" s="7">
        <v>57747</v>
      </c>
      <c r="J735" s="6">
        <v>58049</v>
      </c>
      <c r="K735" s="7">
        <v>58257</v>
      </c>
      <c r="L735" s="6">
        <v>58362</v>
      </c>
      <c r="M735" s="7">
        <v>58545</v>
      </c>
      <c r="N735" s="6">
        <v>58744</v>
      </c>
      <c r="O735" s="7">
        <v>59035</v>
      </c>
      <c r="P735" s="6">
        <v>59441</v>
      </c>
    </row>
    <row r="736" spans="2:16">
      <c r="B736" s="6">
        <v>56571</v>
      </c>
      <c r="C736" s="7">
        <v>56670</v>
      </c>
      <c r="D736" s="6">
        <v>56761</v>
      </c>
      <c r="E736" s="7">
        <v>57054</v>
      </c>
      <c r="F736" s="6">
        <v>57248</v>
      </c>
      <c r="G736" s="7">
        <v>57354</v>
      </c>
      <c r="H736" s="6">
        <v>57474</v>
      </c>
      <c r="I736" s="7">
        <v>57750</v>
      </c>
      <c r="J736" s="6">
        <v>58051</v>
      </c>
      <c r="K736" s="7">
        <v>58258</v>
      </c>
      <c r="L736" s="6">
        <v>58363</v>
      </c>
      <c r="M736" s="7">
        <v>58549</v>
      </c>
      <c r="N736" s="6">
        <v>58746</v>
      </c>
      <c r="O736" s="7">
        <v>59037</v>
      </c>
      <c r="P736" s="6">
        <v>59442</v>
      </c>
    </row>
    <row r="737" spans="2:16">
      <c r="B737" s="6">
        <v>56572</v>
      </c>
      <c r="C737" s="7">
        <v>56671</v>
      </c>
      <c r="D737" s="6">
        <v>56762</v>
      </c>
      <c r="E737" s="7">
        <v>57057</v>
      </c>
      <c r="F737" s="6">
        <v>57249</v>
      </c>
      <c r="G737" s="7">
        <v>57355</v>
      </c>
      <c r="H737" s="6">
        <v>57476</v>
      </c>
      <c r="I737" s="7">
        <v>57754</v>
      </c>
      <c r="J737" s="6">
        <v>58052</v>
      </c>
      <c r="K737" s="7">
        <v>58259</v>
      </c>
      <c r="L737" s="6">
        <v>58366</v>
      </c>
      <c r="M737" s="7">
        <v>58552</v>
      </c>
      <c r="N737" s="6">
        <v>58747</v>
      </c>
      <c r="O737" s="7">
        <v>59043</v>
      </c>
      <c r="P737" s="6">
        <v>59443</v>
      </c>
    </row>
    <row r="738" spans="2:16">
      <c r="B738" s="6">
        <v>56573</v>
      </c>
      <c r="C738" s="7">
        <v>56672</v>
      </c>
      <c r="D738" s="6">
        <v>56763</v>
      </c>
      <c r="E738" s="7">
        <v>57058</v>
      </c>
      <c r="F738" s="6">
        <v>57251</v>
      </c>
      <c r="G738" s="7">
        <v>57357</v>
      </c>
      <c r="H738" s="6">
        <v>57477</v>
      </c>
      <c r="I738" s="7">
        <v>57759</v>
      </c>
      <c r="J738" s="6">
        <v>58053</v>
      </c>
      <c r="K738" s="7">
        <v>58260</v>
      </c>
      <c r="L738" s="6">
        <v>58367</v>
      </c>
      <c r="M738" s="7">
        <v>58553</v>
      </c>
      <c r="N738" s="6">
        <v>58748</v>
      </c>
      <c r="O738" s="7">
        <v>59044</v>
      </c>
      <c r="P738" s="6">
        <v>59445</v>
      </c>
    </row>
    <row r="739" spans="2:16">
      <c r="B739" s="6">
        <v>56574</v>
      </c>
      <c r="C739" s="7">
        <v>56676</v>
      </c>
      <c r="D739" s="6">
        <v>57001</v>
      </c>
      <c r="E739" s="7">
        <v>57059</v>
      </c>
      <c r="F739" s="6">
        <v>57256</v>
      </c>
      <c r="G739" s="7">
        <v>57359</v>
      </c>
      <c r="H739" s="6">
        <v>57479</v>
      </c>
      <c r="I739" s="7">
        <v>57761</v>
      </c>
      <c r="J739" s="6">
        <v>58054</v>
      </c>
      <c r="K739" s="7">
        <v>58261</v>
      </c>
      <c r="L739" s="6">
        <v>58368</v>
      </c>
      <c r="M739" s="7">
        <v>58558</v>
      </c>
      <c r="N739" s="6">
        <v>58752</v>
      </c>
      <c r="O739" s="7">
        <v>59063</v>
      </c>
      <c r="P739" s="6">
        <v>59452</v>
      </c>
    </row>
    <row r="740" spans="2:16">
      <c r="B740" s="6">
        <v>56576</v>
      </c>
      <c r="C740" s="7">
        <v>56678</v>
      </c>
      <c r="D740" s="6">
        <v>57002</v>
      </c>
      <c r="E740" s="7">
        <v>57061</v>
      </c>
      <c r="F740" s="6">
        <v>57259</v>
      </c>
      <c r="G740" s="7">
        <v>57362</v>
      </c>
      <c r="H740" s="6">
        <v>57522</v>
      </c>
      <c r="I740" s="7">
        <v>57765</v>
      </c>
      <c r="J740" s="6">
        <v>58057</v>
      </c>
      <c r="K740" s="7">
        <v>58262</v>
      </c>
      <c r="L740" s="6">
        <v>58370</v>
      </c>
      <c r="M740" s="7">
        <v>58559</v>
      </c>
      <c r="N740" s="6">
        <v>58756</v>
      </c>
      <c r="O740" s="7">
        <v>59065</v>
      </c>
      <c r="P740" s="6">
        <v>59454</v>
      </c>
    </row>
    <row r="741" spans="2:16">
      <c r="B741" s="6">
        <v>56578</v>
      </c>
      <c r="C741" s="7">
        <v>56680</v>
      </c>
      <c r="D741" s="6">
        <v>57003</v>
      </c>
      <c r="E741" s="7">
        <v>57062</v>
      </c>
      <c r="F741" s="6">
        <v>57261</v>
      </c>
      <c r="G741" s="7">
        <v>57365</v>
      </c>
      <c r="H741" s="6">
        <v>57526</v>
      </c>
      <c r="I741" s="7">
        <v>57766</v>
      </c>
      <c r="J741" s="6">
        <v>58059</v>
      </c>
      <c r="K741" s="7">
        <v>58265</v>
      </c>
      <c r="L741" s="6">
        <v>58372</v>
      </c>
      <c r="M741" s="7">
        <v>58560</v>
      </c>
      <c r="N741" s="6">
        <v>58757</v>
      </c>
      <c r="O741" s="7">
        <v>59073</v>
      </c>
      <c r="P741" s="6">
        <v>59457</v>
      </c>
    </row>
    <row r="742" spans="2:16">
      <c r="B742" s="6">
        <v>56579</v>
      </c>
      <c r="C742" s="7">
        <v>56682</v>
      </c>
      <c r="D742" s="6">
        <v>57004</v>
      </c>
      <c r="E742" s="7">
        <v>57063</v>
      </c>
      <c r="F742" s="6">
        <v>57262</v>
      </c>
      <c r="G742" s="7">
        <v>57366</v>
      </c>
      <c r="H742" s="6">
        <v>57528</v>
      </c>
      <c r="I742" s="7">
        <v>57769</v>
      </c>
      <c r="J742" s="6">
        <v>58060</v>
      </c>
      <c r="K742" s="7">
        <v>58266</v>
      </c>
      <c r="L742" s="6">
        <v>58380</v>
      </c>
      <c r="M742" s="7">
        <v>58561</v>
      </c>
      <c r="N742" s="6">
        <v>58758</v>
      </c>
      <c r="O742" s="7">
        <v>59079</v>
      </c>
      <c r="P742" s="6">
        <v>59465</v>
      </c>
    </row>
    <row r="743" spans="2:16">
      <c r="B743" s="6">
        <v>56580</v>
      </c>
      <c r="C743" s="7">
        <v>56683</v>
      </c>
      <c r="D743" s="6">
        <v>57010</v>
      </c>
      <c r="E743" s="7">
        <v>57065</v>
      </c>
      <c r="F743" s="6">
        <v>57263</v>
      </c>
      <c r="G743" s="7">
        <v>57367</v>
      </c>
      <c r="H743" s="6">
        <v>57529</v>
      </c>
      <c r="I743" s="7">
        <v>57773</v>
      </c>
      <c r="J743" s="6">
        <v>58064</v>
      </c>
      <c r="K743" s="7">
        <v>58267</v>
      </c>
      <c r="L743" s="6">
        <v>58384</v>
      </c>
      <c r="M743" s="7">
        <v>58564</v>
      </c>
      <c r="N743" s="6">
        <v>58759</v>
      </c>
      <c r="O743" s="7">
        <v>59081</v>
      </c>
      <c r="P743" s="6">
        <v>59468</v>
      </c>
    </row>
    <row r="744" spans="2:16">
      <c r="B744" s="6">
        <v>56581</v>
      </c>
      <c r="C744" s="7">
        <v>56684</v>
      </c>
      <c r="D744" s="6">
        <v>57012</v>
      </c>
      <c r="E744" s="7">
        <v>57066</v>
      </c>
      <c r="F744" s="6">
        <v>57264</v>
      </c>
      <c r="G744" s="7">
        <v>57368</v>
      </c>
      <c r="H744" s="6">
        <v>57531</v>
      </c>
      <c r="I744" s="7">
        <v>57777</v>
      </c>
      <c r="J744" s="6">
        <v>58067</v>
      </c>
      <c r="K744" s="7">
        <v>58269</v>
      </c>
      <c r="L744" s="6">
        <v>58415</v>
      </c>
      <c r="M744" s="7">
        <v>58565</v>
      </c>
      <c r="N744" s="6">
        <v>58761</v>
      </c>
      <c r="O744" s="7">
        <v>59082</v>
      </c>
      <c r="P744" s="6">
        <v>59472</v>
      </c>
    </row>
    <row r="745" spans="2:16">
      <c r="B745" s="6">
        <v>56584</v>
      </c>
      <c r="C745" s="7">
        <v>56685</v>
      </c>
      <c r="D745" s="6">
        <v>57014</v>
      </c>
      <c r="E745" s="7">
        <v>57070</v>
      </c>
      <c r="F745" s="6">
        <v>57265</v>
      </c>
      <c r="G745" s="7">
        <v>57369</v>
      </c>
      <c r="H745" s="6">
        <v>57532</v>
      </c>
      <c r="I745" s="7">
        <v>57778</v>
      </c>
      <c r="J745" s="6">
        <v>58068</v>
      </c>
      <c r="K745" s="7">
        <v>58270</v>
      </c>
      <c r="L745" s="6">
        <v>58420</v>
      </c>
      <c r="M745" s="7">
        <v>58568</v>
      </c>
      <c r="N745" s="6">
        <v>58762</v>
      </c>
      <c r="O745" s="7">
        <v>59088</v>
      </c>
      <c r="P745" s="6">
        <v>59474</v>
      </c>
    </row>
    <row r="746" spans="2:16">
      <c r="B746" s="6">
        <v>56585</v>
      </c>
      <c r="C746" s="7">
        <v>56710</v>
      </c>
      <c r="D746" s="6">
        <v>57015</v>
      </c>
      <c r="E746" s="7">
        <v>57071</v>
      </c>
      <c r="F746" s="6">
        <v>57266</v>
      </c>
      <c r="G746" s="7">
        <v>57374</v>
      </c>
      <c r="H746" s="6">
        <v>57533</v>
      </c>
      <c r="I746" s="7">
        <v>57779</v>
      </c>
      <c r="J746" s="6">
        <v>58071</v>
      </c>
      <c r="K746" s="7">
        <v>58272</v>
      </c>
      <c r="L746" s="6">
        <v>58421</v>
      </c>
      <c r="M746" s="7">
        <v>58571</v>
      </c>
      <c r="N746" s="6">
        <v>58763</v>
      </c>
      <c r="O746" s="7">
        <v>59089</v>
      </c>
      <c r="P746" s="6">
        <v>59482</v>
      </c>
    </row>
    <row r="747" spans="2:16">
      <c r="B747" s="6">
        <v>56586</v>
      </c>
      <c r="C747" s="7">
        <v>56712</v>
      </c>
      <c r="D747" s="6">
        <v>57016</v>
      </c>
      <c r="E747" s="7">
        <v>57072</v>
      </c>
      <c r="F747" s="6">
        <v>57268</v>
      </c>
      <c r="G747" s="7">
        <v>57376</v>
      </c>
      <c r="H747" s="6">
        <v>57538</v>
      </c>
      <c r="I747" s="7">
        <v>57782</v>
      </c>
      <c r="J747" s="6">
        <v>58072</v>
      </c>
      <c r="K747" s="7">
        <v>58273</v>
      </c>
      <c r="L747" s="6">
        <v>58425</v>
      </c>
      <c r="M747" s="7">
        <v>58573</v>
      </c>
      <c r="N747" s="6">
        <v>58765</v>
      </c>
      <c r="O747" s="7">
        <v>59201</v>
      </c>
      <c r="P747" s="6">
        <v>59485</v>
      </c>
    </row>
    <row r="748" spans="2:16">
      <c r="B748" s="6">
        <v>56587</v>
      </c>
      <c r="C748" s="7">
        <v>56713</v>
      </c>
      <c r="D748" s="6">
        <v>57017</v>
      </c>
      <c r="E748" s="7">
        <v>57073</v>
      </c>
      <c r="F748" s="6">
        <v>57269</v>
      </c>
      <c r="G748" s="7">
        <v>57380</v>
      </c>
      <c r="H748" s="6">
        <v>57542</v>
      </c>
      <c r="I748" s="7">
        <v>57788</v>
      </c>
      <c r="J748" s="6">
        <v>58077</v>
      </c>
      <c r="K748" s="7">
        <v>58274</v>
      </c>
      <c r="L748" s="6">
        <v>58428</v>
      </c>
      <c r="M748" s="7">
        <v>58575</v>
      </c>
      <c r="N748" s="6">
        <v>58768</v>
      </c>
      <c r="O748" s="7">
        <v>59212</v>
      </c>
      <c r="P748" s="6">
        <v>59486</v>
      </c>
    </row>
    <row r="749" spans="2:16">
      <c r="B749" s="6">
        <v>56588</v>
      </c>
      <c r="C749" s="7">
        <v>56714</v>
      </c>
      <c r="D749" s="6">
        <v>57018</v>
      </c>
      <c r="E749" s="7">
        <v>57075</v>
      </c>
      <c r="F749" s="6">
        <v>57271</v>
      </c>
      <c r="G749" s="7">
        <v>57384</v>
      </c>
      <c r="H749" s="6">
        <v>57548</v>
      </c>
      <c r="I749" s="7">
        <v>57793</v>
      </c>
      <c r="J749" s="6">
        <v>58079</v>
      </c>
      <c r="K749" s="7">
        <v>58275</v>
      </c>
      <c r="L749" s="6">
        <v>58430</v>
      </c>
      <c r="M749" s="7">
        <v>58576</v>
      </c>
      <c r="N749" s="6">
        <v>58770</v>
      </c>
      <c r="O749" s="7">
        <v>59217</v>
      </c>
      <c r="P749" s="6">
        <v>59487</v>
      </c>
    </row>
    <row r="750" spans="2:16">
      <c r="B750" s="6">
        <v>56589</v>
      </c>
      <c r="C750" s="7">
        <v>56715</v>
      </c>
      <c r="D750" s="6">
        <v>57020</v>
      </c>
      <c r="E750" s="7">
        <v>57076</v>
      </c>
      <c r="F750" s="6">
        <v>57272</v>
      </c>
      <c r="G750" s="7">
        <v>57386</v>
      </c>
      <c r="H750" s="6">
        <v>57559</v>
      </c>
      <c r="I750" s="7">
        <v>57794</v>
      </c>
      <c r="J750" s="6">
        <v>58081</v>
      </c>
      <c r="K750" s="7">
        <v>58276</v>
      </c>
      <c r="L750" s="6">
        <v>58433</v>
      </c>
      <c r="M750" s="7">
        <v>58577</v>
      </c>
      <c r="N750" s="6">
        <v>58775</v>
      </c>
      <c r="O750" s="7">
        <v>59218</v>
      </c>
      <c r="P750" s="6">
        <v>59489</v>
      </c>
    </row>
    <row r="751" spans="2:16">
      <c r="B751" s="6">
        <v>56590</v>
      </c>
      <c r="C751" s="7">
        <v>56723</v>
      </c>
      <c r="D751" s="6">
        <v>57021</v>
      </c>
      <c r="E751" s="7">
        <v>57077</v>
      </c>
      <c r="F751" s="6">
        <v>57273</v>
      </c>
      <c r="G751" s="7">
        <v>57421</v>
      </c>
      <c r="H751" s="6">
        <v>57564</v>
      </c>
      <c r="I751" s="7">
        <v>58002</v>
      </c>
      <c r="J751" s="6">
        <v>58210</v>
      </c>
      <c r="K751" s="7">
        <v>58278</v>
      </c>
      <c r="L751" s="6">
        <v>58436</v>
      </c>
      <c r="M751" s="7">
        <v>58579</v>
      </c>
      <c r="N751" s="6">
        <v>58781</v>
      </c>
      <c r="O751" s="7">
        <v>59219</v>
      </c>
      <c r="P751" s="6">
        <v>59501</v>
      </c>
    </row>
    <row r="752" spans="2:16">
      <c r="B752" s="6">
        <v>56591</v>
      </c>
      <c r="C752" s="7">
        <v>56724</v>
      </c>
      <c r="D752" s="6">
        <v>57022</v>
      </c>
      <c r="E752" s="7">
        <v>57198</v>
      </c>
      <c r="F752" s="6">
        <v>57274</v>
      </c>
      <c r="G752" s="7">
        <v>57422</v>
      </c>
      <c r="H752" s="6">
        <v>57566</v>
      </c>
      <c r="I752" s="7">
        <v>58004</v>
      </c>
      <c r="J752" s="6">
        <v>58213</v>
      </c>
      <c r="K752" s="7">
        <v>58282</v>
      </c>
      <c r="L752" s="6">
        <v>58441</v>
      </c>
      <c r="M752" s="7">
        <v>58621</v>
      </c>
      <c r="N752" s="6">
        <v>58782</v>
      </c>
      <c r="O752" s="7">
        <v>59230</v>
      </c>
      <c r="P752" s="6">
        <v>59521</v>
      </c>
    </row>
    <row r="753" spans="2:16">
      <c r="B753" s="6">
        <v>56592</v>
      </c>
      <c r="C753" s="7">
        <v>56725</v>
      </c>
      <c r="D753" s="6">
        <v>57024</v>
      </c>
      <c r="E753" s="7">
        <v>57212</v>
      </c>
      <c r="F753" s="6">
        <v>57276</v>
      </c>
      <c r="G753" s="7">
        <v>57427</v>
      </c>
      <c r="H753" s="6">
        <v>57568</v>
      </c>
      <c r="I753" s="7">
        <v>58005</v>
      </c>
      <c r="J753" s="6">
        <v>58214</v>
      </c>
      <c r="K753" s="7">
        <v>58301</v>
      </c>
      <c r="L753" s="6">
        <v>58442</v>
      </c>
      <c r="M753" s="7">
        <v>58622</v>
      </c>
      <c r="N753" s="6">
        <v>58784</v>
      </c>
      <c r="O753" s="7">
        <v>59231</v>
      </c>
      <c r="P753" s="6">
        <v>59522</v>
      </c>
    </row>
    <row r="754" spans="2:16">
      <c r="B754" s="6">
        <v>56594</v>
      </c>
      <c r="C754" s="7">
        <v>56726</v>
      </c>
      <c r="D754" s="6">
        <v>57025</v>
      </c>
      <c r="E754" s="7">
        <v>57213</v>
      </c>
      <c r="F754" s="6">
        <v>57278</v>
      </c>
      <c r="G754" s="7">
        <v>57428</v>
      </c>
      <c r="H754" s="6">
        <v>57570</v>
      </c>
      <c r="I754" s="7">
        <v>58006</v>
      </c>
      <c r="J754" s="6">
        <v>58218</v>
      </c>
      <c r="K754" s="7">
        <v>58310</v>
      </c>
      <c r="L754" s="6">
        <v>58444</v>
      </c>
      <c r="M754" s="7">
        <v>58623</v>
      </c>
      <c r="N754" s="6">
        <v>58785</v>
      </c>
      <c r="O754" s="7">
        <v>59245</v>
      </c>
      <c r="P754" s="6">
        <v>59526</v>
      </c>
    </row>
    <row r="764" spans="2:16">
      <c r="B764" s="2" t="str">
        <f>B8</f>
        <v>Effective June 1, 2025</v>
      </c>
    </row>
    <row r="765" ht="13.5"/>
    <row r="766" ht="13.5" spans="2:16">
      <c r="B766" s="3" t="s">
        <v>1318</v>
      </c>
      <c r="C766" s="4"/>
      <c r="D766" s="4"/>
      <c r="E766" s="4"/>
      <c r="F766" s="4"/>
      <c r="G766" s="4"/>
      <c r="H766" s="4"/>
      <c r="I766" s="4"/>
      <c r="J766" s="4"/>
      <c r="K766" s="4"/>
      <c r="L766" s="4"/>
      <c r="M766" s="4"/>
      <c r="N766" s="4"/>
      <c r="O766" s="4"/>
      <c r="P766" s="5"/>
    </row>
    <row r="768" spans="2:16">
      <c r="B768" s="6">
        <v>59535</v>
      </c>
      <c r="C768" s="7">
        <v>59846</v>
      </c>
      <c r="D768" s="6">
        <v>60511</v>
      </c>
      <c r="E768" s="7">
        <v>60952</v>
      </c>
      <c r="F768" s="6">
        <v>61053</v>
      </c>
      <c r="G768" s="7">
        <v>61312</v>
      </c>
      <c r="H768" s="6">
        <v>61379</v>
      </c>
      <c r="I768" s="7">
        <v>61467</v>
      </c>
      <c r="J768" s="6">
        <v>61560</v>
      </c>
      <c r="K768" s="7">
        <v>61770</v>
      </c>
      <c r="L768" s="6">
        <v>61882</v>
      </c>
      <c r="M768" s="7">
        <v>62047</v>
      </c>
      <c r="N768" s="6">
        <v>62266</v>
      </c>
      <c r="O768" s="7">
        <v>62356</v>
      </c>
      <c r="P768" s="6">
        <v>62441</v>
      </c>
    </row>
    <row r="769" spans="2:16">
      <c r="B769" s="6">
        <v>59544</v>
      </c>
      <c r="C769" s="7">
        <v>59847</v>
      </c>
      <c r="D769" s="6">
        <v>60518</v>
      </c>
      <c r="E769" s="7">
        <v>60953</v>
      </c>
      <c r="F769" s="6">
        <v>61054</v>
      </c>
      <c r="G769" s="7">
        <v>61313</v>
      </c>
      <c r="H769" s="6">
        <v>61410</v>
      </c>
      <c r="I769" s="7">
        <v>61469</v>
      </c>
      <c r="J769" s="6">
        <v>61561</v>
      </c>
      <c r="K769" s="7">
        <v>61771</v>
      </c>
      <c r="L769" s="6">
        <v>61910</v>
      </c>
      <c r="M769" s="7">
        <v>62049</v>
      </c>
      <c r="N769" s="6">
        <v>62268</v>
      </c>
      <c r="O769" s="7">
        <v>62357</v>
      </c>
      <c r="P769" s="6">
        <v>62442</v>
      </c>
    </row>
    <row r="770" spans="2:16">
      <c r="B770" s="6">
        <v>59631</v>
      </c>
      <c r="C770" s="7">
        <v>59856</v>
      </c>
      <c r="D770" s="6">
        <v>60520</v>
      </c>
      <c r="E770" s="7">
        <v>60955</v>
      </c>
      <c r="F770" s="6">
        <v>61060</v>
      </c>
      <c r="G770" s="7">
        <v>61314</v>
      </c>
      <c r="H770" s="6">
        <v>61412</v>
      </c>
      <c r="I770" s="7">
        <v>61470</v>
      </c>
      <c r="J770" s="6">
        <v>61565</v>
      </c>
      <c r="K770" s="7">
        <v>61772</v>
      </c>
      <c r="L770" s="6">
        <v>61912</v>
      </c>
      <c r="M770" s="7">
        <v>62050</v>
      </c>
      <c r="N770" s="6">
        <v>62271</v>
      </c>
      <c r="O770" s="7">
        <v>62358</v>
      </c>
      <c r="P770" s="6">
        <v>62444</v>
      </c>
    </row>
    <row r="771" spans="2:16">
      <c r="B771" s="6">
        <v>59632</v>
      </c>
      <c r="C771" s="7">
        <v>59858</v>
      </c>
      <c r="D771" s="6">
        <v>60530</v>
      </c>
      <c r="E771" s="7">
        <v>60958</v>
      </c>
      <c r="F771" s="6">
        <v>61062</v>
      </c>
      <c r="G771" s="7">
        <v>61315</v>
      </c>
      <c r="H771" s="6">
        <v>61413</v>
      </c>
      <c r="I771" s="7">
        <v>61471</v>
      </c>
      <c r="J771" s="6">
        <v>61567</v>
      </c>
      <c r="K771" s="7">
        <v>61773</v>
      </c>
      <c r="L771" s="6">
        <v>61913</v>
      </c>
      <c r="M771" s="7">
        <v>62051</v>
      </c>
      <c r="N771" s="6">
        <v>62272</v>
      </c>
      <c r="O771" s="7">
        <v>62360</v>
      </c>
      <c r="P771" s="6">
        <v>62445</v>
      </c>
    </row>
    <row r="772" spans="2:16">
      <c r="B772" s="6">
        <v>59634</v>
      </c>
      <c r="C772" s="7">
        <v>59863</v>
      </c>
      <c r="D772" s="6">
        <v>60531</v>
      </c>
      <c r="E772" s="7">
        <v>60959</v>
      </c>
      <c r="F772" s="6">
        <v>61063</v>
      </c>
      <c r="G772" s="7">
        <v>61316</v>
      </c>
      <c r="H772" s="6">
        <v>61414</v>
      </c>
      <c r="I772" s="7">
        <v>61472</v>
      </c>
      <c r="J772" s="6">
        <v>61569</v>
      </c>
      <c r="K772" s="7">
        <v>61774</v>
      </c>
      <c r="L772" s="6">
        <v>61914</v>
      </c>
      <c r="M772" s="7">
        <v>62052</v>
      </c>
      <c r="N772" s="6">
        <v>62273</v>
      </c>
      <c r="O772" s="7">
        <v>62361</v>
      </c>
      <c r="P772" s="6">
        <v>62446</v>
      </c>
    </row>
    <row r="773" spans="2:16">
      <c r="B773" s="6">
        <v>59638</v>
      </c>
      <c r="C773" s="7">
        <v>59865</v>
      </c>
      <c r="D773" s="6">
        <v>60537</v>
      </c>
      <c r="E773" s="7">
        <v>60960</v>
      </c>
      <c r="F773" s="6">
        <v>61064</v>
      </c>
      <c r="G773" s="7">
        <v>61318</v>
      </c>
      <c r="H773" s="6">
        <v>61415</v>
      </c>
      <c r="I773" s="7">
        <v>61473</v>
      </c>
      <c r="J773" s="6">
        <v>61570</v>
      </c>
      <c r="K773" s="7">
        <v>61775</v>
      </c>
      <c r="L773" s="6">
        <v>61917</v>
      </c>
      <c r="M773" s="7">
        <v>62054</v>
      </c>
      <c r="N773" s="6">
        <v>62274</v>
      </c>
      <c r="O773" s="7">
        <v>62363</v>
      </c>
      <c r="P773" s="6">
        <v>62447</v>
      </c>
    </row>
    <row r="774" spans="2:16">
      <c r="B774" s="6">
        <v>59639</v>
      </c>
      <c r="C774" s="7">
        <v>59871</v>
      </c>
      <c r="D774" s="6">
        <v>60541</v>
      </c>
      <c r="E774" s="7">
        <v>60961</v>
      </c>
      <c r="F774" s="6">
        <v>61067</v>
      </c>
      <c r="G774" s="7">
        <v>61319</v>
      </c>
      <c r="H774" s="6">
        <v>61416</v>
      </c>
      <c r="I774" s="7">
        <v>61474</v>
      </c>
      <c r="J774" s="6">
        <v>61572</v>
      </c>
      <c r="K774" s="7">
        <v>61776</v>
      </c>
      <c r="L774" s="6">
        <v>61919</v>
      </c>
      <c r="M774" s="7">
        <v>62056</v>
      </c>
      <c r="N774" s="6">
        <v>62275</v>
      </c>
      <c r="O774" s="7">
        <v>62365</v>
      </c>
      <c r="P774" s="6">
        <v>62448</v>
      </c>
    </row>
    <row r="775" spans="2:16">
      <c r="B775" s="6">
        <v>59640</v>
      </c>
      <c r="C775" s="7">
        <v>59872</v>
      </c>
      <c r="D775" s="6">
        <v>60549</v>
      </c>
      <c r="E775" s="7">
        <v>60962</v>
      </c>
      <c r="F775" s="6">
        <v>61070</v>
      </c>
      <c r="G775" s="7">
        <v>61321</v>
      </c>
      <c r="H775" s="6">
        <v>61417</v>
      </c>
      <c r="I775" s="7">
        <v>61475</v>
      </c>
      <c r="J775" s="6">
        <v>61720</v>
      </c>
      <c r="K775" s="7">
        <v>61777</v>
      </c>
      <c r="L775" s="6">
        <v>61924</v>
      </c>
      <c r="M775" s="7">
        <v>62061</v>
      </c>
      <c r="N775" s="6">
        <v>62277</v>
      </c>
      <c r="O775" s="7">
        <v>62366</v>
      </c>
      <c r="P775" s="6">
        <v>62449</v>
      </c>
    </row>
    <row r="776" spans="2:16">
      <c r="B776" s="6">
        <v>59643</v>
      </c>
      <c r="C776" s="7">
        <v>59873</v>
      </c>
      <c r="D776" s="6">
        <v>60550</v>
      </c>
      <c r="E776" s="7">
        <v>60963</v>
      </c>
      <c r="F776" s="6">
        <v>61074</v>
      </c>
      <c r="G776" s="7">
        <v>61322</v>
      </c>
      <c r="H776" s="6">
        <v>61418</v>
      </c>
      <c r="I776" s="7">
        <v>61476</v>
      </c>
      <c r="J776" s="6">
        <v>61721</v>
      </c>
      <c r="K776" s="7">
        <v>61778</v>
      </c>
      <c r="L776" s="6">
        <v>61925</v>
      </c>
      <c r="M776" s="7">
        <v>62063</v>
      </c>
      <c r="N776" s="6">
        <v>62281</v>
      </c>
      <c r="O776" s="7">
        <v>62367</v>
      </c>
      <c r="P776" s="6">
        <v>62451</v>
      </c>
    </row>
    <row r="777" spans="2:16">
      <c r="B777" s="6">
        <v>59644</v>
      </c>
      <c r="C777" s="7">
        <v>59875</v>
      </c>
      <c r="D777" s="6">
        <v>60551</v>
      </c>
      <c r="E777" s="7">
        <v>60964</v>
      </c>
      <c r="F777" s="6">
        <v>61075</v>
      </c>
      <c r="G777" s="7">
        <v>61324</v>
      </c>
      <c r="H777" s="6">
        <v>61420</v>
      </c>
      <c r="I777" s="7">
        <v>61477</v>
      </c>
      <c r="J777" s="6">
        <v>61722</v>
      </c>
      <c r="K777" s="7">
        <v>61810</v>
      </c>
      <c r="L777" s="6">
        <v>61928</v>
      </c>
      <c r="M777" s="7">
        <v>62065</v>
      </c>
      <c r="N777" s="6">
        <v>62283</v>
      </c>
      <c r="O777" s="7">
        <v>62370</v>
      </c>
      <c r="P777" s="6">
        <v>62452</v>
      </c>
    </row>
    <row r="778" spans="2:16">
      <c r="B778" s="6">
        <v>59645</v>
      </c>
      <c r="C778" s="7">
        <v>59901</v>
      </c>
      <c r="D778" s="6">
        <v>60552</v>
      </c>
      <c r="E778" s="7">
        <v>60966</v>
      </c>
      <c r="F778" s="6">
        <v>61078</v>
      </c>
      <c r="G778" s="7">
        <v>61325</v>
      </c>
      <c r="H778" s="6">
        <v>61421</v>
      </c>
      <c r="I778" s="7">
        <v>61478</v>
      </c>
      <c r="J778" s="6">
        <v>61723</v>
      </c>
      <c r="K778" s="7">
        <v>61811</v>
      </c>
      <c r="L778" s="6">
        <v>61929</v>
      </c>
      <c r="M778" s="7">
        <v>62070</v>
      </c>
      <c r="N778" s="6">
        <v>62284</v>
      </c>
      <c r="O778" s="7">
        <v>62373</v>
      </c>
      <c r="P778" s="6">
        <v>62461</v>
      </c>
    </row>
    <row r="779" spans="2:16">
      <c r="B779" s="6">
        <v>59710</v>
      </c>
      <c r="C779" s="7">
        <v>59910</v>
      </c>
      <c r="D779" s="6">
        <v>60553</v>
      </c>
      <c r="E779" s="7">
        <v>60967</v>
      </c>
      <c r="F779" s="6">
        <v>61085</v>
      </c>
      <c r="G779" s="7">
        <v>61326</v>
      </c>
      <c r="H779" s="6">
        <v>61422</v>
      </c>
      <c r="I779" s="7">
        <v>61479</v>
      </c>
      <c r="J779" s="6">
        <v>61724</v>
      </c>
      <c r="K779" s="7">
        <v>61812</v>
      </c>
      <c r="L779" s="6">
        <v>61930</v>
      </c>
      <c r="M779" s="7">
        <v>62075</v>
      </c>
      <c r="N779" s="6">
        <v>62288</v>
      </c>
      <c r="O779" s="7">
        <v>62374</v>
      </c>
      <c r="P779" s="6">
        <v>62462</v>
      </c>
    </row>
    <row r="780" spans="2:16">
      <c r="B780" s="6">
        <v>59711</v>
      </c>
      <c r="C780" s="7">
        <v>59914</v>
      </c>
      <c r="D780" s="6">
        <v>60557</v>
      </c>
      <c r="E780" s="7">
        <v>60968</v>
      </c>
      <c r="F780" s="6">
        <v>61087</v>
      </c>
      <c r="G780" s="7">
        <v>61327</v>
      </c>
      <c r="H780" s="6">
        <v>61423</v>
      </c>
      <c r="I780" s="7">
        <v>61480</v>
      </c>
      <c r="J780" s="6">
        <v>61725</v>
      </c>
      <c r="K780" s="7">
        <v>61813</v>
      </c>
      <c r="L780" s="6">
        <v>61931</v>
      </c>
      <c r="M780" s="7">
        <v>62076</v>
      </c>
      <c r="N780" s="6">
        <v>62297</v>
      </c>
      <c r="O780" s="7">
        <v>62375</v>
      </c>
      <c r="P780" s="6">
        <v>62463</v>
      </c>
    </row>
    <row r="781" spans="2:16">
      <c r="B781" s="6">
        <v>59713</v>
      </c>
      <c r="C781" s="7">
        <v>59915</v>
      </c>
      <c r="D781" s="6">
        <v>60910</v>
      </c>
      <c r="E781" s="7">
        <v>60969</v>
      </c>
      <c r="F781" s="6">
        <v>61089</v>
      </c>
      <c r="G781" s="7">
        <v>61328</v>
      </c>
      <c r="H781" s="6">
        <v>61425</v>
      </c>
      <c r="I781" s="7">
        <v>61482</v>
      </c>
      <c r="J781" s="6">
        <v>61726</v>
      </c>
      <c r="K781" s="7">
        <v>61814</v>
      </c>
      <c r="L781" s="6">
        <v>61932</v>
      </c>
      <c r="M781" s="7">
        <v>62078</v>
      </c>
      <c r="N781" s="6">
        <v>62311</v>
      </c>
      <c r="O781" s="7">
        <v>62376</v>
      </c>
      <c r="P781" s="6">
        <v>62465</v>
      </c>
    </row>
    <row r="782" spans="2:16">
      <c r="B782" s="6">
        <v>59722</v>
      </c>
      <c r="C782" s="7">
        <v>59916</v>
      </c>
      <c r="D782" s="6">
        <v>60911</v>
      </c>
      <c r="E782" s="7">
        <v>60973</v>
      </c>
      <c r="F782" s="6">
        <v>61230</v>
      </c>
      <c r="G782" s="7">
        <v>61329</v>
      </c>
      <c r="H782" s="6">
        <v>61426</v>
      </c>
      <c r="I782" s="7">
        <v>61483</v>
      </c>
      <c r="J782" s="6">
        <v>61728</v>
      </c>
      <c r="K782" s="7">
        <v>61816</v>
      </c>
      <c r="L782" s="6">
        <v>61933</v>
      </c>
      <c r="M782" s="7">
        <v>62079</v>
      </c>
      <c r="N782" s="6">
        <v>62312</v>
      </c>
      <c r="O782" s="7">
        <v>62378</v>
      </c>
      <c r="P782" s="6">
        <v>62466</v>
      </c>
    </row>
    <row r="783" spans="2:16">
      <c r="B783" s="6">
        <v>59724</v>
      </c>
      <c r="C783" s="7">
        <v>59918</v>
      </c>
      <c r="D783" s="6">
        <v>60912</v>
      </c>
      <c r="E783" s="7">
        <v>60974</v>
      </c>
      <c r="F783" s="6">
        <v>61231</v>
      </c>
      <c r="G783" s="7">
        <v>61330</v>
      </c>
      <c r="H783" s="6">
        <v>61427</v>
      </c>
      <c r="I783" s="7">
        <v>61484</v>
      </c>
      <c r="J783" s="6">
        <v>61730</v>
      </c>
      <c r="K783" s="7">
        <v>61817</v>
      </c>
      <c r="L783" s="6">
        <v>61937</v>
      </c>
      <c r="M783" s="7">
        <v>62080</v>
      </c>
      <c r="N783" s="6">
        <v>62313</v>
      </c>
      <c r="O783" s="7">
        <v>62379</v>
      </c>
      <c r="P783" s="6">
        <v>62468</v>
      </c>
    </row>
    <row r="784" spans="2:16">
      <c r="B784" s="6">
        <v>59725</v>
      </c>
      <c r="C784" s="7">
        <v>59919</v>
      </c>
      <c r="D784" s="6">
        <v>60913</v>
      </c>
      <c r="E784" s="7">
        <v>61001</v>
      </c>
      <c r="F784" s="6">
        <v>61233</v>
      </c>
      <c r="G784" s="7">
        <v>61333</v>
      </c>
      <c r="H784" s="6">
        <v>61428</v>
      </c>
      <c r="I784" s="7">
        <v>61485</v>
      </c>
      <c r="J784" s="6">
        <v>61731</v>
      </c>
      <c r="K784" s="7">
        <v>61818</v>
      </c>
      <c r="L784" s="6">
        <v>61940</v>
      </c>
      <c r="M784" s="7">
        <v>62081</v>
      </c>
      <c r="N784" s="6">
        <v>62314</v>
      </c>
      <c r="O784" s="7">
        <v>62380</v>
      </c>
      <c r="P784" s="6">
        <v>62469</v>
      </c>
    </row>
    <row r="785" spans="2:16">
      <c r="B785" s="6">
        <v>59730</v>
      </c>
      <c r="C785" s="7">
        <v>59922</v>
      </c>
      <c r="D785" s="6">
        <v>60917</v>
      </c>
      <c r="E785" s="7">
        <v>61006</v>
      </c>
      <c r="F785" s="6">
        <v>61234</v>
      </c>
      <c r="G785" s="7">
        <v>61334</v>
      </c>
      <c r="H785" s="6">
        <v>61431</v>
      </c>
      <c r="I785" s="7">
        <v>61486</v>
      </c>
      <c r="J785" s="6">
        <v>61732</v>
      </c>
      <c r="K785" s="7">
        <v>61830</v>
      </c>
      <c r="L785" s="6">
        <v>61942</v>
      </c>
      <c r="M785" s="7">
        <v>62082</v>
      </c>
      <c r="N785" s="6">
        <v>62316</v>
      </c>
      <c r="O785" s="7">
        <v>62410</v>
      </c>
      <c r="P785" s="6">
        <v>62473</v>
      </c>
    </row>
    <row r="786" spans="2:16">
      <c r="B786" s="6">
        <v>59735</v>
      </c>
      <c r="C786" s="7">
        <v>59926</v>
      </c>
      <c r="D786" s="6">
        <v>60918</v>
      </c>
      <c r="E786" s="7">
        <v>61007</v>
      </c>
      <c r="F786" s="6">
        <v>61235</v>
      </c>
      <c r="G786" s="7">
        <v>61336</v>
      </c>
      <c r="H786" s="6">
        <v>61432</v>
      </c>
      <c r="I786" s="7">
        <v>61488</v>
      </c>
      <c r="J786" s="6">
        <v>61733</v>
      </c>
      <c r="K786" s="7">
        <v>61831</v>
      </c>
      <c r="L786" s="6">
        <v>61943</v>
      </c>
      <c r="M786" s="7">
        <v>62083</v>
      </c>
      <c r="N786" s="6">
        <v>62318</v>
      </c>
      <c r="O786" s="7">
        <v>62411</v>
      </c>
      <c r="P786" s="6">
        <v>62474</v>
      </c>
    </row>
    <row r="787" spans="2:16">
      <c r="B787" s="6">
        <v>59740</v>
      </c>
      <c r="C787" s="7">
        <v>59927</v>
      </c>
      <c r="D787" s="6">
        <v>60919</v>
      </c>
      <c r="E787" s="7">
        <v>61012</v>
      </c>
      <c r="F787" s="6">
        <v>61238</v>
      </c>
      <c r="G787" s="7">
        <v>61337</v>
      </c>
      <c r="H787" s="6">
        <v>61434</v>
      </c>
      <c r="I787" s="7">
        <v>61489</v>
      </c>
      <c r="J787" s="6">
        <v>61734</v>
      </c>
      <c r="K787" s="7">
        <v>61839</v>
      </c>
      <c r="L787" s="6">
        <v>61949</v>
      </c>
      <c r="M787" s="7">
        <v>62086</v>
      </c>
      <c r="N787" s="6">
        <v>62319</v>
      </c>
      <c r="O787" s="7">
        <v>62413</v>
      </c>
      <c r="P787" s="6">
        <v>62475</v>
      </c>
    </row>
    <row r="788" spans="2:16">
      <c r="B788" s="6">
        <v>59743</v>
      </c>
      <c r="C788" s="7">
        <v>59929</v>
      </c>
      <c r="D788" s="6">
        <v>60920</v>
      </c>
      <c r="E788" s="7">
        <v>61014</v>
      </c>
      <c r="F788" s="6">
        <v>61242</v>
      </c>
      <c r="G788" s="7">
        <v>61338</v>
      </c>
      <c r="H788" s="6">
        <v>61435</v>
      </c>
      <c r="I788" s="7">
        <v>61490</v>
      </c>
      <c r="J788" s="6">
        <v>61735</v>
      </c>
      <c r="K788" s="7">
        <v>61840</v>
      </c>
      <c r="L788" s="6">
        <v>61951</v>
      </c>
      <c r="M788" s="7">
        <v>62091</v>
      </c>
      <c r="N788" s="6">
        <v>62320</v>
      </c>
      <c r="O788" s="7">
        <v>62414</v>
      </c>
      <c r="P788" s="6">
        <v>62476</v>
      </c>
    </row>
    <row r="789" spans="2:16">
      <c r="B789" s="6">
        <v>59746</v>
      </c>
      <c r="C789" s="7">
        <v>59931</v>
      </c>
      <c r="D789" s="6">
        <v>60921</v>
      </c>
      <c r="E789" s="7">
        <v>61015</v>
      </c>
      <c r="F789" s="6">
        <v>61243</v>
      </c>
      <c r="G789" s="7">
        <v>61340</v>
      </c>
      <c r="H789" s="6">
        <v>61436</v>
      </c>
      <c r="I789" s="7">
        <v>61491</v>
      </c>
      <c r="J789" s="6">
        <v>61737</v>
      </c>
      <c r="K789" s="7">
        <v>61841</v>
      </c>
      <c r="L789" s="6">
        <v>61957</v>
      </c>
      <c r="M789" s="7">
        <v>62092</v>
      </c>
      <c r="N789" s="6">
        <v>62321</v>
      </c>
      <c r="O789" s="7">
        <v>62417</v>
      </c>
      <c r="P789" s="6">
        <v>62477</v>
      </c>
    </row>
    <row r="790" spans="2:16">
      <c r="B790" s="6">
        <v>59747</v>
      </c>
      <c r="C790" s="7">
        <v>59932</v>
      </c>
      <c r="D790" s="6">
        <v>60922</v>
      </c>
      <c r="E790" s="7">
        <v>61018</v>
      </c>
      <c r="F790" s="6">
        <v>61250</v>
      </c>
      <c r="G790" s="7">
        <v>61341</v>
      </c>
      <c r="H790" s="6">
        <v>61437</v>
      </c>
      <c r="I790" s="7">
        <v>61501</v>
      </c>
      <c r="J790" s="6">
        <v>61738</v>
      </c>
      <c r="K790" s="7">
        <v>61842</v>
      </c>
      <c r="L790" s="6">
        <v>62006</v>
      </c>
      <c r="M790" s="7">
        <v>62094</v>
      </c>
      <c r="N790" s="6">
        <v>62324</v>
      </c>
      <c r="O790" s="7">
        <v>62418</v>
      </c>
      <c r="P790" s="6">
        <v>62478</v>
      </c>
    </row>
    <row r="791" spans="2:16">
      <c r="B791" s="6">
        <v>59748</v>
      </c>
      <c r="C791" s="7">
        <v>59933</v>
      </c>
      <c r="D791" s="6">
        <v>60924</v>
      </c>
      <c r="E791" s="7">
        <v>61019</v>
      </c>
      <c r="F791" s="6">
        <v>61251</v>
      </c>
      <c r="G791" s="7">
        <v>61342</v>
      </c>
      <c r="H791" s="6">
        <v>61438</v>
      </c>
      <c r="I791" s="7">
        <v>61516</v>
      </c>
      <c r="J791" s="6">
        <v>61739</v>
      </c>
      <c r="K791" s="7">
        <v>61843</v>
      </c>
      <c r="L791" s="6">
        <v>62011</v>
      </c>
      <c r="M791" s="7">
        <v>62097</v>
      </c>
      <c r="N791" s="6">
        <v>62325</v>
      </c>
      <c r="O791" s="7">
        <v>62419</v>
      </c>
      <c r="P791" s="6">
        <v>62479</v>
      </c>
    </row>
    <row r="792" spans="2:16">
      <c r="B792" s="6">
        <v>59749</v>
      </c>
      <c r="C792" s="7">
        <v>59935</v>
      </c>
      <c r="D792" s="6">
        <v>60927</v>
      </c>
      <c r="E792" s="7">
        <v>61024</v>
      </c>
      <c r="F792" s="6">
        <v>61252</v>
      </c>
      <c r="G792" s="7">
        <v>61344</v>
      </c>
      <c r="H792" s="6">
        <v>61439</v>
      </c>
      <c r="I792" s="7">
        <v>61517</v>
      </c>
      <c r="J792" s="6">
        <v>61740</v>
      </c>
      <c r="K792" s="7">
        <v>61844</v>
      </c>
      <c r="L792" s="6">
        <v>62012</v>
      </c>
      <c r="M792" s="7">
        <v>62098</v>
      </c>
      <c r="N792" s="6">
        <v>62326</v>
      </c>
      <c r="O792" s="7">
        <v>62420</v>
      </c>
      <c r="P792" s="6">
        <v>62480</v>
      </c>
    </row>
    <row r="793" spans="2:16">
      <c r="B793" s="6">
        <v>59751</v>
      </c>
      <c r="C793" s="7">
        <v>59936</v>
      </c>
      <c r="D793" s="6">
        <v>60928</v>
      </c>
      <c r="E793" s="7">
        <v>61028</v>
      </c>
      <c r="F793" s="6">
        <v>61258</v>
      </c>
      <c r="G793" s="7">
        <v>61345</v>
      </c>
      <c r="H793" s="6">
        <v>61440</v>
      </c>
      <c r="I793" s="7">
        <v>61526</v>
      </c>
      <c r="J793" s="6">
        <v>61741</v>
      </c>
      <c r="K793" s="7">
        <v>61845</v>
      </c>
      <c r="L793" s="6">
        <v>62013</v>
      </c>
      <c r="M793" s="7">
        <v>62214</v>
      </c>
      <c r="N793" s="6">
        <v>62329</v>
      </c>
      <c r="O793" s="7">
        <v>62421</v>
      </c>
      <c r="P793" s="6">
        <v>62501</v>
      </c>
    </row>
    <row r="794" spans="2:16">
      <c r="B794" s="6">
        <v>59754</v>
      </c>
      <c r="C794" s="7">
        <v>59937</v>
      </c>
      <c r="D794" s="6">
        <v>60929</v>
      </c>
      <c r="E794" s="7">
        <v>61030</v>
      </c>
      <c r="F794" s="6">
        <v>61259</v>
      </c>
      <c r="G794" s="7">
        <v>61349</v>
      </c>
      <c r="H794" s="6">
        <v>61441</v>
      </c>
      <c r="I794" s="7">
        <v>61529</v>
      </c>
      <c r="J794" s="6">
        <v>61743</v>
      </c>
      <c r="K794" s="7">
        <v>61846</v>
      </c>
      <c r="L794" s="6">
        <v>62014</v>
      </c>
      <c r="M794" s="7">
        <v>62217</v>
      </c>
      <c r="N794" s="6">
        <v>62330</v>
      </c>
      <c r="O794" s="7">
        <v>62422</v>
      </c>
      <c r="P794" s="6">
        <v>62510</v>
      </c>
    </row>
    <row r="795" spans="2:16">
      <c r="B795" s="6">
        <v>59755</v>
      </c>
      <c r="C795" s="7">
        <v>60034</v>
      </c>
      <c r="D795" s="6">
        <v>60930</v>
      </c>
      <c r="E795" s="7">
        <v>61031</v>
      </c>
      <c r="F795" s="6">
        <v>61260</v>
      </c>
      <c r="G795" s="7">
        <v>61353</v>
      </c>
      <c r="H795" s="6">
        <v>61442</v>
      </c>
      <c r="I795" s="7">
        <v>61531</v>
      </c>
      <c r="J795" s="6">
        <v>61744</v>
      </c>
      <c r="K795" s="7">
        <v>61849</v>
      </c>
      <c r="L795" s="6">
        <v>62015</v>
      </c>
      <c r="M795" s="7">
        <v>62218</v>
      </c>
      <c r="N795" s="6">
        <v>62336</v>
      </c>
      <c r="O795" s="7">
        <v>62423</v>
      </c>
      <c r="P795" s="6">
        <v>62512</v>
      </c>
    </row>
    <row r="796" spans="2:16">
      <c r="B796" s="6">
        <v>59759</v>
      </c>
      <c r="C796" s="7">
        <v>60111</v>
      </c>
      <c r="D796" s="6">
        <v>60931</v>
      </c>
      <c r="E796" s="7">
        <v>61038</v>
      </c>
      <c r="F796" s="6">
        <v>61261</v>
      </c>
      <c r="G796" s="7">
        <v>61358</v>
      </c>
      <c r="H796" s="6">
        <v>61447</v>
      </c>
      <c r="I796" s="7">
        <v>61532</v>
      </c>
      <c r="J796" s="6">
        <v>61745</v>
      </c>
      <c r="K796" s="7">
        <v>61850</v>
      </c>
      <c r="L796" s="6">
        <v>62016</v>
      </c>
      <c r="M796" s="7">
        <v>62231</v>
      </c>
      <c r="N796" s="6">
        <v>62338</v>
      </c>
      <c r="O796" s="7">
        <v>62424</v>
      </c>
      <c r="P796" s="6">
        <v>62514</v>
      </c>
    </row>
    <row r="797" spans="2:16">
      <c r="B797" s="6">
        <v>59760</v>
      </c>
      <c r="C797" s="7">
        <v>60150</v>
      </c>
      <c r="D797" s="6">
        <v>60933</v>
      </c>
      <c r="E797" s="7">
        <v>61039</v>
      </c>
      <c r="F797" s="6">
        <v>61262</v>
      </c>
      <c r="G797" s="7">
        <v>61359</v>
      </c>
      <c r="H797" s="6">
        <v>61449</v>
      </c>
      <c r="I797" s="7">
        <v>61533</v>
      </c>
      <c r="J797" s="6">
        <v>61747</v>
      </c>
      <c r="K797" s="7">
        <v>61852</v>
      </c>
      <c r="L797" s="6">
        <v>62017</v>
      </c>
      <c r="M797" s="7">
        <v>62237</v>
      </c>
      <c r="N797" s="6">
        <v>62339</v>
      </c>
      <c r="O797" s="7">
        <v>62425</v>
      </c>
      <c r="P797" s="6">
        <v>62515</v>
      </c>
    </row>
    <row r="798" spans="2:16">
      <c r="B798" s="6">
        <v>59761</v>
      </c>
      <c r="C798" s="7">
        <v>60151</v>
      </c>
      <c r="D798" s="6">
        <v>60934</v>
      </c>
      <c r="E798" s="7">
        <v>61041</v>
      </c>
      <c r="F798" s="6">
        <v>61263</v>
      </c>
      <c r="G798" s="7">
        <v>61360</v>
      </c>
      <c r="H798" s="6">
        <v>61450</v>
      </c>
      <c r="I798" s="7">
        <v>61534</v>
      </c>
      <c r="J798" s="6">
        <v>61748</v>
      </c>
      <c r="K798" s="7">
        <v>61854</v>
      </c>
      <c r="L798" s="6">
        <v>62019</v>
      </c>
      <c r="M798" s="7">
        <v>62238</v>
      </c>
      <c r="N798" s="6">
        <v>62340</v>
      </c>
      <c r="O798" s="7">
        <v>62426</v>
      </c>
      <c r="P798" s="6">
        <v>62518</v>
      </c>
    </row>
    <row r="799" spans="2:16">
      <c r="B799" s="6">
        <v>59821</v>
      </c>
      <c r="C799" s="7">
        <v>60182</v>
      </c>
      <c r="D799" s="6">
        <v>60935</v>
      </c>
      <c r="E799" s="7">
        <v>61042</v>
      </c>
      <c r="F799" s="6">
        <v>61270</v>
      </c>
      <c r="G799" s="7">
        <v>61361</v>
      </c>
      <c r="H799" s="6">
        <v>61452</v>
      </c>
      <c r="I799" s="7">
        <v>61535</v>
      </c>
      <c r="J799" s="6">
        <v>61749</v>
      </c>
      <c r="K799" s="7">
        <v>61859</v>
      </c>
      <c r="L799" s="6">
        <v>62021</v>
      </c>
      <c r="M799" s="7">
        <v>62241</v>
      </c>
      <c r="N799" s="6">
        <v>62341</v>
      </c>
      <c r="O799" s="7">
        <v>62427</v>
      </c>
      <c r="P799" s="6">
        <v>62520</v>
      </c>
    </row>
    <row r="800" spans="2:16">
      <c r="B800" s="6">
        <v>59824</v>
      </c>
      <c r="C800" s="7">
        <v>60420</v>
      </c>
      <c r="D800" s="6">
        <v>60938</v>
      </c>
      <c r="E800" s="7">
        <v>61043</v>
      </c>
      <c r="F800" s="6">
        <v>61272</v>
      </c>
      <c r="G800" s="7">
        <v>61367</v>
      </c>
      <c r="H800" s="6">
        <v>61453</v>
      </c>
      <c r="I800" s="7">
        <v>61536</v>
      </c>
      <c r="J800" s="6">
        <v>61750</v>
      </c>
      <c r="K800" s="7">
        <v>61862</v>
      </c>
      <c r="L800" s="6">
        <v>62022</v>
      </c>
      <c r="M800" s="7">
        <v>62242</v>
      </c>
      <c r="N800" s="6">
        <v>62343</v>
      </c>
      <c r="O800" s="7">
        <v>62428</v>
      </c>
      <c r="P800" s="6">
        <v>62530</v>
      </c>
    </row>
    <row r="801" spans="2:16">
      <c r="B801" s="6">
        <v>59825</v>
      </c>
      <c r="C801" s="7">
        <v>60424</v>
      </c>
      <c r="D801" s="6">
        <v>60940</v>
      </c>
      <c r="E801" s="7">
        <v>61044</v>
      </c>
      <c r="F801" s="6">
        <v>61274</v>
      </c>
      <c r="G801" s="7">
        <v>61368</v>
      </c>
      <c r="H801" s="6">
        <v>61454</v>
      </c>
      <c r="I801" s="7">
        <v>61540</v>
      </c>
      <c r="J801" s="6">
        <v>61752</v>
      </c>
      <c r="K801" s="7">
        <v>61863</v>
      </c>
      <c r="L801" s="6">
        <v>62027</v>
      </c>
      <c r="M801" s="7">
        <v>62244</v>
      </c>
      <c r="N801" s="6">
        <v>62345</v>
      </c>
      <c r="O801" s="7">
        <v>62431</v>
      </c>
      <c r="P801" s="6">
        <v>62533</v>
      </c>
    </row>
    <row r="802" spans="2:16">
      <c r="B802" s="6">
        <v>59830</v>
      </c>
      <c r="C802" s="7">
        <v>60437</v>
      </c>
      <c r="D802" s="6">
        <v>60941</v>
      </c>
      <c r="E802" s="7">
        <v>61046</v>
      </c>
      <c r="F802" s="6">
        <v>61277</v>
      </c>
      <c r="G802" s="7">
        <v>61369</v>
      </c>
      <c r="H802" s="6">
        <v>61455</v>
      </c>
      <c r="I802" s="7">
        <v>61541</v>
      </c>
      <c r="J802" s="6">
        <v>61753</v>
      </c>
      <c r="K802" s="7">
        <v>61865</v>
      </c>
      <c r="L802" s="6">
        <v>62028</v>
      </c>
      <c r="M802" s="7">
        <v>62245</v>
      </c>
      <c r="N802" s="6">
        <v>62346</v>
      </c>
      <c r="O802" s="7">
        <v>62432</v>
      </c>
      <c r="P802" s="6">
        <v>62534</v>
      </c>
    </row>
    <row r="803" spans="2:16">
      <c r="B803" s="6">
        <v>59831</v>
      </c>
      <c r="C803" s="7">
        <v>60444</v>
      </c>
      <c r="D803" s="6">
        <v>60942</v>
      </c>
      <c r="E803" s="7">
        <v>61047</v>
      </c>
      <c r="F803" s="6">
        <v>61279</v>
      </c>
      <c r="G803" s="7">
        <v>61370</v>
      </c>
      <c r="H803" s="6">
        <v>61458</v>
      </c>
      <c r="I803" s="7">
        <v>61542</v>
      </c>
      <c r="J803" s="6">
        <v>61754</v>
      </c>
      <c r="K803" s="7">
        <v>61870</v>
      </c>
      <c r="L803" s="6">
        <v>62031</v>
      </c>
      <c r="M803" s="7">
        <v>62252</v>
      </c>
      <c r="N803" s="6">
        <v>62347</v>
      </c>
      <c r="O803" s="7">
        <v>62433</v>
      </c>
      <c r="P803" s="6">
        <v>62536</v>
      </c>
    </row>
    <row r="804" spans="2:16">
      <c r="B804" s="6">
        <v>59834</v>
      </c>
      <c r="C804" s="7">
        <v>60447</v>
      </c>
      <c r="D804" s="6">
        <v>60944</v>
      </c>
      <c r="E804" s="7">
        <v>61048</v>
      </c>
      <c r="F804" s="6">
        <v>61281</v>
      </c>
      <c r="G804" s="7">
        <v>61373</v>
      </c>
      <c r="H804" s="6">
        <v>61459</v>
      </c>
      <c r="I804" s="7">
        <v>61543</v>
      </c>
      <c r="J804" s="6">
        <v>61756</v>
      </c>
      <c r="K804" s="7">
        <v>61871</v>
      </c>
      <c r="L804" s="6">
        <v>62032</v>
      </c>
      <c r="M804" s="7">
        <v>62253</v>
      </c>
      <c r="N804" s="6">
        <v>62348</v>
      </c>
      <c r="O804" s="7">
        <v>62434</v>
      </c>
      <c r="P804" s="6">
        <v>62539</v>
      </c>
    </row>
    <row r="805" spans="2:16">
      <c r="B805" s="6">
        <v>59836</v>
      </c>
      <c r="C805" s="7">
        <v>60460</v>
      </c>
      <c r="D805" s="6">
        <v>60946</v>
      </c>
      <c r="E805" s="7">
        <v>61049</v>
      </c>
      <c r="F805" s="6">
        <v>61283</v>
      </c>
      <c r="G805" s="7">
        <v>61375</v>
      </c>
      <c r="H805" s="6">
        <v>61460</v>
      </c>
      <c r="I805" s="7">
        <v>61544</v>
      </c>
      <c r="J805" s="6">
        <v>61758</v>
      </c>
      <c r="K805" s="7">
        <v>61872</v>
      </c>
      <c r="L805" s="6">
        <v>62033</v>
      </c>
      <c r="M805" s="7">
        <v>62255</v>
      </c>
      <c r="N805" s="6">
        <v>62349</v>
      </c>
      <c r="O805" s="7">
        <v>62436</v>
      </c>
      <c r="P805" s="6">
        <v>62543</v>
      </c>
    </row>
    <row r="806" spans="2:16">
      <c r="B806" s="6">
        <v>59840</v>
      </c>
      <c r="C806" s="7">
        <v>60468</v>
      </c>
      <c r="D806" s="6">
        <v>60948</v>
      </c>
      <c r="E806" s="7">
        <v>61050</v>
      </c>
      <c r="F806" s="6">
        <v>61285</v>
      </c>
      <c r="G806" s="7">
        <v>61376</v>
      </c>
      <c r="H806" s="6">
        <v>61462</v>
      </c>
      <c r="I806" s="7">
        <v>61545</v>
      </c>
      <c r="J806" s="6">
        <v>61759</v>
      </c>
      <c r="K806" s="7">
        <v>61875</v>
      </c>
      <c r="L806" s="6">
        <v>62036</v>
      </c>
      <c r="M806" s="7">
        <v>62257</v>
      </c>
      <c r="N806" s="6">
        <v>62351</v>
      </c>
      <c r="O806" s="7">
        <v>62438</v>
      </c>
      <c r="P806" s="6">
        <v>62544</v>
      </c>
    </row>
    <row r="807" spans="2:16">
      <c r="B807" s="6">
        <v>59842</v>
      </c>
      <c r="C807" s="7">
        <v>60470</v>
      </c>
      <c r="D807" s="6">
        <v>60949</v>
      </c>
      <c r="E807" s="7">
        <v>61051</v>
      </c>
      <c r="F807" s="6">
        <v>61310</v>
      </c>
      <c r="G807" s="7">
        <v>61377</v>
      </c>
      <c r="H807" s="6">
        <v>61465</v>
      </c>
      <c r="I807" s="7">
        <v>61546</v>
      </c>
      <c r="J807" s="6">
        <v>61760</v>
      </c>
      <c r="K807" s="7">
        <v>61876</v>
      </c>
      <c r="L807" s="6">
        <v>62044</v>
      </c>
      <c r="M807" s="7">
        <v>62261</v>
      </c>
      <c r="N807" s="6">
        <v>62353</v>
      </c>
      <c r="O807" s="7">
        <v>62439</v>
      </c>
      <c r="P807" s="6">
        <v>62545</v>
      </c>
    </row>
    <row r="808" spans="2:16">
      <c r="B808" s="6">
        <v>59843</v>
      </c>
      <c r="C808" s="7">
        <v>60479</v>
      </c>
      <c r="D808" s="6">
        <v>60951</v>
      </c>
      <c r="E808" s="7">
        <v>61052</v>
      </c>
      <c r="F808" s="6">
        <v>61311</v>
      </c>
      <c r="G808" s="7">
        <v>61378</v>
      </c>
      <c r="H808" s="6">
        <v>61466</v>
      </c>
      <c r="I808" s="7">
        <v>61559</v>
      </c>
      <c r="J808" s="6">
        <v>61769</v>
      </c>
      <c r="K808" s="7">
        <v>61878</v>
      </c>
      <c r="L808" s="6">
        <v>62045</v>
      </c>
      <c r="M808" s="7">
        <v>62263</v>
      </c>
      <c r="N808" s="6">
        <v>62354</v>
      </c>
      <c r="O808" s="7">
        <v>62440</v>
      </c>
      <c r="P808" s="6">
        <v>62547</v>
      </c>
    </row>
    <row r="818" spans="2:16">
      <c r="B818" s="2" t="str">
        <f>B8</f>
        <v>Effective June 1, 2025</v>
      </c>
    </row>
    <row r="819" ht="13.5"/>
    <row r="820" ht="13.5" spans="2:16">
      <c r="B820" s="3" t="s">
        <v>1318</v>
      </c>
      <c r="C820" s="4"/>
      <c r="D820" s="4"/>
      <c r="E820" s="4"/>
      <c r="F820" s="4"/>
      <c r="G820" s="4"/>
      <c r="H820" s="4"/>
      <c r="I820" s="4"/>
      <c r="J820" s="4"/>
      <c r="K820" s="4"/>
      <c r="L820" s="4"/>
      <c r="M820" s="4"/>
      <c r="N820" s="4"/>
      <c r="O820" s="4"/>
      <c r="P820" s="5"/>
    </row>
    <row r="822" spans="2:16">
      <c r="B822" s="6">
        <v>62548</v>
      </c>
      <c r="C822" s="7">
        <v>62661</v>
      </c>
      <c r="D822" s="6">
        <v>62830</v>
      </c>
      <c r="E822" s="7">
        <v>62893</v>
      </c>
      <c r="F822" s="6">
        <v>62977</v>
      </c>
      <c r="G822" s="7">
        <v>63343</v>
      </c>
      <c r="H822" s="6">
        <v>63459</v>
      </c>
      <c r="I822" s="7">
        <v>63621</v>
      </c>
      <c r="J822" s="6">
        <v>63783</v>
      </c>
      <c r="K822" s="7">
        <v>63945</v>
      </c>
      <c r="L822" s="6">
        <v>64426</v>
      </c>
      <c r="M822" s="7">
        <v>64484</v>
      </c>
      <c r="N822" s="6">
        <v>64660</v>
      </c>
      <c r="O822" s="7">
        <v>64761</v>
      </c>
      <c r="P822" s="6">
        <v>65032</v>
      </c>
    </row>
    <row r="823" spans="2:16">
      <c r="B823" s="6">
        <v>62550</v>
      </c>
      <c r="C823" s="7">
        <v>62662</v>
      </c>
      <c r="D823" s="6">
        <v>62831</v>
      </c>
      <c r="E823" s="7">
        <v>62894</v>
      </c>
      <c r="F823" s="6">
        <v>62979</v>
      </c>
      <c r="G823" s="7">
        <v>63344</v>
      </c>
      <c r="H823" s="6">
        <v>63460</v>
      </c>
      <c r="I823" s="7">
        <v>63622</v>
      </c>
      <c r="J823" s="6">
        <v>63785</v>
      </c>
      <c r="K823" s="7">
        <v>63947</v>
      </c>
      <c r="L823" s="6">
        <v>64427</v>
      </c>
      <c r="M823" s="7">
        <v>64486</v>
      </c>
      <c r="N823" s="6">
        <v>64661</v>
      </c>
      <c r="O823" s="7">
        <v>64762</v>
      </c>
      <c r="P823" s="6">
        <v>65034</v>
      </c>
    </row>
    <row r="824" spans="2:16">
      <c r="B824" s="6">
        <v>62551</v>
      </c>
      <c r="C824" s="7">
        <v>62663</v>
      </c>
      <c r="D824" s="6">
        <v>62832</v>
      </c>
      <c r="E824" s="7">
        <v>62895</v>
      </c>
      <c r="F824" s="6">
        <v>62982</v>
      </c>
      <c r="G824" s="7">
        <v>63345</v>
      </c>
      <c r="H824" s="6">
        <v>63461</v>
      </c>
      <c r="I824" s="7">
        <v>63623</v>
      </c>
      <c r="J824" s="6">
        <v>63820</v>
      </c>
      <c r="K824" s="7">
        <v>63953</v>
      </c>
      <c r="L824" s="6">
        <v>64428</v>
      </c>
      <c r="M824" s="7">
        <v>64489</v>
      </c>
      <c r="N824" s="6">
        <v>64664</v>
      </c>
      <c r="O824" s="7">
        <v>64763</v>
      </c>
      <c r="P824" s="6">
        <v>65035</v>
      </c>
    </row>
    <row r="825" spans="2:16">
      <c r="B825" s="6">
        <v>62552</v>
      </c>
      <c r="C825" s="7">
        <v>62664</v>
      </c>
      <c r="D825" s="6">
        <v>62835</v>
      </c>
      <c r="E825" s="7">
        <v>62897</v>
      </c>
      <c r="F825" s="6">
        <v>62983</v>
      </c>
      <c r="G825" s="7">
        <v>63349</v>
      </c>
      <c r="H825" s="6">
        <v>63462</v>
      </c>
      <c r="I825" s="7">
        <v>63624</v>
      </c>
      <c r="J825" s="6">
        <v>63821</v>
      </c>
      <c r="K825" s="7">
        <v>63955</v>
      </c>
      <c r="L825" s="6">
        <v>64430</v>
      </c>
      <c r="M825" s="7">
        <v>64490</v>
      </c>
      <c r="N825" s="6">
        <v>64668</v>
      </c>
      <c r="O825" s="7">
        <v>64767</v>
      </c>
      <c r="P825" s="6">
        <v>65036</v>
      </c>
    </row>
    <row r="826" spans="2:16">
      <c r="B826" s="6">
        <v>62555</v>
      </c>
      <c r="C826" s="7">
        <v>62665</v>
      </c>
      <c r="D826" s="6">
        <v>62836</v>
      </c>
      <c r="E826" s="7">
        <v>62899</v>
      </c>
      <c r="F826" s="6">
        <v>62984</v>
      </c>
      <c r="G826" s="7">
        <v>63350</v>
      </c>
      <c r="H826" s="6">
        <v>63463</v>
      </c>
      <c r="I826" s="7">
        <v>63626</v>
      </c>
      <c r="J826" s="6">
        <v>63822</v>
      </c>
      <c r="K826" s="7">
        <v>63960</v>
      </c>
      <c r="L826" s="6">
        <v>64431</v>
      </c>
      <c r="M826" s="7">
        <v>64492</v>
      </c>
      <c r="N826" s="6">
        <v>64670</v>
      </c>
      <c r="O826" s="7">
        <v>64769</v>
      </c>
      <c r="P826" s="6">
        <v>65037</v>
      </c>
    </row>
    <row r="827" spans="2:16">
      <c r="B827" s="6">
        <v>62556</v>
      </c>
      <c r="C827" s="7">
        <v>62666</v>
      </c>
      <c r="D827" s="6">
        <v>62837</v>
      </c>
      <c r="E827" s="7">
        <v>62905</v>
      </c>
      <c r="F827" s="6">
        <v>62985</v>
      </c>
      <c r="G827" s="7">
        <v>63351</v>
      </c>
      <c r="H827" s="6">
        <v>63464</v>
      </c>
      <c r="I827" s="7">
        <v>63627</v>
      </c>
      <c r="J827" s="6">
        <v>63823</v>
      </c>
      <c r="K827" s="7">
        <v>63963</v>
      </c>
      <c r="L827" s="6">
        <v>64433</v>
      </c>
      <c r="M827" s="7">
        <v>64493</v>
      </c>
      <c r="N827" s="6">
        <v>64671</v>
      </c>
      <c r="O827" s="7">
        <v>64770</v>
      </c>
      <c r="P827" s="6">
        <v>65038</v>
      </c>
    </row>
    <row r="828" spans="2:16">
      <c r="B828" s="6">
        <v>62557</v>
      </c>
      <c r="C828" s="7">
        <v>62667</v>
      </c>
      <c r="D828" s="6">
        <v>62838</v>
      </c>
      <c r="E828" s="7">
        <v>62907</v>
      </c>
      <c r="F828" s="6">
        <v>62987</v>
      </c>
      <c r="G828" s="7">
        <v>63352</v>
      </c>
      <c r="H828" s="6">
        <v>63465</v>
      </c>
      <c r="I828" s="7">
        <v>63628</v>
      </c>
      <c r="J828" s="6">
        <v>63825</v>
      </c>
      <c r="K828" s="7">
        <v>63965</v>
      </c>
      <c r="L828" s="6">
        <v>64434</v>
      </c>
      <c r="M828" s="7">
        <v>64494</v>
      </c>
      <c r="N828" s="6">
        <v>64673</v>
      </c>
      <c r="O828" s="7">
        <v>64771</v>
      </c>
      <c r="P828" s="6">
        <v>65039</v>
      </c>
    </row>
    <row r="829" spans="2:16">
      <c r="B829" s="6">
        <v>62558</v>
      </c>
      <c r="C829" s="7">
        <v>62668</v>
      </c>
      <c r="D829" s="6">
        <v>62842</v>
      </c>
      <c r="E829" s="7">
        <v>62908</v>
      </c>
      <c r="F829" s="6">
        <v>62988</v>
      </c>
      <c r="G829" s="7">
        <v>63353</v>
      </c>
      <c r="H829" s="6">
        <v>63466</v>
      </c>
      <c r="I829" s="7">
        <v>63631</v>
      </c>
      <c r="J829" s="6">
        <v>63827</v>
      </c>
      <c r="K829" s="7">
        <v>63966</v>
      </c>
      <c r="L829" s="6">
        <v>64436</v>
      </c>
      <c r="M829" s="7">
        <v>64496</v>
      </c>
      <c r="N829" s="6">
        <v>64674</v>
      </c>
      <c r="O829" s="7">
        <v>64776</v>
      </c>
      <c r="P829" s="6">
        <v>65040</v>
      </c>
    </row>
    <row r="830" spans="2:16">
      <c r="B830" s="6">
        <v>62560</v>
      </c>
      <c r="C830" s="7">
        <v>62670</v>
      </c>
      <c r="D830" s="6">
        <v>62844</v>
      </c>
      <c r="E830" s="7">
        <v>62909</v>
      </c>
      <c r="F830" s="6">
        <v>62990</v>
      </c>
      <c r="G830" s="7">
        <v>63357</v>
      </c>
      <c r="H830" s="6">
        <v>63468</v>
      </c>
      <c r="I830" s="7">
        <v>63636</v>
      </c>
      <c r="J830" s="6">
        <v>63829</v>
      </c>
      <c r="K830" s="7">
        <v>63967</v>
      </c>
      <c r="L830" s="6">
        <v>64438</v>
      </c>
      <c r="M830" s="7">
        <v>64497</v>
      </c>
      <c r="N830" s="6">
        <v>64676</v>
      </c>
      <c r="O830" s="7">
        <v>64778</v>
      </c>
      <c r="P830" s="6">
        <v>65041</v>
      </c>
    </row>
    <row r="831" spans="2:16">
      <c r="B831" s="6">
        <v>62565</v>
      </c>
      <c r="C831" s="7">
        <v>62671</v>
      </c>
      <c r="D831" s="6">
        <v>62845</v>
      </c>
      <c r="E831" s="7">
        <v>62912</v>
      </c>
      <c r="F831" s="6">
        <v>62991</v>
      </c>
      <c r="G831" s="7">
        <v>63359</v>
      </c>
      <c r="H831" s="6">
        <v>63469</v>
      </c>
      <c r="I831" s="7">
        <v>63637</v>
      </c>
      <c r="J831" s="6">
        <v>63830</v>
      </c>
      <c r="K831" s="7">
        <v>64001</v>
      </c>
      <c r="L831" s="6">
        <v>64439</v>
      </c>
      <c r="M831" s="7">
        <v>64620</v>
      </c>
      <c r="N831" s="6">
        <v>64679</v>
      </c>
      <c r="O831" s="7">
        <v>64779</v>
      </c>
      <c r="P831" s="6">
        <v>65042</v>
      </c>
    </row>
    <row r="832" spans="2:16">
      <c r="B832" s="6">
        <v>62567</v>
      </c>
      <c r="C832" s="7">
        <v>62672</v>
      </c>
      <c r="D832" s="6">
        <v>62847</v>
      </c>
      <c r="E832" s="7">
        <v>62914</v>
      </c>
      <c r="F832" s="6">
        <v>62992</v>
      </c>
      <c r="G832" s="7">
        <v>63361</v>
      </c>
      <c r="H832" s="6">
        <v>63471</v>
      </c>
      <c r="I832" s="7">
        <v>63645</v>
      </c>
      <c r="J832" s="6">
        <v>63834</v>
      </c>
      <c r="K832" s="7">
        <v>64011</v>
      </c>
      <c r="L832" s="6">
        <v>64440</v>
      </c>
      <c r="M832" s="7">
        <v>64622</v>
      </c>
      <c r="N832" s="6">
        <v>64680</v>
      </c>
      <c r="O832" s="7">
        <v>64780</v>
      </c>
      <c r="P832" s="6">
        <v>65046</v>
      </c>
    </row>
    <row r="833" spans="2:16">
      <c r="B833" s="6">
        <v>62571</v>
      </c>
      <c r="C833" s="7">
        <v>62673</v>
      </c>
      <c r="D833" s="6">
        <v>62850</v>
      </c>
      <c r="E833" s="7">
        <v>62916</v>
      </c>
      <c r="F833" s="6">
        <v>62994</v>
      </c>
      <c r="G833" s="7">
        <v>63369</v>
      </c>
      <c r="H833" s="6">
        <v>63472</v>
      </c>
      <c r="I833" s="7">
        <v>63648</v>
      </c>
      <c r="J833" s="6">
        <v>63837</v>
      </c>
      <c r="K833" s="7">
        <v>64016</v>
      </c>
      <c r="L833" s="6">
        <v>64442</v>
      </c>
      <c r="M833" s="7">
        <v>64623</v>
      </c>
      <c r="N833" s="6">
        <v>64681</v>
      </c>
      <c r="O833" s="7">
        <v>64781</v>
      </c>
      <c r="P833" s="6">
        <v>65047</v>
      </c>
    </row>
    <row r="834" spans="2:16">
      <c r="B834" s="6">
        <v>62572</v>
      </c>
      <c r="C834" s="7">
        <v>62674</v>
      </c>
      <c r="D834" s="6">
        <v>62851</v>
      </c>
      <c r="E834" s="7">
        <v>62917</v>
      </c>
      <c r="F834" s="6">
        <v>62995</v>
      </c>
      <c r="G834" s="7">
        <v>63373</v>
      </c>
      <c r="H834" s="6">
        <v>63473</v>
      </c>
      <c r="I834" s="7">
        <v>63650</v>
      </c>
      <c r="J834" s="6">
        <v>63839</v>
      </c>
      <c r="K834" s="7">
        <v>64017</v>
      </c>
      <c r="L834" s="6">
        <v>64443</v>
      </c>
      <c r="M834" s="7">
        <v>64624</v>
      </c>
      <c r="N834" s="6">
        <v>64682</v>
      </c>
      <c r="O834" s="7">
        <v>64783</v>
      </c>
      <c r="P834" s="6">
        <v>65048</v>
      </c>
    </row>
    <row r="835" spans="2:16">
      <c r="B835" s="6">
        <v>62573</v>
      </c>
      <c r="C835" s="7">
        <v>62675</v>
      </c>
      <c r="D835" s="6">
        <v>62853</v>
      </c>
      <c r="E835" s="7">
        <v>62919</v>
      </c>
      <c r="F835" s="6">
        <v>62996</v>
      </c>
      <c r="G835" s="7">
        <v>63377</v>
      </c>
      <c r="H835" s="6">
        <v>63474</v>
      </c>
      <c r="I835" s="7">
        <v>63653</v>
      </c>
      <c r="J835" s="6">
        <v>63845</v>
      </c>
      <c r="K835" s="7">
        <v>64018</v>
      </c>
      <c r="L835" s="6">
        <v>64444</v>
      </c>
      <c r="M835" s="7">
        <v>64625</v>
      </c>
      <c r="N835" s="6">
        <v>64683</v>
      </c>
      <c r="O835" s="7">
        <v>64784</v>
      </c>
      <c r="P835" s="6">
        <v>65051</v>
      </c>
    </row>
    <row r="836" spans="2:16">
      <c r="B836" s="6">
        <v>62601</v>
      </c>
      <c r="C836" s="7">
        <v>62677</v>
      </c>
      <c r="D836" s="6">
        <v>62854</v>
      </c>
      <c r="E836" s="7">
        <v>62923</v>
      </c>
      <c r="F836" s="6">
        <v>62997</v>
      </c>
      <c r="G836" s="7">
        <v>63378</v>
      </c>
      <c r="H836" s="6">
        <v>63530</v>
      </c>
      <c r="I836" s="7">
        <v>63654</v>
      </c>
      <c r="J836" s="6">
        <v>63846</v>
      </c>
      <c r="K836" s="7">
        <v>64019</v>
      </c>
      <c r="L836" s="6">
        <v>64445</v>
      </c>
      <c r="M836" s="7">
        <v>64630</v>
      </c>
      <c r="N836" s="6">
        <v>64686</v>
      </c>
      <c r="O836" s="7">
        <v>64790</v>
      </c>
      <c r="P836" s="6">
        <v>65052</v>
      </c>
    </row>
    <row r="837" spans="2:16">
      <c r="B837" s="6">
        <v>62610</v>
      </c>
      <c r="C837" s="7">
        <v>62681</v>
      </c>
      <c r="D837" s="6">
        <v>62855</v>
      </c>
      <c r="E837" s="7">
        <v>62924</v>
      </c>
      <c r="F837" s="6">
        <v>62998</v>
      </c>
      <c r="G837" s="7">
        <v>63380</v>
      </c>
      <c r="H837" s="6">
        <v>63531</v>
      </c>
      <c r="I837" s="7">
        <v>63660</v>
      </c>
      <c r="J837" s="6">
        <v>63848</v>
      </c>
      <c r="K837" s="7">
        <v>64020</v>
      </c>
      <c r="L837" s="6">
        <v>64446</v>
      </c>
      <c r="M837" s="7">
        <v>64631</v>
      </c>
      <c r="N837" s="6">
        <v>64688</v>
      </c>
      <c r="O837" s="7">
        <v>64831</v>
      </c>
      <c r="P837" s="6">
        <v>65053</v>
      </c>
    </row>
    <row r="838" spans="2:16">
      <c r="B838" s="6">
        <v>62611</v>
      </c>
      <c r="C838" s="7">
        <v>62682</v>
      </c>
      <c r="D838" s="6">
        <v>62857</v>
      </c>
      <c r="E838" s="7">
        <v>62926</v>
      </c>
      <c r="F838" s="6">
        <v>63014</v>
      </c>
      <c r="G838" s="7">
        <v>63381</v>
      </c>
      <c r="H838" s="6">
        <v>63532</v>
      </c>
      <c r="I838" s="7">
        <v>63664</v>
      </c>
      <c r="J838" s="6">
        <v>63850</v>
      </c>
      <c r="K838" s="7">
        <v>64021</v>
      </c>
      <c r="L838" s="6">
        <v>64448</v>
      </c>
      <c r="M838" s="7">
        <v>64632</v>
      </c>
      <c r="N838" s="6">
        <v>64689</v>
      </c>
      <c r="O838" s="7">
        <v>64832</v>
      </c>
      <c r="P838" s="6">
        <v>65054</v>
      </c>
    </row>
    <row r="839" spans="2:16">
      <c r="B839" s="6">
        <v>62612</v>
      </c>
      <c r="C839" s="7">
        <v>62685</v>
      </c>
      <c r="D839" s="6">
        <v>62858</v>
      </c>
      <c r="E839" s="7">
        <v>62932</v>
      </c>
      <c r="F839" s="6">
        <v>63015</v>
      </c>
      <c r="G839" s="7">
        <v>63382</v>
      </c>
      <c r="H839" s="6">
        <v>63533</v>
      </c>
      <c r="I839" s="7">
        <v>63670</v>
      </c>
      <c r="J839" s="6">
        <v>63851</v>
      </c>
      <c r="K839" s="7">
        <v>64022</v>
      </c>
      <c r="L839" s="6">
        <v>64449</v>
      </c>
      <c r="M839" s="7">
        <v>64633</v>
      </c>
      <c r="N839" s="6">
        <v>64720</v>
      </c>
      <c r="O839" s="7">
        <v>64833</v>
      </c>
      <c r="P839" s="6">
        <v>65055</v>
      </c>
    </row>
    <row r="840" spans="2:16">
      <c r="B840" s="6">
        <v>62613</v>
      </c>
      <c r="C840" s="7">
        <v>62686</v>
      </c>
      <c r="D840" s="6">
        <v>62859</v>
      </c>
      <c r="E840" s="7">
        <v>62934</v>
      </c>
      <c r="F840" s="6">
        <v>63020</v>
      </c>
      <c r="G840" s="7">
        <v>63383</v>
      </c>
      <c r="H840" s="6">
        <v>63534</v>
      </c>
      <c r="I840" s="7">
        <v>63673</v>
      </c>
      <c r="J840" s="6">
        <v>63852</v>
      </c>
      <c r="K840" s="7">
        <v>64035</v>
      </c>
      <c r="L840" s="6">
        <v>64451</v>
      </c>
      <c r="M840" s="7">
        <v>64635</v>
      </c>
      <c r="N840" s="6">
        <v>64722</v>
      </c>
      <c r="O840" s="7">
        <v>64842</v>
      </c>
      <c r="P840" s="6">
        <v>65059</v>
      </c>
    </row>
    <row r="841" spans="2:16">
      <c r="B841" s="6">
        <v>62617</v>
      </c>
      <c r="C841" s="7">
        <v>62688</v>
      </c>
      <c r="D841" s="6">
        <v>62860</v>
      </c>
      <c r="E841" s="7">
        <v>62935</v>
      </c>
      <c r="F841" s="6">
        <v>63023</v>
      </c>
      <c r="G841" s="7">
        <v>63384</v>
      </c>
      <c r="H841" s="6">
        <v>63535</v>
      </c>
      <c r="I841" s="7">
        <v>63730</v>
      </c>
      <c r="J841" s="6">
        <v>63855</v>
      </c>
      <c r="K841" s="7">
        <v>64036</v>
      </c>
      <c r="L841" s="6">
        <v>64453</v>
      </c>
      <c r="M841" s="7">
        <v>64636</v>
      </c>
      <c r="N841" s="6">
        <v>64723</v>
      </c>
      <c r="O841" s="7">
        <v>64843</v>
      </c>
      <c r="P841" s="6">
        <v>65062</v>
      </c>
    </row>
    <row r="842" spans="2:16">
      <c r="B842" s="6">
        <v>62618</v>
      </c>
      <c r="C842" s="7">
        <v>62691</v>
      </c>
      <c r="D842" s="6">
        <v>62862</v>
      </c>
      <c r="E842" s="7">
        <v>62941</v>
      </c>
      <c r="F842" s="6">
        <v>63036</v>
      </c>
      <c r="G842" s="7">
        <v>63390</v>
      </c>
      <c r="H842" s="6">
        <v>63536</v>
      </c>
      <c r="I842" s="7">
        <v>63732</v>
      </c>
      <c r="J842" s="6">
        <v>63860</v>
      </c>
      <c r="K842" s="7">
        <v>64037</v>
      </c>
      <c r="L842" s="6">
        <v>64454</v>
      </c>
      <c r="M842" s="7">
        <v>64637</v>
      </c>
      <c r="N842" s="6">
        <v>64724</v>
      </c>
      <c r="O842" s="7">
        <v>64844</v>
      </c>
      <c r="P842" s="6">
        <v>65063</v>
      </c>
    </row>
    <row r="843" spans="2:16">
      <c r="B843" s="6">
        <v>62621</v>
      </c>
      <c r="C843" s="7">
        <v>62694</v>
      </c>
      <c r="D843" s="6">
        <v>62863</v>
      </c>
      <c r="E843" s="7">
        <v>62942</v>
      </c>
      <c r="F843" s="6">
        <v>63037</v>
      </c>
      <c r="G843" s="7">
        <v>63430</v>
      </c>
      <c r="H843" s="6">
        <v>63537</v>
      </c>
      <c r="I843" s="7">
        <v>63735</v>
      </c>
      <c r="J843" s="6">
        <v>63862</v>
      </c>
      <c r="K843" s="7">
        <v>64040</v>
      </c>
      <c r="L843" s="6">
        <v>64455</v>
      </c>
      <c r="M843" s="7">
        <v>64638</v>
      </c>
      <c r="N843" s="6">
        <v>64725</v>
      </c>
      <c r="O843" s="7">
        <v>64847</v>
      </c>
      <c r="P843" s="6">
        <v>65066</v>
      </c>
    </row>
    <row r="844" spans="2:16">
      <c r="B844" s="6">
        <v>62624</v>
      </c>
      <c r="C844" s="7">
        <v>62803</v>
      </c>
      <c r="D844" s="6">
        <v>62866</v>
      </c>
      <c r="E844" s="7">
        <v>62943</v>
      </c>
      <c r="F844" s="6">
        <v>63041</v>
      </c>
      <c r="G844" s="7">
        <v>63431</v>
      </c>
      <c r="H844" s="6">
        <v>63538</v>
      </c>
      <c r="I844" s="7">
        <v>63736</v>
      </c>
      <c r="J844" s="6">
        <v>63867</v>
      </c>
      <c r="K844" s="7">
        <v>64061</v>
      </c>
      <c r="L844" s="6">
        <v>64458</v>
      </c>
      <c r="M844" s="7">
        <v>64639</v>
      </c>
      <c r="N844" s="6">
        <v>64726</v>
      </c>
      <c r="O844" s="7">
        <v>64848</v>
      </c>
      <c r="P844" s="6">
        <v>65069</v>
      </c>
    </row>
    <row r="845" spans="2:16">
      <c r="B845" s="6">
        <v>62625</v>
      </c>
      <c r="C845" s="7">
        <v>62805</v>
      </c>
      <c r="D845" s="6">
        <v>62867</v>
      </c>
      <c r="E845" s="7">
        <v>62950</v>
      </c>
      <c r="F845" s="6">
        <v>63050</v>
      </c>
      <c r="G845" s="7">
        <v>63432</v>
      </c>
      <c r="H845" s="6">
        <v>63539</v>
      </c>
      <c r="I845" s="7">
        <v>63738</v>
      </c>
      <c r="J845" s="6">
        <v>63868</v>
      </c>
      <c r="K845" s="7">
        <v>64062</v>
      </c>
      <c r="L845" s="6">
        <v>64459</v>
      </c>
      <c r="M845" s="7">
        <v>64640</v>
      </c>
      <c r="N845" s="6">
        <v>64728</v>
      </c>
      <c r="O845" s="7">
        <v>64853</v>
      </c>
      <c r="P845" s="6">
        <v>65072</v>
      </c>
    </row>
    <row r="846" spans="2:16">
      <c r="B846" s="6">
        <v>62626</v>
      </c>
      <c r="C846" s="7">
        <v>62806</v>
      </c>
      <c r="D846" s="6">
        <v>62868</v>
      </c>
      <c r="E846" s="7">
        <v>62952</v>
      </c>
      <c r="F846" s="6">
        <v>63055</v>
      </c>
      <c r="G846" s="7">
        <v>63434</v>
      </c>
      <c r="H846" s="6">
        <v>63541</v>
      </c>
      <c r="I846" s="7">
        <v>63739</v>
      </c>
      <c r="J846" s="6">
        <v>63869</v>
      </c>
      <c r="K846" s="7">
        <v>64067</v>
      </c>
      <c r="L846" s="6">
        <v>64461</v>
      </c>
      <c r="M846" s="7">
        <v>64641</v>
      </c>
      <c r="N846" s="6">
        <v>64730</v>
      </c>
      <c r="O846" s="7">
        <v>64854</v>
      </c>
      <c r="P846" s="6">
        <v>65074</v>
      </c>
    </row>
    <row r="847" spans="2:16">
      <c r="B847" s="6">
        <v>62627</v>
      </c>
      <c r="C847" s="7">
        <v>62807</v>
      </c>
      <c r="D847" s="6">
        <v>62869</v>
      </c>
      <c r="E847" s="7">
        <v>62953</v>
      </c>
      <c r="F847" s="6">
        <v>63057</v>
      </c>
      <c r="G847" s="7">
        <v>63435</v>
      </c>
      <c r="H847" s="6">
        <v>63543</v>
      </c>
      <c r="I847" s="7">
        <v>63740</v>
      </c>
      <c r="J847" s="6">
        <v>63870</v>
      </c>
      <c r="K847" s="7">
        <v>64071</v>
      </c>
      <c r="L847" s="6">
        <v>64463</v>
      </c>
      <c r="M847" s="7">
        <v>64642</v>
      </c>
      <c r="N847" s="6">
        <v>64733</v>
      </c>
      <c r="O847" s="7">
        <v>64855</v>
      </c>
      <c r="P847" s="6">
        <v>65075</v>
      </c>
    </row>
    <row r="848" spans="2:16">
      <c r="B848" s="6">
        <v>62628</v>
      </c>
      <c r="C848" s="7">
        <v>62808</v>
      </c>
      <c r="D848" s="6">
        <v>62870</v>
      </c>
      <c r="E848" s="7">
        <v>62954</v>
      </c>
      <c r="F848" s="6">
        <v>63060</v>
      </c>
      <c r="G848" s="7">
        <v>63436</v>
      </c>
      <c r="H848" s="6">
        <v>63545</v>
      </c>
      <c r="I848" s="7">
        <v>63743</v>
      </c>
      <c r="J848" s="6">
        <v>63871</v>
      </c>
      <c r="K848" s="7">
        <v>64074</v>
      </c>
      <c r="L848" s="6">
        <v>64465</v>
      </c>
      <c r="M848" s="7">
        <v>64643</v>
      </c>
      <c r="N848" s="6">
        <v>64734</v>
      </c>
      <c r="O848" s="7">
        <v>64856</v>
      </c>
      <c r="P848" s="6">
        <v>65076</v>
      </c>
    </row>
    <row r="849" spans="2:16">
      <c r="B849" s="6">
        <v>62630</v>
      </c>
      <c r="C849" s="7">
        <v>62809</v>
      </c>
      <c r="D849" s="6">
        <v>62871</v>
      </c>
      <c r="E849" s="7">
        <v>62956</v>
      </c>
      <c r="F849" s="6">
        <v>63061</v>
      </c>
      <c r="G849" s="7">
        <v>63437</v>
      </c>
      <c r="H849" s="6">
        <v>63546</v>
      </c>
      <c r="I849" s="7">
        <v>63744</v>
      </c>
      <c r="J849" s="6">
        <v>63873</v>
      </c>
      <c r="K849" s="7">
        <v>64076</v>
      </c>
      <c r="L849" s="6">
        <v>64466</v>
      </c>
      <c r="M849" s="7">
        <v>64644</v>
      </c>
      <c r="N849" s="6">
        <v>64738</v>
      </c>
      <c r="O849" s="7">
        <v>64859</v>
      </c>
      <c r="P849" s="6">
        <v>65079</v>
      </c>
    </row>
    <row r="850" spans="2:16">
      <c r="B850" s="6">
        <v>62631</v>
      </c>
      <c r="C850" s="7">
        <v>62810</v>
      </c>
      <c r="D850" s="6">
        <v>62872</v>
      </c>
      <c r="E850" s="7">
        <v>62957</v>
      </c>
      <c r="F850" s="6">
        <v>63066</v>
      </c>
      <c r="G850" s="7">
        <v>63438</v>
      </c>
      <c r="H850" s="6">
        <v>63547</v>
      </c>
      <c r="I850" s="7">
        <v>63745</v>
      </c>
      <c r="J850" s="6">
        <v>63874</v>
      </c>
      <c r="K850" s="7">
        <v>64077</v>
      </c>
      <c r="L850" s="6">
        <v>64467</v>
      </c>
      <c r="M850" s="7">
        <v>64645</v>
      </c>
      <c r="N850" s="6">
        <v>64739</v>
      </c>
      <c r="O850" s="7">
        <v>64861</v>
      </c>
      <c r="P850" s="6">
        <v>65080</v>
      </c>
    </row>
    <row r="851" spans="2:16">
      <c r="B851" s="6">
        <v>62633</v>
      </c>
      <c r="C851" s="7">
        <v>62811</v>
      </c>
      <c r="D851" s="6">
        <v>62875</v>
      </c>
      <c r="E851" s="7">
        <v>62958</v>
      </c>
      <c r="F851" s="6">
        <v>63068</v>
      </c>
      <c r="G851" s="7">
        <v>63440</v>
      </c>
      <c r="H851" s="6">
        <v>63548</v>
      </c>
      <c r="I851" s="7">
        <v>63747</v>
      </c>
      <c r="J851" s="6">
        <v>63875</v>
      </c>
      <c r="K851" s="7">
        <v>64084</v>
      </c>
      <c r="L851" s="6">
        <v>64469</v>
      </c>
      <c r="M851" s="7">
        <v>64647</v>
      </c>
      <c r="N851" s="6">
        <v>64741</v>
      </c>
      <c r="O851" s="7">
        <v>64862</v>
      </c>
      <c r="P851" s="6">
        <v>65081</v>
      </c>
    </row>
    <row r="852" spans="2:16">
      <c r="B852" s="6">
        <v>62634</v>
      </c>
      <c r="C852" s="7">
        <v>62814</v>
      </c>
      <c r="D852" s="6">
        <v>62877</v>
      </c>
      <c r="E852" s="7">
        <v>62960</v>
      </c>
      <c r="F852" s="6">
        <v>63072</v>
      </c>
      <c r="G852" s="7">
        <v>63441</v>
      </c>
      <c r="H852" s="6">
        <v>63549</v>
      </c>
      <c r="I852" s="7">
        <v>63748</v>
      </c>
      <c r="J852" s="6">
        <v>63876</v>
      </c>
      <c r="K852" s="7">
        <v>64085</v>
      </c>
      <c r="L852" s="6">
        <v>64470</v>
      </c>
      <c r="M852" s="7">
        <v>64648</v>
      </c>
      <c r="N852" s="6">
        <v>64742</v>
      </c>
      <c r="O852" s="7">
        <v>64863</v>
      </c>
      <c r="P852" s="6">
        <v>65082</v>
      </c>
    </row>
    <row r="853" spans="2:16">
      <c r="B853" s="6">
        <v>62635</v>
      </c>
      <c r="C853" s="7">
        <v>62815</v>
      </c>
      <c r="D853" s="6">
        <v>62878</v>
      </c>
      <c r="E853" s="7">
        <v>62961</v>
      </c>
      <c r="F853" s="6">
        <v>63077</v>
      </c>
      <c r="G853" s="7">
        <v>63443</v>
      </c>
      <c r="H853" s="6">
        <v>63551</v>
      </c>
      <c r="I853" s="7">
        <v>63750</v>
      </c>
      <c r="J853" s="6">
        <v>63877</v>
      </c>
      <c r="K853" s="7">
        <v>64088</v>
      </c>
      <c r="L853" s="6">
        <v>64471</v>
      </c>
      <c r="M853" s="7">
        <v>64649</v>
      </c>
      <c r="N853" s="6">
        <v>64744</v>
      </c>
      <c r="O853" s="7">
        <v>64865</v>
      </c>
      <c r="P853" s="6">
        <v>65083</v>
      </c>
    </row>
    <row r="854" spans="2:16">
      <c r="B854" s="6">
        <v>62638</v>
      </c>
      <c r="C854" s="7">
        <v>62816</v>
      </c>
      <c r="D854" s="6">
        <v>62880</v>
      </c>
      <c r="E854" s="7">
        <v>62963</v>
      </c>
      <c r="F854" s="6">
        <v>63087</v>
      </c>
      <c r="G854" s="7">
        <v>63445</v>
      </c>
      <c r="H854" s="6">
        <v>63552</v>
      </c>
      <c r="I854" s="7">
        <v>63753</v>
      </c>
      <c r="J854" s="6">
        <v>63879</v>
      </c>
      <c r="K854" s="7">
        <v>64096</v>
      </c>
      <c r="L854" s="6">
        <v>64473</v>
      </c>
      <c r="M854" s="7">
        <v>64650</v>
      </c>
      <c r="N854" s="6">
        <v>64745</v>
      </c>
      <c r="O854" s="7">
        <v>64867</v>
      </c>
      <c r="P854" s="6">
        <v>65084</v>
      </c>
    </row>
    <row r="855" spans="2:16">
      <c r="B855" s="6">
        <v>62639</v>
      </c>
      <c r="C855" s="7">
        <v>62817</v>
      </c>
      <c r="D855" s="6">
        <v>62882</v>
      </c>
      <c r="E855" s="7">
        <v>62964</v>
      </c>
      <c r="F855" s="6">
        <v>63091</v>
      </c>
      <c r="G855" s="7">
        <v>63447</v>
      </c>
      <c r="H855" s="6">
        <v>63555</v>
      </c>
      <c r="I855" s="7">
        <v>63760</v>
      </c>
      <c r="J855" s="6">
        <v>63931</v>
      </c>
      <c r="K855" s="7">
        <v>64098</v>
      </c>
      <c r="L855" s="6">
        <v>64474</v>
      </c>
      <c r="M855" s="7">
        <v>64651</v>
      </c>
      <c r="N855" s="6">
        <v>64746</v>
      </c>
      <c r="O855" s="7">
        <v>64873</v>
      </c>
      <c r="P855" s="6">
        <v>65085</v>
      </c>
    </row>
    <row r="856" spans="2:16">
      <c r="B856" s="6">
        <v>62640</v>
      </c>
      <c r="C856" s="7">
        <v>62818</v>
      </c>
      <c r="D856" s="6">
        <v>62884</v>
      </c>
      <c r="E856" s="7">
        <v>62967</v>
      </c>
      <c r="F856" s="6">
        <v>63330</v>
      </c>
      <c r="G856" s="7">
        <v>63448</v>
      </c>
      <c r="H856" s="6">
        <v>63556</v>
      </c>
      <c r="I856" s="7">
        <v>63766</v>
      </c>
      <c r="J856" s="6">
        <v>63932</v>
      </c>
      <c r="K856" s="7">
        <v>64164</v>
      </c>
      <c r="L856" s="6">
        <v>64475</v>
      </c>
      <c r="M856" s="7">
        <v>64652</v>
      </c>
      <c r="N856" s="6">
        <v>64747</v>
      </c>
      <c r="O856" s="7">
        <v>65001</v>
      </c>
      <c r="P856" s="6">
        <v>65230</v>
      </c>
    </row>
    <row r="857" spans="2:16">
      <c r="B857" s="6">
        <v>62642</v>
      </c>
      <c r="C857" s="7">
        <v>62820</v>
      </c>
      <c r="D857" s="6">
        <v>62885</v>
      </c>
      <c r="E857" s="7">
        <v>62969</v>
      </c>
      <c r="F857" s="6">
        <v>63332</v>
      </c>
      <c r="G857" s="7">
        <v>63451</v>
      </c>
      <c r="H857" s="6">
        <v>63558</v>
      </c>
      <c r="I857" s="7">
        <v>63767</v>
      </c>
      <c r="J857" s="6">
        <v>63933</v>
      </c>
      <c r="K857" s="7">
        <v>64166</v>
      </c>
      <c r="L857" s="6">
        <v>64476</v>
      </c>
      <c r="M857" s="7">
        <v>64653</v>
      </c>
      <c r="N857" s="6">
        <v>64748</v>
      </c>
      <c r="O857" s="7">
        <v>65013</v>
      </c>
      <c r="P857" s="6">
        <v>65231</v>
      </c>
    </row>
    <row r="858" spans="2:16">
      <c r="B858" s="6">
        <v>62643</v>
      </c>
      <c r="C858" s="7">
        <v>62821</v>
      </c>
      <c r="D858" s="6">
        <v>62886</v>
      </c>
      <c r="E858" s="7">
        <v>62970</v>
      </c>
      <c r="F858" s="6">
        <v>63333</v>
      </c>
      <c r="G858" s="7">
        <v>63452</v>
      </c>
      <c r="H858" s="6">
        <v>63559</v>
      </c>
      <c r="I858" s="7">
        <v>63769</v>
      </c>
      <c r="J858" s="6">
        <v>63934</v>
      </c>
      <c r="K858" s="7">
        <v>64401</v>
      </c>
      <c r="L858" s="6">
        <v>64477</v>
      </c>
      <c r="M858" s="7">
        <v>64654</v>
      </c>
      <c r="N858" s="6">
        <v>64750</v>
      </c>
      <c r="O858" s="7">
        <v>65016</v>
      </c>
      <c r="P858" s="6">
        <v>65232</v>
      </c>
    </row>
    <row r="859" spans="2:16">
      <c r="B859" s="6">
        <v>62644</v>
      </c>
      <c r="C859" s="7">
        <v>62823</v>
      </c>
      <c r="D859" s="6">
        <v>62887</v>
      </c>
      <c r="E859" s="7">
        <v>62972</v>
      </c>
      <c r="F859" s="6">
        <v>63334</v>
      </c>
      <c r="G859" s="7">
        <v>63453</v>
      </c>
      <c r="H859" s="6">
        <v>63561</v>
      </c>
      <c r="I859" s="7">
        <v>63770</v>
      </c>
      <c r="J859" s="6">
        <v>63935</v>
      </c>
      <c r="K859" s="7">
        <v>64420</v>
      </c>
      <c r="L859" s="6">
        <v>64479</v>
      </c>
      <c r="M859" s="7">
        <v>64655</v>
      </c>
      <c r="N859" s="6">
        <v>64751</v>
      </c>
      <c r="O859" s="7">
        <v>65018</v>
      </c>
      <c r="P859" s="6">
        <v>65236</v>
      </c>
    </row>
    <row r="860" spans="2:16">
      <c r="B860" s="6">
        <v>62649</v>
      </c>
      <c r="C860" s="7">
        <v>62824</v>
      </c>
      <c r="D860" s="6">
        <v>62889</v>
      </c>
      <c r="E860" s="7">
        <v>62974</v>
      </c>
      <c r="F860" s="6">
        <v>63336</v>
      </c>
      <c r="G860" s="7">
        <v>63454</v>
      </c>
      <c r="H860" s="6">
        <v>63565</v>
      </c>
      <c r="I860" s="7">
        <v>63771</v>
      </c>
      <c r="J860" s="6">
        <v>63939</v>
      </c>
      <c r="K860" s="7">
        <v>64422</v>
      </c>
      <c r="L860" s="6">
        <v>64480</v>
      </c>
      <c r="M860" s="7">
        <v>64656</v>
      </c>
      <c r="N860" s="6">
        <v>64752</v>
      </c>
      <c r="O860" s="7">
        <v>65023</v>
      </c>
      <c r="P860" s="6">
        <v>65239</v>
      </c>
    </row>
    <row r="861" spans="2:16">
      <c r="B861" s="6">
        <v>62655</v>
      </c>
      <c r="C861" s="7">
        <v>62827</v>
      </c>
      <c r="D861" s="6">
        <v>62890</v>
      </c>
      <c r="E861" s="7">
        <v>62975</v>
      </c>
      <c r="F861" s="6">
        <v>63339</v>
      </c>
      <c r="G861" s="7">
        <v>63456</v>
      </c>
      <c r="H861" s="6">
        <v>63566</v>
      </c>
      <c r="I861" s="7">
        <v>63774</v>
      </c>
      <c r="J861" s="6">
        <v>63940</v>
      </c>
      <c r="K861" s="7">
        <v>64423</v>
      </c>
      <c r="L861" s="6">
        <v>64482</v>
      </c>
      <c r="M861" s="7">
        <v>64657</v>
      </c>
      <c r="N861" s="6">
        <v>64755</v>
      </c>
      <c r="O861" s="7">
        <v>65024</v>
      </c>
      <c r="P861" s="6">
        <v>65240</v>
      </c>
    </row>
    <row r="862" spans="2:16">
      <c r="B862" s="6">
        <v>62659</v>
      </c>
      <c r="C862" s="7">
        <v>62828</v>
      </c>
      <c r="D862" s="6">
        <v>62892</v>
      </c>
      <c r="E862" s="7">
        <v>62976</v>
      </c>
      <c r="F862" s="6">
        <v>63342</v>
      </c>
      <c r="G862" s="7">
        <v>63458</v>
      </c>
      <c r="H862" s="6">
        <v>63567</v>
      </c>
      <c r="I862" s="7">
        <v>63782</v>
      </c>
      <c r="J862" s="6">
        <v>63943</v>
      </c>
      <c r="K862" s="7">
        <v>64424</v>
      </c>
      <c r="L862" s="6">
        <v>64483</v>
      </c>
      <c r="M862" s="7">
        <v>64659</v>
      </c>
      <c r="N862" s="6">
        <v>64759</v>
      </c>
      <c r="O862" s="7">
        <v>65025</v>
      </c>
      <c r="P862" s="6">
        <v>65246</v>
      </c>
    </row>
    <row r="872" spans="2:16">
      <c r="B872" s="2" t="str">
        <f>B8</f>
        <v>Effective June 1, 2025</v>
      </c>
    </row>
    <row r="873" ht="13.5"/>
    <row r="874" ht="13.5" spans="2:16">
      <c r="B874" s="3" t="s">
        <v>1318</v>
      </c>
      <c r="C874" s="4"/>
      <c r="D874" s="4"/>
      <c r="E874" s="4"/>
      <c r="F874" s="4"/>
      <c r="G874" s="4"/>
      <c r="H874" s="4"/>
      <c r="I874" s="4"/>
      <c r="J874" s="4"/>
      <c r="K874" s="4"/>
      <c r="L874" s="4"/>
      <c r="M874" s="4"/>
      <c r="N874" s="4"/>
      <c r="O874" s="4"/>
      <c r="P874" s="5"/>
    </row>
    <row r="876" spans="2:16">
      <c r="B876" s="6">
        <v>65247</v>
      </c>
      <c r="C876" s="7">
        <v>65349</v>
      </c>
      <c r="D876" s="6">
        <v>65605</v>
      </c>
      <c r="E876" s="7">
        <v>65708</v>
      </c>
      <c r="F876" s="6">
        <v>66008</v>
      </c>
      <c r="G876" s="7">
        <v>66408</v>
      </c>
      <c r="H876" s="6">
        <v>66533</v>
      </c>
      <c r="I876" s="7">
        <v>66770</v>
      </c>
      <c r="J876" s="6">
        <v>66935</v>
      </c>
      <c r="K876" s="7">
        <v>67041</v>
      </c>
      <c r="L876" s="6">
        <v>67146</v>
      </c>
      <c r="M876" s="7">
        <v>67441</v>
      </c>
      <c r="N876" s="6">
        <v>67526</v>
      </c>
      <c r="O876" s="7">
        <v>67642</v>
      </c>
      <c r="P876" s="6">
        <v>67855</v>
      </c>
    </row>
    <row r="877" spans="2:16">
      <c r="B877" s="6">
        <v>65248</v>
      </c>
      <c r="C877" s="7">
        <v>65350</v>
      </c>
      <c r="D877" s="6">
        <v>65606</v>
      </c>
      <c r="E877" s="7">
        <v>65710</v>
      </c>
      <c r="F877" s="6">
        <v>66010</v>
      </c>
      <c r="G877" s="7">
        <v>66411</v>
      </c>
      <c r="H877" s="6">
        <v>66534</v>
      </c>
      <c r="I877" s="7">
        <v>66771</v>
      </c>
      <c r="J877" s="6">
        <v>66936</v>
      </c>
      <c r="K877" s="7">
        <v>67045</v>
      </c>
      <c r="L877" s="6">
        <v>67149</v>
      </c>
      <c r="M877" s="7">
        <v>67442</v>
      </c>
      <c r="N877" s="6">
        <v>67529</v>
      </c>
      <c r="O877" s="7">
        <v>67644</v>
      </c>
      <c r="P877" s="6">
        <v>67859</v>
      </c>
    </row>
    <row r="878" spans="2:16">
      <c r="B878" s="6">
        <v>65250</v>
      </c>
      <c r="C878" s="7">
        <v>65351</v>
      </c>
      <c r="D878" s="6">
        <v>65608</v>
      </c>
      <c r="E878" s="7">
        <v>65711</v>
      </c>
      <c r="F878" s="6">
        <v>66015</v>
      </c>
      <c r="G878" s="7">
        <v>66414</v>
      </c>
      <c r="H878" s="6">
        <v>66535</v>
      </c>
      <c r="I878" s="7">
        <v>66772</v>
      </c>
      <c r="J878" s="6">
        <v>66937</v>
      </c>
      <c r="K878" s="7">
        <v>67047</v>
      </c>
      <c r="L878" s="6">
        <v>67151</v>
      </c>
      <c r="M878" s="7">
        <v>67443</v>
      </c>
      <c r="N878" s="6">
        <v>67530</v>
      </c>
      <c r="O878" s="7">
        <v>67647</v>
      </c>
      <c r="P878" s="6">
        <v>67860</v>
      </c>
    </row>
    <row r="879" spans="2:16">
      <c r="B879" s="6">
        <v>65254</v>
      </c>
      <c r="C879" s="7">
        <v>65354</v>
      </c>
      <c r="D879" s="6">
        <v>65609</v>
      </c>
      <c r="E879" s="7">
        <v>65715</v>
      </c>
      <c r="F879" s="6">
        <v>66016</v>
      </c>
      <c r="G879" s="7">
        <v>66415</v>
      </c>
      <c r="H879" s="6">
        <v>66537</v>
      </c>
      <c r="I879" s="7">
        <v>66773</v>
      </c>
      <c r="J879" s="6">
        <v>66938</v>
      </c>
      <c r="K879" s="7">
        <v>67050</v>
      </c>
      <c r="L879" s="6">
        <v>67154</v>
      </c>
      <c r="M879" s="7">
        <v>67445</v>
      </c>
      <c r="N879" s="6">
        <v>67543</v>
      </c>
      <c r="O879" s="7">
        <v>67648</v>
      </c>
      <c r="P879" s="6">
        <v>67861</v>
      </c>
    </row>
    <row r="880" spans="2:16">
      <c r="B880" s="6">
        <v>65256</v>
      </c>
      <c r="C880" s="7">
        <v>65355</v>
      </c>
      <c r="D880" s="6">
        <v>65611</v>
      </c>
      <c r="E880" s="7">
        <v>65720</v>
      </c>
      <c r="F880" s="6">
        <v>66017</v>
      </c>
      <c r="G880" s="7">
        <v>66416</v>
      </c>
      <c r="H880" s="6">
        <v>66538</v>
      </c>
      <c r="I880" s="7">
        <v>66775</v>
      </c>
      <c r="J880" s="6">
        <v>66939</v>
      </c>
      <c r="K880" s="7">
        <v>67051</v>
      </c>
      <c r="L880" s="6">
        <v>67159</v>
      </c>
      <c r="M880" s="7">
        <v>67446</v>
      </c>
      <c r="N880" s="6">
        <v>67544</v>
      </c>
      <c r="O880" s="7">
        <v>67649</v>
      </c>
      <c r="P880" s="6">
        <v>67864</v>
      </c>
    </row>
    <row r="881" spans="2:16">
      <c r="B881" s="6">
        <v>65257</v>
      </c>
      <c r="C881" s="7">
        <v>65360</v>
      </c>
      <c r="D881" s="6">
        <v>65612</v>
      </c>
      <c r="E881" s="7">
        <v>65722</v>
      </c>
      <c r="F881" s="6">
        <v>66020</v>
      </c>
      <c r="G881" s="7">
        <v>66417</v>
      </c>
      <c r="H881" s="6">
        <v>66540</v>
      </c>
      <c r="I881" s="7">
        <v>66776</v>
      </c>
      <c r="J881" s="6">
        <v>66940</v>
      </c>
      <c r="K881" s="7">
        <v>67053</v>
      </c>
      <c r="L881" s="6">
        <v>67232</v>
      </c>
      <c r="M881" s="7">
        <v>67448</v>
      </c>
      <c r="N881" s="6">
        <v>67545</v>
      </c>
      <c r="O881" s="7">
        <v>67651</v>
      </c>
      <c r="P881" s="6">
        <v>67865</v>
      </c>
    </row>
    <row r="882" spans="2:16">
      <c r="B882" s="6">
        <v>65258</v>
      </c>
      <c r="C882" s="7">
        <v>65433</v>
      </c>
      <c r="D882" s="6">
        <v>65614</v>
      </c>
      <c r="E882" s="7">
        <v>65724</v>
      </c>
      <c r="F882" s="6">
        <v>66021</v>
      </c>
      <c r="G882" s="7">
        <v>66418</v>
      </c>
      <c r="H882" s="6">
        <v>66541</v>
      </c>
      <c r="I882" s="7">
        <v>66778</v>
      </c>
      <c r="J882" s="6">
        <v>66941</v>
      </c>
      <c r="K882" s="7">
        <v>67054</v>
      </c>
      <c r="L882" s="6">
        <v>67301</v>
      </c>
      <c r="M882" s="7">
        <v>67449</v>
      </c>
      <c r="N882" s="6">
        <v>67546</v>
      </c>
      <c r="O882" s="7">
        <v>67656</v>
      </c>
      <c r="P882" s="6">
        <v>67867</v>
      </c>
    </row>
    <row r="883" spans="2:16">
      <c r="B883" s="6">
        <v>65259</v>
      </c>
      <c r="C883" s="7">
        <v>65444</v>
      </c>
      <c r="D883" s="6">
        <v>65617</v>
      </c>
      <c r="E883" s="7">
        <v>65725</v>
      </c>
      <c r="F883" s="6">
        <v>66023</v>
      </c>
      <c r="G883" s="7">
        <v>66419</v>
      </c>
      <c r="H883" s="6">
        <v>66543</v>
      </c>
      <c r="I883" s="7">
        <v>66779</v>
      </c>
      <c r="J883" s="6">
        <v>66944</v>
      </c>
      <c r="K883" s="7">
        <v>67056</v>
      </c>
      <c r="L883" s="6">
        <v>67330</v>
      </c>
      <c r="M883" s="7">
        <v>67450</v>
      </c>
      <c r="N883" s="6">
        <v>67547</v>
      </c>
      <c r="O883" s="7">
        <v>67657</v>
      </c>
      <c r="P883" s="6">
        <v>67869</v>
      </c>
    </row>
    <row r="884" spans="2:16">
      <c r="B884" s="6">
        <v>65260</v>
      </c>
      <c r="C884" s="7">
        <v>65446</v>
      </c>
      <c r="D884" s="6">
        <v>65618</v>
      </c>
      <c r="E884" s="7">
        <v>65728</v>
      </c>
      <c r="F884" s="6">
        <v>66026</v>
      </c>
      <c r="G884" s="7">
        <v>66422</v>
      </c>
      <c r="H884" s="6">
        <v>66546</v>
      </c>
      <c r="I884" s="7">
        <v>66780</v>
      </c>
      <c r="J884" s="6">
        <v>66945</v>
      </c>
      <c r="K884" s="7">
        <v>67058</v>
      </c>
      <c r="L884" s="6">
        <v>67332</v>
      </c>
      <c r="M884" s="7">
        <v>67451</v>
      </c>
      <c r="N884" s="6">
        <v>67548</v>
      </c>
      <c r="O884" s="7">
        <v>67659</v>
      </c>
      <c r="P884" s="6">
        <v>67871</v>
      </c>
    </row>
    <row r="885" spans="2:16">
      <c r="B885" s="6">
        <v>65261</v>
      </c>
      <c r="C885" s="7">
        <v>65456</v>
      </c>
      <c r="D885" s="6">
        <v>65620</v>
      </c>
      <c r="E885" s="7">
        <v>65729</v>
      </c>
      <c r="F885" s="6">
        <v>66032</v>
      </c>
      <c r="G885" s="7">
        <v>66423</v>
      </c>
      <c r="H885" s="6">
        <v>66548</v>
      </c>
      <c r="I885" s="7">
        <v>66781</v>
      </c>
      <c r="J885" s="6">
        <v>66948</v>
      </c>
      <c r="K885" s="7">
        <v>67059</v>
      </c>
      <c r="L885" s="6">
        <v>67333</v>
      </c>
      <c r="M885" s="7">
        <v>67454</v>
      </c>
      <c r="N885" s="6">
        <v>67550</v>
      </c>
      <c r="O885" s="7">
        <v>67661</v>
      </c>
      <c r="P885" s="6">
        <v>67876</v>
      </c>
    </row>
    <row r="886" spans="2:16">
      <c r="B886" s="6">
        <v>65262</v>
      </c>
      <c r="C886" s="7">
        <v>65457</v>
      </c>
      <c r="D886" s="6">
        <v>65622</v>
      </c>
      <c r="E886" s="7">
        <v>65730</v>
      </c>
      <c r="F886" s="6">
        <v>66035</v>
      </c>
      <c r="G886" s="7">
        <v>66424</v>
      </c>
      <c r="H886" s="6">
        <v>66549</v>
      </c>
      <c r="I886" s="7">
        <v>66830</v>
      </c>
      <c r="J886" s="6">
        <v>66949</v>
      </c>
      <c r="K886" s="7">
        <v>67061</v>
      </c>
      <c r="L886" s="6">
        <v>67335</v>
      </c>
      <c r="M886" s="7">
        <v>67455</v>
      </c>
      <c r="N886" s="6">
        <v>67552</v>
      </c>
      <c r="O886" s="7">
        <v>67663</v>
      </c>
      <c r="P886" s="6">
        <v>67877</v>
      </c>
    </row>
    <row r="887" spans="2:16">
      <c r="B887" s="6">
        <v>65263</v>
      </c>
      <c r="C887" s="7">
        <v>65459</v>
      </c>
      <c r="D887" s="6">
        <v>65623</v>
      </c>
      <c r="E887" s="7">
        <v>65731</v>
      </c>
      <c r="F887" s="6">
        <v>66040</v>
      </c>
      <c r="G887" s="7">
        <v>66425</v>
      </c>
      <c r="H887" s="6">
        <v>66550</v>
      </c>
      <c r="I887" s="7">
        <v>66833</v>
      </c>
      <c r="J887" s="6">
        <v>66951</v>
      </c>
      <c r="K887" s="7">
        <v>67063</v>
      </c>
      <c r="L887" s="6">
        <v>67336</v>
      </c>
      <c r="M887" s="7">
        <v>67456</v>
      </c>
      <c r="N887" s="6">
        <v>67554</v>
      </c>
      <c r="O887" s="7">
        <v>67667</v>
      </c>
      <c r="P887" s="6">
        <v>67878</v>
      </c>
    </row>
    <row r="888" spans="2:16">
      <c r="B888" s="6">
        <v>65264</v>
      </c>
      <c r="C888" s="7">
        <v>65462</v>
      </c>
      <c r="D888" s="6">
        <v>65624</v>
      </c>
      <c r="E888" s="7">
        <v>65732</v>
      </c>
      <c r="F888" s="6">
        <v>66041</v>
      </c>
      <c r="G888" s="7">
        <v>66427</v>
      </c>
      <c r="H888" s="6">
        <v>66551</v>
      </c>
      <c r="I888" s="7">
        <v>66834</v>
      </c>
      <c r="J888" s="6">
        <v>66952</v>
      </c>
      <c r="K888" s="7">
        <v>67065</v>
      </c>
      <c r="L888" s="6">
        <v>67341</v>
      </c>
      <c r="M888" s="7">
        <v>67457</v>
      </c>
      <c r="N888" s="6">
        <v>67556</v>
      </c>
      <c r="O888" s="7">
        <v>67669</v>
      </c>
      <c r="P888" s="6">
        <v>67882</v>
      </c>
    </row>
    <row r="889" spans="2:16">
      <c r="B889" s="6">
        <v>65274</v>
      </c>
      <c r="C889" s="7">
        <v>65464</v>
      </c>
      <c r="D889" s="6">
        <v>65626</v>
      </c>
      <c r="E889" s="7">
        <v>65733</v>
      </c>
      <c r="F889" s="6">
        <v>66050</v>
      </c>
      <c r="G889" s="7">
        <v>66428</v>
      </c>
      <c r="H889" s="6">
        <v>66552</v>
      </c>
      <c r="I889" s="7">
        <v>66835</v>
      </c>
      <c r="J889" s="6">
        <v>66953</v>
      </c>
      <c r="K889" s="7">
        <v>67066</v>
      </c>
      <c r="L889" s="6">
        <v>67342</v>
      </c>
      <c r="M889" s="7">
        <v>67458</v>
      </c>
      <c r="N889" s="6">
        <v>67557</v>
      </c>
      <c r="O889" s="7">
        <v>67672</v>
      </c>
      <c r="P889" s="6">
        <v>67950</v>
      </c>
    </row>
    <row r="890" spans="2:16">
      <c r="B890" s="6">
        <v>65275</v>
      </c>
      <c r="C890" s="7">
        <v>65466</v>
      </c>
      <c r="D890" s="6">
        <v>65627</v>
      </c>
      <c r="E890" s="7">
        <v>65737</v>
      </c>
      <c r="F890" s="6">
        <v>66052</v>
      </c>
      <c r="G890" s="7">
        <v>66429</v>
      </c>
      <c r="H890" s="6">
        <v>66554</v>
      </c>
      <c r="I890" s="7">
        <v>66838</v>
      </c>
      <c r="J890" s="6">
        <v>66955</v>
      </c>
      <c r="K890" s="7">
        <v>67068</v>
      </c>
      <c r="L890" s="6">
        <v>67346</v>
      </c>
      <c r="M890" s="7">
        <v>67459</v>
      </c>
      <c r="N890" s="6">
        <v>67560</v>
      </c>
      <c r="O890" s="7">
        <v>67701</v>
      </c>
      <c r="P890" s="6">
        <v>67951</v>
      </c>
    </row>
    <row r="891" spans="2:16">
      <c r="B891" s="6">
        <v>65276</v>
      </c>
      <c r="C891" s="7">
        <v>65473</v>
      </c>
      <c r="D891" s="6">
        <v>65629</v>
      </c>
      <c r="E891" s="7">
        <v>65740</v>
      </c>
      <c r="F891" s="6">
        <v>66053</v>
      </c>
      <c r="G891" s="7">
        <v>66431</v>
      </c>
      <c r="H891" s="6">
        <v>66630</v>
      </c>
      <c r="I891" s="7">
        <v>66839</v>
      </c>
      <c r="J891" s="6">
        <v>66956</v>
      </c>
      <c r="K891" s="7">
        <v>67070</v>
      </c>
      <c r="L891" s="6">
        <v>67347</v>
      </c>
      <c r="M891" s="7">
        <v>67464</v>
      </c>
      <c r="N891" s="6">
        <v>67561</v>
      </c>
      <c r="O891" s="7">
        <v>67730</v>
      </c>
      <c r="P891" s="6">
        <v>67952</v>
      </c>
    </row>
    <row r="892" spans="2:16">
      <c r="B892" s="6">
        <v>65279</v>
      </c>
      <c r="C892" s="7">
        <v>65483</v>
      </c>
      <c r="D892" s="6">
        <v>65633</v>
      </c>
      <c r="E892" s="7">
        <v>65746</v>
      </c>
      <c r="F892" s="6">
        <v>66054</v>
      </c>
      <c r="G892" s="7">
        <v>66432</v>
      </c>
      <c r="H892" s="6">
        <v>66701</v>
      </c>
      <c r="I892" s="7">
        <v>66842</v>
      </c>
      <c r="J892" s="6">
        <v>66961</v>
      </c>
      <c r="K892" s="7">
        <v>67071</v>
      </c>
      <c r="L892" s="6">
        <v>67349</v>
      </c>
      <c r="M892" s="7">
        <v>67466</v>
      </c>
      <c r="N892" s="6">
        <v>67563</v>
      </c>
      <c r="O892" s="7">
        <v>67731</v>
      </c>
      <c r="P892" s="6">
        <v>68002</v>
      </c>
    </row>
    <row r="893" spans="2:16">
      <c r="B893" s="6">
        <v>65280</v>
      </c>
      <c r="C893" s="7">
        <v>65484</v>
      </c>
      <c r="D893" s="6">
        <v>65640</v>
      </c>
      <c r="E893" s="7">
        <v>65752</v>
      </c>
      <c r="F893" s="6">
        <v>66056</v>
      </c>
      <c r="G893" s="7">
        <v>66436</v>
      </c>
      <c r="H893" s="6">
        <v>66711</v>
      </c>
      <c r="I893" s="7">
        <v>66843</v>
      </c>
      <c r="J893" s="6">
        <v>66962</v>
      </c>
      <c r="K893" s="7">
        <v>67072</v>
      </c>
      <c r="L893" s="6">
        <v>67351</v>
      </c>
      <c r="M893" s="7">
        <v>67467</v>
      </c>
      <c r="N893" s="6">
        <v>67564</v>
      </c>
      <c r="O893" s="7">
        <v>67732</v>
      </c>
      <c r="P893" s="6">
        <v>68003</v>
      </c>
    </row>
    <row r="894" spans="2:16">
      <c r="B894" s="6">
        <v>65281</v>
      </c>
      <c r="C894" s="7">
        <v>65534</v>
      </c>
      <c r="D894" s="6">
        <v>65644</v>
      </c>
      <c r="E894" s="7">
        <v>65753</v>
      </c>
      <c r="F894" s="6">
        <v>66058</v>
      </c>
      <c r="G894" s="7">
        <v>66438</v>
      </c>
      <c r="H894" s="6">
        <v>66713</v>
      </c>
      <c r="I894" s="7">
        <v>66845</v>
      </c>
      <c r="J894" s="6">
        <v>66964</v>
      </c>
      <c r="K894" s="7">
        <v>67073</v>
      </c>
      <c r="L894" s="6">
        <v>67352</v>
      </c>
      <c r="M894" s="7">
        <v>67468</v>
      </c>
      <c r="N894" s="6">
        <v>67565</v>
      </c>
      <c r="O894" s="7">
        <v>67733</v>
      </c>
      <c r="P894" s="6">
        <v>68004</v>
      </c>
    </row>
    <row r="895" spans="2:16">
      <c r="B895" s="6">
        <v>65282</v>
      </c>
      <c r="C895" s="7">
        <v>65535</v>
      </c>
      <c r="D895" s="6">
        <v>65648</v>
      </c>
      <c r="E895" s="7">
        <v>65754</v>
      </c>
      <c r="F895" s="6">
        <v>66060</v>
      </c>
      <c r="G895" s="7">
        <v>66439</v>
      </c>
      <c r="H895" s="6">
        <v>66716</v>
      </c>
      <c r="I895" s="7">
        <v>66846</v>
      </c>
      <c r="J895" s="6">
        <v>66966</v>
      </c>
      <c r="K895" s="7">
        <v>67074</v>
      </c>
      <c r="L895" s="6">
        <v>67353</v>
      </c>
      <c r="M895" s="7">
        <v>67470</v>
      </c>
      <c r="N895" s="6">
        <v>67566</v>
      </c>
      <c r="O895" s="7">
        <v>67734</v>
      </c>
      <c r="P895" s="6">
        <v>68014</v>
      </c>
    </row>
    <row r="896" spans="2:16">
      <c r="B896" s="6">
        <v>65284</v>
      </c>
      <c r="C896" s="7">
        <v>65540</v>
      </c>
      <c r="D896" s="6">
        <v>65649</v>
      </c>
      <c r="E896" s="7">
        <v>65755</v>
      </c>
      <c r="F896" s="6">
        <v>66064</v>
      </c>
      <c r="G896" s="7">
        <v>66440</v>
      </c>
      <c r="H896" s="6">
        <v>66717</v>
      </c>
      <c r="I896" s="7">
        <v>66849</v>
      </c>
      <c r="J896" s="6">
        <v>66967</v>
      </c>
      <c r="K896" s="7">
        <v>67103</v>
      </c>
      <c r="L896" s="6">
        <v>67354</v>
      </c>
      <c r="M896" s="7">
        <v>67473</v>
      </c>
      <c r="N896" s="6">
        <v>67567</v>
      </c>
      <c r="O896" s="7">
        <v>67737</v>
      </c>
      <c r="P896" s="6">
        <v>68015</v>
      </c>
    </row>
    <row r="897" spans="2:16">
      <c r="B897" s="6">
        <v>65286</v>
      </c>
      <c r="C897" s="7">
        <v>65541</v>
      </c>
      <c r="D897" s="6">
        <v>65650</v>
      </c>
      <c r="E897" s="7">
        <v>65756</v>
      </c>
      <c r="F897" s="6">
        <v>66066</v>
      </c>
      <c r="G897" s="7">
        <v>66449</v>
      </c>
      <c r="H897" s="6">
        <v>66724</v>
      </c>
      <c r="I897" s="7">
        <v>66851</v>
      </c>
      <c r="J897" s="6">
        <v>66968</v>
      </c>
      <c r="K897" s="7">
        <v>67104</v>
      </c>
      <c r="L897" s="6">
        <v>67356</v>
      </c>
      <c r="M897" s="7">
        <v>67474</v>
      </c>
      <c r="N897" s="6">
        <v>67570</v>
      </c>
      <c r="O897" s="7">
        <v>67738</v>
      </c>
      <c r="P897" s="6">
        <v>68016</v>
      </c>
    </row>
    <row r="898" spans="2:16">
      <c r="B898" s="6">
        <v>65287</v>
      </c>
      <c r="C898" s="7">
        <v>65542</v>
      </c>
      <c r="D898" s="6">
        <v>65652</v>
      </c>
      <c r="E898" s="7">
        <v>65759</v>
      </c>
      <c r="F898" s="6">
        <v>66070</v>
      </c>
      <c r="G898" s="7">
        <v>66450</v>
      </c>
      <c r="H898" s="6">
        <v>66725</v>
      </c>
      <c r="I898" s="7">
        <v>66852</v>
      </c>
      <c r="J898" s="6">
        <v>67001</v>
      </c>
      <c r="K898" s="7">
        <v>67105</v>
      </c>
      <c r="L898" s="6">
        <v>67361</v>
      </c>
      <c r="M898" s="7">
        <v>67475</v>
      </c>
      <c r="N898" s="6">
        <v>67572</v>
      </c>
      <c r="O898" s="7">
        <v>67739</v>
      </c>
      <c r="P898" s="6">
        <v>68017</v>
      </c>
    </row>
    <row r="899" spans="2:16">
      <c r="B899" s="6">
        <v>65321</v>
      </c>
      <c r="C899" s="7">
        <v>65543</v>
      </c>
      <c r="D899" s="6">
        <v>65653</v>
      </c>
      <c r="E899" s="7">
        <v>65760</v>
      </c>
      <c r="F899" s="6">
        <v>66072</v>
      </c>
      <c r="G899" s="7">
        <v>66451</v>
      </c>
      <c r="H899" s="6">
        <v>66727</v>
      </c>
      <c r="I899" s="7">
        <v>66854</v>
      </c>
      <c r="J899" s="6">
        <v>67003</v>
      </c>
      <c r="K899" s="7">
        <v>67106</v>
      </c>
      <c r="L899" s="6">
        <v>67363</v>
      </c>
      <c r="M899" s="7">
        <v>67478</v>
      </c>
      <c r="N899" s="6">
        <v>67574</v>
      </c>
      <c r="O899" s="7">
        <v>67740</v>
      </c>
      <c r="P899" s="6">
        <v>68018</v>
      </c>
    </row>
    <row r="900" spans="2:16">
      <c r="B900" s="6">
        <v>65322</v>
      </c>
      <c r="C900" s="7">
        <v>65548</v>
      </c>
      <c r="D900" s="6">
        <v>65656</v>
      </c>
      <c r="E900" s="7">
        <v>65764</v>
      </c>
      <c r="F900" s="6">
        <v>66073</v>
      </c>
      <c r="G900" s="7">
        <v>66501</v>
      </c>
      <c r="H900" s="6">
        <v>66732</v>
      </c>
      <c r="I900" s="7">
        <v>66856</v>
      </c>
      <c r="J900" s="6">
        <v>67004</v>
      </c>
      <c r="K900" s="7">
        <v>67108</v>
      </c>
      <c r="L900" s="6">
        <v>67364</v>
      </c>
      <c r="M900" s="7">
        <v>67480</v>
      </c>
      <c r="N900" s="6">
        <v>67575</v>
      </c>
      <c r="O900" s="7">
        <v>67743</v>
      </c>
      <c r="P900" s="6">
        <v>68020</v>
      </c>
    </row>
    <row r="901" spans="2:16">
      <c r="B901" s="6">
        <v>65325</v>
      </c>
      <c r="C901" s="7">
        <v>65552</v>
      </c>
      <c r="D901" s="6">
        <v>65658</v>
      </c>
      <c r="E901" s="7">
        <v>65766</v>
      </c>
      <c r="F901" s="6">
        <v>66075</v>
      </c>
      <c r="G901" s="7">
        <v>66507</v>
      </c>
      <c r="H901" s="6">
        <v>66733</v>
      </c>
      <c r="I901" s="7">
        <v>66857</v>
      </c>
      <c r="J901" s="6">
        <v>67008</v>
      </c>
      <c r="K901" s="7">
        <v>67111</v>
      </c>
      <c r="L901" s="6">
        <v>67410</v>
      </c>
      <c r="M901" s="7">
        <v>67483</v>
      </c>
      <c r="N901" s="6">
        <v>67576</v>
      </c>
      <c r="O901" s="7">
        <v>67745</v>
      </c>
      <c r="P901" s="6">
        <v>68030</v>
      </c>
    </row>
    <row r="902" spans="2:16">
      <c r="B902" s="6">
        <v>65326</v>
      </c>
      <c r="C902" s="7">
        <v>65555</v>
      </c>
      <c r="D902" s="6">
        <v>65659</v>
      </c>
      <c r="E902" s="7">
        <v>65767</v>
      </c>
      <c r="F902" s="6">
        <v>66076</v>
      </c>
      <c r="G902" s="7">
        <v>66508</v>
      </c>
      <c r="H902" s="6">
        <v>66735</v>
      </c>
      <c r="I902" s="7">
        <v>66858</v>
      </c>
      <c r="J902" s="6">
        <v>67012</v>
      </c>
      <c r="K902" s="7">
        <v>67112</v>
      </c>
      <c r="L902" s="6">
        <v>67416</v>
      </c>
      <c r="M902" s="7">
        <v>67485</v>
      </c>
      <c r="N902" s="6">
        <v>67578</v>
      </c>
      <c r="O902" s="7">
        <v>67747</v>
      </c>
      <c r="P902" s="6">
        <v>68031</v>
      </c>
    </row>
    <row r="903" spans="2:16">
      <c r="B903" s="6">
        <v>65327</v>
      </c>
      <c r="C903" s="7">
        <v>65557</v>
      </c>
      <c r="D903" s="6">
        <v>65660</v>
      </c>
      <c r="E903" s="7">
        <v>65770</v>
      </c>
      <c r="F903" s="6">
        <v>66078</v>
      </c>
      <c r="G903" s="7">
        <v>66509</v>
      </c>
      <c r="H903" s="6">
        <v>66736</v>
      </c>
      <c r="I903" s="7">
        <v>66859</v>
      </c>
      <c r="J903" s="6">
        <v>67013</v>
      </c>
      <c r="K903" s="7">
        <v>67118</v>
      </c>
      <c r="L903" s="6">
        <v>67417</v>
      </c>
      <c r="M903" s="7">
        <v>67487</v>
      </c>
      <c r="N903" s="6">
        <v>67579</v>
      </c>
      <c r="O903" s="7">
        <v>67748</v>
      </c>
      <c r="P903" s="6">
        <v>68033</v>
      </c>
    </row>
    <row r="904" spans="2:16">
      <c r="B904" s="6">
        <v>65329</v>
      </c>
      <c r="C904" s="7">
        <v>65560</v>
      </c>
      <c r="D904" s="6">
        <v>65661</v>
      </c>
      <c r="E904" s="7">
        <v>65771</v>
      </c>
      <c r="F904" s="6">
        <v>66079</v>
      </c>
      <c r="G904" s="7">
        <v>66510</v>
      </c>
      <c r="H904" s="6">
        <v>66738</v>
      </c>
      <c r="I904" s="7">
        <v>66860</v>
      </c>
      <c r="J904" s="6">
        <v>67017</v>
      </c>
      <c r="K904" s="7">
        <v>67119</v>
      </c>
      <c r="L904" s="6">
        <v>67418</v>
      </c>
      <c r="M904" s="7">
        <v>67490</v>
      </c>
      <c r="N904" s="6">
        <v>67583</v>
      </c>
      <c r="O904" s="7">
        <v>67749</v>
      </c>
      <c r="P904" s="6">
        <v>68034</v>
      </c>
    </row>
    <row r="905" spans="2:16">
      <c r="B905" s="6">
        <v>65330</v>
      </c>
      <c r="C905" s="7">
        <v>65566</v>
      </c>
      <c r="D905" s="6">
        <v>65662</v>
      </c>
      <c r="E905" s="7">
        <v>65773</v>
      </c>
      <c r="F905" s="6">
        <v>66080</v>
      </c>
      <c r="G905" s="7">
        <v>66512</v>
      </c>
      <c r="H905" s="6">
        <v>66739</v>
      </c>
      <c r="I905" s="7">
        <v>66861</v>
      </c>
      <c r="J905" s="6">
        <v>67019</v>
      </c>
      <c r="K905" s="7">
        <v>67120</v>
      </c>
      <c r="L905" s="6">
        <v>67420</v>
      </c>
      <c r="M905" s="7">
        <v>67491</v>
      </c>
      <c r="N905" s="6">
        <v>67584</v>
      </c>
      <c r="O905" s="7">
        <v>67751</v>
      </c>
      <c r="P905" s="6">
        <v>68035</v>
      </c>
    </row>
    <row r="906" spans="2:16">
      <c r="B906" s="6">
        <v>65332</v>
      </c>
      <c r="C906" s="7">
        <v>65567</v>
      </c>
      <c r="D906" s="6">
        <v>65666</v>
      </c>
      <c r="E906" s="7">
        <v>65774</v>
      </c>
      <c r="F906" s="6">
        <v>66086</v>
      </c>
      <c r="G906" s="7">
        <v>66514</v>
      </c>
      <c r="H906" s="6">
        <v>66740</v>
      </c>
      <c r="I906" s="7">
        <v>66862</v>
      </c>
      <c r="J906" s="6">
        <v>67020</v>
      </c>
      <c r="K906" s="7">
        <v>67123</v>
      </c>
      <c r="L906" s="6">
        <v>67422</v>
      </c>
      <c r="M906" s="7">
        <v>67492</v>
      </c>
      <c r="N906" s="6">
        <v>67621</v>
      </c>
      <c r="O906" s="7">
        <v>67752</v>
      </c>
      <c r="P906" s="6">
        <v>68036</v>
      </c>
    </row>
    <row r="907" spans="2:16">
      <c r="B907" s="6">
        <v>65333</v>
      </c>
      <c r="C907" s="7">
        <v>65570</v>
      </c>
      <c r="D907" s="6">
        <v>65668</v>
      </c>
      <c r="E907" s="7">
        <v>65775</v>
      </c>
      <c r="F907" s="6">
        <v>66087</v>
      </c>
      <c r="G907" s="7">
        <v>66515</v>
      </c>
      <c r="H907" s="6">
        <v>66741</v>
      </c>
      <c r="I907" s="7">
        <v>66864</v>
      </c>
      <c r="J907" s="6">
        <v>67021</v>
      </c>
      <c r="K907" s="7">
        <v>67124</v>
      </c>
      <c r="L907" s="6">
        <v>67425</v>
      </c>
      <c r="M907" s="7">
        <v>67510</v>
      </c>
      <c r="N907" s="6">
        <v>67622</v>
      </c>
      <c r="O907" s="7">
        <v>67753</v>
      </c>
      <c r="P907" s="6">
        <v>68037</v>
      </c>
    </row>
    <row r="908" spans="2:16">
      <c r="B908" s="6">
        <v>65334</v>
      </c>
      <c r="C908" s="7">
        <v>65571</v>
      </c>
      <c r="D908" s="6">
        <v>65669</v>
      </c>
      <c r="E908" s="7">
        <v>65776</v>
      </c>
      <c r="F908" s="6">
        <v>66088</v>
      </c>
      <c r="G908" s="7">
        <v>66516</v>
      </c>
      <c r="H908" s="6">
        <v>66743</v>
      </c>
      <c r="I908" s="7">
        <v>66865</v>
      </c>
      <c r="J908" s="6">
        <v>67022</v>
      </c>
      <c r="K908" s="7">
        <v>67127</v>
      </c>
      <c r="L908" s="6">
        <v>67427</v>
      </c>
      <c r="M908" s="7">
        <v>67512</v>
      </c>
      <c r="N908" s="6">
        <v>67625</v>
      </c>
      <c r="O908" s="7">
        <v>67756</v>
      </c>
      <c r="P908" s="6">
        <v>68038</v>
      </c>
    </row>
    <row r="909" spans="2:16">
      <c r="B909" s="6">
        <v>65335</v>
      </c>
      <c r="C909" s="7">
        <v>65580</v>
      </c>
      <c r="D909" s="6">
        <v>65674</v>
      </c>
      <c r="E909" s="7">
        <v>65777</v>
      </c>
      <c r="F909" s="6">
        <v>66090</v>
      </c>
      <c r="G909" s="7">
        <v>66520</v>
      </c>
      <c r="H909" s="6">
        <v>66746</v>
      </c>
      <c r="I909" s="7">
        <v>66868</v>
      </c>
      <c r="J909" s="6">
        <v>67024</v>
      </c>
      <c r="K909" s="7">
        <v>67131</v>
      </c>
      <c r="L909" s="6">
        <v>67428</v>
      </c>
      <c r="M909" s="7">
        <v>67514</v>
      </c>
      <c r="N909" s="6">
        <v>67626</v>
      </c>
      <c r="O909" s="7">
        <v>67757</v>
      </c>
      <c r="P909" s="6">
        <v>68039</v>
      </c>
    </row>
    <row r="910" spans="2:16">
      <c r="B910" s="6">
        <v>65336</v>
      </c>
      <c r="C910" s="7">
        <v>65582</v>
      </c>
      <c r="D910" s="6">
        <v>65679</v>
      </c>
      <c r="E910" s="7">
        <v>65781</v>
      </c>
      <c r="F910" s="6">
        <v>66091</v>
      </c>
      <c r="G910" s="7">
        <v>66521</v>
      </c>
      <c r="H910" s="6">
        <v>66748</v>
      </c>
      <c r="I910" s="7">
        <v>66869</v>
      </c>
      <c r="J910" s="6">
        <v>67025</v>
      </c>
      <c r="K910" s="7">
        <v>67132</v>
      </c>
      <c r="L910" s="6">
        <v>67430</v>
      </c>
      <c r="M910" s="7">
        <v>67516</v>
      </c>
      <c r="N910" s="6">
        <v>67627</v>
      </c>
      <c r="O910" s="7">
        <v>67758</v>
      </c>
      <c r="P910" s="6">
        <v>68040</v>
      </c>
    </row>
    <row r="911" spans="2:16">
      <c r="B911" s="6">
        <v>65337</v>
      </c>
      <c r="C911" s="7">
        <v>65584</v>
      </c>
      <c r="D911" s="6">
        <v>65680</v>
      </c>
      <c r="E911" s="7">
        <v>65785</v>
      </c>
      <c r="F911" s="6">
        <v>66092</v>
      </c>
      <c r="G911" s="7">
        <v>66522</v>
      </c>
      <c r="H911" s="6">
        <v>66753</v>
      </c>
      <c r="I911" s="7">
        <v>66871</v>
      </c>
      <c r="J911" s="6">
        <v>67026</v>
      </c>
      <c r="K911" s="7">
        <v>67134</v>
      </c>
      <c r="L911" s="6">
        <v>67431</v>
      </c>
      <c r="M911" s="7">
        <v>67520</v>
      </c>
      <c r="N911" s="6">
        <v>67629</v>
      </c>
      <c r="O911" s="7">
        <v>67834</v>
      </c>
      <c r="P911" s="6">
        <v>68042</v>
      </c>
    </row>
    <row r="912" spans="2:16">
      <c r="B912" s="6">
        <v>65338</v>
      </c>
      <c r="C912" s="7">
        <v>65588</v>
      </c>
      <c r="D912" s="6">
        <v>65681</v>
      </c>
      <c r="E912" s="7">
        <v>65786</v>
      </c>
      <c r="F912" s="6">
        <v>66094</v>
      </c>
      <c r="G912" s="7">
        <v>66523</v>
      </c>
      <c r="H912" s="6">
        <v>66756</v>
      </c>
      <c r="I912" s="7">
        <v>66872</v>
      </c>
      <c r="J912" s="6">
        <v>67029</v>
      </c>
      <c r="K912" s="7">
        <v>67135</v>
      </c>
      <c r="L912" s="6">
        <v>67432</v>
      </c>
      <c r="M912" s="7">
        <v>67521</v>
      </c>
      <c r="N912" s="6">
        <v>67632</v>
      </c>
      <c r="O912" s="7">
        <v>67835</v>
      </c>
      <c r="P912" s="6">
        <v>68044</v>
      </c>
    </row>
    <row r="913" spans="2:16">
      <c r="B913" s="6">
        <v>65344</v>
      </c>
      <c r="C913" s="7">
        <v>65589</v>
      </c>
      <c r="D913" s="6">
        <v>65682</v>
      </c>
      <c r="E913" s="7">
        <v>65788</v>
      </c>
      <c r="F913" s="6">
        <v>66095</v>
      </c>
      <c r="G913" s="7">
        <v>66524</v>
      </c>
      <c r="H913" s="6">
        <v>66758</v>
      </c>
      <c r="I913" s="7">
        <v>66873</v>
      </c>
      <c r="J913" s="6">
        <v>67031</v>
      </c>
      <c r="K913" s="7">
        <v>67138</v>
      </c>
      <c r="L913" s="6">
        <v>67436</v>
      </c>
      <c r="M913" s="7">
        <v>67522</v>
      </c>
      <c r="N913" s="6">
        <v>67637</v>
      </c>
      <c r="O913" s="7">
        <v>67837</v>
      </c>
      <c r="P913" s="6">
        <v>68045</v>
      </c>
    </row>
    <row r="914" spans="2:16">
      <c r="B914" s="6">
        <v>65345</v>
      </c>
      <c r="C914" s="7">
        <v>65591</v>
      </c>
      <c r="D914" s="6">
        <v>65689</v>
      </c>
      <c r="E914" s="7">
        <v>65790</v>
      </c>
      <c r="F914" s="6">
        <v>66097</v>
      </c>
      <c r="G914" s="7">
        <v>66526</v>
      </c>
      <c r="H914" s="6">
        <v>66761</v>
      </c>
      <c r="I914" s="7">
        <v>66901</v>
      </c>
      <c r="J914" s="6">
        <v>67035</v>
      </c>
      <c r="K914" s="7">
        <v>67140</v>
      </c>
      <c r="L914" s="6">
        <v>67437</v>
      </c>
      <c r="M914" s="7">
        <v>67523</v>
      </c>
      <c r="N914" s="6">
        <v>67638</v>
      </c>
      <c r="O914" s="7">
        <v>67838</v>
      </c>
      <c r="P914" s="6">
        <v>68047</v>
      </c>
    </row>
    <row r="915" spans="2:16">
      <c r="B915" s="6">
        <v>65347</v>
      </c>
      <c r="C915" s="7">
        <v>65601</v>
      </c>
      <c r="D915" s="6">
        <v>65701</v>
      </c>
      <c r="E915" s="7">
        <v>65791</v>
      </c>
      <c r="F915" s="6">
        <v>66403</v>
      </c>
      <c r="G915" s="7">
        <v>66528</v>
      </c>
      <c r="H915" s="6">
        <v>66767</v>
      </c>
      <c r="I915" s="7">
        <v>66930</v>
      </c>
      <c r="J915" s="6">
        <v>67038</v>
      </c>
      <c r="K915" s="7">
        <v>67143</v>
      </c>
      <c r="L915" s="6">
        <v>67438</v>
      </c>
      <c r="M915" s="7">
        <v>67524</v>
      </c>
      <c r="N915" s="6">
        <v>67639</v>
      </c>
      <c r="O915" s="7">
        <v>67849</v>
      </c>
      <c r="P915" s="6">
        <v>68048</v>
      </c>
    </row>
    <row r="916" spans="2:16">
      <c r="B916" s="6">
        <v>65348</v>
      </c>
      <c r="C916" s="7">
        <v>65604</v>
      </c>
      <c r="D916" s="6">
        <v>65705</v>
      </c>
      <c r="E916" s="7">
        <v>65793</v>
      </c>
      <c r="F916" s="6">
        <v>66407</v>
      </c>
      <c r="G916" s="7">
        <v>66531</v>
      </c>
      <c r="H916" s="6">
        <v>66769</v>
      </c>
      <c r="I916" s="7">
        <v>66932</v>
      </c>
      <c r="J916" s="6">
        <v>67039</v>
      </c>
      <c r="K916" s="7">
        <v>67144</v>
      </c>
      <c r="L916" s="6">
        <v>67439</v>
      </c>
      <c r="M916" s="7">
        <v>67525</v>
      </c>
      <c r="N916" s="6">
        <v>67640</v>
      </c>
      <c r="O916" s="7">
        <v>67854</v>
      </c>
      <c r="P916" s="6">
        <v>68050</v>
      </c>
    </row>
    <row r="926" spans="2:16">
      <c r="B926" s="2" t="str">
        <f>B8</f>
        <v>Effective June 1, 2025</v>
      </c>
    </row>
    <row r="927" ht="13.5"/>
    <row r="928" ht="13.5" spans="2:16">
      <c r="B928" s="3" t="s">
        <v>1318</v>
      </c>
      <c r="C928" s="4"/>
      <c r="D928" s="4"/>
      <c r="E928" s="4"/>
      <c r="F928" s="4"/>
      <c r="G928" s="4"/>
      <c r="H928" s="4"/>
      <c r="I928" s="4"/>
      <c r="J928" s="4"/>
      <c r="K928" s="4"/>
      <c r="L928" s="4"/>
      <c r="M928" s="4"/>
      <c r="N928" s="4"/>
      <c r="O928" s="4"/>
      <c r="P928" s="5"/>
    </row>
    <row r="930" spans="2:16">
      <c r="B930" s="6">
        <v>68054</v>
      </c>
      <c r="C930" s="7">
        <v>68341</v>
      </c>
      <c r="D930" s="6">
        <v>68413</v>
      </c>
      <c r="E930" s="7">
        <v>68622</v>
      </c>
      <c r="F930" s="6">
        <v>68720</v>
      </c>
      <c r="G930" s="7">
        <v>68780</v>
      </c>
      <c r="H930" s="6">
        <v>68862</v>
      </c>
      <c r="I930" s="7">
        <v>68957</v>
      </c>
      <c r="J930" s="6">
        <v>69150</v>
      </c>
      <c r="K930" s="7">
        <v>70341</v>
      </c>
      <c r="L930" s="6">
        <v>70542</v>
      </c>
      <c r="M930" s="7">
        <v>70732</v>
      </c>
      <c r="N930" s="6">
        <v>71040</v>
      </c>
      <c r="O930" s="7">
        <v>71261</v>
      </c>
      <c r="P930" s="6">
        <v>71404</v>
      </c>
    </row>
    <row r="931" spans="2:16">
      <c r="B931" s="6">
        <v>68057</v>
      </c>
      <c r="C931" s="7">
        <v>68342</v>
      </c>
      <c r="D931" s="6">
        <v>68414</v>
      </c>
      <c r="E931" s="7">
        <v>68623</v>
      </c>
      <c r="F931" s="6">
        <v>68722</v>
      </c>
      <c r="G931" s="7">
        <v>68781</v>
      </c>
      <c r="H931" s="6">
        <v>68863</v>
      </c>
      <c r="I931" s="7">
        <v>68958</v>
      </c>
      <c r="J931" s="6">
        <v>69151</v>
      </c>
      <c r="K931" s="7">
        <v>70344</v>
      </c>
      <c r="L931" s="6">
        <v>70543</v>
      </c>
      <c r="M931" s="7">
        <v>70736</v>
      </c>
      <c r="N931" s="6">
        <v>71043</v>
      </c>
      <c r="O931" s="7">
        <v>71263</v>
      </c>
      <c r="P931" s="6">
        <v>71407</v>
      </c>
    </row>
    <row r="932" spans="2:16">
      <c r="B932" s="6">
        <v>68058</v>
      </c>
      <c r="C932" s="7">
        <v>68343</v>
      </c>
      <c r="D932" s="6">
        <v>68415</v>
      </c>
      <c r="E932" s="7">
        <v>68624</v>
      </c>
      <c r="F932" s="6">
        <v>68723</v>
      </c>
      <c r="G932" s="7">
        <v>68783</v>
      </c>
      <c r="H932" s="6">
        <v>68864</v>
      </c>
      <c r="I932" s="7">
        <v>68959</v>
      </c>
      <c r="J932" s="6">
        <v>69153</v>
      </c>
      <c r="K932" s="7">
        <v>70346</v>
      </c>
      <c r="L932" s="6">
        <v>70544</v>
      </c>
      <c r="M932" s="7">
        <v>70738</v>
      </c>
      <c r="N932" s="6">
        <v>71044</v>
      </c>
      <c r="O932" s="7">
        <v>71266</v>
      </c>
      <c r="P932" s="6">
        <v>71409</v>
      </c>
    </row>
    <row r="933" spans="2:16">
      <c r="B933" s="6">
        <v>68061</v>
      </c>
      <c r="C933" s="7">
        <v>68344</v>
      </c>
      <c r="D933" s="6">
        <v>68416</v>
      </c>
      <c r="E933" s="7">
        <v>68626</v>
      </c>
      <c r="F933" s="6">
        <v>68724</v>
      </c>
      <c r="G933" s="7">
        <v>68784</v>
      </c>
      <c r="H933" s="6">
        <v>68865</v>
      </c>
      <c r="I933" s="7">
        <v>68960</v>
      </c>
      <c r="J933" s="6">
        <v>69154</v>
      </c>
      <c r="K933" s="7">
        <v>70352</v>
      </c>
      <c r="L933" s="6">
        <v>70548</v>
      </c>
      <c r="M933" s="7">
        <v>70740</v>
      </c>
      <c r="N933" s="6">
        <v>71045</v>
      </c>
      <c r="O933" s="7">
        <v>71268</v>
      </c>
      <c r="P933" s="6">
        <v>71411</v>
      </c>
    </row>
    <row r="934" spans="2:16">
      <c r="B934" s="6">
        <v>68062</v>
      </c>
      <c r="C934" s="7">
        <v>68345</v>
      </c>
      <c r="D934" s="6">
        <v>68417</v>
      </c>
      <c r="E934" s="7">
        <v>68627</v>
      </c>
      <c r="F934" s="6">
        <v>68725</v>
      </c>
      <c r="G934" s="7">
        <v>68785</v>
      </c>
      <c r="H934" s="6">
        <v>68866</v>
      </c>
      <c r="I934" s="7">
        <v>68961</v>
      </c>
      <c r="J934" s="6">
        <v>69160</v>
      </c>
      <c r="K934" s="7">
        <v>70353</v>
      </c>
      <c r="L934" s="6">
        <v>70549</v>
      </c>
      <c r="M934" s="7">
        <v>70744</v>
      </c>
      <c r="N934" s="6">
        <v>71046</v>
      </c>
      <c r="O934" s="7">
        <v>71269</v>
      </c>
      <c r="P934" s="6">
        <v>71415</v>
      </c>
    </row>
    <row r="935" spans="2:16">
      <c r="B935" s="6">
        <v>68065</v>
      </c>
      <c r="C935" s="7">
        <v>68346</v>
      </c>
      <c r="D935" s="6">
        <v>68418</v>
      </c>
      <c r="E935" s="7">
        <v>68628</v>
      </c>
      <c r="F935" s="6">
        <v>68727</v>
      </c>
      <c r="G935" s="7">
        <v>68786</v>
      </c>
      <c r="H935" s="6">
        <v>68869</v>
      </c>
      <c r="I935" s="7">
        <v>68963</v>
      </c>
      <c r="J935" s="6">
        <v>69162</v>
      </c>
      <c r="K935" s="7">
        <v>70354</v>
      </c>
      <c r="L935" s="6">
        <v>70552</v>
      </c>
      <c r="M935" s="7">
        <v>70748</v>
      </c>
      <c r="N935" s="6">
        <v>71047</v>
      </c>
      <c r="O935" s="7">
        <v>71275</v>
      </c>
      <c r="P935" s="6">
        <v>71417</v>
      </c>
    </row>
    <row r="936" spans="2:16">
      <c r="B936" s="6">
        <v>68066</v>
      </c>
      <c r="C936" s="7">
        <v>68347</v>
      </c>
      <c r="D936" s="6">
        <v>68419</v>
      </c>
      <c r="E936" s="7">
        <v>68629</v>
      </c>
      <c r="F936" s="6">
        <v>68728</v>
      </c>
      <c r="G936" s="7">
        <v>68787</v>
      </c>
      <c r="H936" s="6">
        <v>68870</v>
      </c>
      <c r="I936" s="7">
        <v>68964</v>
      </c>
      <c r="J936" s="6">
        <v>69165</v>
      </c>
      <c r="K936" s="7">
        <v>70355</v>
      </c>
      <c r="L936" s="6">
        <v>70554</v>
      </c>
      <c r="M936" s="7">
        <v>70749</v>
      </c>
      <c r="N936" s="6">
        <v>71049</v>
      </c>
      <c r="O936" s="7">
        <v>71276</v>
      </c>
      <c r="P936" s="6">
        <v>71418</v>
      </c>
    </row>
    <row r="937" spans="2:16">
      <c r="B937" s="6">
        <v>68067</v>
      </c>
      <c r="C937" s="7">
        <v>68348</v>
      </c>
      <c r="D937" s="6">
        <v>68420</v>
      </c>
      <c r="E937" s="7">
        <v>68632</v>
      </c>
      <c r="F937" s="6">
        <v>68729</v>
      </c>
      <c r="G937" s="7">
        <v>68788</v>
      </c>
      <c r="H937" s="6">
        <v>68872</v>
      </c>
      <c r="I937" s="7">
        <v>68966</v>
      </c>
      <c r="J937" s="6">
        <v>69170</v>
      </c>
      <c r="K937" s="7">
        <v>70356</v>
      </c>
      <c r="L937" s="6">
        <v>70556</v>
      </c>
      <c r="M937" s="7">
        <v>70750</v>
      </c>
      <c r="N937" s="6">
        <v>71051</v>
      </c>
      <c r="O937" s="7">
        <v>71282</v>
      </c>
      <c r="P937" s="6">
        <v>71422</v>
      </c>
    </row>
    <row r="938" spans="2:16">
      <c r="B938" s="6">
        <v>68070</v>
      </c>
      <c r="C938" s="7">
        <v>68349</v>
      </c>
      <c r="D938" s="6">
        <v>68421</v>
      </c>
      <c r="E938" s="7">
        <v>68633</v>
      </c>
      <c r="F938" s="6">
        <v>68730</v>
      </c>
      <c r="G938" s="7">
        <v>68789</v>
      </c>
      <c r="H938" s="6">
        <v>68873</v>
      </c>
      <c r="I938" s="7">
        <v>68967</v>
      </c>
      <c r="J938" s="6">
        <v>69190</v>
      </c>
      <c r="K938" s="7">
        <v>70357</v>
      </c>
      <c r="L938" s="6">
        <v>70559</v>
      </c>
      <c r="M938" s="7">
        <v>70752</v>
      </c>
      <c r="N938" s="6">
        <v>71052</v>
      </c>
      <c r="O938" s="7">
        <v>71284</v>
      </c>
      <c r="P938" s="6">
        <v>71423</v>
      </c>
    </row>
    <row r="939" spans="2:16">
      <c r="B939" s="6">
        <v>68071</v>
      </c>
      <c r="C939" s="7">
        <v>68350</v>
      </c>
      <c r="D939" s="6">
        <v>68422</v>
      </c>
      <c r="E939" s="7">
        <v>68634</v>
      </c>
      <c r="F939" s="6">
        <v>68732</v>
      </c>
      <c r="G939" s="7">
        <v>68790</v>
      </c>
      <c r="H939" s="6">
        <v>68874</v>
      </c>
      <c r="I939" s="7">
        <v>68970</v>
      </c>
      <c r="J939" s="6">
        <v>69217</v>
      </c>
      <c r="K939" s="7">
        <v>70358</v>
      </c>
      <c r="L939" s="6">
        <v>70577</v>
      </c>
      <c r="M939" s="7">
        <v>70753</v>
      </c>
      <c r="N939" s="6">
        <v>71060</v>
      </c>
      <c r="O939" s="7">
        <v>71286</v>
      </c>
      <c r="P939" s="6">
        <v>71424</v>
      </c>
    </row>
    <row r="940" spans="2:16">
      <c r="B940" s="6">
        <v>68073</v>
      </c>
      <c r="C940" s="7">
        <v>68351</v>
      </c>
      <c r="D940" s="6">
        <v>68423</v>
      </c>
      <c r="E940" s="7">
        <v>68635</v>
      </c>
      <c r="F940" s="6">
        <v>68733</v>
      </c>
      <c r="G940" s="7">
        <v>68791</v>
      </c>
      <c r="H940" s="6">
        <v>68875</v>
      </c>
      <c r="I940" s="7">
        <v>68971</v>
      </c>
      <c r="J940" s="6">
        <v>69333</v>
      </c>
      <c r="K940" s="7">
        <v>70373</v>
      </c>
      <c r="L940" s="6">
        <v>70580</v>
      </c>
      <c r="M940" s="7">
        <v>70755</v>
      </c>
      <c r="N940" s="6">
        <v>71061</v>
      </c>
      <c r="O940" s="7">
        <v>71295</v>
      </c>
      <c r="P940" s="6">
        <v>71426</v>
      </c>
    </row>
    <row r="941" spans="2:16">
      <c r="B941" s="6">
        <v>68301</v>
      </c>
      <c r="C941" s="7">
        <v>68352</v>
      </c>
      <c r="D941" s="6">
        <v>68424</v>
      </c>
      <c r="E941" s="7">
        <v>68636</v>
      </c>
      <c r="F941" s="6">
        <v>68734</v>
      </c>
      <c r="G941" s="7">
        <v>68792</v>
      </c>
      <c r="H941" s="6">
        <v>68876</v>
      </c>
      <c r="I941" s="7">
        <v>68973</v>
      </c>
      <c r="J941" s="6">
        <v>69334</v>
      </c>
      <c r="K941" s="7">
        <v>70375</v>
      </c>
      <c r="L941" s="6">
        <v>70581</v>
      </c>
      <c r="M941" s="7">
        <v>70756</v>
      </c>
      <c r="N941" s="6">
        <v>71063</v>
      </c>
      <c r="O941" s="7">
        <v>71316</v>
      </c>
      <c r="P941" s="6">
        <v>71427</v>
      </c>
    </row>
    <row r="942" spans="2:16">
      <c r="B942" s="6">
        <v>68303</v>
      </c>
      <c r="C942" s="7">
        <v>68354</v>
      </c>
      <c r="D942" s="6">
        <v>68428</v>
      </c>
      <c r="E942" s="7">
        <v>68638</v>
      </c>
      <c r="F942" s="6">
        <v>68736</v>
      </c>
      <c r="G942" s="7">
        <v>68812</v>
      </c>
      <c r="H942" s="6">
        <v>68878</v>
      </c>
      <c r="I942" s="7">
        <v>68974</v>
      </c>
      <c r="J942" s="6">
        <v>69336</v>
      </c>
      <c r="K942" s="7">
        <v>70377</v>
      </c>
      <c r="L942" s="6">
        <v>70582</v>
      </c>
      <c r="M942" s="7">
        <v>70757</v>
      </c>
      <c r="N942" s="6">
        <v>71065</v>
      </c>
      <c r="O942" s="7">
        <v>71322</v>
      </c>
      <c r="P942" s="6">
        <v>71429</v>
      </c>
    </row>
    <row r="943" spans="2:16">
      <c r="B943" s="6">
        <v>68304</v>
      </c>
      <c r="C943" s="7">
        <v>68355</v>
      </c>
      <c r="D943" s="6">
        <v>68431</v>
      </c>
      <c r="E943" s="7">
        <v>68640</v>
      </c>
      <c r="F943" s="6">
        <v>68737</v>
      </c>
      <c r="G943" s="7">
        <v>68814</v>
      </c>
      <c r="H943" s="6">
        <v>68882</v>
      </c>
      <c r="I943" s="7">
        <v>68975</v>
      </c>
      <c r="J943" s="6">
        <v>69337</v>
      </c>
      <c r="K943" s="7">
        <v>70390</v>
      </c>
      <c r="L943" s="6">
        <v>70584</v>
      </c>
      <c r="M943" s="7">
        <v>70759</v>
      </c>
      <c r="N943" s="6">
        <v>71068</v>
      </c>
      <c r="O943" s="7">
        <v>71323</v>
      </c>
      <c r="P943" s="6">
        <v>71430</v>
      </c>
    </row>
    <row r="944" spans="2:16">
      <c r="B944" s="6">
        <v>68305</v>
      </c>
      <c r="C944" s="7">
        <v>68357</v>
      </c>
      <c r="D944" s="6">
        <v>68433</v>
      </c>
      <c r="E944" s="7">
        <v>68641</v>
      </c>
      <c r="F944" s="6">
        <v>68739</v>
      </c>
      <c r="G944" s="7">
        <v>68815</v>
      </c>
      <c r="H944" s="6">
        <v>68883</v>
      </c>
      <c r="I944" s="7">
        <v>68976</v>
      </c>
      <c r="J944" s="6">
        <v>69339</v>
      </c>
      <c r="K944" s="7">
        <v>70391</v>
      </c>
      <c r="L944" s="6">
        <v>70585</v>
      </c>
      <c r="M944" s="7">
        <v>70761</v>
      </c>
      <c r="N944" s="6">
        <v>71069</v>
      </c>
      <c r="O944" s="7">
        <v>71324</v>
      </c>
      <c r="P944" s="6">
        <v>71432</v>
      </c>
    </row>
    <row r="945" spans="2:16">
      <c r="B945" s="6">
        <v>68307</v>
      </c>
      <c r="C945" s="7">
        <v>68358</v>
      </c>
      <c r="D945" s="6">
        <v>68436</v>
      </c>
      <c r="E945" s="7">
        <v>68642</v>
      </c>
      <c r="F945" s="6">
        <v>68740</v>
      </c>
      <c r="G945" s="7">
        <v>68816</v>
      </c>
      <c r="H945" s="6">
        <v>68920</v>
      </c>
      <c r="I945" s="7">
        <v>68978</v>
      </c>
      <c r="J945" s="6">
        <v>69341</v>
      </c>
      <c r="K945" s="7">
        <v>70392</v>
      </c>
      <c r="L945" s="6">
        <v>70586</v>
      </c>
      <c r="M945" s="7">
        <v>70762</v>
      </c>
      <c r="N945" s="6">
        <v>71071</v>
      </c>
      <c r="O945" s="7">
        <v>71325</v>
      </c>
      <c r="P945" s="6">
        <v>71433</v>
      </c>
    </row>
    <row r="946" spans="2:16">
      <c r="B946" s="6">
        <v>68313</v>
      </c>
      <c r="C946" s="7">
        <v>68359</v>
      </c>
      <c r="D946" s="6">
        <v>68437</v>
      </c>
      <c r="E946" s="7">
        <v>68643</v>
      </c>
      <c r="F946" s="6">
        <v>68741</v>
      </c>
      <c r="G946" s="7">
        <v>68817</v>
      </c>
      <c r="H946" s="6">
        <v>68922</v>
      </c>
      <c r="I946" s="7">
        <v>68979</v>
      </c>
      <c r="J946" s="6">
        <v>69348</v>
      </c>
      <c r="K946" s="7">
        <v>70397</v>
      </c>
      <c r="L946" s="6">
        <v>70589</v>
      </c>
      <c r="M946" s="7">
        <v>70772</v>
      </c>
      <c r="N946" s="6">
        <v>71072</v>
      </c>
      <c r="O946" s="7">
        <v>71327</v>
      </c>
      <c r="P946" s="6">
        <v>71435</v>
      </c>
    </row>
    <row r="947" spans="2:16">
      <c r="B947" s="6">
        <v>68314</v>
      </c>
      <c r="C947" s="7">
        <v>68360</v>
      </c>
      <c r="D947" s="6">
        <v>68438</v>
      </c>
      <c r="E947" s="7">
        <v>68644</v>
      </c>
      <c r="F947" s="6">
        <v>68743</v>
      </c>
      <c r="G947" s="7">
        <v>68819</v>
      </c>
      <c r="H947" s="6">
        <v>68923</v>
      </c>
      <c r="I947" s="7">
        <v>68980</v>
      </c>
      <c r="J947" s="6">
        <v>69349</v>
      </c>
      <c r="K947" s="7">
        <v>70431</v>
      </c>
      <c r="L947" s="6">
        <v>70591</v>
      </c>
      <c r="M947" s="7">
        <v>70773</v>
      </c>
      <c r="N947" s="6">
        <v>71073</v>
      </c>
      <c r="O947" s="7">
        <v>71328</v>
      </c>
      <c r="P947" s="6">
        <v>71438</v>
      </c>
    </row>
    <row r="948" spans="2:16">
      <c r="B948" s="6">
        <v>68315</v>
      </c>
      <c r="C948" s="7">
        <v>68361</v>
      </c>
      <c r="D948" s="6">
        <v>68439</v>
      </c>
      <c r="E948" s="7">
        <v>68647</v>
      </c>
      <c r="F948" s="6">
        <v>68745</v>
      </c>
      <c r="G948" s="7">
        <v>68820</v>
      </c>
      <c r="H948" s="6">
        <v>68924</v>
      </c>
      <c r="I948" s="7">
        <v>68981</v>
      </c>
      <c r="J948" s="6">
        <v>69352</v>
      </c>
      <c r="K948" s="7">
        <v>70436</v>
      </c>
      <c r="L948" s="6">
        <v>70633</v>
      </c>
      <c r="M948" s="7">
        <v>70775</v>
      </c>
      <c r="N948" s="6">
        <v>71078</v>
      </c>
      <c r="O948" s="7">
        <v>71331</v>
      </c>
      <c r="P948" s="6">
        <v>71441</v>
      </c>
    </row>
    <row r="949" spans="2:16">
      <c r="B949" s="6">
        <v>68316</v>
      </c>
      <c r="C949" s="7">
        <v>68364</v>
      </c>
      <c r="D949" s="6">
        <v>68440</v>
      </c>
      <c r="E949" s="7">
        <v>68648</v>
      </c>
      <c r="F949" s="6">
        <v>68747</v>
      </c>
      <c r="G949" s="7">
        <v>68824</v>
      </c>
      <c r="H949" s="6">
        <v>68925</v>
      </c>
      <c r="I949" s="7">
        <v>68982</v>
      </c>
      <c r="J949" s="6">
        <v>69353</v>
      </c>
      <c r="K949" s="7">
        <v>70438</v>
      </c>
      <c r="L949" s="6">
        <v>70638</v>
      </c>
      <c r="M949" s="7">
        <v>70777</v>
      </c>
      <c r="N949" s="6">
        <v>71079</v>
      </c>
      <c r="O949" s="7">
        <v>71333</v>
      </c>
      <c r="P949" s="6">
        <v>71446</v>
      </c>
    </row>
    <row r="950" spans="2:16">
      <c r="B950" s="6">
        <v>68317</v>
      </c>
      <c r="C950" s="7">
        <v>68365</v>
      </c>
      <c r="D950" s="6">
        <v>68441</v>
      </c>
      <c r="E950" s="7">
        <v>68649</v>
      </c>
      <c r="F950" s="6">
        <v>68748</v>
      </c>
      <c r="G950" s="7">
        <v>68825</v>
      </c>
      <c r="H950" s="6">
        <v>68927</v>
      </c>
      <c r="I950" s="7">
        <v>69001</v>
      </c>
      <c r="J950" s="6">
        <v>69356</v>
      </c>
      <c r="K950" s="7">
        <v>70442</v>
      </c>
      <c r="L950" s="6">
        <v>70639</v>
      </c>
      <c r="M950" s="7">
        <v>70781</v>
      </c>
      <c r="N950" s="6">
        <v>71082</v>
      </c>
      <c r="O950" s="7">
        <v>71334</v>
      </c>
      <c r="P950" s="6">
        <v>71447</v>
      </c>
    </row>
    <row r="951" spans="2:16">
      <c r="B951" s="6">
        <v>68318</v>
      </c>
      <c r="C951" s="7">
        <v>68367</v>
      </c>
      <c r="D951" s="6">
        <v>68442</v>
      </c>
      <c r="E951" s="7">
        <v>68651</v>
      </c>
      <c r="F951" s="6">
        <v>68749</v>
      </c>
      <c r="G951" s="7">
        <v>68826</v>
      </c>
      <c r="H951" s="6">
        <v>68928</v>
      </c>
      <c r="I951" s="7">
        <v>69021</v>
      </c>
      <c r="J951" s="6">
        <v>69358</v>
      </c>
      <c r="K951" s="7">
        <v>70444</v>
      </c>
      <c r="L951" s="6">
        <v>70644</v>
      </c>
      <c r="M951" s="7">
        <v>70783</v>
      </c>
      <c r="N951" s="6">
        <v>71219</v>
      </c>
      <c r="O951" s="7">
        <v>71336</v>
      </c>
      <c r="P951" s="6">
        <v>71449</v>
      </c>
    </row>
    <row r="952" spans="2:16">
      <c r="B952" s="6">
        <v>68319</v>
      </c>
      <c r="C952" s="7">
        <v>68368</v>
      </c>
      <c r="D952" s="6">
        <v>68443</v>
      </c>
      <c r="E952" s="7">
        <v>68652</v>
      </c>
      <c r="F952" s="6">
        <v>68752</v>
      </c>
      <c r="G952" s="7">
        <v>68827</v>
      </c>
      <c r="H952" s="6">
        <v>68929</v>
      </c>
      <c r="I952" s="7">
        <v>69022</v>
      </c>
      <c r="J952" s="6">
        <v>70036</v>
      </c>
      <c r="K952" s="7">
        <v>70446</v>
      </c>
      <c r="L952" s="6">
        <v>70645</v>
      </c>
      <c r="M952" s="7">
        <v>70784</v>
      </c>
      <c r="N952" s="6">
        <v>71222</v>
      </c>
      <c r="O952" s="7">
        <v>71339</v>
      </c>
      <c r="P952" s="6">
        <v>71452</v>
      </c>
    </row>
    <row r="953" spans="2:16">
      <c r="B953" s="6">
        <v>68320</v>
      </c>
      <c r="C953" s="7">
        <v>68370</v>
      </c>
      <c r="D953" s="6">
        <v>68445</v>
      </c>
      <c r="E953" s="7">
        <v>68653</v>
      </c>
      <c r="F953" s="6">
        <v>68755</v>
      </c>
      <c r="G953" s="7">
        <v>68831</v>
      </c>
      <c r="H953" s="6">
        <v>68930</v>
      </c>
      <c r="I953" s="7">
        <v>69025</v>
      </c>
      <c r="J953" s="6">
        <v>70040</v>
      </c>
      <c r="K953" s="7">
        <v>70449</v>
      </c>
      <c r="L953" s="6">
        <v>70647</v>
      </c>
      <c r="M953" s="7">
        <v>70788</v>
      </c>
      <c r="N953" s="6">
        <v>71225</v>
      </c>
      <c r="O953" s="7">
        <v>71342</v>
      </c>
      <c r="P953" s="6">
        <v>71454</v>
      </c>
    </row>
    <row r="954" spans="2:16">
      <c r="B954" s="6">
        <v>68321</v>
      </c>
      <c r="C954" s="7">
        <v>68371</v>
      </c>
      <c r="D954" s="6">
        <v>68446</v>
      </c>
      <c r="E954" s="7">
        <v>68654</v>
      </c>
      <c r="F954" s="6">
        <v>68756</v>
      </c>
      <c r="G954" s="7">
        <v>68832</v>
      </c>
      <c r="H954" s="6">
        <v>68932</v>
      </c>
      <c r="I954" s="7">
        <v>69028</v>
      </c>
      <c r="J954" s="6">
        <v>70041</v>
      </c>
      <c r="K954" s="7">
        <v>70453</v>
      </c>
      <c r="L954" s="6">
        <v>70648</v>
      </c>
      <c r="M954" s="7">
        <v>70789</v>
      </c>
      <c r="N954" s="6">
        <v>71226</v>
      </c>
      <c r="O954" s="7">
        <v>71345</v>
      </c>
      <c r="P954" s="6">
        <v>71456</v>
      </c>
    </row>
    <row r="955" spans="2:16">
      <c r="B955" s="6">
        <v>68322</v>
      </c>
      <c r="C955" s="7">
        <v>68372</v>
      </c>
      <c r="D955" s="6">
        <v>68447</v>
      </c>
      <c r="E955" s="7">
        <v>68655</v>
      </c>
      <c r="F955" s="6">
        <v>68757</v>
      </c>
      <c r="G955" s="7">
        <v>68835</v>
      </c>
      <c r="H955" s="6">
        <v>68933</v>
      </c>
      <c r="I955" s="7">
        <v>69029</v>
      </c>
      <c r="J955" s="6">
        <v>70046</v>
      </c>
      <c r="K955" s="7">
        <v>70456</v>
      </c>
      <c r="L955" s="6">
        <v>70650</v>
      </c>
      <c r="M955" s="7">
        <v>71001</v>
      </c>
      <c r="N955" s="6">
        <v>71227</v>
      </c>
      <c r="O955" s="7">
        <v>71346</v>
      </c>
      <c r="P955" s="6">
        <v>71460</v>
      </c>
    </row>
    <row r="956" spans="2:16">
      <c r="B956" s="6">
        <v>68323</v>
      </c>
      <c r="C956" s="7">
        <v>68374</v>
      </c>
      <c r="D956" s="6">
        <v>68448</v>
      </c>
      <c r="E956" s="7">
        <v>68658</v>
      </c>
      <c r="F956" s="6">
        <v>68758</v>
      </c>
      <c r="G956" s="7">
        <v>68836</v>
      </c>
      <c r="H956" s="6">
        <v>68935</v>
      </c>
      <c r="I956" s="7">
        <v>69031</v>
      </c>
      <c r="J956" s="6">
        <v>70049</v>
      </c>
      <c r="K956" s="7">
        <v>70462</v>
      </c>
      <c r="L956" s="6">
        <v>70654</v>
      </c>
      <c r="M956" s="7">
        <v>71004</v>
      </c>
      <c r="N956" s="6">
        <v>71229</v>
      </c>
      <c r="O956" s="7">
        <v>71353</v>
      </c>
      <c r="P956" s="6">
        <v>71465</v>
      </c>
    </row>
    <row r="957" spans="2:16">
      <c r="B957" s="6">
        <v>68324</v>
      </c>
      <c r="C957" s="7">
        <v>68376</v>
      </c>
      <c r="D957" s="6">
        <v>68450</v>
      </c>
      <c r="E957" s="7">
        <v>68660</v>
      </c>
      <c r="F957" s="6">
        <v>68761</v>
      </c>
      <c r="G957" s="7">
        <v>68837</v>
      </c>
      <c r="H957" s="6">
        <v>68937</v>
      </c>
      <c r="I957" s="7">
        <v>69033</v>
      </c>
      <c r="J957" s="6">
        <v>70052</v>
      </c>
      <c r="K957" s="7">
        <v>70463</v>
      </c>
      <c r="L957" s="6">
        <v>70655</v>
      </c>
      <c r="M957" s="7">
        <v>71007</v>
      </c>
      <c r="N957" s="6">
        <v>71230</v>
      </c>
      <c r="O957" s="7">
        <v>71354</v>
      </c>
      <c r="P957" s="6">
        <v>71467</v>
      </c>
    </row>
    <row r="958" spans="2:16">
      <c r="B958" s="6">
        <v>68325</v>
      </c>
      <c r="C958" s="7">
        <v>68377</v>
      </c>
      <c r="D958" s="6">
        <v>68453</v>
      </c>
      <c r="E958" s="7">
        <v>68662</v>
      </c>
      <c r="F958" s="6">
        <v>68763</v>
      </c>
      <c r="G958" s="7">
        <v>68838</v>
      </c>
      <c r="H958" s="6">
        <v>68938</v>
      </c>
      <c r="I958" s="7">
        <v>69036</v>
      </c>
      <c r="J958" s="6">
        <v>70057</v>
      </c>
      <c r="K958" s="7">
        <v>70465</v>
      </c>
      <c r="L958" s="6">
        <v>70657</v>
      </c>
      <c r="M958" s="7">
        <v>71008</v>
      </c>
      <c r="N958" s="6">
        <v>71232</v>
      </c>
      <c r="O958" s="7">
        <v>71355</v>
      </c>
      <c r="P958" s="6">
        <v>71469</v>
      </c>
    </row>
    <row r="959" spans="2:16">
      <c r="B959" s="6">
        <v>68326</v>
      </c>
      <c r="C959" s="7">
        <v>68378</v>
      </c>
      <c r="D959" s="6">
        <v>68454</v>
      </c>
      <c r="E959" s="7">
        <v>68663</v>
      </c>
      <c r="F959" s="6">
        <v>68764</v>
      </c>
      <c r="G959" s="7">
        <v>68841</v>
      </c>
      <c r="H959" s="6">
        <v>68939</v>
      </c>
      <c r="I959" s="7">
        <v>69041</v>
      </c>
      <c r="J959" s="6">
        <v>70066</v>
      </c>
      <c r="K959" s="7">
        <v>70467</v>
      </c>
      <c r="L959" s="6">
        <v>70658</v>
      </c>
      <c r="M959" s="7">
        <v>71018</v>
      </c>
      <c r="N959" s="6">
        <v>71233</v>
      </c>
      <c r="O959" s="7">
        <v>71356</v>
      </c>
      <c r="P959" s="6">
        <v>71474</v>
      </c>
    </row>
    <row r="960" spans="2:16">
      <c r="B960" s="6">
        <v>68327</v>
      </c>
      <c r="C960" s="7">
        <v>68380</v>
      </c>
      <c r="D960" s="6">
        <v>68455</v>
      </c>
      <c r="E960" s="7">
        <v>68665</v>
      </c>
      <c r="F960" s="6">
        <v>68765</v>
      </c>
      <c r="G960" s="7">
        <v>68842</v>
      </c>
      <c r="H960" s="6">
        <v>68940</v>
      </c>
      <c r="I960" s="7">
        <v>69043</v>
      </c>
      <c r="J960" s="6">
        <v>70067</v>
      </c>
      <c r="K960" s="7">
        <v>70512</v>
      </c>
      <c r="L960" s="6">
        <v>70660</v>
      </c>
      <c r="M960" s="7">
        <v>71019</v>
      </c>
      <c r="N960" s="6">
        <v>71234</v>
      </c>
      <c r="O960" s="7">
        <v>71357</v>
      </c>
      <c r="P960" s="6">
        <v>71475</v>
      </c>
    </row>
    <row r="961" spans="2:16">
      <c r="B961" s="6">
        <v>68328</v>
      </c>
      <c r="C961" s="7">
        <v>68382</v>
      </c>
      <c r="D961" s="6">
        <v>68456</v>
      </c>
      <c r="E961" s="7">
        <v>68666</v>
      </c>
      <c r="F961" s="6">
        <v>68766</v>
      </c>
      <c r="G961" s="7">
        <v>68843</v>
      </c>
      <c r="H961" s="6">
        <v>68941</v>
      </c>
      <c r="I961" s="7">
        <v>69120</v>
      </c>
      <c r="J961" s="6">
        <v>70080</v>
      </c>
      <c r="K961" s="7">
        <v>70513</v>
      </c>
      <c r="L961" s="6">
        <v>70661</v>
      </c>
      <c r="M961" s="7">
        <v>71023</v>
      </c>
      <c r="N961" s="6">
        <v>71235</v>
      </c>
      <c r="O961" s="7">
        <v>71358</v>
      </c>
      <c r="P961" s="6">
        <v>71479</v>
      </c>
    </row>
    <row r="962" spans="2:16">
      <c r="B962" s="6">
        <v>68329</v>
      </c>
      <c r="C962" s="7">
        <v>68401</v>
      </c>
      <c r="D962" s="6">
        <v>68457</v>
      </c>
      <c r="E962" s="7">
        <v>68667</v>
      </c>
      <c r="F962" s="6">
        <v>68767</v>
      </c>
      <c r="G962" s="7">
        <v>68844</v>
      </c>
      <c r="H962" s="6">
        <v>68942</v>
      </c>
      <c r="I962" s="7">
        <v>69122</v>
      </c>
      <c r="J962" s="6">
        <v>70081</v>
      </c>
      <c r="K962" s="7">
        <v>70514</v>
      </c>
      <c r="L962" s="6">
        <v>70662</v>
      </c>
      <c r="M962" s="7">
        <v>71024</v>
      </c>
      <c r="N962" s="6">
        <v>71237</v>
      </c>
      <c r="O962" s="7">
        <v>71362</v>
      </c>
      <c r="P962" s="6">
        <v>71480</v>
      </c>
    </row>
    <row r="963" spans="2:16">
      <c r="B963" s="6">
        <v>68331</v>
      </c>
      <c r="C963" s="7">
        <v>68402</v>
      </c>
      <c r="D963" s="6">
        <v>68458</v>
      </c>
      <c r="E963" s="7">
        <v>68669</v>
      </c>
      <c r="F963" s="6">
        <v>68768</v>
      </c>
      <c r="G963" s="7">
        <v>68846</v>
      </c>
      <c r="H963" s="6">
        <v>68944</v>
      </c>
      <c r="I963" s="7">
        <v>69125</v>
      </c>
      <c r="J963" s="6">
        <v>70082</v>
      </c>
      <c r="K963" s="7">
        <v>70515</v>
      </c>
      <c r="L963" s="6">
        <v>70712</v>
      </c>
      <c r="M963" s="7">
        <v>71027</v>
      </c>
      <c r="N963" s="6">
        <v>71238</v>
      </c>
      <c r="O963" s="7">
        <v>71366</v>
      </c>
      <c r="P963" s="6">
        <v>71483</v>
      </c>
    </row>
    <row r="964" spans="2:16">
      <c r="B964" s="6">
        <v>68332</v>
      </c>
      <c r="C964" s="7">
        <v>68403</v>
      </c>
      <c r="D964" s="6">
        <v>68460</v>
      </c>
      <c r="E964" s="7">
        <v>68710</v>
      </c>
      <c r="F964" s="6">
        <v>68769</v>
      </c>
      <c r="G964" s="7">
        <v>68850</v>
      </c>
      <c r="H964" s="6">
        <v>68945</v>
      </c>
      <c r="I964" s="7">
        <v>69129</v>
      </c>
      <c r="J964" s="6">
        <v>70083</v>
      </c>
      <c r="K964" s="7">
        <v>70516</v>
      </c>
      <c r="L964" s="6">
        <v>70715</v>
      </c>
      <c r="M964" s="7">
        <v>71028</v>
      </c>
      <c r="N964" s="6">
        <v>71242</v>
      </c>
      <c r="O964" s="7">
        <v>71367</v>
      </c>
      <c r="P964" s="6">
        <v>71486</v>
      </c>
    </row>
    <row r="965" spans="2:16">
      <c r="B965" s="6">
        <v>68335</v>
      </c>
      <c r="C965" s="7">
        <v>68404</v>
      </c>
      <c r="D965" s="6">
        <v>68461</v>
      </c>
      <c r="E965" s="7">
        <v>68711</v>
      </c>
      <c r="F965" s="6">
        <v>68770</v>
      </c>
      <c r="G965" s="7">
        <v>68852</v>
      </c>
      <c r="H965" s="6">
        <v>68947</v>
      </c>
      <c r="I965" s="7">
        <v>69133</v>
      </c>
      <c r="J965" s="6">
        <v>70085</v>
      </c>
      <c r="K965" s="7">
        <v>70521</v>
      </c>
      <c r="L965" s="6">
        <v>70717</v>
      </c>
      <c r="M965" s="7">
        <v>71029</v>
      </c>
      <c r="N965" s="6">
        <v>71243</v>
      </c>
      <c r="O965" s="7">
        <v>71368</v>
      </c>
      <c r="P965" s="6">
        <v>71496</v>
      </c>
    </row>
    <row r="966" spans="2:16">
      <c r="B966" s="6">
        <v>68336</v>
      </c>
      <c r="C966" s="7">
        <v>68405</v>
      </c>
      <c r="D966" s="6">
        <v>68463</v>
      </c>
      <c r="E966" s="7">
        <v>68713</v>
      </c>
      <c r="F966" s="6">
        <v>68771</v>
      </c>
      <c r="G966" s="7">
        <v>68853</v>
      </c>
      <c r="H966" s="6">
        <v>68950</v>
      </c>
      <c r="I966" s="7">
        <v>69134</v>
      </c>
      <c r="J966" s="6">
        <v>70086</v>
      </c>
      <c r="K966" s="7">
        <v>70531</v>
      </c>
      <c r="L966" s="6">
        <v>70720</v>
      </c>
      <c r="M966" s="7">
        <v>71030</v>
      </c>
      <c r="N966" s="6">
        <v>71249</v>
      </c>
      <c r="O966" s="7">
        <v>71369</v>
      </c>
      <c r="P966" s="6">
        <v>71630</v>
      </c>
    </row>
    <row r="967" spans="2:16">
      <c r="B967" s="6">
        <v>68337</v>
      </c>
      <c r="C967" s="7">
        <v>68406</v>
      </c>
      <c r="D967" s="6">
        <v>68464</v>
      </c>
      <c r="E967" s="7">
        <v>68715</v>
      </c>
      <c r="F967" s="6">
        <v>68772</v>
      </c>
      <c r="G967" s="7">
        <v>68854</v>
      </c>
      <c r="H967" s="6">
        <v>68952</v>
      </c>
      <c r="I967" s="7">
        <v>69135</v>
      </c>
      <c r="J967" s="6">
        <v>70090</v>
      </c>
      <c r="K967" s="7">
        <v>70534</v>
      </c>
      <c r="L967" s="6">
        <v>70722</v>
      </c>
      <c r="M967" s="7">
        <v>71032</v>
      </c>
      <c r="N967" s="6">
        <v>71251</v>
      </c>
      <c r="O967" s="7">
        <v>71371</v>
      </c>
      <c r="P967" s="6">
        <v>71638</v>
      </c>
    </row>
    <row r="968" spans="2:16">
      <c r="B968" s="6">
        <v>68338</v>
      </c>
      <c r="C968" s="7">
        <v>68407</v>
      </c>
      <c r="D968" s="6">
        <v>68465</v>
      </c>
      <c r="E968" s="7">
        <v>68716</v>
      </c>
      <c r="F968" s="6">
        <v>68773</v>
      </c>
      <c r="G968" s="7">
        <v>68856</v>
      </c>
      <c r="H968" s="6">
        <v>68954</v>
      </c>
      <c r="I968" s="7">
        <v>69143</v>
      </c>
      <c r="J968" s="6">
        <v>70091</v>
      </c>
      <c r="K968" s="7">
        <v>70537</v>
      </c>
      <c r="L968" s="6">
        <v>70725</v>
      </c>
      <c r="M968" s="7">
        <v>71034</v>
      </c>
      <c r="N968" s="6">
        <v>71254</v>
      </c>
      <c r="O968" s="7">
        <v>71373</v>
      </c>
      <c r="P968" s="6">
        <v>71639</v>
      </c>
    </row>
    <row r="969" spans="2:16">
      <c r="B969" s="6">
        <v>68339</v>
      </c>
      <c r="C969" s="7">
        <v>68409</v>
      </c>
      <c r="D969" s="6">
        <v>68466</v>
      </c>
      <c r="E969" s="7">
        <v>68717</v>
      </c>
      <c r="F969" s="6">
        <v>68777</v>
      </c>
      <c r="G969" s="7">
        <v>68858</v>
      </c>
      <c r="H969" s="6">
        <v>68955</v>
      </c>
      <c r="I969" s="7">
        <v>69145</v>
      </c>
      <c r="J969" s="6">
        <v>70339</v>
      </c>
      <c r="K969" s="7">
        <v>70538</v>
      </c>
      <c r="L969" s="6">
        <v>70729</v>
      </c>
      <c r="M969" s="7">
        <v>71038</v>
      </c>
      <c r="N969" s="6">
        <v>71256</v>
      </c>
      <c r="O969" s="7">
        <v>71377</v>
      </c>
      <c r="P969" s="6">
        <v>71640</v>
      </c>
    </row>
    <row r="970" spans="2:16">
      <c r="B970" s="6">
        <v>68340</v>
      </c>
      <c r="C970" s="7">
        <v>68410</v>
      </c>
      <c r="D970" s="6">
        <v>68620</v>
      </c>
      <c r="E970" s="7">
        <v>68718</v>
      </c>
      <c r="F970" s="6">
        <v>68779</v>
      </c>
      <c r="G970" s="7">
        <v>68861</v>
      </c>
      <c r="H970" s="6">
        <v>68956</v>
      </c>
      <c r="I970" s="7">
        <v>69146</v>
      </c>
      <c r="J970" s="6">
        <v>70340</v>
      </c>
      <c r="K970" s="7">
        <v>70540</v>
      </c>
      <c r="L970" s="6">
        <v>70730</v>
      </c>
      <c r="M970" s="7">
        <v>71039</v>
      </c>
      <c r="N970" s="6">
        <v>71259</v>
      </c>
      <c r="O970" s="7">
        <v>71378</v>
      </c>
      <c r="P970" s="6">
        <v>71642</v>
      </c>
    </row>
    <row r="980" spans="2:16">
      <c r="B980" s="2" t="str">
        <f>B8</f>
        <v>Effective June 1, 2025</v>
      </c>
    </row>
    <row r="981" ht="13.5"/>
    <row r="982" ht="13.5" spans="2:16">
      <c r="B982" s="3" t="s">
        <v>1318</v>
      </c>
      <c r="C982" s="4"/>
      <c r="D982" s="4"/>
      <c r="E982" s="4"/>
      <c r="F982" s="4"/>
      <c r="G982" s="4"/>
      <c r="H982" s="4"/>
      <c r="I982" s="4"/>
      <c r="J982" s="4"/>
      <c r="K982" s="4"/>
      <c r="L982" s="4"/>
      <c r="M982" s="4"/>
      <c r="N982" s="4"/>
      <c r="O982" s="4"/>
      <c r="P982" s="5"/>
    </row>
    <row r="984" spans="2:16">
      <c r="B984" s="6">
        <v>71643</v>
      </c>
      <c r="C984" s="7">
        <v>71826</v>
      </c>
      <c r="D984" s="6">
        <v>72006</v>
      </c>
      <c r="E984" s="7">
        <v>72125</v>
      </c>
      <c r="F984" s="6">
        <v>72355</v>
      </c>
      <c r="G984" s="7">
        <v>72450</v>
      </c>
      <c r="H984" s="6">
        <v>72568</v>
      </c>
      <c r="I984" s="7">
        <v>72740</v>
      </c>
      <c r="J984" s="6">
        <v>72948</v>
      </c>
      <c r="K984" s="7">
        <v>73074</v>
      </c>
      <c r="L984" s="6">
        <v>73541</v>
      </c>
      <c r="M984" s="7">
        <v>73662</v>
      </c>
      <c r="N984" s="6">
        <v>73801</v>
      </c>
      <c r="O984" s="7">
        <v>74052</v>
      </c>
      <c r="P984" s="6">
        <v>74431</v>
      </c>
    </row>
    <row r="985" spans="2:16">
      <c r="B985" s="6">
        <v>71644</v>
      </c>
      <c r="C985" s="7">
        <v>71828</v>
      </c>
      <c r="D985" s="6">
        <v>72010</v>
      </c>
      <c r="E985" s="7">
        <v>72126</v>
      </c>
      <c r="F985" s="6">
        <v>72358</v>
      </c>
      <c r="G985" s="7">
        <v>72453</v>
      </c>
      <c r="H985" s="6">
        <v>72571</v>
      </c>
      <c r="I985" s="7">
        <v>72744</v>
      </c>
      <c r="J985" s="6">
        <v>72949</v>
      </c>
      <c r="K985" s="7">
        <v>73075</v>
      </c>
      <c r="L985" s="6">
        <v>73542</v>
      </c>
      <c r="M985" s="7">
        <v>73663</v>
      </c>
      <c r="N985" s="6">
        <v>73802</v>
      </c>
      <c r="O985" s="7">
        <v>74054</v>
      </c>
      <c r="P985" s="6">
        <v>74432</v>
      </c>
    </row>
    <row r="986" spans="2:16">
      <c r="B986" s="6">
        <v>71646</v>
      </c>
      <c r="C986" s="7">
        <v>71832</v>
      </c>
      <c r="D986" s="6">
        <v>72016</v>
      </c>
      <c r="E986" s="7">
        <v>72127</v>
      </c>
      <c r="F986" s="6">
        <v>72360</v>
      </c>
      <c r="G986" s="7">
        <v>72454</v>
      </c>
      <c r="H986" s="6">
        <v>72572</v>
      </c>
      <c r="I986" s="7">
        <v>72747</v>
      </c>
      <c r="J986" s="6">
        <v>72950</v>
      </c>
      <c r="K986" s="7">
        <v>73077</v>
      </c>
      <c r="L986" s="6">
        <v>73546</v>
      </c>
      <c r="M986" s="7">
        <v>73664</v>
      </c>
      <c r="N986" s="6">
        <v>73832</v>
      </c>
      <c r="O986" s="7">
        <v>74058</v>
      </c>
      <c r="P986" s="6">
        <v>74434</v>
      </c>
    </row>
    <row r="987" spans="2:16">
      <c r="B987" s="6">
        <v>71647</v>
      </c>
      <c r="C987" s="7">
        <v>71835</v>
      </c>
      <c r="D987" s="6">
        <v>72017</v>
      </c>
      <c r="E987" s="7">
        <v>72128</v>
      </c>
      <c r="F987" s="6">
        <v>72365</v>
      </c>
      <c r="G987" s="7">
        <v>72455</v>
      </c>
      <c r="H987" s="6">
        <v>72573</v>
      </c>
      <c r="I987" s="7">
        <v>72749</v>
      </c>
      <c r="J987" s="6">
        <v>72952</v>
      </c>
      <c r="K987" s="7">
        <v>73080</v>
      </c>
      <c r="L987" s="6">
        <v>73547</v>
      </c>
      <c r="M987" s="7">
        <v>73666</v>
      </c>
      <c r="N987" s="6">
        <v>73834</v>
      </c>
      <c r="O987" s="7">
        <v>74059</v>
      </c>
      <c r="P987" s="6">
        <v>74435</v>
      </c>
    </row>
    <row r="988" spans="2:16">
      <c r="B988" s="6">
        <v>71653</v>
      </c>
      <c r="C988" s="7">
        <v>71837</v>
      </c>
      <c r="D988" s="6">
        <v>72020</v>
      </c>
      <c r="E988" s="7">
        <v>72129</v>
      </c>
      <c r="F988" s="6">
        <v>72366</v>
      </c>
      <c r="G988" s="7">
        <v>72456</v>
      </c>
      <c r="H988" s="6">
        <v>72575</v>
      </c>
      <c r="I988" s="7">
        <v>72768</v>
      </c>
      <c r="J988" s="6">
        <v>72958</v>
      </c>
      <c r="K988" s="7">
        <v>73086</v>
      </c>
      <c r="L988" s="6">
        <v>73548</v>
      </c>
      <c r="M988" s="7">
        <v>73669</v>
      </c>
      <c r="N988" s="6">
        <v>73835</v>
      </c>
      <c r="O988" s="7">
        <v>74060</v>
      </c>
      <c r="P988" s="6">
        <v>74436</v>
      </c>
    </row>
    <row r="989" spans="2:16">
      <c r="B989" s="6">
        <v>71658</v>
      </c>
      <c r="C989" s="7">
        <v>71838</v>
      </c>
      <c r="D989" s="6">
        <v>72021</v>
      </c>
      <c r="E989" s="7">
        <v>72130</v>
      </c>
      <c r="F989" s="6">
        <v>72369</v>
      </c>
      <c r="G989" s="7">
        <v>72457</v>
      </c>
      <c r="H989" s="6">
        <v>72576</v>
      </c>
      <c r="I989" s="7">
        <v>72769</v>
      </c>
      <c r="J989" s="6">
        <v>73001</v>
      </c>
      <c r="K989" s="7">
        <v>73090</v>
      </c>
      <c r="L989" s="6">
        <v>73549</v>
      </c>
      <c r="M989" s="7">
        <v>73673</v>
      </c>
      <c r="N989" s="6">
        <v>73838</v>
      </c>
      <c r="O989" s="7">
        <v>74061</v>
      </c>
      <c r="P989" s="6">
        <v>74437</v>
      </c>
    </row>
    <row r="990" spans="2:16">
      <c r="B990" s="6">
        <v>71660</v>
      </c>
      <c r="C990" s="7">
        <v>71842</v>
      </c>
      <c r="D990" s="6">
        <v>72024</v>
      </c>
      <c r="E990" s="7">
        <v>72131</v>
      </c>
      <c r="F990" s="6">
        <v>72370</v>
      </c>
      <c r="G990" s="7">
        <v>72458</v>
      </c>
      <c r="H990" s="6">
        <v>72577</v>
      </c>
      <c r="I990" s="7">
        <v>72773</v>
      </c>
      <c r="J990" s="6">
        <v>73002</v>
      </c>
      <c r="K990" s="7">
        <v>73092</v>
      </c>
      <c r="L990" s="6">
        <v>73550</v>
      </c>
      <c r="M990" s="7">
        <v>73716</v>
      </c>
      <c r="N990" s="6">
        <v>73840</v>
      </c>
      <c r="O990" s="7">
        <v>74062</v>
      </c>
      <c r="P990" s="6">
        <v>74438</v>
      </c>
    </row>
    <row r="991" spans="2:16">
      <c r="B991" s="6">
        <v>71661</v>
      </c>
      <c r="C991" s="7">
        <v>71847</v>
      </c>
      <c r="D991" s="6">
        <v>72025</v>
      </c>
      <c r="E991" s="7">
        <v>72132</v>
      </c>
      <c r="F991" s="6">
        <v>72372</v>
      </c>
      <c r="G991" s="7">
        <v>72460</v>
      </c>
      <c r="H991" s="6">
        <v>72579</v>
      </c>
      <c r="I991" s="7">
        <v>72774</v>
      </c>
      <c r="J991" s="6">
        <v>73004</v>
      </c>
      <c r="K991" s="7">
        <v>73095</v>
      </c>
      <c r="L991" s="6">
        <v>73552</v>
      </c>
      <c r="M991" s="7">
        <v>73717</v>
      </c>
      <c r="N991" s="6">
        <v>73841</v>
      </c>
      <c r="O991" s="7">
        <v>74070</v>
      </c>
      <c r="P991" s="6">
        <v>74440</v>
      </c>
    </row>
    <row r="992" spans="2:16">
      <c r="B992" s="6">
        <v>71662</v>
      </c>
      <c r="C992" s="7">
        <v>71851</v>
      </c>
      <c r="D992" s="6">
        <v>72028</v>
      </c>
      <c r="E992" s="7">
        <v>72133</v>
      </c>
      <c r="F992" s="6">
        <v>72373</v>
      </c>
      <c r="G992" s="7">
        <v>72461</v>
      </c>
      <c r="H992" s="6">
        <v>72581</v>
      </c>
      <c r="I992" s="7">
        <v>72821</v>
      </c>
      <c r="J992" s="6">
        <v>73005</v>
      </c>
      <c r="K992" s="7">
        <v>73098</v>
      </c>
      <c r="L992" s="6">
        <v>73553</v>
      </c>
      <c r="M992" s="7">
        <v>73718</v>
      </c>
      <c r="N992" s="6">
        <v>73847</v>
      </c>
      <c r="O992" s="7">
        <v>74079</v>
      </c>
      <c r="P992" s="6">
        <v>74441</v>
      </c>
    </row>
    <row r="993" spans="2:16">
      <c r="B993" s="6">
        <v>71663</v>
      </c>
      <c r="C993" s="7">
        <v>71852</v>
      </c>
      <c r="D993" s="6">
        <v>72029</v>
      </c>
      <c r="E993" s="7">
        <v>72134</v>
      </c>
      <c r="F993" s="6">
        <v>72374</v>
      </c>
      <c r="G993" s="7">
        <v>72462</v>
      </c>
      <c r="H993" s="6">
        <v>72585</v>
      </c>
      <c r="I993" s="7">
        <v>72823</v>
      </c>
      <c r="J993" s="6">
        <v>73006</v>
      </c>
      <c r="K993" s="7">
        <v>73165</v>
      </c>
      <c r="L993" s="6">
        <v>73554</v>
      </c>
      <c r="M993" s="7">
        <v>73720</v>
      </c>
      <c r="N993" s="6">
        <v>73852</v>
      </c>
      <c r="O993" s="7">
        <v>74080</v>
      </c>
      <c r="P993" s="6">
        <v>74445</v>
      </c>
    </row>
    <row r="994" spans="2:16">
      <c r="B994" s="6">
        <v>71665</v>
      </c>
      <c r="C994" s="7">
        <v>71855</v>
      </c>
      <c r="D994" s="6">
        <v>72036</v>
      </c>
      <c r="E994" s="7">
        <v>72135</v>
      </c>
      <c r="F994" s="6">
        <v>72376</v>
      </c>
      <c r="G994" s="7">
        <v>72467</v>
      </c>
      <c r="H994" s="6">
        <v>72610</v>
      </c>
      <c r="I994" s="7">
        <v>72824</v>
      </c>
      <c r="J994" s="6">
        <v>73009</v>
      </c>
      <c r="K994" s="7">
        <v>73432</v>
      </c>
      <c r="L994" s="6">
        <v>73556</v>
      </c>
      <c r="M994" s="7">
        <v>73724</v>
      </c>
      <c r="N994" s="6">
        <v>73853</v>
      </c>
      <c r="O994" s="7">
        <v>74081</v>
      </c>
      <c r="P994" s="6">
        <v>74450</v>
      </c>
    </row>
    <row r="995" spans="2:16">
      <c r="B995" s="6">
        <v>71667</v>
      </c>
      <c r="C995" s="7">
        <v>71857</v>
      </c>
      <c r="D995" s="6">
        <v>72039</v>
      </c>
      <c r="E995" s="7">
        <v>72136</v>
      </c>
      <c r="F995" s="6">
        <v>72383</v>
      </c>
      <c r="G995" s="7">
        <v>72469</v>
      </c>
      <c r="H995" s="6">
        <v>72611</v>
      </c>
      <c r="I995" s="7">
        <v>72827</v>
      </c>
      <c r="J995" s="6">
        <v>73010</v>
      </c>
      <c r="K995" s="7">
        <v>73436</v>
      </c>
      <c r="L995" s="6">
        <v>73557</v>
      </c>
      <c r="M995" s="7">
        <v>73726</v>
      </c>
      <c r="N995" s="6">
        <v>73857</v>
      </c>
      <c r="O995" s="7">
        <v>74084</v>
      </c>
      <c r="P995" s="6">
        <v>74451</v>
      </c>
    </row>
    <row r="996" spans="2:16">
      <c r="B996" s="6">
        <v>71670</v>
      </c>
      <c r="C996" s="7">
        <v>71859</v>
      </c>
      <c r="D996" s="6">
        <v>72040</v>
      </c>
      <c r="E996" s="7">
        <v>72137</v>
      </c>
      <c r="F996" s="6">
        <v>72384</v>
      </c>
      <c r="G996" s="7">
        <v>72470</v>
      </c>
      <c r="H996" s="6">
        <v>72616</v>
      </c>
      <c r="I996" s="7">
        <v>72828</v>
      </c>
      <c r="J996" s="6">
        <v>73011</v>
      </c>
      <c r="K996" s="7">
        <v>73437</v>
      </c>
      <c r="L996" s="6">
        <v>73560</v>
      </c>
      <c r="M996" s="7">
        <v>73727</v>
      </c>
      <c r="N996" s="6">
        <v>73858</v>
      </c>
      <c r="O996" s="7">
        <v>74301</v>
      </c>
      <c r="P996" s="6">
        <v>74452</v>
      </c>
    </row>
    <row r="997" spans="2:16">
      <c r="B997" s="6">
        <v>71671</v>
      </c>
      <c r="C997" s="7">
        <v>71860</v>
      </c>
      <c r="D997" s="6">
        <v>72041</v>
      </c>
      <c r="E997" s="7">
        <v>72142</v>
      </c>
      <c r="F997" s="6">
        <v>72386</v>
      </c>
      <c r="G997" s="7">
        <v>72471</v>
      </c>
      <c r="H997" s="6">
        <v>72619</v>
      </c>
      <c r="I997" s="7">
        <v>72832</v>
      </c>
      <c r="J997" s="6">
        <v>73015</v>
      </c>
      <c r="K997" s="7">
        <v>73438</v>
      </c>
      <c r="L997" s="6">
        <v>73561</v>
      </c>
      <c r="M997" s="7">
        <v>73728</v>
      </c>
      <c r="N997" s="6">
        <v>73859</v>
      </c>
      <c r="O997" s="7">
        <v>74330</v>
      </c>
      <c r="P997" s="6">
        <v>74454</v>
      </c>
    </row>
    <row r="998" spans="2:16">
      <c r="B998" s="6">
        <v>71674</v>
      </c>
      <c r="C998" s="7">
        <v>71862</v>
      </c>
      <c r="D998" s="6">
        <v>72042</v>
      </c>
      <c r="E998" s="7">
        <v>72156</v>
      </c>
      <c r="F998" s="6">
        <v>72390</v>
      </c>
      <c r="G998" s="7">
        <v>72473</v>
      </c>
      <c r="H998" s="6">
        <v>72623</v>
      </c>
      <c r="I998" s="7">
        <v>72833</v>
      </c>
      <c r="J998" s="6">
        <v>73017</v>
      </c>
      <c r="K998" s="7">
        <v>73439</v>
      </c>
      <c r="L998" s="6">
        <v>73562</v>
      </c>
      <c r="M998" s="7">
        <v>73729</v>
      </c>
      <c r="N998" s="6">
        <v>73860</v>
      </c>
      <c r="O998" s="7">
        <v>74331</v>
      </c>
      <c r="P998" s="6">
        <v>74458</v>
      </c>
    </row>
    <row r="999" spans="2:16">
      <c r="B999" s="6">
        <v>71675</v>
      </c>
      <c r="C999" s="7">
        <v>71866</v>
      </c>
      <c r="D999" s="6">
        <v>72044</v>
      </c>
      <c r="E999" s="7">
        <v>72157</v>
      </c>
      <c r="F999" s="6">
        <v>72392</v>
      </c>
      <c r="G999" s="7">
        <v>72478</v>
      </c>
      <c r="H999" s="6">
        <v>72629</v>
      </c>
      <c r="I999" s="7">
        <v>72835</v>
      </c>
      <c r="J999" s="6">
        <v>73021</v>
      </c>
      <c r="K999" s="7">
        <v>73440</v>
      </c>
      <c r="L999" s="6">
        <v>73564</v>
      </c>
      <c r="M999" s="7">
        <v>73730</v>
      </c>
      <c r="N999" s="6">
        <v>73901</v>
      </c>
      <c r="O999" s="7">
        <v>74332</v>
      </c>
      <c r="P999" s="6">
        <v>74459</v>
      </c>
    </row>
    <row r="1000" spans="2:16">
      <c r="B1000" s="6">
        <v>71676</v>
      </c>
      <c r="C1000" s="7">
        <v>71920</v>
      </c>
      <c r="D1000" s="6">
        <v>72045</v>
      </c>
      <c r="E1000" s="7">
        <v>72170</v>
      </c>
      <c r="F1000" s="6">
        <v>72395</v>
      </c>
      <c r="G1000" s="7">
        <v>72479</v>
      </c>
      <c r="H1000" s="6">
        <v>72630</v>
      </c>
      <c r="I1000" s="7">
        <v>72837</v>
      </c>
      <c r="J1000" s="6">
        <v>73024</v>
      </c>
      <c r="K1000" s="7">
        <v>73441</v>
      </c>
      <c r="L1000" s="6">
        <v>73565</v>
      </c>
      <c r="M1000" s="7">
        <v>73731</v>
      </c>
      <c r="N1000" s="6">
        <v>73932</v>
      </c>
      <c r="O1000" s="7">
        <v>74333</v>
      </c>
      <c r="P1000" s="6">
        <v>74460</v>
      </c>
    </row>
    <row r="1001" spans="2:16">
      <c r="B1001" s="6">
        <v>71678</v>
      </c>
      <c r="C1001" s="7">
        <v>71921</v>
      </c>
      <c r="D1001" s="6">
        <v>72046</v>
      </c>
      <c r="E1001" s="7">
        <v>72175</v>
      </c>
      <c r="F1001" s="6">
        <v>72412</v>
      </c>
      <c r="G1001" s="7">
        <v>72513</v>
      </c>
      <c r="H1001" s="6">
        <v>72631</v>
      </c>
      <c r="I1001" s="7">
        <v>72838</v>
      </c>
      <c r="J1001" s="6">
        <v>73026</v>
      </c>
      <c r="K1001" s="7">
        <v>73442</v>
      </c>
      <c r="L1001" s="6">
        <v>73566</v>
      </c>
      <c r="M1001" s="7">
        <v>73733</v>
      </c>
      <c r="N1001" s="6">
        <v>73938</v>
      </c>
      <c r="O1001" s="7">
        <v>74335</v>
      </c>
      <c r="P1001" s="6">
        <v>74461</v>
      </c>
    </row>
    <row r="1002" spans="2:16">
      <c r="B1002" s="6">
        <v>71720</v>
      </c>
      <c r="C1002" s="7">
        <v>71929</v>
      </c>
      <c r="D1002" s="6">
        <v>72047</v>
      </c>
      <c r="E1002" s="7">
        <v>72179</v>
      </c>
      <c r="F1002" s="6">
        <v>72413</v>
      </c>
      <c r="G1002" s="7">
        <v>72520</v>
      </c>
      <c r="H1002" s="6">
        <v>72632</v>
      </c>
      <c r="I1002" s="7">
        <v>72840</v>
      </c>
      <c r="J1002" s="6">
        <v>73027</v>
      </c>
      <c r="K1002" s="7">
        <v>73443</v>
      </c>
      <c r="L1002" s="6">
        <v>73567</v>
      </c>
      <c r="M1002" s="7">
        <v>73735</v>
      </c>
      <c r="N1002" s="6">
        <v>73942</v>
      </c>
      <c r="O1002" s="7">
        <v>74337</v>
      </c>
      <c r="P1002" s="6">
        <v>74462</v>
      </c>
    </row>
    <row r="1003" spans="2:16">
      <c r="B1003" s="6">
        <v>71724</v>
      </c>
      <c r="C1003" s="7">
        <v>71933</v>
      </c>
      <c r="D1003" s="6">
        <v>72055</v>
      </c>
      <c r="E1003" s="7">
        <v>72182</v>
      </c>
      <c r="F1003" s="6">
        <v>72414</v>
      </c>
      <c r="G1003" s="7">
        <v>72521</v>
      </c>
      <c r="H1003" s="6">
        <v>72633</v>
      </c>
      <c r="I1003" s="7">
        <v>72842</v>
      </c>
      <c r="J1003" s="6">
        <v>73028</v>
      </c>
      <c r="K1003" s="7">
        <v>73444</v>
      </c>
      <c r="L1003" s="6">
        <v>73568</v>
      </c>
      <c r="M1003" s="7">
        <v>73736</v>
      </c>
      <c r="N1003" s="6">
        <v>73945</v>
      </c>
      <c r="O1003" s="7">
        <v>74338</v>
      </c>
      <c r="P1003" s="6">
        <v>74469</v>
      </c>
    </row>
    <row r="1004" spans="2:16">
      <c r="B1004" s="6">
        <v>71725</v>
      </c>
      <c r="C1004" s="7">
        <v>71937</v>
      </c>
      <c r="D1004" s="6">
        <v>72057</v>
      </c>
      <c r="E1004" s="7">
        <v>72313</v>
      </c>
      <c r="F1004" s="6">
        <v>72415</v>
      </c>
      <c r="G1004" s="7">
        <v>72522</v>
      </c>
      <c r="H1004" s="6">
        <v>72634</v>
      </c>
      <c r="I1004" s="7">
        <v>72843</v>
      </c>
      <c r="J1004" s="6">
        <v>73029</v>
      </c>
      <c r="K1004" s="7">
        <v>73446</v>
      </c>
      <c r="L1004" s="6">
        <v>73569</v>
      </c>
      <c r="M1004" s="7">
        <v>73737</v>
      </c>
      <c r="N1004" s="6">
        <v>73950</v>
      </c>
      <c r="O1004" s="7">
        <v>74340</v>
      </c>
      <c r="P1004" s="6">
        <v>74470</v>
      </c>
    </row>
    <row r="1005" spans="2:16">
      <c r="B1005" s="6">
        <v>71728</v>
      </c>
      <c r="C1005" s="7">
        <v>71940</v>
      </c>
      <c r="D1005" s="6">
        <v>72060</v>
      </c>
      <c r="E1005" s="7">
        <v>72320</v>
      </c>
      <c r="F1005" s="6">
        <v>72416</v>
      </c>
      <c r="G1005" s="7">
        <v>72523</v>
      </c>
      <c r="H1005" s="6">
        <v>72635</v>
      </c>
      <c r="I1005" s="7">
        <v>72845</v>
      </c>
      <c r="J1005" s="6">
        <v>73030</v>
      </c>
      <c r="K1005" s="7">
        <v>73447</v>
      </c>
      <c r="L1005" s="6">
        <v>73570</v>
      </c>
      <c r="M1005" s="7">
        <v>73738</v>
      </c>
      <c r="N1005" s="6">
        <v>73951</v>
      </c>
      <c r="O1005" s="7">
        <v>74342</v>
      </c>
      <c r="P1005" s="6">
        <v>74471</v>
      </c>
    </row>
    <row r="1006" spans="2:16">
      <c r="B1006" s="6">
        <v>71740</v>
      </c>
      <c r="C1006" s="7">
        <v>71941</v>
      </c>
      <c r="D1006" s="6">
        <v>72063</v>
      </c>
      <c r="E1006" s="7">
        <v>72322</v>
      </c>
      <c r="F1006" s="6">
        <v>72419</v>
      </c>
      <c r="G1006" s="7">
        <v>72524</v>
      </c>
      <c r="H1006" s="6">
        <v>72638</v>
      </c>
      <c r="I1006" s="7">
        <v>72846</v>
      </c>
      <c r="J1006" s="6">
        <v>73031</v>
      </c>
      <c r="K1006" s="7">
        <v>73448</v>
      </c>
      <c r="L1006" s="6">
        <v>73572</v>
      </c>
      <c r="M1006" s="7">
        <v>73739</v>
      </c>
      <c r="N1006" s="6">
        <v>74009</v>
      </c>
      <c r="O1006" s="7">
        <v>74343</v>
      </c>
      <c r="P1006" s="6">
        <v>74472</v>
      </c>
    </row>
    <row r="1007" spans="2:16">
      <c r="B1007" s="6">
        <v>71742</v>
      </c>
      <c r="C1007" s="7">
        <v>71944</v>
      </c>
      <c r="D1007" s="6">
        <v>72064</v>
      </c>
      <c r="E1007" s="7">
        <v>72324</v>
      </c>
      <c r="F1007" s="6">
        <v>72422</v>
      </c>
      <c r="G1007" s="7">
        <v>72525</v>
      </c>
      <c r="H1007" s="6">
        <v>72642</v>
      </c>
      <c r="I1007" s="7">
        <v>72847</v>
      </c>
      <c r="J1007" s="6">
        <v>73032</v>
      </c>
      <c r="K1007" s="7">
        <v>73449</v>
      </c>
      <c r="L1007" s="6">
        <v>73573</v>
      </c>
      <c r="M1007" s="7">
        <v>73741</v>
      </c>
      <c r="N1007" s="6">
        <v>74010</v>
      </c>
      <c r="O1007" s="7">
        <v>74346</v>
      </c>
      <c r="P1007" s="6">
        <v>74530</v>
      </c>
    </row>
    <row r="1008" spans="2:16">
      <c r="B1008" s="6">
        <v>71743</v>
      </c>
      <c r="C1008" s="7">
        <v>71945</v>
      </c>
      <c r="D1008" s="6">
        <v>72067</v>
      </c>
      <c r="E1008" s="7">
        <v>72325</v>
      </c>
      <c r="F1008" s="6">
        <v>72429</v>
      </c>
      <c r="G1008" s="7">
        <v>72527</v>
      </c>
      <c r="H1008" s="6">
        <v>72644</v>
      </c>
      <c r="I1008" s="7">
        <v>72853</v>
      </c>
      <c r="J1008" s="6">
        <v>73044</v>
      </c>
      <c r="K1008" s="7">
        <v>73453</v>
      </c>
      <c r="L1008" s="6">
        <v>73620</v>
      </c>
      <c r="M1008" s="7">
        <v>73742</v>
      </c>
      <c r="N1008" s="6">
        <v>74016</v>
      </c>
      <c r="O1008" s="7">
        <v>74347</v>
      </c>
      <c r="P1008" s="6">
        <v>74533</v>
      </c>
    </row>
    <row r="1009" spans="2:16">
      <c r="B1009" s="6">
        <v>71744</v>
      </c>
      <c r="C1009" s="7">
        <v>71949</v>
      </c>
      <c r="D1009" s="6">
        <v>72070</v>
      </c>
      <c r="E1009" s="7">
        <v>72326</v>
      </c>
      <c r="F1009" s="6">
        <v>72430</v>
      </c>
      <c r="G1009" s="7">
        <v>72529</v>
      </c>
      <c r="H1009" s="6">
        <v>72657</v>
      </c>
      <c r="I1009" s="7">
        <v>72863</v>
      </c>
      <c r="J1009" s="6">
        <v>73045</v>
      </c>
      <c r="K1009" s="7">
        <v>73455</v>
      </c>
      <c r="L1009" s="6">
        <v>73622</v>
      </c>
      <c r="M1009" s="7">
        <v>73743</v>
      </c>
      <c r="N1009" s="6">
        <v>74020</v>
      </c>
      <c r="O1009" s="7">
        <v>74349</v>
      </c>
      <c r="P1009" s="6">
        <v>74534</v>
      </c>
    </row>
    <row r="1010" spans="2:16">
      <c r="B1010" s="6">
        <v>71747</v>
      </c>
      <c r="C1010" s="7">
        <v>71950</v>
      </c>
      <c r="D1010" s="6">
        <v>72074</v>
      </c>
      <c r="E1010" s="7">
        <v>72327</v>
      </c>
      <c r="F1010" s="6">
        <v>72431</v>
      </c>
      <c r="G1010" s="7">
        <v>72532</v>
      </c>
      <c r="H1010" s="6">
        <v>72658</v>
      </c>
      <c r="I1010" s="7">
        <v>72924</v>
      </c>
      <c r="J1010" s="6">
        <v>73047</v>
      </c>
      <c r="K1010" s="7">
        <v>73458</v>
      </c>
      <c r="L1010" s="6">
        <v>73624</v>
      </c>
      <c r="M1010" s="7">
        <v>73747</v>
      </c>
      <c r="N1010" s="6">
        <v>74022</v>
      </c>
      <c r="O1010" s="7">
        <v>74352</v>
      </c>
      <c r="P1010" s="6">
        <v>74535</v>
      </c>
    </row>
    <row r="1011" spans="2:16">
      <c r="B1011" s="6">
        <v>71748</v>
      </c>
      <c r="C1011" s="7">
        <v>71952</v>
      </c>
      <c r="D1011" s="6">
        <v>72081</v>
      </c>
      <c r="E1011" s="7">
        <v>72330</v>
      </c>
      <c r="F1011" s="6">
        <v>72432</v>
      </c>
      <c r="G1011" s="7">
        <v>72534</v>
      </c>
      <c r="H1011" s="6">
        <v>72660</v>
      </c>
      <c r="I1011" s="7">
        <v>72927</v>
      </c>
      <c r="J1011" s="6">
        <v>73049</v>
      </c>
      <c r="K1011" s="7">
        <v>73460</v>
      </c>
      <c r="L1011" s="6">
        <v>73626</v>
      </c>
      <c r="M1011" s="7">
        <v>73749</v>
      </c>
      <c r="N1011" s="6">
        <v>74023</v>
      </c>
      <c r="O1011" s="7">
        <v>74359</v>
      </c>
      <c r="P1011" s="6">
        <v>74540</v>
      </c>
    </row>
    <row r="1012" spans="2:16">
      <c r="B1012" s="6">
        <v>71749</v>
      </c>
      <c r="C1012" s="7">
        <v>71953</v>
      </c>
      <c r="D1012" s="6">
        <v>72082</v>
      </c>
      <c r="E1012" s="7">
        <v>72331</v>
      </c>
      <c r="F1012" s="6">
        <v>72433</v>
      </c>
      <c r="G1012" s="7">
        <v>72536</v>
      </c>
      <c r="H1012" s="6">
        <v>72661</v>
      </c>
      <c r="I1012" s="7">
        <v>72928</v>
      </c>
      <c r="J1012" s="6">
        <v>73050</v>
      </c>
      <c r="K1012" s="7">
        <v>73463</v>
      </c>
      <c r="L1012" s="6">
        <v>73632</v>
      </c>
      <c r="M1012" s="7">
        <v>73750</v>
      </c>
      <c r="N1012" s="6">
        <v>74026</v>
      </c>
      <c r="O1012" s="7">
        <v>74360</v>
      </c>
      <c r="P1012" s="6">
        <v>74542</v>
      </c>
    </row>
    <row r="1013" spans="2:16">
      <c r="B1013" s="6">
        <v>71751</v>
      </c>
      <c r="C1013" s="7">
        <v>71956</v>
      </c>
      <c r="D1013" s="6">
        <v>72083</v>
      </c>
      <c r="E1013" s="7">
        <v>72332</v>
      </c>
      <c r="F1013" s="6">
        <v>72434</v>
      </c>
      <c r="G1013" s="7">
        <v>72537</v>
      </c>
      <c r="H1013" s="6">
        <v>72662</v>
      </c>
      <c r="I1013" s="7">
        <v>72930</v>
      </c>
      <c r="J1013" s="6">
        <v>73051</v>
      </c>
      <c r="K1013" s="7">
        <v>73481</v>
      </c>
      <c r="L1013" s="6">
        <v>73639</v>
      </c>
      <c r="M1013" s="7">
        <v>73754</v>
      </c>
      <c r="N1013" s="6">
        <v>74030</v>
      </c>
      <c r="O1013" s="7">
        <v>74363</v>
      </c>
      <c r="P1013" s="6">
        <v>74545</v>
      </c>
    </row>
    <row r="1014" spans="2:16">
      <c r="B1014" s="6">
        <v>71752</v>
      </c>
      <c r="C1014" s="7">
        <v>71957</v>
      </c>
      <c r="D1014" s="6">
        <v>72084</v>
      </c>
      <c r="E1014" s="7">
        <v>72333</v>
      </c>
      <c r="F1014" s="6">
        <v>72435</v>
      </c>
      <c r="G1014" s="7">
        <v>72539</v>
      </c>
      <c r="H1014" s="6">
        <v>72666</v>
      </c>
      <c r="I1014" s="7">
        <v>72932</v>
      </c>
      <c r="J1014" s="6">
        <v>73052</v>
      </c>
      <c r="K1014" s="7">
        <v>73487</v>
      </c>
      <c r="L1014" s="6">
        <v>73641</v>
      </c>
      <c r="M1014" s="7">
        <v>73756</v>
      </c>
      <c r="N1014" s="6">
        <v>74032</v>
      </c>
      <c r="O1014" s="7">
        <v>74365</v>
      </c>
      <c r="P1014" s="6">
        <v>74546</v>
      </c>
    </row>
    <row r="1015" spans="2:16">
      <c r="B1015" s="6">
        <v>71758</v>
      </c>
      <c r="C1015" s="7">
        <v>71958</v>
      </c>
      <c r="D1015" s="6">
        <v>72085</v>
      </c>
      <c r="E1015" s="7">
        <v>72338</v>
      </c>
      <c r="F1015" s="6">
        <v>72436</v>
      </c>
      <c r="G1015" s="7">
        <v>72540</v>
      </c>
      <c r="H1015" s="6">
        <v>72668</v>
      </c>
      <c r="I1015" s="7">
        <v>72933</v>
      </c>
      <c r="J1015" s="6">
        <v>73053</v>
      </c>
      <c r="K1015" s="7">
        <v>73526</v>
      </c>
      <c r="L1015" s="6">
        <v>73644</v>
      </c>
      <c r="M1015" s="7">
        <v>73757</v>
      </c>
      <c r="N1015" s="6">
        <v>74034</v>
      </c>
      <c r="O1015" s="7">
        <v>74366</v>
      </c>
      <c r="P1015" s="6">
        <v>74547</v>
      </c>
    </row>
    <row r="1016" spans="2:16">
      <c r="B1016" s="6">
        <v>71763</v>
      </c>
      <c r="C1016" s="7">
        <v>71959</v>
      </c>
      <c r="D1016" s="6">
        <v>72087</v>
      </c>
      <c r="E1016" s="7">
        <v>72342</v>
      </c>
      <c r="F1016" s="6">
        <v>72437</v>
      </c>
      <c r="G1016" s="7">
        <v>72544</v>
      </c>
      <c r="H1016" s="6">
        <v>72669</v>
      </c>
      <c r="I1016" s="7">
        <v>72934</v>
      </c>
      <c r="J1016" s="6">
        <v>73054</v>
      </c>
      <c r="K1016" s="7">
        <v>73527</v>
      </c>
      <c r="L1016" s="6">
        <v>73645</v>
      </c>
      <c r="M1016" s="7">
        <v>73758</v>
      </c>
      <c r="N1016" s="6">
        <v>74036</v>
      </c>
      <c r="O1016" s="7">
        <v>74367</v>
      </c>
      <c r="P1016" s="6">
        <v>74553</v>
      </c>
    </row>
    <row r="1017" spans="2:16">
      <c r="B1017" s="6">
        <v>71765</v>
      </c>
      <c r="C1017" s="7">
        <v>71960</v>
      </c>
      <c r="D1017" s="6">
        <v>72088</v>
      </c>
      <c r="E1017" s="7">
        <v>72346</v>
      </c>
      <c r="F1017" s="6">
        <v>72438</v>
      </c>
      <c r="G1017" s="7">
        <v>72550</v>
      </c>
      <c r="H1017" s="6">
        <v>72672</v>
      </c>
      <c r="I1017" s="7">
        <v>72937</v>
      </c>
      <c r="J1017" s="6">
        <v>73055</v>
      </c>
      <c r="K1017" s="7">
        <v>73528</v>
      </c>
      <c r="L1017" s="6">
        <v>73646</v>
      </c>
      <c r="M1017" s="7">
        <v>73759</v>
      </c>
      <c r="N1017" s="6">
        <v>74038</v>
      </c>
      <c r="O1017" s="7">
        <v>74421</v>
      </c>
      <c r="P1017" s="6">
        <v>74561</v>
      </c>
    </row>
    <row r="1018" spans="2:16">
      <c r="B1018" s="6">
        <v>71766</v>
      </c>
      <c r="C1018" s="7">
        <v>71961</v>
      </c>
      <c r="D1018" s="6">
        <v>72101</v>
      </c>
      <c r="E1018" s="7">
        <v>72347</v>
      </c>
      <c r="F1018" s="6">
        <v>72440</v>
      </c>
      <c r="G1018" s="7">
        <v>72554</v>
      </c>
      <c r="H1018" s="6">
        <v>72679</v>
      </c>
      <c r="I1018" s="7">
        <v>72938</v>
      </c>
      <c r="J1018" s="6">
        <v>73057</v>
      </c>
      <c r="K1018" s="7">
        <v>73529</v>
      </c>
      <c r="L1018" s="6">
        <v>73647</v>
      </c>
      <c r="M1018" s="7">
        <v>73760</v>
      </c>
      <c r="N1018" s="6">
        <v>74039</v>
      </c>
      <c r="O1018" s="7">
        <v>74422</v>
      </c>
      <c r="P1018" s="6">
        <v>74567</v>
      </c>
    </row>
    <row r="1019" spans="2:16">
      <c r="B1019" s="6">
        <v>71770</v>
      </c>
      <c r="C1019" s="7">
        <v>71965</v>
      </c>
      <c r="D1019" s="6">
        <v>72102</v>
      </c>
      <c r="E1019" s="7">
        <v>72348</v>
      </c>
      <c r="F1019" s="6">
        <v>72441</v>
      </c>
      <c r="G1019" s="7">
        <v>72555</v>
      </c>
      <c r="H1019" s="6">
        <v>72721</v>
      </c>
      <c r="I1019" s="7">
        <v>72940</v>
      </c>
      <c r="J1019" s="6">
        <v>73059</v>
      </c>
      <c r="K1019" s="7">
        <v>73530</v>
      </c>
      <c r="L1019" s="6">
        <v>73648</v>
      </c>
      <c r="M1019" s="7">
        <v>73762</v>
      </c>
      <c r="N1019" s="6">
        <v>74043</v>
      </c>
      <c r="O1019" s="7">
        <v>74423</v>
      </c>
      <c r="P1019" s="6">
        <v>74570</v>
      </c>
    </row>
    <row r="1020" spans="2:16">
      <c r="B1020" s="6">
        <v>71772</v>
      </c>
      <c r="C1020" s="7">
        <v>71968</v>
      </c>
      <c r="D1020" s="6">
        <v>72107</v>
      </c>
      <c r="E1020" s="7">
        <v>72350</v>
      </c>
      <c r="F1020" s="6">
        <v>72442</v>
      </c>
      <c r="G1020" s="7">
        <v>72556</v>
      </c>
      <c r="H1020" s="6">
        <v>72727</v>
      </c>
      <c r="I1020" s="7">
        <v>72943</v>
      </c>
      <c r="J1020" s="6">
        <v>73061</v>
      </c>
      <c r="K1020" s="7">
        <v>73532</v>
      </c>
      <c r="L1020" s="6">
        <v>73650</v>
      </c>
      <c r="M1020" s="7">
        <v>73764</v>
      </c>
      <c r="N1020" s="6">
        <v>74044</v>
      </c>
      <c r="O1020" s="7">
        <v>74425</v>
      </c>
      <c r="P1020" s="6">
        <v>74577</v>
      </c>
    </row>
    <row r="1021" spans="2:16">
      <c r="B1021" s="6">
        <v>71820</v>
      </c>
      <c r="C1021" s="7">
        <v>71970</v>
      </c>
      <c r="D1021" s="6">
        <v>72108</v>
      </c>
      <c r="E1021" s="7">
        <v>72351</v>
      </c>
      <c r="F1021" s="6">
        <v>72443</v>
      </c>
      <c r="G1021" s="7">
        <v>72562</v>
      </c>
      <c r="H1021" s="6">
        <v>72732</v>
      </c>
      <c r="I1021" s="7">
        <v>72944</v>
      </c>
      <c r="J1021" s="6">
        <v>73062</v>
      </c>
      <c r="K1021" s="7">
        <v>73537</v>
      </c>
      <c r="L1021" s="6">
        <v>73651</v>
      </c>
      <c r="M1021" s="7">
        <v>73766</v>
      </c>
      <c r="N1021" s="6">
        <v>74045</v>
      </c>
      <c r="O1021" s="7">
        <v>74426</v>
      </c>
      <c r="P1021" s="6">
        <v>74578</v>
      </c>
    </row>
    <row r="1022" spans="2:16">
      <c r="B1022" s="6">
        <v>71822</v>
      </c>
      <c r="C1022" s="7">
        <v>71971</v>
      </c>
      <c r="D1022" s="6">
        <v>72111</v>
      </c>
      <c r="E1022" s="7">
        <v>72352</v>
      </c>
      <c r="F1022" s="6">
        <v>72444</v>
      </c>
      <c r="G1022" s="7">
        <v>72564</v>
      </c>
      <c r="H1022" s="6">
        <v>72733</v>
      </c>
      <c r="I1022" s="7">
        <v>72945</v>
      </c>
      <c r="J1022" s="6">
        <v>73063</v>
      </c>
      <c r="K1022" s="7">
        <v>73538</v>
      </c>
      <c r="L1022" s="6">
        <v>73654</v>
      </c>
      <c r="M1022" s="7">
        <v>73771</v>
      </c>
      <c r="N1022" s="6">
        <v>74047</v>
      </c>
      <c r="O1022" s="7">
        <v>74427</v>
      </c>
      <c r="P1022" s="6">
        <v>74604</v>
      </c>
    </row>
    <row r="1023" spans="2:16">
      <c r="B1023" s="6">
        <v>71823</v>
      </c>
      <c r="C1023" s="7">
        <v>71972</v>
      </c>
      <c r="D1023" s="6">
        <v>72112</v>
      </c>
      <c r="E1023" s="7">
        <v>72353</v>
      </c>
      <c r="F1023" s="6">
        <v>72447</v>
      </c>
      <c r="G1023" s="7">
        <v>72565</v>
      </c>
      <c r="H1023" s="6">
        <v>72736</v>
      </c>
      <c r="I1023" s="7">
        <v>72946</v>
      </c>
      <c r="J1023" s="6">
        <v>73068</v>
      </c>
      <c r="K1023" s="7">
        <v>73539</v>
      </c>
      <c r="L1023" s="6">
        <v>73655</v>
      </c>
      <c r="M1023" s="7">
        <v>73772</v>
      </c>
      <c r="N1023" s="6">
        <v>74048</v>
      </c>
      <c r="O1023" s="7">
        <v>74428</v>
      </c>
      <c r="P1023" s="6">
        <v>74630</v>
      </c>
    </row>
    <row r="1024" spans="2:16">
      <c r="B1024" s="6">
        <v>71825</v>
      </c>
      <c r="C1024" s="7">
        <v>72005</v>
      </c>
      <c r="D1024" s="6">
        <v>72122</v>
      </c>
      <c r="E1024" s="7">
        <v>72354</v>
      </c>
      <c r="F1024" s="6">
        <v>72449</v>
      </c>
      <c r="G1024" s="7">
        <v>72567</v>
      </c>
      <c r="H1024" s="6">
        <v>72738</v>
      </c>
      <c r="I1024" s="7">
        <v>72947</v>
      </c>
      <c r="J1024" s="6">
        <v>73073</v>
      </c>
      <c r="K1024" s="7">
        <v>73540</v>
      </c>
      <c r="L1024" s="6">
        <v>73661</v>
      </c>
      <c r="M1024" s="7">
        <v>73773</v>
      </c>
      <c r="N1024" s="6">
        <v>74051</v>
      </c>
      <c r="O1024" s="7">
        <v>74430</v>
      </c>
      <c r="P1024" s="6">
        <v>74631</v>
      </c>
    </row>
    <row r="1034" spans="2:16">
      <c r="B1034" s="2" t="str">
        <f>B8</f>
        <v>Effective June 1, 2025</v>
      </c>
    </row>
    <row r="1035" ht="13.5"/>
    <row r="1036" ht="13.5" spans="2:16">
      <c r="B1036" s="3" t="s">
        <v>1318</v>
      </c>
      <c r="C1036" s="4"/>
      <c r="D1036" s="4"/>
      <c r="E1036" s="4"/>
      <c r="F1036" s="4"/>
      <c r="G1036" s="4"/>
      <c r="H1036" s="4"/>
      <c r="I1036" s="4"/>
      <c r="J1036" s="4"/>
      <c r="K1036" s="4"/>
      <c r="L1036" s="4"/>
      <c r="M1036" s="4"/>
      <c r="N1036" s="4"/>
      <c r="O1036" s="4"/>
      <c r="P1036" s="5"/>
    </row>
    <row r="1038" spans="2:16">
      <c r="B1038" s="6">
        <v>74632</v>
      </c>
      <c r="C1038" s="7">
        <v>74840</v>
      </c>
      <c r="D1038" s="6">
        <v>75125</v>
      </c>
      <c r="E1038" s="7">
        <v>75462</v>
      </c>
      <c r="F1038" s="6">
        <v>75668</v>
      </c>
      <c r="G1038" s="7">
        <v>75861</v>
      </c>
      <c r="H1038" s="6">
        <v>76230</v>
      </c>
      <c r="I1038" s="7">
        <v>76455</v>
      </c>
      <c r="J1038" s="6">
        <v>76628</v>
      </c>
      <c r="K1038" s="7">
        <v>76842</v>
      </c>
      <c r="L1038" s="6">
        <v>77359</v>
      </c>
      <c r="M1038" s="7">
        <v>77475</v>
      </c>
      <c r="N1038" s="6">
        <v>77872</v>
      </c>
      <c r="O1038" s="7">
        <v>78056</v>
      </c>
      <c r="P1038" s="6">
        <v>78340</v>
      </c>
    </row>
    <row r="1039" spans="2:16">
      <c r="B1039" s="6">
        <v>74633</v>
      </c>
      <c r="C1039" s="7">
        <v>74842</v>
      </c>
      <c r="D1039" s="6">
        <v>75127</v>
      </c>
      <c r="E1039" s="7">
        <v>75468</v>
      </c>
      <c r="F1039" s="6">
        <v>75682</v>
      </c>
      <c r="G1039" s="7">
        <v>75880</v>
      </c>
      <c r="H1039" s="6">
        <v>76233</v>
      </c>
      <c r="I1039" s="7">
        <v>76457</v>
      </c>
      <c r="J1039" s="6">
        <v>76629</v>
      </c>
      <c r="K1039" s="7">
        <v>76844</v>
      </c>
      <c r="L1039" s="6">
        <v>77360</v>
      </c>
      <c r="M1039" s="7">
        <v>77480</v>
      </c>
      <c r="N1039" s="6">
        <v>77873</v>
      </c>
      <c r="O1039" s="7">
        <v>78057</v>
      </c>
      <c r="P1039" s="6">
        <v>78341</v>
      </c>
    </row>
    <row r="1040" spans="2:16">
      <c r="B1040" s="6">
        <v>74636</v>
      </c>
      <c r="C1040" s="7">
        <v>74843</v>
      </c>
      <c r="D1040" s="6">
        <v>75140</v>
      </c>
      <c r="E1040" s="7">
        <v>75469</v>
      </c>
      <c r="F1040" s="6">
        <v>75684</v>
      </c>
      <c r="G1040" s="7">
        <v>75884</v>
      </c>
      <c r="H1040" s="6">
        <v>76234</v>
      </c>
      <c r="I1040" s="7">
        <v>76458</v>
      </c>
      <c r="J1040" s="6">
        <v>76630</v>
      </c>
      <c r="K1040" s="7">
        <v>76857</v>
      </c>
      <c r="L1040" s="6">
        <v>77363</v>
      </c>
      <c r="M1040" s="7">
        <v>77481</v>
      </c>
      <c r="N1040" s="6">
        <v>77875</v>
      </c>
      <c r="O1040" s="7">
        <v>78059</v>
      </c>
      <c r="P1040" s="6">
        <v>78343</v>
      </c>
    </row>
    <row r="1041" spans="2:16">
      <c r="B1041" s="6">
        <v>74637</v>
      </c>
      <c r="C1041" s="7">
        <v>74844</v>
      </c>
      <c r="D1041" s="6">
        <v>75143</v>
      </c>
      <c r="E1041" s="7">
        <v>75470</v>
      </c>
      <c r="F1041" s="6">
        <v>75685</v>
      </c>
      <c r="G1041" s="7">
        <v>75886</v>
      </c>
      <c r="H1041" s="6">
        <v>76238</v>
      </c>
      <c r="I1041" s="7">
        <v>76460</v>
      </c>
      <c r="J1041" s="6">
        <v>76631</v>
      </c>
      <c r="K1041" s="7">
        <v>76861</v>
      </c>
      <c r="L1041" s="6">
        <v>77364</v>
      </c>
      <c r="M1041" s="7">
        <v>77483</v>
      </c>
      <c r="N1041" s="6">
        <v>77876</v>
      </c>
      <c r="O1041" s="7">
        <v>78060</v>
      </c>
      <c r="P1041" s="6">
        <v>78350</v>
      </c>
    </row>
    <row r="1042" spans="2:16">
      <c r="B1042" s="6">
        <v>74640</v>
      </c>
      <c r="C1042" s="7">
        <v>74848</v>
      </c>
      <c r="D1042" s="6">
        <v>75144</v>
      </c>
      <c r="E1042" s="7">
        <v>75471</v>
      </c>
      <c r="F1042" s="6">
        <v>75686</v>
      </c>
      <c r="G1042" s="7">
        <v>75925</v>
      </c>
      <c r="H1042" s="6">
        <v>76239</v>
      </c>
      <c r="I1042" s="7">
        <v>76461</v>
      </c>
      <c r="J1042" s="6">
        <v>76632</v>
      </c>
      <c r="K1042" s="7">
        <v>76862</v>
      </c>
      <c r="L1042" s="6">
        <v>77367</v>
      </c>
      <c r="M1042" s="7">
        <v>77485</v>
      </c>
      <c r="N1042" s="6">
        <v>77878</v>
      </c>
      <c r="O1042" s="7">
        <v>78061</v>
      </c>
      <c r="P1042" s="6">
        <v>78351</v>
      </c>
    </row>
    <row r="1043" spans="2:16">
      <c r="B1043" s="6">
        <v>74641</v>
      </c>
      <c r="C1043" s="7">
        <v>74849</v>
      </c>
      <c r="D1043" s="6">
        <v>75148</v>
      </c>
      <c r="E1043" s="7">
        <v>75472</v>
      </c>
      <c r="F1043" s="6">
        <v>75689</v>
      </c>
      <c r="G1043" s="7">
        <v>75934</v>
      </c>
      <c r="H1043" s="6">
        <v>76252</v>
      </c>
      <c r="I1043" s="7">
        <v>76462</v>
      </c>
      <c r="J1043" s="6">
        <v>76634</v>
      </c>
      <c r="K1043" s="7">
        <v>76864</v>
      </c>
      <c r="L1043" s="6">
        <v>77369</v>
      </c>
      <c r="M1043" s="7">
        <v>77488</v>
      </c>
      <c r="N1043" s="6">
        <v>77879</v>
      </c>
      <c r="O1043" s="7">
        <v>78063</v>
      </c>
      <c r="P1043" s="6">
        <v>78352</v>
      </c>
    </row>
    <row r="1044" spans="2:16">
      <c r="B1044" s="6">
        <v>74643</v>
      </c>
      <c r="C1044" s="7">
        <v>74850</v>
      </c>
      <c r="D1044" s="6">
        <v>75155</v>
      </c>
      <c r="E1044" s="7">
        <v>75473</v>
      </c>
      <c r="F1044" s="6">
        <v>75691</v>
      </c>
      <c r="G1044" s="7">
        <v>75935</v>
      </c>
      <c r="H1044" s="6">
        <v>76261</v>
      </c>
      <c r="I1044" s="7">
        <v>76467</v>
      </c>
      <c r="J1044" s="6">
        <v>76635</v>
      </c>
      <c r="K1044" s="7">
        <v>76865</v>
      </c>
      <c r="L1044" s="6">
        <v>77371</v>
      </c>
      <c r="M1044" s="7">
        <v>77514</v>
      </c>
      <c r="N1044" s="6">
        <v>77880</v>
      </c>
      <c r="O1044" s="7">
        <v>78064</v>
      </c>
      <c r="P1044" s="6">
        <v>78355</v>
      </c>
    </row>
    <row r="1045" spans="2:16">
      <c r="B1045" s="6">
        <v>74644</v>
      </c>
      <c r="C1045" s="7">
        <v>74852</v>
      </c>
      <c r="D1045" s="6">
        <v>75158</v>
      </c>
      <c r="E1045" s="7">
        <v>75474</v>
      </c>
      <c r="F1045" s="6">
        <v>75705</v>
      </c>
      <c r="G1045" s="7">
        <v>75936</v>
      </c>
      <c r="H1045" s="6">
        <v>76264</v>
      </c>
      <c r="I1045" s="7">
        <v>76469</v>
      </c>
      <c r="J1045" s="6">
        <v>76637</v>
      </c>
      <c r="K1045" s="7">
        <v>76866</v>
      </c>
      <c r="L1045" s="6">
        <v>77374</v>
      </c>
      <c r="M1045" s="7">
        <v>77519</v>
      </c>
      <c r="N1045" s="6">
        <v>77882</v>
      </c>
      <c r="O1045" s="7">
        <v>78065</v>
      </c>
      <c r="P1045" s="6">
        <v>78357</v>
      </c>
    </row>
    <row r="1046" spans="2:16">
      <c r="B1046" s="6">
        <v>74646</v>
      </c>
      <c r="C1046" s="7">
        <v>74854</v>
      </c>
      <c r="D1046" s="6">
        <v>75161</v>
      </c>
      <c r="E1046" s="7">
        <v>75478</v>
      </c>
      <c r="F1046" s="6">
        <v>75750</v>
      </c>
      <c r="G1046" s="7">
        <v>75937</v>
      </c>
      <c r="H1046" s="6">
        <v>76265</v>
      </c>
      <c r="I1046" s="7">
        <v>76470</v>
      </c>
      <c r="J1046" s="6">
        <v>76638</v>
      </c>
      <c r="K1046" s="7">
        <v>76874</v>
      </c>
      <c r="L1046" s="6">
        <v>77376</v>
      </c>
      <c r="M1046" s="7">
        <v>77533</v>
      </c>
      <c r="N1046" s="6">
        <v>77950</v>
      </c>
      <c r="O1046" s="7">
        <v>78066</v>
      </c>
      <c r="P1046" s="6">
        <v>78361</v>
      </c>
    </row>
    <row r="1047" spans="2:16">
      <c r="B1047" s="6">
        <v>74647</v>
      </c>
      <c r="C1047" s="7">
        <v>74855</v>
      </c>
      <c r="D1047" s="6">
        <v>75163</v>
      </c>
      <c r="E1047" s="7">
        <v>75481</v>
      </c>
      <c r="F1047" s="6">
        <v>75752</v>
      </c>
      <c r="G1047" s="7">
        <v>75939</v>
      </c>
      <c r="H1047" s="6">
        <v>76270</v>
      </c>
      <c r="I1047" s="7">
        <v>76471</v>
      </c>
      <c r="J1047" s="6">
        <v>76639</v>
      </c>
      <c r="K1047" s="7">
        <v>76875</v>
      </c>
      <c r="L1047" s="6">
        <v>77399</v>
      </c>
      <c r="M1047" s="7">
        <v>77538</v>
      </c>
      <c r="N1047" s="6">
        <v>77954</v>
      </c>
      <c r="O1047" s="7">
        <v>78067</v>
      </c>
      <c r="P1047" s="6">
        <v>78368</v>
      </c>
    </row>
    <row r="1048" spans="2:16">
      <c r="B1048" s="6">
        <v>74651</v>
      </c>
      <c r="C1048" s="7">
        <v>74856</v>
      </c>
      <c r="D1048" s="6">
        <v>75169</v>
      </c>
      <c r="E1048" s="7">
        <v>75486</v>
      </c>
      <c r="F1048" s="6">
        <v>75754</v>
      </c>
      <c r="G1048" s="7">
        <v>75941</v>
      </c>
      <c r="H1048" s="6">
        <v>76271</v>
      </c>
      <c r="I1048" s="7">
        <v>76474</v>
      </c>
      <c r="J1048" s="6">
        <v>76640</v>
      </c>
      <c r="K1048" s="7">
        <v>76877</v>
      </c>
      <c r="L1048" s="6">
        <v>77412</v>
      </c>
      <c r="M1048" s="7">
        <v>77560</v>
      </c>
      <c r="N1048" s="6">
        <v>77957</v>
      </c>
      <c r="O1048" s="7">
        <v>78071</v>
      </c>
      <c r="P1048" s="6">
        <v>78370</v>
      </c>
    </row>
    <row r="1049" spans="2:16">
      <c r="B1049" s="6">
        <v>74652</v>
      </c>
      <c r="C1049" s="7">
        <v>74859</v>
      </c>
      <c r="D1049" s="6">
        <v>75411</v>
      </c>
      <c r="E1049" s="7">
        <v>75487</v>
      </c>
      <c r="F1049" s="6">
        <v>75755</v>
      </c>
      <c r="G1049" s="7">
        <v>75949</v>
      </c>
      <c r="H1049" s="6">
        <v>76272</v>
      </c>
      <c r="I1049" s="7">
        <v>76475</v>
      </c>
      <c r="J1049" s="6">
        <v>76642</v>
      </c>
      <c r="K1049" s="7">
        <v>76883</v>
      </c>
      <c r="L1049" s="6">
        <v>77414</v>
      </c>
      <c r="M1049" s="7">
        <v>77561</v>
      </c>
      <c r="N1049" s="6">
        <v>77962</v>
      </c>
      <c r="O1049" s="7">
        <v>78073</v>
      </c>
      <c r="P1049" s="6">
        <v>78371</v>
      </c>
    </row>
    <row r="1050" spans="2:16">
      <c r="B1050" s="6">
        <v>74653</v>
      </c>
      <c r="C1050" s="7">
        <v>74860</v>
      </c>
      <c r="D1050" s="6">
        <v>75412</v>
      </c>
      <c r="E1050" s="7">
        <v>75488</v>
      </c>
      <c r="F1050" s="6">
        <v>75756</v>
      </c>
      <c r="G1050" s="7">
        <v>75951</v>
      </c>
      <c r="H1050" s="6">
        <v>76273</v>
      </c>
      <c r="I1050" s="7">
        <v>76476</v>
      </c>
      <c r="J1050" s="6">
        <v>76644</v>
      </c>
      <c r="K1050" s="7">
        <v>76890</v>
      </c>
      <c r="L1050" s="6">
        <v>77415</v>
      </c>
      <c r="M1050" s="7">
        <v>77564</v>
      </c>
      <c r="N1050" s="6">
        <v>77963</v>
      </c>
      <c r="O1050" s="7">
        <v>78075</v>
      </c>
      <c r="P1050" s="6">
        <v>78372</v>
      </c>
    </row>
    <row r="1051" spans="2:16">
      <c r="B1051" s="6">
        <v>74722</v>
      </c>
      <c r="C1051" s="7">
        <v>74864</v>
      </c>
      <c r="D1051" s="6">
        <v>75413</v>
      </c>
      <c r="E1051" s="7">
        <v>75491</v>
      </c>
      <c r="F1051" s="6">
        <v>75758</v>
      </c>
      <c r="G1051" s="7">
        <v>75954</v>
      </c>
      <c r="H1051" s="6">
        <v>76352</v>
      </c>
      <c r="I1051" s="7">
        <v>76481</v>
      </c>
      <c r="J1051" s="6">
        <v>76648</v>
      </c>
      <c r="K1051" s="7">
        <v>76933</v>
      </c>
      <c r="L1051" s="6">
        <v>77417</v>
      </c>
      <c r="M1051" s="7">
        <v>77575</v>
      </c>
      <c r="N1051" s="6">
        <v>77964</v>
      </c>
      <c r="O1051" s="7">
        <v>78076</v>
      </c>
      <c r="P1051" s="6">
        <v>78375</v>
      </c>
    </row>
    <row r="1052" spans="2:16">
      <c r="B1052" s="6">
        <v>74723</v>
      </c>
      <c r="C1052" s="7">
        <v>74865</v>
      </c>
      <c r="D1052" s="6">
        <v>75415</v>
      </c>
      <c r="E1052" s="7">
        <v>75493</v>
      </c>
      <c r="F1052" s="6">
        <v>75763</v>
      </c>
      <c r="G1052" s="7">
        <v>75956</v>
      </c>
      <c r="H1052" s="6">
        <v>76357</v>
      </c>
      <c r="I1052" s="7">
        <v>76483</v>
      </c>
      <c r="J1052" s="6">
        <v>76649</v>
      </c>
      <c r="K1052" s="7">
        <v>76934</v>
      </c>
      <c r="L1052" s="6">
        <v>77418</v>
      </c>
      <c r="M1052" s="7">
        <v>77577</v>
      </c>
      <c r="N1052" s="6">
        <v>77968</v>
      </c>
      <c r="O1052" s="7">
        <v>78102</v>
      </c>
      <c r="P1052" s="6">
        <v>78377</v>
      </c>
    </row>
    <row r="1053" spans="2:16">
      <c r="B1053" s="6">
        <v>74724</v>
      </c>
      <c r="C1053" s="7">
        <v>74866</v>
      </c>
      <c r="D1053" s="6">
        <v>75420</v>
      </c>
      <c r="E1053" s="7">
        <v>75494</v>
      </c>
      <c r="F1053" s="6">
        <v>75765</v>
      </c>
      <c r="G1053" s="7">
        <v>75966</v>
      </c>
      <c r="H1053" s="6">
        <v>76360</v>
      </c>
      <c r="I1053" s="7">
        <v>76484</v>
      </c>
      <c r="J1053" s="6">
        <v>76650</v>
      </c>
      <c r="K1053" s="7">
        <v>76935</v>
      </c>
      <c r="L1053" s="6">
        <v>77419</v>
      </c>
      <c r="M1053" s="7">
        <v>77585</v>
      </c>
      <c r="N1053" s="6">
        <v>77972</v>
      </c>
      <c r="O1053" s="7">
        <v>78107</v>
      </c>
      <c r="P1053" s="6">
        <v>78379</v>
      </c>
    </row>
    <row r="1054" spans="2:16">
      <c r="B1054" s="6">
        <v>74726</v>
      </c>
      <c r="C1054" s="7">
        <v>74869</v>
      </c>
      <c r="D1054" s="6">
        <v>75421</v>
      </c>
      <c r="E1054" s="7">
        <v>75496</v>
      </c>
      <c r="F1054" s="6">
        <v>75766</v>
      </c>
      <c r="G1054" s="7">
        <v>75968</v>
      </c>
      <c r="H1054" s="6">
        <v>76365</v>
      </c>
      <c r="I1054" s="7">
        <v>76486</v>
      </c>
      <c r="J1054" s="6">
        <v>76652</v>
      </c>
      <c r="K1054" s="7">
        <v>76936</v>
      </c>
      <c r="L1054" s="6">
        <v>77420</v>
      </c>
      <c r="M1054" s="7">
        <v>77613</v>
      </c>
      <c r="N1054" s="6">
        <v>77974</v>
      </c>
      <c r="O1054" s="7">
        <v>78111</v>
      </c>
      <c r="P1054" s="6">
        <v>78383</v>
      </c>
    </row>
    <row r="1055" spans="2:16">
      <c r="B1055" s="6">
        <v>74727</v>
      </c>
      <c r="C1055" s="7">
        <v>74872</v>
      </c>
      <c r="D1055" s="6">
        <v>75422</v>
      </c>
      <c r="E1055" s="7">
        <v>75497</v>
      </c>
      <c r="F1055" s="6">
        <v>75773</v>
      </c>
      <c r="G1055" s="7">
        <v>75969</v>
      </c>
      <c r="H1055" s="6">
        <v>76366</v>
      </c>
      <c r="I1055" s="7">
        <v>76487</v>
      </c>
      <c r="J1055" s="6">
        <v>76653</v>
      </c>
      <c r="K1055" s="7">
        <v>76937</v>
      </c>
      <c r="L1055" s="6">
        <v>77422</v>
      </c>
      <c r="M1055" s="7">
        <v>77615</v>
      </c>
      <c r="N1055" s="6">
        <v>77975</v>
      </c>
      <c r="O1055" s="7">
        <v>78113</v>
      </c>
      <c r="P1055" s="6">
        <v>78384</v>
      </c>
    </row>
    <row r="1056" spans="2:16">
      <c r="B1056" s="6">
        <v>74728</v>
      </c>
      <c r="C1056" s="7">
        <v>74873</v>
      </c>
      <c r="D1056" s="6">
        <v>75423</v>
      </c>
      <c r="E1056" s="7">
        <v>75550</v>
      </c>
      <c r="F1056" s="6">
        <v>75779</v>
      </c>
      <c r="G1056" s="7">
        <v>75972</v>
      </c>
      <c r="H1056" s="6">
        <v>76370</v>
      </c>
      <c r="I1056" s="7">
        <v>76491</v>
      </c>
      <c r="J1056" s="6">
        <v>76660</v>
      </c>
      <c r="K1056" s="7">
        <v>76940</v>
      </c>
      <c r="L1056" s="6">
        <v>77426</v>
      </c>
      <c r="M1056" s="7">
        <v>77617</v>
      </c>
      <c r="N1056" s="6">
        <v>77982</v>
      </c>
      <c r="O1056" s="7">
        <v>78116</v>
      </c>
      <c r="P1056" s="6">
        <v>78385</v>
      </c>
    </row>
    <row r="1057" spans="2:16">
      <c r="B1057" s="6">
        <v>74729</v>
      </c>
      <c r="C1057" s="7">
        <v>74875</v>
      </c>
      <c r="D1057" s="6">
        <v>75424</v>
      </c>
      <c r="E1057" s="7">
        <v>75556</v>
      </c>
      <c r="F1057" s="6">
        <v>75783</v>
      </c>
      <c r="G1057" s="7">
        <v>75975</v>
      </c>
      <c r="H1057" s="6">
        <v>76371</v>
      </c>
      <c r="I1057" s="7">
        <v>76511</v>
      </c>
      <c r="J1057" s="6">
        <v>76661</v>
      </c>
      <c r="K1057" s="7">
        <v>76941</v>
      </c>
      <c r="L1057" s="6">
        <v>77432</v>
      </c>
      <c r="M1057" s="7">
        <v>77625</v>
      </c>
      <c r="N1057" s="6">
        <v>77984</v>
      </c>
      <c r="O1057" s="7">
        <v>78117</v>
      </c>
      <c r="P1057" s="6">
        <v>78387</v>
      </c>
    </row>
    <row r="1058" spans="2:16">
      <c r="B1058" s="6">
        <v>74730</v>
      </c>
      <c r="C1058" s="7">
        <v>74880</v>
      </c>
      <c r="D1058" s="6">
        <v>75425</v>
      </c>
      <c r="E1058" s="7">
        <v>75562</v>
      </c>
      <c r="F1058" s="6">
        <v>75784</v>
      </c>
      <c r="G1058" s="7">
        <v>75979</v>
      </c>
      <c r="H1058" s="6">
        <v>76372</v>
      </c>
      <c r="I1058" s="7">
        <v>76519</v>
      </c>
      <c r="J1058" s="6">
        <v>76664</v>
      </c>
      <c r="K1058" s="7">
        <v>76943</v>
      </c>
      <c r="L1058" s="6">
        <v>77434</v>
      </c>
      <c r="M1058" s="7">
        <v>77629</v>
      </c>
      <c r="N1058" s="6">
        <v>77987</v>
      </c>
      <c r="O1058" s="7">
        <v>78118</v>
      </c>
      <c r="P1058" s="6">
        <v>78389</v>
      </c>
    </row>
    <row r="1059" spans="2:16">
      <c r="B1059" s="6">
        <v>74731</v>
      </c>
      <c r="C1059" s="7">
        <v>74881</v>
      </c>
      <c r="D1059" s="6">
        <v>75426</v>
      </c>
      <c r="E1059" s="7">
        <v>75563</v>
      </c>
      <c r="F1059" s="6">
        <v>75788</v>
      </c>
      <c r="G1059" s="7">
        <v>76023</v>
      </c>
      <c r="H1059" s="6">
        <v>76373</v>
      </c>
      <c r="I1059" s="7">
        <v>76520</v>
      </c>
      <c r="J1059" s="6">
        <v>76665</v>
      </c>
      <c r="K1059" s="7">
        <v>76945</v>
      </c>
      <c r="L1059" s="6">
        <v>77435</v>
      </c>
      <c r="M1059" s="7">
        <v>77632</v>
      </c>
      <c r="N1059" s="6">
        <v>77990</v>
      </c>
      <c r="O1059" s="7">
        <v>78119</v>
      </c>
      <c r="P1059" s="6">
        <v>78390</v>
      </c>
    </row>
    <row r="1060" spans="2:16">
      <c r="B1060" s="6">
        <v>74733</v>
      </c>
      <c r="C1060" s="7">
        <v>74883</v>
      </c>
      <c r="D1060" s="6">
        <v>75428</v>
      </c>
      <c r="E1060" s="7">
        <v>75566</v>
      </c>
      <c r="F1060" s="6">
        <v>75789</v>
      </c>
      <c r="G1060" s="7">
        <v>76035</v>
      </c>
      <c r="H1060" s="6">
        <v>76374</v>
      </c>
      <c r="I1060" s="7">
        <v>76527</v>
      </c>
      <c r="J1060" s="6">
        <v>76666</v>
      </c>
      <c r="K1060" s="7">
        <v>76949</v>
      </c>
      <c r="L1060" s="6">
        <v>77436</v>
      </c>
      <c r="M1060" s="7">
        <v>77650</v>
      </c>
      <c r="N1060" s="6">
        <v>77994</v>
      </c>
      <c r="O1060" s="7">
        <v>78122</v>
      </c>
      <c r="P1060" s="6">
        <v>78391</v>
      </c>
    </row>
    <row r="1061" spans="2:16">
      <c r="B1061" s="6">
        <v>74734</v>
      </c>
      <c r="C1061" s="7">
        <v>74884</v>
      </c>
      <c r="D1061" s="6">
        <v>75429</v>
      </c>
      <c r="E1061" s="7">
        <v>75567</v>
      </c>
      <c r="F1061" s="6">
        <v>75802</v>
      </c>
      <c r="G1061" s="7">
        <v>76041</v>
      </c>
      <c r="H1061" s="6">
        <v>76377</v>
      </c>
      <c r="I1061" s="7">
        <v>76528</v>
      </c>
      <c r="J1061" s="6">
        <v>76667</v>
      </c>
      <c r="K1061" s="7">
        <v>76951</v>
      </c>
      <c r="L1061" s="6">
        <v>77440</v>
      </c>
      <c r="M1061" s="7">
        <v>77655</v>
      </c>
      <c r="N1061" s="6">
        <v>77995</v>
      </c>
      <c r="O1061" s="7">
        <v>78125</v>
      </c>
      <c r="P1061" s="6">
        <v>78393</v>
      </c>
    </row>
    <row r="1062" spans="2:16">
      <c r="B1062" s="6">
        <v>74737</v>
      </c>
      <c r="C1062" s="7">
        <v>74932</v>
      </c>
      <c r="D1062" s="6">
        <v>75434</v>
      </c>
      <c r="E1062" s="7">
        <v>75568</v>
      </c>
      <c r="F1062" s="6">
        <v>75803</v>
      </c>
      <c r="G1062" s="7">
        <v>76043</v>
      </c>
      <c r="H1062" s="6">
        <v>76379</v>
      </c>
      <c r="I1062" s="7">
        <v>76530</v>
      </c>
      <c r="J1062" s="6">
        <v>76670</v>
      </c>
      <c r="K1062" s="7">
        <v>76957</v>
      </c>
      <c r="L1062" s="6">
        <v>77442</v>
      </c>
      <c r="M1062" s="7">
        <v>77659</v>
      </c>
      <c r="N1062" s="6">
        <v>78002</v>
      </c>
      <c r="O1062" s="7">
        <v>78133</v>
      </c>
      <c r="P1062" s="6">
        <v>78538</v>
      </c>
    </row>
    <row r="1063" spans="2:16">
      <c r="B1063" s="6">
        <v>74740</v>
      </c>
      <c r="C1063" s="7">
        <v>74940</v>
      </c>
      <c r="D1063" s="6">
        <v>75435</v>
      </c>
      <c r="E1063" s="7">
        <v>75571</v>
      </c>
      <c r="F1063" s="6">
        <v>75831</v>
      </c>
      <c r="G1063" s="7">
        <v>76044</v>
      </c>
      <c r="H1063" s="6">
        <v>76380</v>
      </c>
      <c r="I1063" s="7">
        <v>76534</v>
      </c>
      <c r="J1063" s="6">
        <v>76671</v>
      </c>
      <c r="K1063" s="7">
        <v>76958</v>
      </c>
      <c r="L1063" s="6">
        <v>77443</v>
      </c>
      <c r="M1063" s="7">
        <v>77660</v>
      </c>
      <c r="N1063" s="6">
        <v>78003</v>
      </c>
      <c r="O1063" s="7">
        <v>78140</v>
      </c>
      <c r="P1063" s="6">
        <v>78543</v>
      </c>
    </row>
    <row r="1064" spans="2:16">
      <c r="B1064" s="6">
        <v>74741</v>
      </c>
      <c r="C1064" s="7">
        <v>74941</v>
      </c>
      <c r="D1064" s="6">
        <v>75437</v>
      </c>
      <c r="E1064" s="7">
        <v>75572</v>
      </c>
      <c r="F1064" s="6">
        <v>75832</v>
      </c>
      <c r="G1064" s="7">
        <v>76050</v>
      </c>
      <c r="H1064" s="6">
        <v>76384</v>
      </c>
      <c r="I1064" s="7">
        <v>76539</v>
      </c>
      <c r="J1064" s="6">
        <v>76673</v>
      </c>
      <c r="K1064" s="7">
        <v>77306</v>
      </c>
      <c r="L1064" s="6">
        <v>77445</v>
      </c>
      <c r="M1064" s="7">
        <v>77665</v>
      </c>
      <c r="N1064" s="6">
        <v>78004</v>
      </c>
      <c r="O1064" s="7">
        <v>78141</v>
      </c>
      <c r="P1064" s="6">
        <v>78545</v>
      </c>
    </row>
    <row r="1065" spans="2:16">
      <c r="B1065" s="6">
        <v>74743</v>
      </c>
      <c r="C1065" s="7">
        <v>74943</v>
      </c>
      <c r="D1065" s="6">
        <v>75438</v>
      </c>
      <c r="E1065" s="7">
        <v>75573</v>
      </c>
      <c r="F1065" s="6">
        <v>75834</v>
      </c>
      <c r="G1065" s="7">
        <v>76055</v>
      </c>
      <c r="H1065" s="6">
        <v>76385</v>
      </c>
      <c r="I1065" s="7">
        <v>76550</v>
      </c>
      <c r="J1065" s="6">
        <v>76675</v>
      </c>
      <c r="K1065" s="7">
        <v>77320</v>
      </c>
      <c r="L1065" s="6">
        <v>77446</v>
      </c>
      <c r="M1065" s="7">
        <v>77835</v>
      </c>
      <c r="N1065" s="6">
        <v>78007</v>
      </c>
      <c r="O1065" s="7">
        <v>78142</v>
      </c>
      <c r="P1065" s="6">
        <v>78548</v>
      </c>
    </row>
    <row r="1066" spans="2:16">
      <c r="B1066" s="6">
        <v>74750</v>
      </c>
      <c r="C1066" s="7">
        <v>74944</v>
      </c>
      <c r="D1066" s="6">
        <v>75439</v>
      </c>
      <c r="E1066" s="7">
        <v>75574</v>
      </c>
      <c r="F1066" s="6">
        <v>75835</v>
      </c>
      <c r="G1066" s="7">
        <v>76061</v>
      </c>
      <c r="H1066" s="6">
        <v>76389</v>
      </c>
      <c r="I1066" s="7">
        <v>76556</v>
      </c>
      <c r="J1066" s="6">
        <v>76677</v>
      </c>
      <c r="K1066" s="7">
        <v>77326</v>
      </c>
      <c r="L1066" s="6">
        <v>77448</v>
      </c>
      <c r="M1066" s="7">
        <v>77836</v>
      </c>
      <c r="N1066" s="6">
        <v>78009</v>
      </c>
      <c r="O1066" s="7">
        <v>78145</v>
      </c>
      <c r="P1066" s="6">
        <v>78549</v>
      </c>
    </row>
    <row r="1067" spans="2:16">
      <c r="B1067" s="6">
        <v>74754</v>
      </c>
      <c r="C1067" s="7">
        <v>74945</v>
      </c>
      <c r="D1067" s="6">
        <v>75440</v>
      </c>
      <c r="E1067" s="7">
        <v>75633</v>
      </c>
      <c r="F1067" s="6">
        <v>75839</v>
      </c>
      <c r="G1067" s="7">
        <v>76064</v>
      </c>
      <c r="H1067" s="6">
        <v>76426</v>
      </c>
      <c r="I1067" s="7">
        <v>76557</v>
      </c>
      <c r="J1067" s="6">
        <v>76678</v>
      </c>
      <c r="K1067" s="7">
        <v>77328</v>
      </c>
      <c r="L1067" s="6">
        <v>77451</v>
      </c>
      <c r="M1067" s="7">
        <v>77837</v>
      </c>
      <c r="N1067" s="6">
        <v>78010</v>
      </c>
      <c r="O1067" s="7">
        <v>78146</v>
      </c>
      <c r="P1067" s="6">
        <v>78569</v>
      </c>
    </row>
    <row r="1068" spans="2:16">
      <c r="B1068" s="6">
        <v>74764</v>
      </c>
      <c r="C1068" s="7">
        <v>74948</v>
      </c>
      <c r="D1068" s="6">
        <v>75442</v>
      </c>
      <c r="E1068" s="7">
        <v>75636</v>
      </c>
      <c r="F1068" s="6">
        <v>75840</v>
      </c>
      <c r="G1068" s="7">
        <v>76066</v>
      </c>
      <c r="H1068" s="6">
        <v>76427</v>
      </c>
      <c r="I1068" s="7">
        <v>76561</v>
      </c>
      <c r="J1068" s="6">
        <v>76679</v>
      </c>
      <c r="K1068" s="7">
        <v>77331</v>
      </c>
      <c r="L1068" s="6">
        <v>77453</v>
      </c>
      <c r="M1068" s="7">
        <v>77838</v>
      </c>
      <c r="N1068" s="6">
        <v>78012</v>
      </c>
      <c r="O1068" s="7">
        <v>78147</v>
      </c>
      <c r="P1068" s="6">
        <v>78582</v>
      </c>
    </row>
    <row r="1069" spans="2:16">
      <c r="B1069" s="6">
        <v>74801</v>
      </c>
      <c r="C1069" s="7">
        <v>74951</v>
      </c>
      <c r="D1069" s="6">
        <v>75444</v>
      </c>
      <c r="E1069" s="7">
        <v>75637</v>
      </c>
      <c r="F1069" s="6">
        <v>75844</v>
      </c>
      <c r="G1069" s="7">
        <v>76067</v>
      </c>
      <c r="H1069" s="6">
        <v>76430</v>
      </c>
      <c r="I1069" s="7">
        <v>76567</v>
      </c>
      <c r="J1069" s="6">
        <v>76680</v>
      </c>
      <c r="K1069" s="7">
        <v>77332</v>
      </c>
      <c r="L1069" s="6">
        <v>77454</v>
      </c>
      <c r="M1069" s="7">
        <v>77850</v>
      </c>
      <c r="N1069" s="6">
        <v>78013</v>
      </c>
      <c r="O1069" s="7">
        <v>78151</v>
      </c>
      <c r="P1069" s="6">
        <v>78583</v>
      </c>
    </row>
    <row r="1070" spans="2:16">
      <c r="B1070" s="6">
        <v>74824</v>
      </c>
      <c r="C1070" s="7">
        <v>74956</v>
      </c>
      <c r="D1070" s="6">
        <v>75446</v>
      </c>
      <c r="E1070" s="7">
        <v>75638</v>
      </c>
      <c r="F1070" s="6">
        <v>75845</v>
      </c>
      <c r="G1070" s="7">
        <v>76068</v>
      </c>
      <c r="H1070" s="6">
        <v>76431</v>
      </c>
      <c r="I1070" s="7">
        <v>76569</v>
      </c>
      <c r="J1070" s="6">
        <v>76681</v>
      </c>
      <c r="K1070" s="7">
        <v>77334</v>
      </c>
      <c r="L1070" s="6">
        <v>77455</v>
      </c>
      <c r="M1070" s="7">
        <v>77852</v>
      </c>
      <c r="N1070" s="6">
        <v>78016</v>
      </c>
      <c r="O1070" s="7">
        <v>78152</v>
      </c>
      <c r="P1070" s="6">
        <v>78594</v>
      </c>
    </row>
    <row r="1071" spans="2:16">
      <c r="B1071" s="6">
        <v>74825</v>
      </c>
      <c r="C1071" s="7">
        <v>74959</v>
      </c>
      <c r="D1071" s="6">
        <v>75447</v>
      </c>
      <c r="E1071" s="7">
        <v>75640</v>
      </c>
      <c r="F1071" s="6">
        <v>75846</v>
      </c>
      <c r="G1071" s="7">
        <v>76070</v>
      </c>
      <c r="H1071" s="6">
        <v>76432</v>
      </c>
      <c r="I1071" s="7">
        <v>76570</v>
      </c>
      <c r="J1071" s="6">
        <v>76684</v>
      </c>
      <c r="K1071" s="7">
        <v>77335</v>
      </c>
      <c r="L1071" s="6">
        <v>77456</v>
      </c>
      <c r="M1071" s="7">
        <v>77855</v>
      </c>
      <c r="N1071" s="6">
        <v>78017</v>
      </c>
      <c r="O1071" s="7">
        <v>78155</v>
      </c>
      <c r="P1071" s="6">
        <v>78598</v>
      </c>
    </row>
    <row r="1072" spans="2:16">
      <c r="B1072" s="6">
        <v>74827</v>
      </c>
      <c r="C1072" s="7">
        <v>74960</v>
      </c>
      <c r="D1072" s="6">
        <v>75448</v>
      </c>
      <c r="E1072" s="7">
        <v>75643</v>
      </c>
      <c r="F1072" s="6">
        <v>75848</v>
      </c>
      <c r="G1072" s="7">
        <v>76073</v>
      </c>
      <c r="H1072" s="6">
        <v>76435</v>
      </c>
      <c r="I1072" s="7">
        <v>76577</v>
      </c>
      <c r="J1072" s="6">
        <v>76685</v>
      </c>
      <c r="K1072" s="7">
        <v>77336</v>
      </c>
      <c r="L1072" s="6">
        <v>77457</v>
      </c>
      <c r="M1072" s="7">
        <v>77856</v>
      </c>
      <c r="N1072" s="6">
        <v>78022</v>
      </c>
      <c r="O1072" s="7">
        <v>78159</v>
      </c>
      <c r="P1072" s="6">
        <v>78603</v>
      </c>
    </row>
    <row r="1073" spans="2:16">
      <c r="B1073" s="6">
        <v>74829</v>
      </c>
      <c r="C1073" s="7">
        <v>74964</v>
      </c>
      <c r="D1073" s="6">
        <v>75449</v>
      </c>
      <c r="E1073" s="7">
        <v>75645</v>
      </c>
      <c r="F1073" s="6">
        <v>75853</v>
      </c>
      <c r="G1073" s="7">
        <v>76077</v>
      </c>
      <c r="H1073" s="6">
        <v>76436</v>
      </c>
      <c r="I1073" s="7">
        <v>76578</v>
      </c>
      <c r="J1073" s="6">
        <v>76689</v>
      </c>
      <c r="K1073" s="7">
        <v>77343</v>
      </c>
      <c r="L1073" s="6">
        <v>77458</v>
      </c>
      <c r="M1073" s="7">
        <v>77857</v>
      </c>
      <c r="N1073" s="6">
        <v>78025</v>
      </c>
      <c r="O1073" s="7">
        <v>78160</v>
      </c>
      <c r="P1073" s="6">
        <v>78604</v>
      </c>
    </row>
    <row r="1074" spans="2:16">
      <c r="B1074" s="6">
        <v>74831</v>
      </c>
      <c r="C1074" s="7">
        <v>74965</v>
      </c>
      <c r="D1074" s="6">
        <v>75451</v>
      </c>
      <c r="E1074" s="7">
        <v>75650</v>
      </c>
      <c r="F1074" s="6">
        <v>75855</v>
      </c>
      <c r="G1074" s="7">
        <v>76084</v>
      </c>
      <c r="H1074" s="6">
        <v>76439</v>
      </c>
      <c r="I1074" s="7">
        <v>76621</v>
      </c>
      <c r="J1074" s="6">
        <v>76691</v>
      </c>
      <c r="K1074" s="7">
        <v>77344</v>
      </c>
      <c r="L1074" s="6">
        <v>77461</v>
      </c>
      <c r="M1074" s="7">
        <v>77859</v>
      </c>
      <c r="N1074" s="6">
        <v>78026</v>
      </c>
      <c r="O1074" s="7">
        <v>78161</v>
      </c>
      <c r="P1074" s="6">
        <v>78605</v>
      </c>
    </row>
    <row r="1075" spans="2:16">
      <c r="B1075" s="6">
        <v>74832</v>
      </c>
      <c r="C1075" s="7">
        <v>75021</v>
      </c>
      <c r="D1075" s="6">
        <v>75452</v>
      </c>
      <c r="E1075" s="7">
        <v>75653</v>
      </c>
      <c r="F1075" s="6">
        <v>75856</v>
      </c>
      <c r="G1075" s="7">
        <v>76085</v>
      </c>
      <c r="H1075" s="6">
        <v>76443</v>
      </c>
      <c r="I1075" s="7">
        <v>76622</v>
      </c>
      <c r="J1075" s="6">
        <v>76692</v>
      </c>
      <c r="K1075" s="7">
        <v>77349</v>
      </c>
      <c r="L1075" s="6">
        <v>77464</v>
      </c>
      <c r="M1075" s="7">
        <v>77861</v>
      </c>
      <c r="N1075" s="6">
        <v>78050</v>
      </c>
      <c r="O1075" s="7">
        <v>78162</v>
      </c>
      <c r="P1075" s="6">
        <v>78606</v>
      </c>
    </row>
    <row r="1076" spans="2:16">
      <c r="B1076" s="6">
        <v>74833</v>
      </c>
      <c r="C1076" s="7">
        <v>75058</v>
      </c>
      <c r="D1076" s="6">
        <v>75453</v>
      </c>
      <c r="E1076" s="7">
        <v>75656</v>
      </c>
      <c r="F1076" s="6">
        <v>75858</v>
      </c>
      <c r="G1076" s="7">
        <v>76088</v>
      </c>
      <c r="H1076" s="6">
        <v>76445</v>
      </c>
      <c r="I1076" s="7">
        <v>76623</v>
      </c>
      <c r="J1076" s="6">
        <v>76823</v>
      </c>
      <c r="K1076" s="7">
        <v>77350</v>
      </c>
      <c r="L1076" s="6">
        <v>77465</v>
      </c>
      <c r="M1076" s="7">
        <v>77864</v>
      </c>
      <c r="N1076" s="6">
        <v>78052</v>
      </c>
      <c r="O1076" s="7">
        <v>78164</v>
      </c>
      <c r="P1076" s="6">
        <v>78609</v>
      </c>
    </row>
    <row r="1077" spans="2:16">
      <c r="B1077" s="6">
        <v>74834</v>
      </c>
      <c r="C1077" s="7">
        <v>75102</v>
      </c>
      <c r="D1077" s="6">
        <v>75457</v>
      </c>
      <c r="E1077" s="7">
        <v>75657</v>
      </c>
      <c r="F1077" s="6">
        <v>75859</v>
      </c>
      <c r="G1077" s="7">
        <v>76225</v>
      </c>
      <c r="H1077" s="6">
        <v>76450</v>
      </c>
      <c r="I1077" s="7">
        <v>76624</v>
      </c>
      <c r="J1077" s="6">
        <v>76834</v>
      </c>
      <c r="K1077" s="7">
        <v>77351</v>
      </c>
      <c r="L1077" s="6">
        <v>77466</v>
      </c>
      <c r="M1077" s="7">
        <v>77867</v>
      </c>
      <c r="N1077" s="6">
        <v>78054</v>
      </c>
      <c r="O1077" s="7">
        <v>78338</v>
      </c>
      <c r="P1077" s="6">
        <v>78611</v>
      </c>
    </row>
    <row r="1078" spans="2:16">
      <c r="B1078" s="6">
        <v>74836</v>
      </c>
      <c r="C1078" s="7">
        <v>75124</v>
      </c>
      <c r="D1078" s="6">
        <v>75458</v>
      </c>
      <c r="E1078" s="7">
        <v>75667</v>
      </c>
      <c r="F1078" s="6">
        <v>75860</v>
      </c>
      <c r="G1078" s="7">
        <v>76228</v>
      </c>
      <c r="H1078" s="6">
        <v>76454</v>
      </c>
      <c r="I1078" s="7">
        <v>76627</v>
      </c>
      <c r="J1078" s="6">
        <v>76837</v>
      </c>
      <c r="K1078" s="7">
        <v>77358</v>
      </c>
      <c r="L1078" s="6">
        <v>77470</v>
      </c>
      <c r="M1078" s="7">
        <v>77871</v>
      </c>
      <c r="N1078" s="6">
        <v>78055</v>
      </c>
      <c r="O1078" s="7">
        <v>78339</v>
      </c>
      <c r="P1078" s="6">
        <v>78612</v>
      </c>
    </row>
    <row r="1088" spans="2:16">
      <c r="B1088" s="2" t="str">
        <f>B8</f>
        <v>Effective June 1, 2025</v>
      </c>
    </row>
    <row r="1089" ht="13.5"/>
    <row r="1090" ht="13.5" spans="2:16">
      <c r="B1090" s="3" t="s">
        <v>1318</v>
      </c>
      <c r="C1090" s="4"/>
      <c r="D1090" s="4"/>
      <c r="E1090" s="4"/>
      <c r="F1090" s="4"/>
      <c r="G1090" s="4"/>
      <c r="H1090" s="4"/>
      <c r="I1090" s="4"/>
      <c r="J1090" s="4"/>
      <c r="K1090" s="4"/>
      <c r="L1090" s="4"/>
      <c r="M1090" s="4"/>
      <c r="N1090" s="4"/>
      <c r="O1090" s="4"/>
      <c r="P1090" s="5"/>
    </row>
    <row r="1092" spans="2:16">
      <c r="B1092" s="6">
        <v>78614</v>
      </c>
      <c r="C1092" s="7">
        <v>78942</v>
      </c>
      <c r="D1092" s="6">
        <v>79070</v>
      </c>
      <c r="E1092" s="7">
        <v>79320</v>
      </c>
      <c r="F1092" s="6">
        <v>79521</v>
      </c>
      <c r="G1092" s="7">
        <v>79758</v>
      </c>
      <c r="H1092" s="6">
        <v>80430</v>
      </c>
      <c r="I1092" s="7">
        <v>80646</v>
      </c>
      <c r="J1092" s="6">
        <v>81036</v>
      </c>
      <c r="K1092" s="7">
        <v>81222</v>
      </c>
      <c r="L1092" s="6">
        <v>81433</v>
      </c>
      <c r="M1092" s="7">
        <v>82323</v>
      </c>
      <c r="N1092" s="6">
        <v>82839</v>
      </c>
      <c r="O1092" s="7">
        <v>83232</v>
      </c>
      <c r="P1092" s="6">
        <v>83350</v>
      </c>
    </row>
    <row r="1093" spans="2:16">
      <c r="B1093" s="6">
        <v>78615</v>
      </c>
      <c r="C1093" s="7">
        <v>78943</v>
      </c>
      <c r="D1093" s="6">
        <v>79079</v>
      </c>
      <c r="E1093" s="7">
        <v>79322</v>
      </c>
      <c r="F1093" s="6">
        <v>79525</v>
      </c>
      <c r="G1093" s="7">
        <v>79777</v>
      </c>
      <c r="H1093" s="6">
        <v>80433</v>
      </c>
      <c r="I1093" s="7">
        <v>80648</v>
      </c>
      <c r="J1093" s="6">
        <v>81038</v>
      </c>
      <c r="K1093" s="7">
        <v>81224</v>
      </c>
      <c r="L1093" s="6">
        <v>81435</v>
      </c>
      <c r="M1093" s="7">
        <v>82324</v>
      </c>
      <c r="N1093" s="6">
        <v>82842</v>
      </c>
      <c r="O1093" s="7">
        <v>83233</v>
      </c>
      <c r="P1093" s="6">
        <v>83352</v>
      </c>
    </row>
    <row r="1094" spans="2:16">
      <c r="B1094" s="6">
        <v>78622</v>
      </c>
      <c r="C1094" s="7">
        <v>78944</v>
      </c>
      <c r="D1094" s="6">
        <v>79081</v>
      </c>
      <c r="E1094" s="7">
        <v>79323</v>
      </c>
      <c r="F1094" s="6">
        <v>79526</v>
      </c>
      <c r="G1094" s="7">
        <v>79780</v>
      </c>
      <c r="H1094" s="6">
        <v>80436</v>
      </c>
      <c r="I1094" s="7">
        <v>80650</v>
      </c>
      <c r="J1094" s="6">
        <v>81039</v>
      </c>
      <c r="K1094" s="7">
        <v>81228</v>
      </c>
      <c r="L1094" s="6">
        <v>81524</v>
      </c>
      <c r="M1094" s="7">
        <v>82325</v>
      </c>
      <c r="N1094" s="6">
        <v>82901</v>
      </c>
      <c r="O1094" s="7">
        <v>83234</v>
      </c>
      <c r="P1094" s="6">
        <v>83353</v>
      </c>
    </row>
    <row r="1095" spans="2:16">
      <c r="B1095" s="6">
        <v>78624</v>
      </c>
      <c r="C1095" s="7">
        <v>78945</v>
      </c>
      <c r="D1095" s="6">
        <v>79082</v>
      </c>
      <c r="E1095" s="7">
        <v>79325</v>
      </c>
      <c r="F1095" s="6">
        <v>79527</v>
      </c>
      <c r="G1095" s="7">
        <v>79781</v>
      </c>
      <c r="H1095" s="6">
        <v>80438</v>
      </c>
      <c r="I1095" s="7">
        <v>80720</v>
      </c>
      <c r="J1095" s="6">
        <v>81042</v>
      </c>
      <c r="K1095" s="7">
        <v>81230</v>
      </c>
      <c r="L1095" s="6">
        <v>81525</v>
      </c>
      <c r="M1095" s="7">
        <v>82327</v>
      </c>
      <c r="N1095" s="6">
        <v>82922</v>
      </c>
      <c r="O1095" s="7">
        <v>83236</v>
      </c>
      <c r="P1095" s="6">
        <v>83355</v>
      </c>
    </row>
    <row r="1096" spans="2:16">
      <c r="B1096" s="6">
        <v>78629</v>
      </c>
      <c r="C1096" s="7">
        <v>78947</v>
      </c>
      <c r="D1096" s="6">
        <v>79084</v>
      </c>
      <c r="E1096" s="7">
        <v>79329</v>
      </c>
      <c r="F1096" s="6">
        <v>79528</v>
      </c>
      <c r="G1096" s="7">
        <v>79783</v>
      </c>
      <c r="H1096" s="6">
        <v>80439</v>
      </c>
      <c r="I1096" s="7">
        <v>80721</v>
      </c>
      <c r="J1096" s="6">
        <v>81046</v>
      </c>
      <c r="K1096" s="7">
        <v>81233</v>
      </c>
      <c r="L1096" s="6">
        <v>81626</v>
      </c>
      <c r="M1096" s="7">
        <v>82331</v>
      </c>
      <c r="N1096" s="6">
        <v>82923</v>
      </c>
      <c r="O1096" s="7">
        <v>83237</v>
      </c>
      <c r="P1096" s="6">
        <v>83414</v>
      </c>
    </row>
    <row r="1097" spans="2:16">
      <c r="B1097" s="6">
        <v>78631</v>
      </c>
      <c r="C1097" s="7">
        <v>78952</v>
      </c>
      <c r="D1097" s="6">
        <v>79085</v>
      </c>
      <c r="E1097" s="7">
        <v>79331</v>
      </c>
      <c r="F1097" s="6">
        <v>79529</v>
      </c>
      <c r="G1097" s="7">
        <v>79785</v>
      </c>
      <c r="H1097" s="6">
        <v>80442</v>
      </c>
      <c r="I1097" s="7">
        <v>80726</v>
      </c>
      <c r="J1097" s="6">
        <v>81047</v>
      </c>
      <c r="K1097" s="7">
        <v>81235</v>
      </c>
      <c r="L1097" s="6">
        <v>81630</v>
      </c>
      <c r="M1097" s="7">
        <v>82332</v>
      </c>
      <c r="N1097" s="6">
        <v>82925</v>
      </c>
      <c r="O1097" s="7">
        <v>83238</v>
      </c>
      <c r="P1097" s="6">
        <v>83420</v>
      </c>
    </row>
    <row r="1098" spans="2:16">
      <c r="B1098" s="6">
        <v>78635</v>
      </c>
      <c r="C1098" s="7">
        <v>78954</v>
      </c>
      <c r="D1098" s="6">
        <v>79086</v>
      </c>
      <c r="E1098" s="7">
        <v>79336</v>
      </c>
      <c r="F1098" s="6">
        <v>79530</v>
      </c>
      <c r="G1098" s="7">
        <v>79788</v>
      </c>
      <c r="H1098" s="6">
        <v>80444</v>
      </c>
      <c r="I1098" s="7">
        <v>80728</v>
      </c>
      <c r="J1098" s="6">
        <v>81050</v>
      </c>
      <c r="K1098" s="7">
        <v>81236</v>
      </c>
      <c r="L1098" s="6">
        <v>81633</v>
      </c>
      <c r="M1098" s="7">
        <v>82335</v>
      </c>
      <c r="N1098" s="6">
        <v>82930</v>
      </c>
      <c r="O1098" s="7">
        <v>83239</v>
      </c>
      <c r="P1098" s="6">
        <v>83423</v>
      </c>
    </row>
    <row r="1099" spans="2:16">
      <c r="B1099" s="6">
        <v>78638</v>
      </c>
      <c r="C1099" s="7">
        <v>78957</v>
      </c>
      <c r="D1099" s="6">
        <v>79088</v>
      </c>
      <c r="E1099" s="7">
        <v>79338</v>
      </c>
      <c r="F1099" s="6">
        <v>79532</v>
      </c>
      <c r="G1099" s="7">
        <v>79830</v>
      </c>
      <c r="H1099" s="6">
        <v>80446</v>
      </c>
      <c r="I1099" s="7">
        <v>80731</v>
      </c>
      <c r="J1099" s="6">
        <v>81052</v>
      </c>
      <c r="K1099" s="7">
        <v>81237</v>
      </c>
      <c r="L1099" s="6">
        <v>81635</v>
      </c>
      <c r="M1099" s="7">
        <v>82336</v>
      </c>
      <c r="N1099" s="6">
        <v>82931</v>
      </c>
      <c r="O1099" s="7">
        <v>83241</v>
      </c>
      <c r="P1099" s="6">
        <v>83424</v>
      </c>
    </row>
    <row r="1100" spans="2:16">
      <c r="B1100" s="6">
        <v>78639</v>
      </c>
      <c r="C1100" s="7">
        <v>78960</v>
      </c>
      <c r="D1100" s="6">
        <v>79091</v>
      </c>
      <c r="E1100" s="7">
        <v>79339</v>
      </c>
      <c r="F1100" s="6">
        <v>79533</v>
      </c>
      <c r="G1100" s="7">
        <v>79831</v>
      </c>
      <c r="H1100" s="6">
        <v>80451</v>
      </c>
      <c r="I1100" s="7">
        <v>80733</v>
      </c>
      <c r="J1100" s="6">
        <v>81054</v>
      </c>
      <c r="K1100" s="7">
        <v>81239</v>
      </c>
      <c r="L1100" s="6">
        <v>81636</v>
      </c>
      <c r="M1100" s="7">
        <v>82401</v>
      </c>
      <c r="N1100" s="6">
        <v>82935</v>
      </c>
      <c r="O1100" s="7">
        <v>83245</v>
      </c>
      <c r="P1100" s="6">
        <v>83427</v>
      </c>
    </row>
    <row r="1101" spans="2:16">
      <c r="B1101" s="6">
        <v>78648</v>
      </c>
      <c r="C1101" s="7">
        <v>78962</v>
      </c>
      <c r="D1101" s="6">
        <v>79092</v>
      </c>
      <c r="E1101" s="7">
        <v>79342</v>
      </c>
      <c r="F1101" s="6">
        <v>79534</v>
      </c>
      <c r="G1101" s="7">
        <v>79832</v>
      </c>
      <c r="H1101" s="6">
        <v>80452</v>
      </c>
      <c r="I1101" s="7">
        <v>80734</v>
      </c>
      <c r="J1101" s="6">
        <v>81055</v>
      </c>
      <c r="K1101" s="7">
        <v>81240</v>
      </c>
      <c r="L1101" s="6">
        <v>81639</v>
      </c>
      <c r="M1101" s="7">
        <v>82410</v>
      </c>
      <c r="N1101" s="6">
        <v>82937</v>
      </c>
      <c r="O1101" s="7">
        <v>83251</v>
      </c>
      <c r="P1101" s="6">
        <v>83428</v>
      </c>
    </row>
    <row r="1102" spans="2:16">
      <c r="B1102" s="6">
        <v>78650</v>
      </c>
      <c r="C1102" s="7">
        <v>78963</v>
      </c>
      <c r="D1102" s="6">
        <v>79095</v>
      </c>
      <c r="E1102" s="7">
        <v>79343</v>
      </c>
      <c r="F1102" s="6">
        <v>79535</v>
      </c>
      <c r="G1102" s="7">
        <v>79834</v>
      </c>
      <c r="H1102" s="6">
        <v>80453</v>
      </c>
      <c r="I1102" s="7">
        <v>80737</v>
      </c>
      <c r="J1102" s="6">
        <v>81058</v>
      </c>
      <c r="K1102" s="7">
        <v>81241</v>
      </c>
      <c r="L1102" s="6">
        <v>81641</v>
      </c>
      <c r="M1102" s="7">
        <v>82411</v>
      </c>
      <c r="N1102" s="6">
        <v>82939</v>
      </c>
      <c r="O1102" s="7">
        <v>83252</v>
      </c>
      <c r="P1102" s="6">
        <v>83429</v>
      </c>
    </row>
    <row r="1103" spans="2:16">
      <c r="B1103" s="6">
        <v>78655</v>
      </c>
      <c r="C1103" s="7">
        <v>79001</v>
      </c>
      <c r="D1103" s="6">
        <v>79096</v>
      </c>
      <c r="E1103" s="7">
        <v>79344</v>
      </c>
      <c r="F1103" s="6">
        <v>79536</v>
      </c>
      <c r="G1103" s="7">
        <v>79839</v>
      </c>
      <c r="H1103" s="6">
        <v>80461</v>
      </c>
      <c r="I1103" s="7">
        <v>80740</v>
      </c>
      <c r="J1103" s="6">
        <v>81062</v>
      </c>
      <c r="K1103" s="7">
        <v>81248</v>
      </c>
      <c r="L1103" s="6">
        <v>81642</v>
      </c>
      <c r="M1103" s="7">
        <v>82412</v>
      </c>
      <c r="N1103" s="6">
        <v>82943</v>
      </c>
      <c r="O1103" s="7">
        <v>83254</v>
      </c>
      <c r="P1103" s="6">
        <v>83431</v>
      </c>
    </row>
    <row r="1104" spans="2:16">
      <c r="B1104" s="6">
        <v>78656</v>
      </c>
      <c r="C1104" s="7">
        <v>79003</v>
      </c>
      <c r="D1104" s="6">
        <v>79097</v>
      </c>
      <c r="E1104" s="7">
        <v>79346</v>
      </c>
      <c r="F1104" s="6">
        <v>79538</v>
      </c>
      <c r="G1104" s="7">
        <v>79843</v>
      </c>
      <c r="H1104" s="6">
        <v>80463</v>
      </c>
      <c r="I1104" s="7">
        <v>80741</v>
      </c>
      <c r="J1104" s="6">
        <v>81063</v>
      </c>
      <c r="K1104" s="7">
        <v>81251</v>
      </c>
      <c r="L1104" s="6">
        <v>81643</v>
      </c>
      <c r="M1104" s="7">
        <v>82420</v>
      </c>
      <c r="N1104" s="6">
        <v>82944</v>
      </c>
      <c r="O1104" s="7">
        <v>83261</v>
      </c>
      <c r="P1104" s="6">
        <v>83433</v>
      </c>
    </row>
    <row r="1105" spans="2:16">
      <c r="B1105" s="6">
        <v>78657</v>
      </c>
      <c r="C1105" s="7">
        <v>79005</v>
      </c>
      <c r="D1105" s="6">
        <v>79098</v>
      </c>
      <c r="E1105" s="7">
        <v>79347</v>
      </c>
      <c r="F1105" s="6">
        <v>79539</v>
      </c>
      <c r="G1105" s="7">
        <v>79845</v>
      </c>
      <c r="H1105" s="6">
        <v>80466</v>
      </c>
      <c r="I1105" s="7">
        <v>80742</v>
      </c>
      <c r="J1105" s="6">
        <v>81064</v>
      </c>
      <c r="K1105" s="7">
        <v>81253</v>
      </c>
      <c r="L1105" s="6">
        <v>81645</v>
      </c>
      <c r="M1105" s="7">
        <v>82421</v>
      </c>
      <c r="N1105" s="6">
        <v>83011</v>
      </c>
      <c r="O1105" s="7">
        <v>83262</v>
      </c>
      <c r="P1105" s="6">
        <v>83434</v>
      </c>
    </row>
    <row r="1106" spans="2:16">
      <c r="B1106" s="6">
        <v>78658</v>
      </c>
      <c r="C1106" s="7">
        <v>79009</v>
      </c>
      <c r="D1106" s="6">
        <v>79201</v>
      </c>
      <c r="E1106" s="7">
        <v>79353</v>
      </c>
      <c r="F1106" s="6">
        <v>79541</v>
      </c>
      <c r="G1106" s="7">
        <v>79848</v>
      </c>
      <c r="H1106" s="6">
        <v>80467</v>
      </c>
      <c r="I1106" s="7">
        <v>80746</v>
      </c>
      <c r="J1106" s="6">
        <v>81067</v>
      </c>
      <c r="K1106" s="7">
        <v>81303</v>
      </c>
      <c r="L1106" s="6">
        <v>81646</v>
      </c>
      <c r="M1106" s="7">
        <v>82423</v>
      </c>
      <c r="N1106" s="6">
        <v>83012</v>
      </c>
      <c r="O1106" s="7">
        <v>83263</v>
      </c>
      <c r="P1106" s="6">
        <v>83435</v>
      </c>
    </row>
    <row r="1107" spans="2:16">
      <c r="B1107" s="6">
        <v>78659</v>
      </c>
      <c r="C1107" s="7">
        <v>79013</v>
      </c>
      <c r="D1107" s="6">
        <v>79221</v>
      </c>
      <c r="E1107" s="7">
        <v>79355</v>
      </c>
      <c r="F1107" s="6">
        <v>79543</v>
      </c>
      <c r="G1107" s="7">
        <v>79850</v>
      </c>
      <c r="H1107" s="6">
        <v>80469</v>
      </c>
      <c r="I1107" s="7">
        <v>80747</v>
      </c>
      <c r="J1107" s="6">
        <v>81073</v>
      </c>
      <c r="K1107" s="7">
        <v>81326</v>
      </c>
      <c r="L1107" s="6">
        <v>81647</v>
      </c>
      <c r="M1107" s="7">
        <v>82426</v>
      </c>
      <c r="N1107" s="6">
        <v>83014</v>
      </c>
      <c r="O1107" s="7">
        <v>83271</v>
      </c>
      <c r="P1107" s="6">
        <v>83436</v>
      </c>
    </row>
    <row r="1108" spans="2:16">
      <c r="B1108" s="6">
        <v>78661</v>
      </c>
      <c r="C1108" s="7">
        <v>79019</v>
      </c>
      <c r="D1108" s="6">
        <v>79225</v>
      </c>
      <c r="E1108" s="7">
        <v>79356</v>
      </c>
      <c r="F1108" s="6">
        <v>79544</v>
      </c>
      <c r="G1108" s="7">
        <v>79851</v>
      </c>
      <c r="H1108" s="6">
        <v>80470</v>
      </c>
      <c r="I1108" s="7">
        <v>80750</v>
      </c>
      <c r="J1108" s="6">
        <v>81076</v>
      </c>
      <c r="K1108" s="7">
        <v>81327</v>
      </c>
      <c r="L1108" s="6">
        <v>81648</v>
      </c>
      <c r="M1108" s="7">
        <v>82431</v>
      </c>
      <c r="N1108" s="6">
        <v>83101</v>
      </c>
      <c r="O1108" s="7">
        <v>83272</v>
      </c>
      <c r="P1108" s="6">
        <v>83443</v>
      </c>
    </row>
    <row r="1109" spans="2:16">
      <c r="B1109" s="6">
        <v>78662</v>
      </c>
      <c r="C1109" s="7">
        <v>79021</v>
      </c>
      <c r="D1109" s="6">
        <v>79226</v>
      </c>
      <c r="E1109" s="7">
        <v>79357</v>
      </c>
      <c r="F1109" s="6">
        <v>79545</v>
      </c>
      <c r="G1109" s="7">
        <v>79852</v>
      </c>
      <c r="H1109" s="6">
        <v>80471</v>
      </c>
      <c r="I1109" s="7">
        <v>80757</v>
      </c>
      <c r="J1109" s="6">
        <v>81082</v>
      </c>
      <c r="K1109" s="7">
        <v>81328</v>
      </c>
      <c r="L1109" s="6">
        <v>81649</v>
      </c>
      <c r="M1109" s="7">
        <v>82432</v>
      </c>
      <c r="N1109" s="6">
        <v>83110</v>
      </c>
      <c r="O1109" s="7">
        <v>83274</v>
      </c>
      <c r="P1109" s="6">
        <v>83444</v>
      </c>
    </row>
    <row r="1110" spans="2:16">
      <c r="B1110" s="6">
        <v>78670</v>
      </c>
      <c r="C1110" s="7">
        <v>79022</v>
      </c>
      <c r="D1110" s="6">
        <v>79227</v>
      </c>
      <c r="E1110" s="7">
        <v>79358</v>
      </c>
      <c r="F1110" s="6">
        <v>79546</v>
      </c>
      <c r="G1110" s="7">
        <v>79853</v>
      </c>
      <c r="H1110" s="6">
        <v>80473</v>
      </c>
      <c r="I1110" s="7">
        <v>80758</v>
      </c>
      <c r="J1110" s="6">
        <v>81087</v>
      </c>
      <c r="K1110" s="7">
        <v>81329</v>
      </c>
      <c r="L1110" s="6">
        <v>81653</v>
      </c>
      <c r="M1110" s="7">
        <v>82434</v>
      </c>
      <c r="N1110" s="6">
        <v>83112</v>
      </c>
      <c r="O1110" s="7">
        <v>83277</v>
      </c>
      <c r="P1110" s="6">
        <v>83445</v>
      </c>
    </row>
    <row r="1111" spans="2:16">
      <c r="B1111" s="6">
        <v>78671</v>
      </c>
      <c r="C1111" s="7">
        <v>79024</v>
      </c>
      <c r="D1111" s="6">
        <v>79232</v>
      </c>
      <c r="E1111" s="7">
        <v>79359</v>
      </c>
      <c r="F1111" s="6">
        <v>79547</v>
      </c>
      <c r="G1111" s="7">
        <v>79855</v>
      </c>
      <c r="H1111" s="6">
        <v>80474</v>
      </c>
      <c r="I1111" s="7">
        <v>80759</v>
      </c>
      <c r="J1111" s="6">
        <v>81092</v>
      </c>
      <c r="K1111" s="7">
        <v>81330</v>
      </c>
      <c r="L1111" s="6">
        <v>81654</v>
      </c>
      <c r="M1111" s="7">
        <v>82435</v>
      </c>
      <c r="N1111" s="6">
        <v>83114</v>
      </c>
      <c r="O1111" s="7">
        <v>83286</v>
      </c>
      <c r="P1111" s="6">
        <v>83447</v>
      </c>
    </row>
    <row r="1112" spans="2:16">
      <c r="B1112" s="6">
        <v>78672</v>
      </c>
      <c r="C1112" s="7">
        <v>79025</v>
      </c>
      <c r="D1112" s="6">
        <v>79233</v>
      </c>
      <c r="E1112" s="7">
        <v>79360</v>
      </c>
      <c r="F1112" s="6">
        <v>79549</v>
      </c>
      <c r="G1112" s="7">
        <v>80025</v>
      </c>
      <c r="H1112" s="6">
        <v>80475</v>
      </c>
      <c r="I1112" s="7">
        <v>80807</v>
      </c>
      <c r="J1112" s="6">
        <v>81120</v>
      </c>
      <c r="K1112" s="7">
        <v>81332</v>
      </c>
      <c r="L1112" s="6">
        <v>81655</v>
      </c>
      <c r="M1112" s="7">
        <v>82441</v>
      </c>
      <c r="N1112" s="6">
        <v>83115</v>
      </c>
      <c r="O1112" s="7">
        <v>83287</v>
      </c>
      <c r="P1112" s="6">
        <v>83448</v>
      </c>
    </row>
    <row r="1113" spans="2:16">
      <c r="B1113" s="6">
        <v>78742</v>
      </c>
      <c r="C1113" s="7">
        <v>79027</v>
      </c>
      <c r="D1113" s="6">
        <v>79235</v>
      </c>
      <c r="E1113" s="7">
        <v>79364</v>
      </c>
      <c r="F1113" s="6">
        <v>79550</v>
      </c>
      <c r="G1113" s="7">
        <v>80102</v>
      </c>
      <c r="H1113" s="6">
        <v>80476</v>
      </c>
      <c r="I1113" s="7">
        <v>80808</v>
      </c>
      <c r="J1113" s="6">
        <v>81121</v>
      </c>
      <c r="K1113" s="7">
        <v>81334</v>
      </c>
      <c r="L1113" s="6">
        <v>81656</v>
      </c>
      <c r="M1113" s="7">
        <v>82443</v>
      </c>
      <c r="N1113" s="6">
        <v>83116</v>
      </c>
      <c r="O1113" s="7">
        <v>83311</v>
      </c>
      <c r="P1113" s="6">
        <v>83449</v>
      </c>
    </row>
    <row r="1114" spans="2:16">
      <c r="B1114" s="6">
        <v>78827</v>
      </c>
      <c r="C1114" s="7">
        <v>79031</v>
      </c>
      <c r="D1114" s="6">
        <v>79236</v>
      </c>
      <c r="E1114" s="7">
        <v>79369</v>
      </c>
      <c r="F1114" s="6">
        <v>79553</v>
      </c>
      <c r="G1114" s="7">
        <v>80105</v>
      </c>
      <c r="H1114" s="6">
        <v>80478</v>
      </c>
      <c r="I1114" s="7">
        <v>80809</v>
      </c>
      <c r="J1114" s="6">
        <v>81123</v>
      </c>
      <c r="K1114" s="7">
        <v>81335</v>
      </c>
      <c r="L1114" s="6">
        <v>82050</v>
      </c>
      <c r="M1114" s="7">
        <v>82450</v>
      </c>
      <c r="N1114" s="6">
        <v>83118</v>
      </c>
      <c r="O1114" s="7">
        <v>83312</v>
      </c>
      <c r="P1114" s="6">
        <v>83450</v>
      </c>
    </row>
    <row r="1115" spans="2:16">
      <c r="B1115" s="6">
        <v>78832</v>
      </c>
      <c r="C1115" s="7">
        <v>79035</v>
      </c>
      <c r="D1115" s="6">
        <v>79237</v>
      </c>
      <c r="E1115" s="7">
        <v>79370</v>
      </c>
      <c r="F1115" s="6">
        <v>79556</v>
      </c>
      <c r="G1115" s="7">
        <v>80106</v>
      </c>
      <c r="H1115" s="6">
        <v>80482</v>
      </c>
      <c r="I1115" s="7">
        <v>80810</v>
      </c>
      <c r="J1115" s="6">
        <v>81125</v>
      </c>
      <c r="K1115" s="7">
        <v>81403</v>
      </c>
      <c r="L1115" s="6">
        <v>82054</v>
      </c>
      <c r="M1115" s="7">
        <v>82510</v>
      </c>
      <c r="N1115" s="6">
        <v>83119</v>
      </c>
      <c r="O1115" s="7">
        <v>83313</v>
      </c>
      <c r="P1115" s="6">
        <v>83451</v>
      </c>
    </row>
    <row r="1116" spans="2:16">
      <c r="B1116" s="6">
        <v>78838</v>
      </c>
      <c r="C1116" s="7">
        <v>79036</v>
      </c>
      <c r="D1116" s="6">
        <v>79240</v>
      </c>
      <c r="E1116" s="7">
        <v>79371</v>
      </c>
      <c r="F1116" s="6">
        <v>79560</v>
      </c>
      <c r="G1116" s="7">
        <v>80107</v>
      </c>
      <c r="H1116" s="6">
        <v>80483</v>
      </c>
      <c r="I1116" s="7">
        <v>80812</v>
      </c>
      <c r="J1116" s="6">
        <v>81127</v>
      </c>
      <c r="K1116" s="7">
        <v>81410</v>
      </c>
      <c r="L1116" s="6">
        <v>82059</v>
      </c>
      <c r="M1116" s="7">
        <v>82513</v>
      </c>
      <c r="N1116" s="6">
        <v>83120</v>
      </c>
      <c r="O1116" s="7">
        <v>83314</v>
      </c>
      <c r="P1116" s="6">
        <v>83452</v>
      </c>
    </row>
    <row r="1117" spans="2:16">
      <c r="B1117" s="6">
        <v>78839</v>
      </c>
      <c r="C1117" s="7">
        <v>79039</v>
      </c>
      <c r="D1117" s="6">
        <v>79241</v>
      </c>
      <c r="E1117" s="7">
        <v>79372</v>
      </c>
      <c r="F1117" s="6">
        <v>79561</v>
      </c>
      <c r="G1117" s="7">
        <v>80116</v>
      </c>
      <c r="H1117" s="6">
        <v>80487</v>
      </c>
      <c r="I1117" s="7">
        <v>80813</v>
      </c>
      <c r="J1117" s="6">
        <v>81130</v>
      </c>
      <c r="K1117" s="7">
        <v>81411</v>
      </c>
      <c r="L1117" s="6">
        <v>82060</v>
      </c>
      <c r="M1117" s="7">
        <v>82516</v>
      </c>
      <c r="N1117" s="6">
        <v>83121</v>
      </c>
      <c r="O1117" s="7">
        <v>83316</v>
      </c>
      <c r="P1117" s="6">
        <v>83455</v>
      </c>
    </row>
    <row r="1118" spans="2:16">
      <c r="B1118" s="6">
        <v>78850</v>
      </c>
      <c r="C1118" s="7">
        <v>79041</v>
      </c>
      <c r="D1118" s="6">
        <v>79243</v>
      </c>
      <c r="E1118" s="7">
        <v>79373</v>
      </c>
      <c r="F1118" s="6">
        <v>79562</v>
      </c>
      <c r="G1118" s="7">
        <v>80117</v>
      </c>
      <c r="H1118" s="6">
        <v>80512</v>
      </c>
      <c r="I1118" s="7">
        <v>80814</v>
      </c>
      <c r="J1118" s="6">
        <v>81131</v>
      </c>
      <c r="K1118" s="7">
        <v>81413</v>
      </c>
      <c r="L1118" s="6">
        <v>82063</v>
      </c>
      <c r="M1118" s="7">
        <v>82520</v>
      </c>
      <c r="N1118" s="6">
        <v>83122</v>
      </c>
      <c r="O1118" s="7">
        <v>83321</v>
      </c>
      <c r="P1118" s="6">
        <v>83468</v>
      </c>
    </row>
    <row r="1119" spans="2:16">
      <c r="B1119" s="6">
        <v>78852</v>
      </c>
      <c r="C1119" s="7">
        <v>79042</v>
      </c>
      <c r="D1119" s="6">
        <v>79244</v>
      </c>
      <c r="E1119" s="7">
        <v>79377</v>
      </c>
      <c r="F1119" s="6">
        <v>79565</v>
      </c>
      <c r="G1119" s="7">
        <v>80118</v>
      </c>
      <c r="H1119" s="6">
        <v>80532</v>
      </c>
      <c r="I1119" s="7">
        <v>80815</v>
      </c>
      <c r="J1119" s="6">
        <v>81132</v>
      </c>
      <c r="K1119" s="7">
        <v>81414</v>
      </c>
      <c r="L1119" s="6">
        <v>82070</v>
      </c>
      <c r="M1119" s="7">
        <v>82523</v>
      </c>
      <c r="N1119" s="6">
        <v>83123</v>
      </c>
      <c r="O1119" s="7">
        <v>83322</v>
      </c>
      <c r="P1119" s="6">
        <v>83520</v>
      </c>
    </row>
    <row r="1120" spans="2:16">
      <c r="B1120" s="6">
        <v>78861</v>
      </c>
      <c r="C1120" s="7">
        <v>79043</v>
      </c>
      <c r="D1120" s="6">
        <v>79245</v>
      </c>
      <c r="E1120" s="7">
        <v>79378</v>
      </c>
      <c r="F1120" s="6">
        <v>79567</v>
      </c>
      <c r="G1120" s="7">
        <v>80131</v>
      </c>
      <c r="H1120" s="6">
        <v>80535</v>
      </c>
      <c r="I1120" s="7">
        <v>80821</v>
      </c>
      <c r="J1120" s="6">
        <v>81135</v>
      </c>
      <c r="K1120" s="7">
        <v>81415</v>
      </c>
      <c r="L1120" s="6">
        <v>82073</v>
      </c>
      <c r="M1120" s="7">
        <v>82604</v>
      </c>
      <c r="N1120" s="6">
        <v>83124</v>
      </c>
      <c r="O1120" s="7">
        <v>83323</v>
      </c>
      <c r="P1120" s="6">
        <v>83522</v>
      </c>
    </row>
    <row r="1121" spans="2:16">
      <c r="B1121" s="6">
        <v>78870</v>
      </c>
      <c r="C1121" s="7">
        <v>79044</v>
      </c>
      <c r="D1121" s="6">
        <v>79247</v>
      </c>
      <c r="E1121" s="7">
        <v>79379</v>
      </c>
      <c r="F1121" s="6">
        <v>79718</v>
      </c>
      <c r="G1121" s="7">
        <v>80135</v>
      </c>
      <c r="H1121" s="6">
        <v>80540</v>
      </c>
      <c r="I1121" s="7">
        <v>80822</v>
      </c>
      <c r="J1121" s="6">
        <v>81136</v>
      </c>
      <c r="K1121" s="7">
        <v>81418</v>
      </c>
      <c r="L1121" s="6">
        <v>82082</v>
      </c>
      <c r="M1121" s="7">
        <v>82631</v>
      </c>
      <c r="N1121" s="6">
        <v>83126</v>
      </c>
      <c r="O1121" s="7">
        <v>83324</v>
      </c>
      <c r="P1121" s="6">
        <v>83530</v>
      </c>
    </row>
    <row r="1122" spans="2:16">
      <c r="B1122" s="6">
        <v>78872</v>
      </c>
      <c r="C1122" s="7">
        <v>79045</v>
      </c>
      <c r="D1122" s="6">
        <v>79250</v>
      </c>
      <c r="E1122" s="7">
        <v>79381</v>
      </c>
      <c r="F1122" s="6">
        <v>79719</v>
      </c>
      <c r="G1122" s="7">
        <v>80136</v>
      </c>
      <c r="H1122" s="6">
        <v>80541</v>
      </c>
      <c r="I1122" s="7">
        <v>80826</v>
      </c>
      <c r="J1122" s="6">
        <v>81137</v>
      </c>
      <c r="K1122" s="7">
        <v>81419</v>
      </c>
      <c r="L1122" s="6">
        <v>82201</v>
      </c>
      <c r="M1122" s="7">
        <v>82633</v>
      </c>
      <c r="N1122" s="6">
        <v>83128</v>
      </c>
      <c r="O1122" s="7">
        <v>83325</v>
      </c>
      <c r="P1122" s="6">
        <v>83535</v>
      </c>
    </row>
    <row r="1123" spans="2:16">
      <c r="B1123" s="6">
        <v>78877</v>
      </c>
      <c r="C1123" s="7">
        <v>79052</v>
      </c>
      <c r="D1123" s="6">
        <v>79252</v>
      </c>
      <c r="E1123" s="7">
        <v>79501</v>
      </c>
      <c r="F1123" s="6">
        <v>79720</v>
      </c>
      <c r="G1123" s="7">
        <v>80137</v>
      </c>
      <c r="H1123" s="6">
        <v>80542</v>
      </c>
      <c r="I1123" s="7">
        <v>80828</v>
      </c>
      <c r="J1123" s="6">
        <v>81140</v>
      </c>
      <c r="K1123" s="7">
        <v>81422</v>
      </c>
      <c r="L1123" s="6">
        <v>82212</v>
      </c>
      <c r="M1123" s="7">
        <v>82637</v>
      </c>
      <c r="N1123" s="6">
        <v>83203</v>
      </c>
      <c r="O1123" s="7">
        <v>83330</v>
      </c>
      <c r="P1123" s="6">
        <v>83536</v>
      </c>
    </row>
    <row r="1124" spans="2:16">
      <c r="B1124" s="6">
        <v>78879</v>
      </c>
      <c r="C1124" s="7">
        <v>79053</v>
      </c>
      <c r="D1124" s="6">
        <v>79255</v>
      </c>
      <c r="E1124" s="7">
        <v>79502</v>
      </c>
      <c r="F1124" s="6">
        <v>79731</v>
      </c>
      <c r="G1124" s="7">
        <v>80420</v>
      </c>
      <c r="H1124" s="6">
        <v>80545</v>
      </c>
      <c r="I1124" s="7">
        <v>80835</v>
      </c>
      <c r="J1124" s="6">
        <v>81141</v>
      </c>
      <c r="K1124" s="7">
        <v>81423</v>
      </c>
      <c r="L1124" s="6">
        <v>82214</v>
      </c>
      <c r="M1124" s="7">
        <v>82643</v>
      </c>
      <c r="N1124" s="6">
        <v>83210</v>
      </c>
      <c r="O1124" s="7">
        <v>83332</v>
      </c>
      <c r="P1124" s="6">
        <v>83540</v>
      </c>
    </row>
    <row r="1125" spans="2:16">
      <c r="B1125" s="6">
        <v>78881</v>
      </c>
      <c r="C1125" s="7">
        <v>79054</v>
      </c>
      <c r="D1125" s="6">
        <v>79256</v>
      </c>
      <c r="E1125" s="7">
        <v>79504</v>
      </c>
      <c r="F1125" s="6">
        <v>79738</v>
      </c>
      <c r="G1125" s="7">
        <v>80421</v>
      </c>
      <c r="H1125" s="6">
        <v>80549</v>
      </c>
      <c r="I1125" s="7">
        <v>80836</v>
      </c>
      <c r="J1125" s="6">
        <v>81144</v>
      </c>
      <c r="K1125" s="7">
        <v>81424</v>
      </c>
      <c r="L1125" s="6">
        <v>82215</v>
      </c>
      <c r="M1125" s="7">
        <v>82648</v>
      </c>
      <c r="N1125" s="6">
        <v>83211</v>
      </c>
      <c r="O1125" s="7">
        <v>83334</v>
      </c>
      <c r="P1125" s="6">
        <v>83544</v>
      </c>
    </row>
    <row r="1126" spans="2:16">
      <c r="B1126" s="6">
        <v>78883</v>
      </c>
      <c r="C1126" s="7">
        <v>79059</v>
      </c>
      <c r="D1126" s="6">
        <v>79257</v>
      </c>
      <c r="E1126" s="7">
        <v>79505</v>
      </c>
      <c r="F1126" s="6">
        <v>79740</v>
      </c>
      <c r="G1126" s="7">
        <v>80422</v>
      </c>
      <c r="H1126" s="6">
        <v>80610</v>
      </c>
      <c r="I1126" s="7">
        <v>80860</v>
      </c>
      <c r="J1126" s="6">
        <v>81146</v>
      </c>
      <c r="K1126" s="7">
        <v>81425</v>
      </c>
      <c r="L1126" s="6">
        <v>82221</v>
      </c>
      <c r="M1126" s="7">
        <v>82649</v>
      </c>
      <c r="N1126" s="6">
        <v>83214</v>
      </c>
      <c r="O1126" s="7">
        <v>83335</v>
      </c>
      <c r="P1126" s="6">
        <v>83545</v>
      </c>
    </row>
    <row r="1127" spans="2:16">
      <c r="B1127" s="6">
        <v>78885</v>
      </c>
      <c r="C1127" s="7">
        <v>79061</v>
      </c>
      <c r="D1127" s="6">
        <v>79258</v>
      </c>
      <c r="E1127" s="7">
        <v>79506</v>
      </c>
      <c r="F1127" s="6">
        <v>79742</v>
      </c>
      <c r="G1127" s="7">
        <v>80424</v>
      </c>
      <c r="H1127" s="6">
        <v>80611</v>
      </c>
      <c r="I1127" s="7">
        <v>80863</v>
      </c>
      <c r="J1127" s="6">
        <v>81148</v>
      </c>
      <c r="K1127" s="7">
        <v>81426</v>
      </c>
      <c r="L1127" s="6">
        <v>82225</v>
      </c>
      <c r="M1127" s="7">
        <v>82711</v>
      </c>
      <c r="N1127" s="6">
        <v>83217</v>
      </c>
      <c r="O1127" s="7">
        <v>83336</v>
      </c>
      <c r="P1127" s="6">
        <v>83548</v>
      </c>
    </row>
    <row r="1128" spans="2:16">
      <c r="B1128" s="6">
        <v>78886</v>
      </c>
      <c r="C1128" s="7">
        <v>79063</v>
      </c>
      <c r="D1128" s="6">
        <v>79261</v>
      </c>
      <c r="E1128" s="7">
        <v>79508</v>
      </c>
      <c r="F1128" s="6">
        <v>79743</v>
      </c>
      <c r="G1128" s="7">
        <v>80425</v>
      </c>
      <c r="H1128" s="6">
        <v>80612</v>
      </c>
      <c r="I1128" s="7">
        <v>80928</v>
      </c>
      <c r="J1128" s="6">
        <v>81153</v>
      </c>
      <c r="K1128" s="7">
        <v>81427</v>
      </c>
      <c r="L1128" s="6">
        <v>82227</v>
      </c>
      <c r="M1128" s="7">
        <v>82732</v>
      </c>
      <c r="N1128" s="6">
        <v>83220</v>
      </c>
      <c r="O1128" s="7">
        <v>83337</v>
      </c>
      <c r="P1128" s="6">
        <v>83549</v>
      </c>
    </row>
    <row r="1129" spans="2:16">
      <c r="B1129" s="6">
        <v>78931</v>
      </c>
      <c r="C1129" s="7">
        <v>79064</v>
      </c>
      <c r="D1129" s="6">
        <v>79311</v>
      </c>
      <c r="E1129" s="7">
        <v>79511</v>
      </c>
      <c r="F1129" s="6">
        <v>79744</v>
      </c>
      <c r="G1129" s="7">
        <v>80426</v>
      </c>
      <c r="H1129" s="6">
        <v>80622</v>
      </c>
      <c r="I1129" s="7">
        <v>80929</v>
      </c>
      <c r="J1129" s="6">
        <v>81154</v>
      </c>
      <c r="K1129" s="7">
        <v>81428</v>
      </c>
      <c r="L1129" s="6">
        <v>82240</v>
      </c>
      <c r="M1129" s="7">
        <v>82832</v>
      </c>
      <c r="N1129" s="6">
        <v>83223</v>
      </c>
      <c r="O1129" s="7">
        <v>83344</v>
      </c>
      <c r="P1129" s="6">
        <v>83551</v>
      </c>
    </row>
    <row r="1130" spans="2:16">
      <c r="B1130" s="6">
        <v>78934</v>
      </c>
      <c r="C1130" s="7">
        <v>79065</v>
      </c>
      <c r="D1130" s="6">
        <v>79312</v>
      </c>
      <c r="E1130" s="7">
        <v>79517</v>
      </c>
      <c r="F1130" s="6">
        <v>79745</v>
      </c>
      <c r="G1130" s="7">
        <v>80427</v>
      </c>
      <c r="H1130" s="6">
        <v>80624</v>
      </c>
      <c r="I1130" s="7">
        <v>80938</v>
      </c>
      <c r="J1130" s="6">
        <v>81157</v>
      </c>
      <c r="K1130" s="7">
        <v>81429</v>
      </c>
      <c r="L1130" s="6">
        <v>82242</v>
      </c>
      <c r="M1130" s="7">
        <v>82834</v>
      </c>
      <c r="N1130" s="6">
        <v>83226</v>
      </c>
      <c r="O1130" s="7">
        <v>83347</v>
      </c>
      <c r="P1130" s="6">
        <v>83555</v>
      </c>
    </row>
    <row r="1131" spans="2:16">
      <c r="B1131" s="6">
        <v>78938</v>
      </c>
      <c r="C1131" s="7">
        <v>79066</v>
      </c>
      <c r="D1131" s="6">
        <v>79313</v>
      </c>
      <c r="E1131" s="7">
        <v>79519</v>
      </c>
      <c r="F1131" s="6">
        <v>79749</v>
      </c>
      <c r="G1131" s="7">
        <v>80428</v>
      </c>
      <c r="H1131" s="6">
        <v>80642</v>
      </c>
      <c r="I1131" s="7">
        <v>81022</v>
      </c>
      <c r="J1131" s="6">
        <v>81210</v>
      </c>
      <c r="K1131" s="7">
        <v>81430</v>
      </c>
      <c r="L1131" s="6">
        <v>82301</v>
      </c>
      <c r="M1131" s="7">
        <v>82836</v>
      </c>
      <c r="N1131" s="6">
        <v>83228</v>
      </c>
      <c r="O1131" s="7">
        <v>83348</v>
      </c>
      <c r="P1131" s="6">
        <v>83601</v>
      </c>
    </row>
    <row r="1132" spans="2:16">
      <c r="B1132" s="6">
        <v>78941</v>
      </c>
      <c r="C1132" s="7">
        <v>79068</v>
      </c>
      <c r="D1132" s="6">
        <v>79316</v>
      </c>
      <c r="E1132" s="7">
        <v>79520</v>
      </c>
      <c r="F1132" s="6">
        <v>79752</v>
      </c>
      <c r="G1132" s="7">
        <v>80429</v>
      </c>
      <c r="H1132" s="6">
        <v>80644</v>
      </c>
      <c r="I1132" s="7">
        <v>81030</v>
      </c>
      <c r="J1132" s="6">
        <v>81211</v>
      </c>
      <c r="K1132" s="7">
        <v>81432</v>
      </c>
      <c r="L1132" s="6">
        <v>82321</v>
      </c>
      <c r="M1132" s="7">
        <v>82838</v>
      </c>
      <c r="N1132" s="6">
        <v>83230</v>
      </c>
      <c r="O1132" s="7">
        <v>83349</v>
      </c>
      <c r="P1132" s="6">
        <v>83602</v>
      </c>
    </row>
    <row r="1142" spans="2:16">
      <c r="B1142" s="2" t="str">
        <f>B8</f>
        <v>Effective June 1, 2025</v>
      </c>
    </row>
    <row r="1143" ht="13.5"/>
    <row r="1144" ht="13.5" spans="2:16">
      <c r="B1144" s="3" t="s">
        <v>1318</v>
      </c>
      <c r="C1144" s="4"/>
      <c r="D1144" s="4"/>
      <c r="E1144" s="4"/>
      <c r="F1144" s="4"/>
      <c r="G1144" s="4"/>
      <c r="H1144" s="4"/>
      <c r="I1144" s="4"/>
      <c r="J1144" s="4"/>
      <c r="K1144" s="4"/>
      <c r="L1144" s="4"/>
      <c r="M1144" s="4"/>
      <c r="N1144" s="4"/>
      <c r="O1144" s="4"/>
      <c r="P1144" s="5"/>
    </row>
    <row r="1146" spans="2:16">
      <c r="B1146" s="6">
        <v>83611</v>
      </c>
      <c r="C1146" s="7">
        <v>83830</v>
      </c>
      <c r="D1146" s="6">
        <v>84038</v>
      </c>
      <c r="E1146" s="7">
        <v>84340</v>
      </c>
      <c r="F1146" s="6">
        <v>84652</v>
      </c>
      <c r="G1146" s="7">
        <v>84763</v>
      </c>
      <c r="H1146" s="6">
        <v>85352</v>
      </c>
      <c r="I1146" s="7">
        <v>85638</v>
      </c>
      <c r="J1146" s="6">
        <v>86446</v>
      </c>
      <c r="K1146" s="7">
        <v>87316</v>
      </c>
      <c r="L1146" s="6">
        <v>87723</v>
      </c>
      <c r="M1146" s="7">
        <v>88130</v>
      </c>
      <c r="N1146" s="6">
        <v>88433</v>
      </c>
      <c r="O1146" s="7">
        <v>89442</v>
      </c>
      <c r="P1146" s="6">
        <v>92254</v>
      </c>
    </row>
    <row r="1147" spans="2:16">
      <c r="B1147" s="6">
        <v>83615</v>
      </c>
      <c r="C1147" s="7">
        <v>83832</v>
      </c>
      <c r="D1147" s="6">
        <v>84039</v>
      </c>
      <c r="E1147" s="7">
        <v>84501</v>
      </c>
      <c r="F1147" s="6">
        <v>84654</v>
      </c>
      <c r="G1147" s="7">
        <v>84764</v>
      </c>
      <c r="H1147" s="6">
        <v>85356</v>
      </c>
      <c r="I1147" s="7">
        <v>85643</v>
      </c>
      <c r="J1147" s="6">
        <v>86503</v>
      </c>
      <c r="K1147" s="7">
        <v>87320</v>
      </c>
      <c r="L1147" s="6">
        <v>87724</v>
      </c>
      <c r="M1147" s="7">
        <v>88132</v>
      </c>
      <c r="N1147" s="6">
        <v>88434</v>
      </c>
      <c r="O1147" s="7">
        <v>89444</v>
      </c>
      <c r="P1147" s="6">
        <v>92256</v>
      </c>
    </row>
    <row r="1148" spans="2:16">
      <c r="B1148" s="6">
        <v>83617</v>
      </c>
      <c r="C1148" s="7">
        <v>83833</v>
      </c>
      <c r="D1148" s="6">
        <v>84050</v>
      </c>
      <c r="E1148" s="7">
        <v>84513</v>
      </c>
      <c r="F1148" s="6">
        <v>84655</v>
      </c>
      <c r="G1148" s="7">
        <v>84766</v>
      </c>
      <c r="H1148" s="6">
        <v>85357</v>
      </c>
      <c r="I1148" s="7">
        <v>85644</v>
      </c>
      <c r="J1148" s="6">
        <v>86504</v>
      </c>
      <c r="K1148" s="7">
        <v>87322</v>
      </c>
      <c r="L1148" s="6">
        <v>87729</v>
      </c>
      <c r="M1148" s="7">
        <v>88230</v>
      </c>
      <c r="N1148" s="6">
        <v>88435</v>
      </c>
      <c r="O1148" s="7">
        <v>89445</v>
      </c>
      <c r="P1148" s="6">
        <v>92258</v>
      </c>
    </row>
    <row r="1149" spans="2:16">
      <c r="B1149" s="6">
        <v>83619</v>
      </c>
      <c r="C1149" s="7">
        <v>83834</v>
      </c>
      <c r="D1149" s="6">
        <v>84051</v>
      </c>
      <c r="E1149" s="7">
        <v>84518</v>
      </c>
      <c r="F1149" s="6">
        <v>84656</v>
      </c>
      <c r="G1149" s="7">
        <v>84772</v>
      </c>
      <c r="H1149" s="6">
        <v>85358</v>
      </c>
      <c r="I1149" s="7">
        <v>85645</v>
      </c>
      <c r="J1149" s="6">
        <v>86510</v>
      </c>
      <c r="K1149" s="7">
        <v>87325</v>
      </c>
      <c r="L1149" s="6">
        <v>87732</v>
      </c>
      <c r="M1149" s="7">
        <v>88231</v>
      </c>
      <c r="N1149" s="6">
        <v>88437</v>
      </c>
      <c r="O1149" s="7">
        <v>89446</v>
      </c>
      <c r="P1149" s="6">
        <v>92259</v>
      </c>
    </row>
    <row r="1150" spans="2:16">
      <c r="B1150" s="6">
        <v>83620</v>
      </c>
      <c r="C1150" s="7">
        <v>83836</v>
      </c>
      <c r="D1150" s="6">
        <v>84053</v>
      </c>
      <c r="E1150" s="7">
        <v>84520</v>
      </c>
      <c r="F1150" s="6">
        <v>84657</v>
      </c>
      <c r="G1150" s="7">
        <v>84774</v>
      </c>
      <c r="H1150" s="6">
        <v>85359</v>
      </c>
      <c r="I1150" s="7">
        <v>85646</v>
      </c>
      <c r="J1150" s="6">
        <v>86514</v>
      </c>
      <c r="K1150" s="7">
        <v>87327</v>
      </c>
      <c r="L1150" s="6">
        <v>87736</v>
      </c>
      <c r="M1150" s="7">
        <v>88232</v>
      </c>
      <c r="N1150" s="6">
        <v>88441</v>
      </c>
      <c r="O1150" s="7">
        <v>89447</v>
      </c>
      <c r="P1150" s="6">
        <v>92266</v>
      </c>
    </row>
    <row r="1151" spans="2:16">
      <c r="B1151" s="6">
        <v>83623</v>
      </c>
      <c r="C1151" s="7">
        <v>83839</v>
      </c>
      <c r="D1151" s="6">
        <v>84061</v>
      </c>
      <c r="E1151" s="7">
        <v>84521</v>
      </c>
      <c r="F1151" s="6">
        <v>84662</v>
      </c>
      <c r="G1151" s="7">
        <v>84775</v>
      </c>
      <c r="H1151" s="6">
        <v>85361</v>
      </c>
      <c r="I1151" s="7">
        <v>85735</v>
      </c>
      <c r="J1151" s="6">
        <v>86515</v>
      </c>
      <c r="K1151" s="7">
        <v>87328</v>
      </c>
      <c r="L1151" s="6">
        <v>87740</v>
      </c>
      <c r="M1151" s="7">
        <v>88242</v>
      </c>
      <c r="N1151" s="6">
        <v>89003</v>
      </c>
      <c r="O1151" s="7">
        <v>89496</v>
      </c>
      <c r="P1151" s="6">
        <v>92268</v>
      </c>
    </row>
    <row r="1152" spans="2:16">
      <c r="B1152" s="6">
        <v>83624</v>
      </c>
      <c r="C1152" s="7">
        <v>83840</v>
      </c>
      <c r="D1152" s="6">
        <v>84063</v>
      </c>
      <c r="E1152" s="7">
        <v>84522</v>
      </c>
      <c r="F1152" s="6">
        <v>84665</v>
      </c>
      <c r="G1152" s="7">
        <v>84776</v>
      </c>
      <c r="H1152" s="6">
        <v>85362</v>
      </c>
      <c r="I1152" s="7">
        <v>85912</v>
      </c>
      <c r="J1152" s="6">
        <v>86535</v>
      </c>
      <c r="K1152" s="7">
        <v>87347</v>
      </c>
      <c r="L1152" s="6">
        <v>87747</v>
      </c>
      <c r="M1152" s="7">
        <v>88250</v>
      </c>
      <c r="N1152" s="6">
        <v>89004</v>
      </c>
      <c r="O1152" s="7">
        <v>89704</v>
      </c>
      <c r="P1152" s="6">
        <v>92274</v>
      </c>
    </row>
    <row r="1153" spans="2:16">
      <c r="B1153" s="6">
        <v>83626</v>
      </c>
      <c r="C1153" s="7">
        <v>83841</v>
      </c>
      <c r="D1153" s="6">
        <v>84066</v>
      </c>
      <c r="E1153" s="7">
        <v>84525</v>
      </c>
      <c r="F1153" s="6">
        <v>84667</v>
      </c>
      <c r="G1153" s="7">
        <v>84781</v>
      </c>
      <c r="H1153" s="6">
        <v>85371</v>
      </c>
      <c r="I1153" s="7">
        <v>85923</v>
      </c>
      <c r="J1153" s="6">
        <v>87001</v>
      </c>
      <c r="K1153" s="7">
        <v>87365</v>
      </c>
      <c r="L1153" s="6">
        <v>87753</v>
      </c>
      <c r="M1153" s="7">
        <v>88252</v>
      </c>
      <c r="N1153" s="6">
        <v>89005</v>
      </c>
      <c r="O1153" s="7">
        <v>89801</v>
      </c>
      <c r="P1153" s="6">
        <v>92277</v>
      </c>
    </row>
    <row r="1154" spans="2:16">
      <c r="B1154" s="6">
        <v>83627</v>
      </c>
      <c r="C1154" s="7">
        <v>83842</v>
      </c>
      <c r="D1154" s="6">
        <v>84069</v>
      </c>
      <c r="E1154" s="7">
        <v>84526</v>
      </c>
      <c r="F1154" s="6">
        <v>84710</v>
      </c>
      <c r="G1154" s="7">
        <v>84782</v>
      </c>
      <c r="H1154" s="6">
        <v>85390</v>
      </c>
      <c r="I1154" s="7">
        <v>85925</v>
      </c>
      <c r="J1154" s="6">
        <v>87002</v>
      </c>
      <c r="K1154" s="7">
        <v>87375</v>
      </c>
      <c r="L1154" s="6">
        <v>87801</v>
      </c>
      <c r="M1154" s="7">
        <v>88253</v>
      </c>
      <c r="N1154" s="6">
        <v>89007</v>
      </c>
      <c r="O1154" s="7">
        <v>89803</v>
      </c>
      <c r="P1154" s="6">
        <v>92281</v>
      </c>
    </row>
    <row r="1155" spans="2:16">
      <c r="B1155" s="6">
        <v>83628</v>
      </c>
      <c r="C1155" s="7">
        <v>83845</v>
      </c>
      <c r="D1155" s="6">
        <v>84071</v>
      </c>
      <c r="E1155" s="7">
        <v>84528</v>
      </c>
      <c r="F1155" s="6">
        <v>84711</v>
      </c>
      <c r="G1155" s="7">
        <v>84783</v>
      </c>
      <c r="H1155" s="6">
        <v>85501</v>
      </c>
      <c r="I1155" s="7">
        <v>85931</v>
      </c>
      <c r="J1155" s="6">
        <v>87006</v>
      </c>
      <c r="K1155" s="7">
        <v>87410</v>
      </c>
      <c r="L1155" s="6">
        <v>87823</v>
      </c>
      <c r="M1155" s="7">
        <v>88255</v>
      </c>
      <c r="N1155" s="6">
        <v>89013</v>
      </c>
      <c r="O1155" s="7">
        <v>89820</v>
      </c>
      <c r="P1155" s="6">
        <v>92282</v>
      </c>
    </row>
    <row r="1156" spans="2:16">
      <c r="B1156" s="6">
        <v>83629</v>
      </c>
      <c r="C1156" s="7">
        <v>83846</v>
      </c>
      <c r="D1156" s="6">
        <v>84072</v>
      </c>
      <c r="E1156" s="7">
        <v>84530</v>
      </c>
      <c r="F1156" s="6">
        <v>84712</v>
      </c>
      <c r="G1156" s="7">
        <v>85118</v>
      </c>
      <c r="H1156" s="6">
        <v>85502</v>
      </c>
      <c r="I1156" s="7">
        <v>85934</v>
      </c>
      <c r="J1156" s="6">
        <v>87007</v>
      </c>
      <c r="K1156" s="7">
        <v>87418</v>
      </c>
      <c r="L1156" s="6">
        <v>87825</v>
      </c>
      <c r="M1156" s="7">
        <v>88256</v>
      </c>
      <c r="N1156" s="6">
        <v>89018</v>
      </c>
      <c r="O1156" s="7">
        <v>89822</v>
      </c>
      <c r="P1156" s="6">
        <v>92285</v>
      </c>
    </row>
    <row r="1157" spans="2:16">
      <c r="B1157" s="6">
        <v>83631</v>
      </c>
      <c r="C1157" s="7">
        <v>83848</v>
      </c>
      <c r="D1157" s="6">
        <v>84073</v>
      </c>
      <c r="E1157" s="7">
        <v>84532</v>
      </c>
      <c r="F1157" s="6">
        <v>84713</v>
      </c>
      <c r="G1157" s="7">
        <v>85121</v>
      </c>
      <c r="H1157" s="6">
        <v>85533</v>
      </c>
      <c r="I1157" s="7">
        <v>85938</v>
      </c>
      <c r="J1157" s="6">
        <v>87009</v>
      </c>
      <c r="K1157" s="7">
        <v>87420</v>
      </c>
      <c r="L1157" s="6">
        <v>87830</v>
      </c>
      <c r="M1157" s="7">
        <v>88260</v>
      </c>
      <c r="N1157" s="6">
        <v>89019</v>
      </c>
      <c r="O1157" s="7">
        <v>89825</v>
      </c>
      <c r="P1157" s="6">
        <v>92301</v>
      </c>
    </row>
    <row r="1158" spans="2:16">
      <c r="B1158" s="6">
        <v>83632</v>
      </c>
      <c r="C1158" s="7">
        <v>83849</v>
      </c>
      <c r="D1158" s="6">
        <v>84076</v>
      </c>
      <c r="E1158" s="7">
        <v>84533</v>
      </c>
      <c r="F1158" s="6">
        <v>84715</v>
      </c>
      <c r="G1158" s="7">
        <v>85131</v>
      </c>
      <c r="H1158" s="6">
        <v>85534</v>
      </c>
      <c r="I1158" s="7">
        <v>85942</v>
      </c>
      <c r="J1158" s="6">
        <v>87010</v>
      </c>
      <c r="K1158" s="7">
        <v>87506</v>
      </c>
      <c r="L1158" s="6">
        <v>87901</v>
      </c>
      <c r="M1158" s="7">
        <v>88263</v>
      </c>
      <c r="N1158" s="6">
        <v>89020</v>
      </c>
      <c r="O1158" s="7">
        <v>89826</v>
      </c>
      <c r="P1158" s="6">
        <v>92310</v>
      </c>
    </row>
    <row r="1159" spans="2:16">
      <c r="B1159" s="6">
        <v>83633</v>
      </c>
      <c r="C1159" s="7">
        <v>83850</v>
      </c>
      <c r="D1159" s="6">
        <v>84078</v>
      </c>
      <c r="E1159" s="7">
        <v>84535</v>
      </c>
      <c r="F1159" s="6">
        <v>84717</v>
      </c>
      <c r="G1159" s="7">
        <v>85132</v>
      </c>
      <c r="H1159" s="6">
        <v>85535</v>
      </c>
      <c r="I1159" s="7">
        <v>86015</v>
      </c>
      <c r="J1159" s="6">
        <v>87014</v>
      </c>
      <c r="K1159" s="7">
        <v>87511</v>
      </c>
      <c r="L1159" s="6">
        <v>87930</v>
      </c>
      <c r="M1159" s="7">
        <v>88264</v>
      </c>
      <c r="N1159" s="6">
        <v>89021</v>
      </c>
      <c r="O1159" s="7">
        <v>89828</v>
      </c>
      <c r="P1159" s="6">
        <v>92314</v>
      </c>
    </row>
    <row r="1160" spans="2:16">
      <c r="B1160" s="6">
        <v>83635</v>
      </c>
      <c r="C1160" s="7">
        <v>83851</v>
      </c>
      <c r="D1160" s="6">
        <v>84079</v>
      </c>
      <c r="E1160" s="7">
        <v>84540</v>
      </c>
      <c r="F1160" s="6">
        <v>84718</v>
      </c>
      <c r="G1160" s="7">
        <v>85135</v>
      </c>
      <c r="H1160" s="6">
        <v>85536</v>
      </c>
      <c r="I1160" s="7">
        <v>86016</v>
      </c>
      <c r="J1160" s="6">
        <v>87015</v>
      </c>
      <c r="K1160" s="7">
        <v>87516</v>
      </c>
      <c r="L1160" s="6">
        <v>87931</v>
      </c>
      <c r="M1160" s="7">
        <v>88265</v>
      </c>
      <c r="N1160" s="6">
        <v>89023</v>
      </c>
      <c r="O1160" s="7">
        <v>89832</v>
      </c>
      <c r="P1160" s="6">
        <v>92321</v>
      </c>
    </row>
    <row r="1161" spans="2:16">
      <c r="B1161" s="6">
        <v>83637</v>
      </c>
      <c r="C1161" s="7">
        <v>83853</v>
      </c>
      <c r="D1161" s="6">
        <v>84080</v>
      </c>
      <c r="E1161" s="7">
        <v>84542</v>
      </c>
      <c r="F1161" s="6">
        <v>84719</v>
      </c>
      <c r="G1161" s="7">
        <v>85137</v>
      </c>
      <c r="H1161" s="6">
        <v>85539</v>
      </c>
      <c r="I1161" s="7">
        <v>86017</v>
      </c>
      <c r="J1161" s="6">
        <v>87017</v>
      </c>
      <c r="K1161" s="7">
        <v>87519</v>
      </c>
      <c r="L1161" s="6">
        <v>87933</v>
      </c>
      <c r="M1161" s="7">
        <v>88267</v>
      </c>
      <c r="N1161" s="6">
        <v>89024</v>
      </c>
      <c r="O1161" s="7">
        <v>89835</v>
      </c>
      <c r="P1161" s="6">
        <v>92322</v>
      </c>
    </row>
    <row r="1162" spans="2:16">
      <c r="B1162" s="6">
        <v>83638</v>
      </c>
      <c r="C1162" s="7">
        <v>83855</v>
      </c>
      <c r="D1162" s="6">
        <v>84082</v>
      </c>
      <c r="E1162" s="7">
        <v>84620</v>
      </c>
      <c r="F1162" s="6">
        <v>84722</v>
      </c>
      <c r="G1162" s="7">
        <v>85139</v>
      </c>
      <c r="H1162" s="6">
        <v>85540</v>
      </c>
      <c r="I1162" s="7">
        <v>86018</v>
      </c>
      <c r="J1162" s="6">
        <v>87022</v>
      </c>
      <c r="K1162" s="7">
        <v>87522</v>
      </c>
      <c r="L1162" s="6">
        <v>87936</v>
      </c>
      <c r="M1162" s="7">
        <v>88268</v>
      </c>
      <c r="N1162" s="6">
        <v>89025</v>
      </c>
      <c r="O1162" s="7">
        <v>89883</v>
      </c>
      <c r="P1162" s="6">
        <v>92327</v>
      </c>
    </row>
    <row r="1163" spans="2:16">
      <c r="B1163" s="6">
        <v>83639</v>
      </c>
      <c r="C1163" s="7">
        <v>83857</v>
      </c>
      <c r="D1163" s="6">
        <v>84083</v>
      </c>
      <c r="E1163" s="7">
        <v>84621</v>
      </c>
      <c r="F1163" s="6">
        <v>84723</v>
      </c>
      <c r="G1163" s="7">
        <v>85141</v>
      </c>
      <c r="H1163" s="6">
        <v>85541</v>
      </c>
      <c r="I1163" s="7">
        <v>86023</v>
      </c>
      <c r="J1163" s="6">
        <v>87023</v>
      </c>
      <c r="K1163" s="7">
        <v>87523</v>
      </c>
      <c r="L1163" s="6">
        <v>87937</v>
      </c>
      <c r="M1163" s="7">
        <v>88312</v>
      </c>
      <c r="N1163" s="6">
        <v>89027</v>
      </c>
      <c r="O1163" s="7">
        <v>90264</v>
      </c>
      <c r="P1163" s="6">
        <v>92333</v>
      </c>
    </row>
    <row r="1164" spans="2:16">
      <c r="B1164" s="6">
        <v>83641</v>
      </c>
      <c r="C1164" s="7">
        <v>83861</v>
      </c>
      <c r="D1164" s="6">
        <v>84085</v>
      </c>
      <c r="E1164" s="7">
        <v>84622</v>
      </c>
      <c r="F1164" s="6">
        <v>84724</v>
      </c>
      <c r="G1164" s="7">
        <v>85145</v>
      </c>
      <c r="H1164" s="6">
        <v>85542</v>
      </c>
      <c r="I1164" s="7">
        <v>86025</v>
      </c>
      <c r="J1164" s="6">
        <v>87024</v>
      </c>
      <c r="K1164" s="7">
        <v>87525</v>
      </c>
      <c r="L1164" s="6">
        <v>87940</v>
      </c>
      <c r="M1164" s="7">
        <v>88314</v>
      </c>
      <c r="N1164" s="6">
        <v>89036</v>
      </c>
      <c r="O1164" s="7">
        <v>90290</v>
      </c>
      <c r="P1164" s="6">
        <v>92338</v>
      </c>
    </row>
    <row r="1165" spans="2:16">
      <c r="B1165" s="6">
        <v>83643</v>
      </c>
      <c r="C1165" s="7">
        <v>83867</v>
      </c>
      <c r="D1165" s="6">
        <v>84086</v>
      </c>
      <c r="E1165" s="7">
        <v>84623</v>
      </c>
      <c r="F1165" s="6">
        <v>84725</v>
      </c>
      <c r="G1165" s="7">
        <v>85172</v>
      </c>
      <c r="H1165" s="6">
        <v>85543</v>
      </c>
      <c r="I1165" s="7">
        <v>86028</v>
      </c>
      <c r="J1165" s="6">
        <v>87028</v>
      </c>
      <c r="K1165" s="7">
        <v>87527</v>
      </c>
      <c r="L1165" s="6">
        <v>87941</v>
      </c>
      <c r="M1165" s="7">
        <v>88317</v>
      </c>
      <c r="N1165" s="6">
        <v>89040</v>
      </c>
      <c r="O1165" s="7">
        <v>91759</v>
      </c>
      <c r="P1165" s="6">
        <v>92339</v>
      </c>
    </row>
    <row r="1166" spans="2:16">
      <c r="B1166" s="6">
        <v>83645</v>
      </c>
      <c r="C1166" s="7">
        <v>83869</v>
      </c>
      <c r="D1166" s="6">
        <v>84301</v>
      </c>
      <c r="E1166" s="7">
        <v>84624</v>
      </c>
      <c r="F1166" s="6">
        <v>84729</v>
      </c>
      <c r="G1166" s="7">
        <v>85173</v>
      </c>
      <c r="H1166" s="6">
        <v>85544</v>
      </c>
      <c r="I1166" s="7">
        <v>86029</v>
      </c>
      <c r="J1166" s="6">
        <v>87034</v>
      </c>
      <c r="K1166" s="7">
        <v>87529</v>
      </c>
      <c r="L1166" s="6">
        <v>87942</v>
      </c>
      <c r="M1166" s="7">
        <v>88323</v>
      </c>
      <c r="N1166" s="6">
        <v>89042</v>
      </c>
      <c r="O1166" s="7">
        <v>91906</v>
      </c>
      <c r="P1166" s="6">
        <v>92341</v>
      </c>
    </row>
    <row r="1167" spans="2:16">
      <c r="B1167" s="6">
        <v>83647</v>
      </c>
      <c r="C1167" s="7">
        <v>83871</v>
      </c>
      <c r="D1167" s="6">
        <v>84305</v>
      </c>
      <c r="E1167" s="7">
        <v>84627</v>
      </c>
      <c r="F1167" s="6">
        <v>84730</v>
      </c>
      <c r="G1167" s="7">
        <v>85190</v>
      </c>
      <c r="H1167" s="6">
        <v>85545</v>
      </c>
      <c r="I1167" s="7">
        <v>86031</v>
      </c>
      <c r="J1167" s="6">
        <v>87035</v>
      </c>
      <c r="K1167" s="7">
        <v>87531</v>
      </c>
      <c r="L1167" s="6">
        <v>88012</v>
      </c>
      <c r="M1167" s="7">
        <v>88324</v>
      </c>
      <c r="N1167" s="6">
        <v>89045</v>
      </c>
      <c r="O1167" s="7">
        <v>91916</v>
      </c>
      <c r="P1167" s="6">
        <v>92342</v>
      </c>
    </row>
    <row r="1168" spans="2:16">
      <c r="B1168" s="6">
        <v>83654</v>
      </c>
      <c r="C1168" s="7">
        <v>83872</v>
      </c>
      <c r="D1168" s="6">
        <v>84306</v>
      </c>
      <c r="E1168" s="7">
        <v>84628</v>
      </c>
      <c r="F1168" s="6">
        <v>84732</v>
      </c>
      <c r="G1168" s="7">
        <v>85231</v>
      </c>
      <c r="H1168" s="6">
        <v>85546</v>
      </c>
      <c r="I1168" s="7">
        <v>86032</v>
      </c>
      <c r="J1168" s="6">
        <v>87037</v>
      </c>
      <c r="K1168" s="7">
        <v>87535</v>
      </c>
      <c r="L1168" s="6">
        <v>88023</v>
      </c>
      <c r="M1168" s="7">
        <v>88325</v>
      </c>
      <c r="N1168" s="6">
        <v>89054</v>
      </c>
      <c r="O1168" s="7">
        <v>91917</v>
      </c>
      <c r="P1168" s="6">
        <v>92356</v>
      </c>
    </row>
    <row r="1169" spans="2:16">
      <c r="B1169" s="6">
        <v>83655</v>
      </c>
      <c r="C1169" s="7">
        <v>83873</v>
      </c>
      <c r="D1169" s="6">
        <v>84307</v>
      </c>
      <c r="E1169" s="7">
        <v>84629</v>
      </c>
      <c r="F1169" s="6">
        <v>84734</v>
      </c>
      <c r="G1169" s="7">
        <v>85232</v>
      </c>
      <c r="H1169" s="6">
        <v>85548</v>
      </c>
      <c r="I1169" s="7">
        <v>86036</v>
      </c>
      <c r="J1169" s="6">
        <v>87041</v>
      </c>
      <c r="K1169" s="7">
        <v>87537</v>
      </c>
      <c r="L1169" s="6">
        <v>88027</v>
      </c>
      <c r="M1169" s="7">
        <v>88336</v>
      </c>
      <c r="N1169" s="6">
        <v>89060</v>
      </c>
      <c r="O1169" s="7">
        <v>91934</v>
      </c>
      <c r="P1169" s="6">
        <v>92363</v>
      </c>
    </row>
    <row r="1170" spans="2:16">
      <c r="B1170" s="6">
        <v>83660</v>
      </c>
      <c r="C1170" s="7">
        <v>83876</v>
      </c>
      <c r="D1170" s="6">
        <v>84308</v>
      </c>
      <c r="E1170" s="7">
        <v>84630</v>
      </c>
      <c r="F1170" s="6">
        <v>84736</v>
      </c>
      <c r="G1170" s="7">
        <v>85235</v>
      </c>
      <c r="H1170" s="6">
        <v>85550</v>
      </c>
      <c r="I1170" s="7">
        <v>86039</v>
      </c>
      <c r="J1170" s="6">
        <v>87042</v>
      </c>
      <c r="K1170" s="7">
        <v>87540</v>
      </c>
      <c r="L1170" s="6">
        <v>88028</v>
      </c>
      <c r="M1170" s="7">
        <v>88337</v>
      </c>
      <c r="N1170" s="6">
        <v>89061</v>
      </c>
      <c r="O1170" s="7">
        <v>91935</v>
      </c>
      <c r="P1170" s="6">
        <v>92364</v>
      </c>
    </row>
    <row r="1171" spans="2:16">
      <c r="B1171" s="6">
        <v>83661</v>
      </c>
      <c r="C1171" s="7">
        <v>84001</v>
      </c>
      <c r="D1171" s="6">
        <v>84309</v>
      </c>
      <c r="E1171" s="7">
        <v>84631</v>
      </c>
      <c r="F1171" s="6">
        <v>84739</v>
      </c>
      <c r="G1171" s="7">
        <v>85237</v>
      </c>
      <c r="H1171" s="6">
        <v>85551</v>
      </c>
      <c r="I1171" s="7">
        <v>86042</v>
      </c>
      <c r="J1171" s="6">
        <v>87043</v>
      </c>
      <c r="K1171" s="7">
        <v>87548</v>
      </c>
      <c r="L1171" s="6">
        <v>88029</v>
      </c>
      <c r="M1171" s="7">
        <v>88338</v>
      </c>
      <c r="N1171" s="6">
        <v>89070</v>
      </c>
      <c r="O1171" s="7">
        <v>91948</v>
      </c>
      <c r="P1171" s="6">
        <v>92366</v>
      </c>
    </row>
    <row r="1172" spans="2:16">
      <c r="B1172" s="6">
        <v>83672</v>
      </c>
      <c r="C1172" s="7">
        <v>84002</v>
      </c>
      <c r="D1172" s="6">
        <v>84310</v>
      </c>
      <c r="E1172" s="7">
        <v>84632</v>
      </c>
      <c r="F1172" s="6">
        <v>84740</v>
      </c>
      <c r="G1172" s="7">
        <v>85241</v>
      </c>
      <c r="H1172" s="6">
        <v>85601</v>
      </c>
      <c r="I1172" s="7">
        <v>86045</v>
      </c>
      <c r="J1172" s="6">
        <v>87044</v>
      </c>
      <c r="K1172" s="7">
        <v>87552</v>
      </c>
      <c r="L1172" s="6">
        <v>88030</v>
      </c>
      <c r="M1172" s="7">
        <v>88339</v>
      </c>
      <c r="N1172" s="6">
        <v>89191</v>
      </c>
      <c r="O1172" s="7">
        <v>92004</v>
      </c>
      <c r="P1172" s="6">
        <v>92371</v>
      </c>
    </row>
    <row r="1173" spans="2:16">
      <c r="B1173" s="6">
        <v>83676</v>
      </c>
      <c r="C1173" s="7">
        <v>84007</v>
      </c>
      <c r="D1173" s="6">
        <v>84311</v>
      </c>
      <c r="E1173" s="7">
        <v>84635</v>
      </c>
      <c r="F1173" s="6">
        <v>84744</v>
      </c>
      <c r="G1173" s="7">
        <v>85245</v>
      </c>
      <c r="H1173" s="6">
        <v>85602</v>
      </c>
      <c r="I1173" s="7">
        <v>86052</v>
      </c>
      <c r="J1173" s="6">
        <v>87047</v>
      </c>
      <c r="K1173" s="7">
        <v>87553</v>
      </c>
      <c r="L1173" s="6">
        <v>88036</v>
      </c>
      <c r="M1173" s="7">
        <v>88341</v>
      </c>
      <c r="N1173" s="6">
        <v>89301</v>
      </c>
      <c r="O1173" s="7">
        <v>92036</v>
      </c>
      <c r="P1173" s="6">
        <v>92382</v>
      </c>
    </row>
    <row r="1174" spans="2:16">
      <c r="B1174" s="6">
        <v>83801</v>
      </c>
      <c r="C1174" s="7">
        <v>84008</v>
      </c>
      <c r="D1174" s="6">
        <v>84312</v>
      </c>
      <c r="E1174" s="7">
        <v>84636</v>
      </c>
      <c r="F1174" s="6">
        <v>84745</v>
      </c>
      <c r="G1174" s="7">
        <v>85272</v>
      </c>
      <c r="H1174" s="6">
        <v>85603</v>
      </c>
      <c r="I1174" s="7">
        <v>86315</v>
      </c>
      <c r="J1174" s="6">
        <v>87049</v>
      </c>
      <c r="K1174" s="7">
        <v>87557</v>
      </c>
      <c r="L1174" s="6">
        <v>88039</v>
      </c>
      <c r="M1174" s="7">
        <v>88342</v>
      </c>
      <c r="N1174" s="6">
        <v>89314</v>
      </c>
      <c r="O1174" s="7">
        <v>92060</v>
      </c>
      <c r="P1174" s="6">
        <v>92384</v>
      </c>
    </row>
    <row r="1175" spans="2:16">
      <c r="B1175" s="6">
        <v>83803</v>
      </c>
      <c r="C1175" s="7">
        <v>84013</v>
      </c>
      <c r="D1175" s="6">
        <v>84314</v>
      </c>
      <c r="E1175" s="7">
        <v>84637</v>
      </c>
      <c r="F1175" s="6">
        <v>84747</v>
      </c>
      <c r="G1175" s="7">
        <v>85291</v>
      </c>
      <c r="H1175" s="6">
        <v>85605</v>
      </c>
      <c r="I1175" s="7">
        <v>86324</v>
      </c>
      <c r="J1175" s="6">
        <v>87052</v>
      </c>
      <c r="K1175" s="7">
        <v>87558</v>
      </c>
      <c r="L1175" s="6">
        <v>88040</v>
      </c>
      <c r="M1175" s="7">
        <v>88343</v>
      </c>
      <c r="N1175" s="6">
        <v>89315</v>
      </c>
      <c r="O1175" s="7">
        <v>92061</v>
      </c>
      <c r="P1175" s="6">
        <v>92385</v>
      </c>
    </row>
    <row r="1176" spans="2:16">
      <c r="B1176" s="6">
        <v>83804</v>
      </c>
      <c r="C1176" s="7">
        <v>84017</v>
      </c>
      <c r="D1176" s="6">
        <v>84316</v>
      </c>
      <c r="E1176" s="7">
        <v>84638</v>
      </c>
      <c r="F1176" s="6">
        <v>84749</v>
      </c>
      <c r="G1176" s="7">
        <v>85292</v>
      </c>
      <c r="H1176" s="6">
        <v>85606</v>
      </c>
      <c r="I1176" s="7">
        <v>86325</v>
      </c>
      <c r="J1176" s="6">
        <v>87053</v>
      </c>
      <c r="K1176" s="7">
        <v>87560</v>
      </c>
      <c r="L1176" s="6">
        <v>88043</v>
      </c>
      <c r="M1176" s="7">
        <v>88345</v>
      </c>
      <c r="N1176" s="6">
        <v>89318</v>
      </c>
      <c r="O1176" s="7">
        <v>92082</v>
      </c>
      <c r="P1176" s="6">
        <v>92397</v>
      </c>
    </row>
    <row r="1177" spans="2:16">
      <c r="B1177" s="6">
        <v>83805</v>
      </c>
      <c r="C1177" s="7">
        <v>84018</v>
      </c>
      <c r="D1177" s="6">
        <v>84317</v>
      </c>
      <c r="E1177" s="7">
        <v>84639</v>
      </c>
      <c r="F1177" s="6">
        <v>84750</v>
      </c>
      <c r="G1177" s="7">
        <v>85320</v>
      </c>
      <c r="H1177" s="6">
        <v>85616</v>
      </c>
      <c r="I1177" s="7">
        <v>86331</v>
      </c>
      <c r="J1177" s="6">
        <v>87057</v>
      </c>
      <c r="K1177" s="7">
        <v>87566</v>
      </c>
      <c r="L1177" s="6">
        <v>88044</v>
      </c>
      <c r="M1177" s="7">
        <v>88348</v>
      </c>
      <c r="N1177" s="6">
        <v>89319</v>
      </c>
      <c r="O1177" s="7">
        <v>92147</v>
      </c>
      <c r="P1177" s="6">
        <v>92549</v>
      </c>
    </row>
    <row r="1178" spans="2:16">
      <c r="B1178" s="6">
        <v>83806</v>
      </c>
      <c r="C1178" s="7">
        <v>84021</v>
      </c>
      <c r="D1178" s="6">
        <v>84320</v>
      </c>
      <c r="E1178" s="7">
        <v>84640</v>
      </c>
      <c r="F1178" s="6">
        <v>84751</v>
      </c>
      <c r="G1178" s="7">
        <v>85321</v>
      </c>
      <c r="H1178" s="6">
        <v>85617</v>
      </c>
      <c r="I1178" s="7">
        <v>86333</v>
      </c>
      <c r="J1178" s="6">
        <v>87059</v>
      </c>
      <c r="K1178" s="7">
        <v>87567</v>
      </c>
      <c r="L1178" s="6">
        <v>88048</v>
      </c>
      <c r="M1178" s="7">
        <v>88350</v>
      </c>
      <c r="N1178" s="6">
        <v>89406</v>
      </c>
      <c r="O1178" s="7">
        <v>92222</v>
      </c>
      <c r="P1178" s="6">
        <v>92676</v>
      </c>
    </row>
    <row r="1179" spans="2:16">
      <c r="B1179" s="6">
        <v>83809</v>
      </c>
      <c r="C1179" s="7">
        <v>84022</v>
      </c>
      <c r="D1179" s="6">
        <v>84324</v>
      </c>
      <c r="E1179" s="7">
        <v>84642</v>
      </c>
      <c r="F1179" s="6">
        <v>84752</v>
      </c>
      <c r="G1179" s="7">
        <v>85324</v>
      </c>
      <c r="H1179" s="6">
        <v>85618</v>
      </c>
      <c r="I1179" s="7">
        <v>86334</v>
      </c>
      <c r="J1179" s="6">
        <v>87062</v>
      </c>
      <c r="K1179" s="7">
        <v>87569</v>
      </c>
      <c r="L1179" s="6">
        <v>88052</v>
      </c>
      <c r="M1179" s="7">
        <v>88351</v>
      </c>
      <c r="N1179" s="6">
        <v>89410</v>
      </c>
      <c r="O1179" s="7">
        <v>92225</v>
      </c>
      <c r="P1179" s="6">
        <v>93015</v>
      </c>
    </row>
    <row r="1180" spans="2:16">
      <c r="B1180" s="6">
        <v>83810</v>
      </c>
      <c r="C1180" s="7">
        <v>84026</v>
      </c>
      <c r="D1180" s="6">
        <v>84327</v>
      </c>
      <c r="E1180" s="7">
        <v>84643</v>
      </c>
      <c r="F1180" s="6">
        <v>84754</v>
      </c>
      <c r="G1180" s="7">
        <v>85325</v>
      </c>
      <c r="H1180" s="6">
        <v>85623</v>
      </c>
      <c r="I1180" s="7">
        <v>86343</v>
      </c>
      <c r="J1180" s="6">
        <v>87064</v>
      </c>
      <c r="K1180" s="7">
        <v>87571</v>
      </c>
      <c r="L1180" s="6">
        <v>88054</v>
      </c>
      <c r="M1180" s="7">
        <v>88352</v>
      </c>
      <c r="N1180" s="6">
        <v>89413</v>
      </c>
      <c r="O1180" s="7">
        <v>92226</v>
      </c>
      <c r="P1180" s="6">
        <v>93016</v>
      </c>
    </row>
    <row r="1181" spans="2:16">
      <c r="B1181" s="6">
        <v>83811</v>
      </c>
      <c r="C1181" s="7">
        <v>84028</v>
      </c>
      <c r="D1181" s="6">
        <v>84328</v>
      </c>
      <c r="E1181" s="7">
        <v>84644</v>
      </c>
      <c r="F1181" s="6">
        <v>84755</v>
      </c>
      <c r="G1181" s="7">
        <v>85327</v>
      </c>
      <c r="H1181" s="6">
        <v>85624</v>
      </c>
      <c r="I1181" s="7">
        <v>86413</v>
      </c>
      <c r="J1181" s="6">
        <v>87068</v>
      </c>
      <c r="K1181" s="7">
        <v>87576</v>
      </c>
      <c r="L1181" s="6">
        <v>88056</v>
      </c>
      <c r="M1181" s="7">
        <v>88353</v>
      </c>
      <c r="N1181" s="6">
        <v>89419</v>
      </c>
      <c r="O1181" s="7">
        <v>92233</v>
      </c>
      <c r="P1181" s="6">
        <v>93023</v>
      </c>
    </row>
    <row r="1182" spans="2:16">
      <c r="B1182" s="6">
        <v>83812</v>
      </c>
      <c r="C1182" s="7">
        <v>84031</v>
      </c>
      <c r="D1182" s="6">
        <v>84330</v>
      </c>
      <c r="E1182" s="7">
        <v>84645</v>
      </c>
      <c r="F1182" s="6">
        <v>84757</v>
      </c>
      <c r="G1182" s="7">
        <v>85334</v>
      </c>
      <c r="H1182" s="6">
        <v>85627</v>
      </c>
      <c r="I1182" s="7">
        <v>86427</v>
      </c>
      <c r="J1182" s="6">
        <v>87072</v>
      </c>
      <c r="K1182" s="7">
        <v>87578</v>
      </c>
      <c r="L1182" s="6">
        <v>88061</v>
      </c>
      <c r="M1182" s="7">
        <v>88355</v>
      </c>
      <c r="N1182" s="6">
        <v>89422</v>
      </c>
      <c r="O1182" s="7">
        <v>92239</v>
      </c>
      <c r="P1182" s="6">
        <v>93024</v>
      </c>
    </row>
    <row r="1183" spans="2:16">
      <c r="B1183" s="6">
        <v>83813</v>
      </c>
      <c r="C1183" s="7">
        <v>84032</v>
      </c>
      <c r="D1183" s="6">
        <v>84331</v>
      </c>
      <c r="E1183" s="7">
        <v>84646</v>
      </c>
      <c r="F1183" s="6">
        <v>84758</v>
      </c>
      <c r="G1183" s="7">
        <v>85337</v>
      </c>
      <c r="H1183" s="6">
        <v>85629</v>
      </c>
      <c r="I1183" s="7">
        <v>86434</v>
      </c>
      <c r="J1183" s="6">
        <v>87083</v>
      </c>
      <c r="K1183" s="7">
        <v>87701</v>
      </c>
      <c r="L1183" s="6">
        <v>88065</v>
      </c>
      <c r="M1183" s="7">
        <v>88401</v>
      </c>
      <c r="N1183" s="6">
        <v>89428</v>
      </c>
      <c r="O1183" s="7">
        <v>92242</v>
      </c>
      <c r="P1183" s="6">
        <v>93040</v>
      </c>
    </row>
    <row r="1184" spans="2:16">
      <c r="B1184" s="6">
        <v>83821</v>
      </c>
      <c r="C1184" s="7">
        <v>84033</v>
      </c>
      <c r="D1184" s="6">
        <v>84333</v>
      </c>
      <c r="E1184" s="7">
        <v>84647</v>
      </c>
      <c r="F1184" s="6">
        <v>84759</v>
      </c>
      <c r="G1184" s="7">
        <v>85343</v>
      </c>
      <c r="H1184" s="6">
        <v>85630</v>
      </c>
      <c r="I1184" s="7">
        <v>86435</v>
      </c>
      <c r="J1184" s="6">
        <v>87301</v>
      </c>
      <c r="K1184" s="7">
        <v>87711</v>
      </c>
      <c r="L1184" s="6">
        <v>88072</v>
      </c>
      <c r="M1184" s="7">
        <v>88416</v>
      </c>
      <c r="N1184" s="6">
        <v>89429</v>
      </c>
      <c r="O1184" s="7">
        <v>92250</v>
      </c>
      <c r="P1184" s="6">
        <v>93066</v>
      </c>
    </row>
    <row r="1185" spans="2:16">
      <c r="B1185" s="6">
        <v>83822</v>
      </c>
      <c r="C1185" s="7">
        <v>84035</v>
      </c>
      <c r="D1185" s="6">
        <v>84334</v>
      </c>
      <c r="E1185" s="7">
        <v>84648</v>
      </c>
      <c r="F1185" s="6">
        <v>84760</v>
      </c>
      <c r="G1185" s="7">
        <v>85344</v>
      </c>
      <c r="H1185" s="6">
        <v>85631</v>
      </c>
      <c r="I1185" s="7">
        <v>86436</v>
      </c>
      <c r="J1185" s="6">
        <v>87302</v>
      </c>
      <c r="K1185" s="7">
        <v>87715</v>
      </c>
      <c r="L1185" s="6">
        <v>88118</v>
      </c>
      <c r="M1185" s="7">
        <v>88424</v>
      </c>
      <c r="N1185" s="6">
        <v>89430</v>
      </c>
      <c r="O1185" s="7">
        <v>92251</v>
      </c>
      <c r="P1185" s="6">
        <v>93201</v>
      </c>
    </row>
    <row r="1186" spans="2:16">
      <c r="B1186" s="9">
        <v>83825</v>
      </c>
      <c r="C1186" s="10">
        <v>84036</v>
      </c>
      <c r="D1186" s="9">
        <v>84338</v>
      </c>
      <c r="E1186" s="10">
        <v>84650</v>
      </c>
      <c r="F1186" s="9">
        <v>84762</v>
      </c>
      <c r="G1186" s="10">
        <v>85346</v>
      </c>
      <c r="H1186" s="9">
        <v>85637</v>
      </c>
      <c r="I1186" s="10">
        <v>86440</v>
      </c>
      <c r="J1186" s="9">
        <v>87312</v>
      </c>
      <c r="K1186" s="10">
        <v>87722</v>
      </c>
      <c r="L1186" s="9">
        <v>88124</v>
      </c>
      <c r="M1186" s="10">
        <v>88426</v>
      </c>
      <c r="N1186" s="9">
        <v>89440</v>
      </c>
      <c r="O1186" s="10">
        <v>92252</v>
      </c>
      <c r="P1186" s="11">
        <v>93204</v>
      </c>
    </row>
    <row r="1196" spans="2:16">
      <c r="B1196" s="2" t="str">
        <f>B8</f>
        <v>Effective June 1, 2025</v>
      </c>
    </row>
    <row r="1197" ht="13.5"/>
    <row r="1198" ht="13.5" spans="2:16">
      <c r="B1198" s="3" t="s">
        <v>1318</v>
      </c>
      <c r="C1198" s="4"/>
      <c r="D1198" s="4"/>
      <c r="E1198" s="4"/>
      <c r="F1198" s="4"/>
      <c r="G1198" s="4"/>
      <c r="H1198" s="4"/>
      <c r="I1198" s="4"/>
      <c r="J1198" s="4"/>
      <c r="K1198" s="4"/>
      <c r="L1198" s="4"/>
      <c r="M1198" s="4"/>
      <c r="N1198" s="4"/>
      <c r="O1198" s="4"/>
      <c r="P1198" s="5"/>
    </row>
    <row r="1200" spans="2:16">
      <c r="B1200" s="6">
        <v>93205</v>
      </c>
      <c r="C1200" s="7">
        <v>93465</v>
      </c>
      <c r="D1200" s="6">
        <v>93646</v>
      </c>
      <c r="E1200" s="7">
        <v>95017</v>
      </c>
      <c r="F1200" s="6">
        <v>95347</v>
      </c>
      <c r="G1200" s="7">
        <v>95493</v>
      </c>
      <c r="H1200" s="6">
        <v>95623</v>
      </c>
      <c r="I1200" s="7">
        <v>95930</v>
      </c>
      <c r="J1200" s="6">
        <v>96021</v>
      </c>
      <c r="K1200" s="7">
        <v>96121</v>
      </c>
      <c r="L1200" s="6">
        <v>97107</v>
      </c>
      <c r="M1200" s="7">
        <v>97377</v>
      </c>
      <c r="N1200" s="6">
        <v>97453</v>
      </c>
      <c r="O1200" s="7">
        <v>97627</v>
      </c>
      <c r="P1200" s="6">
        <v>97865</v>
      </c>
    </row>
    <row r="1201" spans="2:16">
      <c r="B1201" s="6">
        <v>93206</v>
      </c>
      <c r="C1201" s="7">
        <v>93501</v>
      </c>
      <c r="D1201" s="6">
        <v>93647</v>
      </c>
      <c r="E1201" s="7">
        <v>95026</v>
      </c>
      <c r="F1201" s="6">
        <v>95360</v>
      </c>
      <c r="G1201" s="7">
        <v>95497</v>
      </c>
      <c r="H1201" s="6">
        <v>95627</v>
      </c>
      <c r="I1201" s="7">
        <v>95931</v>
      </c>
      <c r="J1201" s="6">
        <v>96025</v>
      </c>
      <c r="K1201" s="7">
        <v>96122</v>
      </c>
      <c r="L1201" s="6">
        <v>97108</v>
      </c>
      <c r="M1201" s="7">
        <v>97378</v>
      </c>
      <c r="N1201" s="6">
        <v>97454</v>
      </c>
      <c r="O1201" s="7">
        <v>97632</v>
      </c>
      <c r="P1201" s="6">
        <v>97867</v>
      </c>
    </row>
    <row r="1202" spans="2:16">
      <c r="B1202" s="6">
        <v>93210</v>
      </c>
      <c r="C1202" s="7">
        <v>93505</v>
      </c>
      <c r="D1202" s="6">
        <v>93649</v>
      </c>
      <c r="E1202" s="7">
        <v>95033</v>
      </c>
      <c r="F1202" s="6">
        <v>95365</v>
      </c>
      <c r="G1202" s="7">
        <v>95525</v>
      </c>
      <c r="H1202" s="6">
        <v>95631</v>
      </c>
      <c r="I1202" s="7">
        <v>95932</v>
      </c>
      <c r="J1202" s="6">
        <v>96027</v>
      </c>
      <c r="K1202" s="7">
        <v>96124</v>
      </c>
      <c r="L1202" s="6">
        <v>97109</v>
      </c>
      <c r="M1202" s="7">
        <v>97380</v>
      </c>
      <c r="N1202" s="6">
        <v>97456</v>
      </c>
      <c r="O1202" s="7">
        <v>97633</v>
      </c>
      <c r="P1202" s="6">
        <v>97869</v>
      </c>
    </row>
    <row r="1203" spans="2:16">
      <c r="B1203" s="6">
        <v>93212</v>
      </c>
      <c r="C1203" s="7">
        <v>93510</v>
      </c>
      <c r="D1203" s="6">
        <v>93652</v>
      </c>
      <c r="E1203" s="7">
        <v>95039</v>
      </c>
      <c r="F1203" s="6">
        <v>95374</v>
      </c>
      <c r="G1203" s="7">
        <v>95526</v>
      </c>
      <c r="H1203" s="6">
        <v>95633</v>
      </c>
      <c r="I1203" s="7">
        <v>95934</v>
      </c>
      <c r="J1203" s="6">
        <v>96028</v>
      </c>
      <c r="K1203" s="7">
        <v>96125</v>
      </c>
      <c r="L1203" s="6">
        <v>97110</v>
      </c>
      <c r="M1203" s="7">
        <v>97381</v>
      </c>
      <c r="N1203" s="6">
        <v>97458</v>
      </c>
      <c r="O1203" s="7">
        <v>97635</v>
      </c>
      <c r="P1203" s="6">
        <v>97870</v>
      </c>
    </row>
    <row r="1204" spans="2:16">
      <c r="B1204" s="6">
        <v>93215</v>
      </c>
      <c r="C1204" s="7">
        <v>93512</v>
      </c>
      <c r="D1204" s="6">
        <v>93656</v>
      </c>
      <c r="E1204" s="7">
        <v>95045</v>
      </c>
      <c r="F1204" s="6">
        <v>95379</v>
      </c>
      <c r="G1204" s="7">
        <v>95527</v>
      </c>
      <c r="H1204" s="6">
        <v>95637</v>
      </c>
      <c r="I1204" s="7">
        <v>95935</v>
      </c>
      <c r="J1204" s="6">
        <v>96029</v>
      </c>
      <c r="K1204" s="7">
        <v>96126</v>
      </c>
      <c r="L1204" s="6">
        <v>97111</v>
      </c>
      <c r="M1204" s="7">
        <v>97383</v>
      </c>
      <c r="N1204" s="6">
        <v>97461</v>
      </c>
      <c r="O1204" s="7">
        <v>97636</v>
      </c>
      <c r="P1204" s="6">
        <v>97873</v>
      </c>
    </row>
    <row r="1205" spans="2:16">
      <c r="B1205" s="6">
        <v>93216</v>
      </c>
      <c r="C1205" s="7">
        <v>93516</v>
      </c>
      <c r="D1205" s="6">
        <v>93660</v>
      </c>
      <c r="E1205" s="7">
        <v>95075</v>
      </c>
      <c r="F1205" s="6">
        <v>95385</v>
      </c>
      <c r="G1205" s="7">
        <v>95528</v>
      </c>
      <c r="H1205" s="6">
        <v>95638</v>
      </c>
      <c r="I1205" s="7">
        <v>95936</v>
      </c>
      <c r="J1205" s="6">
        <v>96032</v>
      </c>
      <c r="K1205" s="7">
        <v>96128</v>
      </c>
      <c r="L1205" s="6">
        <v>97112</v>
      </c>
      <c r="M1205" s="7">
        <v>97386</v>
      </c>
      <c r="N1205" s="6">
        <v>97462</v>
      </c>
      <c r="O1205" s="7">
        <v>97637</v>
      </c>
      <c r="P1205" s="6">
        <v>97875</v>
      </c>
    </row>
    <row r="1206" spans="2:16">
      <c r="B1206" s="6">
        <v>93218</v>
      </c>
      <c r="C1206" s="7">
        <v>93522</v>
      </c>
      <c r="D1206" s="6">
        <v>93661</v>
      </c>
      <c r="E1206" s="7">
        <v>95141</v>
      </c>
      <c r="F1206" s="6">
        <v>95386</v>
      </c>
      <c r="G1206" s="7">
        <v>95531</v>
      </c>
      <c r="H1206" s="6">
        <v>95640</v>
      </c>
      <c r="I1206" s="7">
        <v>95937</v>
      </c>
      <c r="J1206" s="6">
        <v>96033</v>
      </c>
      <c r="K1206" s="7">
        <v>96129</v>
      </c>
      <c r="L1206" s="6">
        <v>97114</v>
      </c>
      <c r="M1206" s="7">
        <v>97388</v>
      </c>
      <c r="N1206" s="6">
        <v>97463</v>
      </c>
      <c r="O1206" s="7">
        <v>97640</v>
      </c>
      <c r="P1206" s="6">
        <v>97876</v>
      </c>
    </row>
    <row r="1207" spans="2:16">
      <c r="B1207" s="6">
        <v>93219</v>
      </c>
      <c r="C1207" s="7">
        <v>93523</v>
      </c>
      <c r="D1207" s="6">
        <v>93665</v>
      </c>
      <c r="E1207" s="7">
        <v>95220</v>
      </c>
      <c r="F1207" s="6">
        <v>95387</v>
      </c>
      <c r="G1207" s="7">
        <v>95532</v>
      </c>
      <c r="H1207" s="6">
        <v>95641</v>
      </c>
      <c r="I1207" s="7">
        <v>95938</v>
      </c>
      <c r="J1207" s="6">
        <v>96035</v>
      </c>
      <c r="K1207" s="7">
        <v>96130</v>
      </c>
      <c r="L1207" s="6">
        <v>97117</v>
      </c>
      <c r="M1207" s="7">
        <v>97391</v>
      </c>
      <c r="N1207" s="6">
        <v>97464</v>
      </c>
      <c r="O1207" s="7">
        <v>97641</v>
      </c>
      <c r="P1207" s="6">
        <v>97877</v>
      </c>
    </row>
    <row r="1208" spans="2:16">
      <c r="B1208" s="6">
        <v>93221</v>
      </c>
      <c r="C1208" s="7">
        <v>93526</v>
      </c>
      <c r="D1208" s="6">
        <v>93668</v>
      </c>
      <c r="E1208" s="7">
        <v>95221</v>
      </c>
      <c r="F1208" s="6">
        <v>95388</v>
      </c>
      <c r="G1208" s="7">
        <v>95536</v>
      </c>
      <c r="H1208" s="6">
        <v>95646</v>
      </c>
      <c r="I1208" s="7">
        <v>95941</v>
      </c>
      <c r="J1208" s="6">
        <v>96037</v>
      </c>
      <c r="K1208" s="7">
        <v>96133</v>
      </c>
      <c r="L1208" s="6">
        <v>97119</v>
      </c>
      <c r="M1208" s="7">
        <v>97392</v>
      </c>
      <c r="N1208" s="6">
        <v>97465</v>
      </c>
      <c r="O1208" s="7">
        <v>97711</v>
      </c>
      <c r="P1208" s="6">
        <v>97885</v>
      </c>
    </row>
    <row r="1209" spans="2:16">
      <c r="B1209" s="6">
        <v>93224</v>
      </c>
      <c r="C1209" s="7">
        <v>93528</v>
      </c>
      <c r="D1209" s="6">
        <v>93669</v>
      </c>
      <c r="E1209" s="7">
        <v>95222</v>
      </c>
      <c r="F1209" s="6">
        <v>95410</v>
      </c>
      <c r="G1209" s="7">
        <v>95538</v>
      </c>
      <c r="H1209" s="6">
        <v>95653</v>
      </c>
      <c r="I1209" s="7">
        <v>95943</v>
      </c>
      <c r="J1209" s="6">
        <v>96038</v>
      </c>
      <c r="K1209" s="7">
        <v>96134</v>
      </c>
      <c r="L1209" s="6">
        <v>97121</v>
      </c>
      <c r="M1209" s="7">
        <v>97394</v>
      </c>
      <c r="N1209" s="6">
        <v>97466</v>
      </c>
      <c r="O1209" s="7">
        <v>97730</v>
      </c>
      <c r="P1209" s="6">
        <v>97886</v>
      </c>
    </row>
    <row r="1210" spans="2:16">
      <c r="B1210" s="6">
        <v>93225</v>
      </c>
      <c r="C1210" s="7">
        <v>93529</v>
      </c>
      <c r="D1210" s="6">
        <v>93905</v>
      </c>
      <c r="E1210" s="7">
        <v>95223</v>
      </c>
      <c r="F1210" s="6">
        <v>95415</v>
      </c>
      <c r="G1210" s="7">
        <v>95542</v>
      </c>
      <c r="H1210" s="6">
        <v>95656</v>
      </c>
      <c r="I1210" s="7">
        <v>95947</v>
      </c>
      <c r="J1210" s="6">
        <v>96040</v>
      </c>
      <c r="K1210" s="7">
        <v>96135</v>
      </c>
      <c r="L1210" s="6">
        <v>97122</v>
      </c>
      <c r="M1210" s="7">
        <v>97396</v>
      </c>
      <c r="N1210" s="6">
        <v>97469</v>
      </c>
      <c r="O1210" s="7">
        <v>97731</v>
      </c>
      <c r="P1210" s="6">
        <v>97901</v>
      </c>
    </row>
    <row r="1211" spans="2:16">
      <c r="B1211" s="6">
        <v>93234</v>
      </c>
      <c r="C1211" s="7">
        <v>93531</v>
      </c>
      <c r="D1211" s="6">
        <v>93907</v>
      </c>
      <c r="E1211" s="7">
        <v>95225</v>
      </c>
      <c r="F1211" s="6">
        <v>95419</v>
      </c>
      <c r="G1211" s="7">
        <v>95543</v>
      </c>
      <c r="H1211" s="6">
        <v>95664</v>
      </c>
      <c r="I1211" s="7">
        <v>95950</v>
      </c>
      <c r="J1211" s="6">
        <v>96041</v>
      </c>
      <c r="K1211" s="7">
        <v>96137</v>
      </c>
      <c r="L1211" s="6">
        <v>97130</v>
      </c>
      <c r="M1211" s="7">
        <v>97410</v>
      </c>
      <c r="N1211" s="6">
        <v>97471</v>
      </c>
      <c r="O1211" s="7">
        <v>97734</v>
      </c>
      <c r="P1211" s="6">
        <v>97903</v>
      </c>
    </row>
    <row r="1212" spans="2:16">
      <c r="B1212" s="6">
        <v>93237</v>
      </c>
      <c r="C1212" s="7">
        <v>93532</v>
      </c>
      <c r="D1212" s="6">
        <v>93908</v>
      </c>
      <c r="E1212" s="7">
        <v>95228</v>
      </c>
      <c r="F1212" s="6">
        <v>95420</v>
      </c>
      <c r="G1212" s="7">
        <v>95546</v>
      </c>
      <c r="H1212" s="6">
        <v>95665</v>
      </c>
      <c r="I1212" s="7">
        <v>95953</v>
      </c>
      <c r="J1212" s="6">
        <v>96046</v>
      </c>
      <c r="K1212" s="7">
        <v>96140</v>
      </c>
      <c r="L1212" s="6">
        <v>97131</v>
      </c>
      <c r="M1212" s="7">
        <v>97411</v>
      </c>
      <c r="N1212" s="6">
        <v>97473</v>
      </c>
      <c r="O1212" s="7">
        <v>97737</v>
      </c>
      <c r="P1212" s="6">
        <v>97906</v>
      </c>
    </row>
    <row r="1213" spans="2:16">
      <c r="B1213" s="6">
        <v>93238</v>
      </c>
      <c r="C1213" s="7">
        <v>93543</v>
      </c>
      <c r="D1213" s="6">
        <v>93924</v>
      </c>
      <c r="E1213" s="7">
        <v>95233</v>
      </c>
      <c r="F1213" s="6">
        <v>95422</v>
      </c>
      <c r="G1213" s="7">
        <v>95547</v>
      </c>
      <c r="H1213" s="6">
        <v>95666</v>
      </c>
      <c r="I1213" s="7">
        <v>95955</v>
      </c>
      <c r="J1213" s="6">
        <v>96052</v>
      </c>
      <c r="K1213" s="7">
        <v>96141</v>
      </c>
      <c r="L1213" s="6">
        <v>97133</v>
      </c>
      <c r="M1213" s="7">
        <v>97412</v>
      </c>
      <c r="N1213" s="6">
        <v>97479</v>
      </c>
      <c r="O1213" s="7">
        <v>97738</v>
      </c>
      <c r="P1213" s="6">
        <v>97907</v>
      </c>
    </row>
    <row r="1214" spans="2:16">
      <c r="B1214" s="6">
        <v>93239</v>
      </c>
      <c r="C1214" s="7">
        <v>93545</v>
      </c>
      <c r="D1214" s="6">
        <v>93925</v>
      </c>
      <c r="E1214" s="7">
        <v>95236</v>
      </c>
      <c r="F1214" s="6">
        <v>95423</v>
      </c>
      <c r="G1214" s="7">
        <v>95548</v>
      </c>
      <c r="H1214" s="6">
        <v>95667</v>
      </c>
      <c r="I1214" s="7">
        <v>95956</v>
      </c>
      <c r="J1214" s="6">
        <v>96053</v>
      </c>
      <c r="K1214" s="7">
        <v>96143</v>
      </c>
      <c r="L1214" s="6">
        <v>97135</v>
      </c>
      <c r="M1214" s="7">
        <v>97413</v>
      </c>
      <c r="N1214" s="6">
        <v>97480</v>
      </c>
      <c r="O1214" s="7">
        <v>97739</v>
      </c>
      <c r="P1214" s="6">
        <v>97909</v>
      </c>
    </row>
    <row r="1215" spans="2:16">
      <c r="B1215" s="6">
        <v>93242</v>
      </c>
      <c r="C1215" s="7">
        <v>93549</v>
      </c>
      <c r="D1215" s="6">
        <v>93926</v>
      </c>
      <c r="E1215" s="7">
        <v>95237</v>
      </c>
      <c r="F1215" s="6">
        <v>95425</v>
      </c>
      <c r="G1215" s="7">
        <v>95552</v>
      </c>
      <c r="H1215" s="6">
        <v>95669</v>
      </c>
      <c r="I1215" s="7">
        <v>95957</v>
      </c>
      <c r="J1215" s="6">
        <v>96054</v>
      </c>
      <c r="K1215" s="7">
        <v>96145</v>
      </c>
      <c r="L1215" s="6">
        <v>97136</v>
      </c>
      <c r="M1215" s="7">
        <v>97414</v>
      </c>
      <c r="N1215" s="6">
        <v>97481</v>
      </c>
      <c r="O1215" s="7">
        <v>97740</v>
      </c>
      <c r="P1215" s="6">
        <v>97913</v>
      </c>
    </row>
    <row r="1216" spans="2:16">
      <c r="B1216" s="6">
        <v>93243</v>
      </c>
      <c r="C1216" s="7">
        <v>93553</v>
      </c>
      <c r="D1216" s="6">
        <v>93928</v>
      </c>
      <c r="E1216" s="7">
        <v>95247</v>
      </c>
      <c r="F1216" s="6">
        <v>95426</v>
      </c>
      <c r="G1216" s="7">
        <v>95553</v>
      </c>
      <c r="H1216" s="6">
        <v>95674</v>
      </c>
      <c r="I1216" s="7">
        <v>95958</v>
      </c>
      <c r="J1216" s="6">
        <v>96055</v>
      </c>
      <c r="K1216" s="7">
        <v>96162</v>
      </c>
      <c r="L1216" s="6">
        <v>97141</v>
      </c>
      <c r="M1216" s="7">
        <v>97415</v>
      </c>
      <c r="N1216" s="6">
        <v>97484</v>
      </c>
      <c r="O1216" s="7">
        <v>97753</v>
      </c>
      <c r="P1216" s="6">
        <v>97918</v>
      </c>
    </row>
    <row r="1217" spans="2:16">
      <c r="B1217" s="6">
        <v>93244</v>
      </c>
      <c r="C1217" s="7">
        <v>93554</v>
      </c>
      <c r="D1217" s="6">
        <v>93962</v>
      </c>
      <c r="E1217" s="7">
        <v>95248</v>
      </c>
      <c r="F1217" s="6">
        <v>95427</v>
      </c>
      <c r="G1217" s="7">
        <v>95554</v>
      </c>
      <c r="H1217" s="6">
        <v>95675</v>
      </c>
      <c r="I1217" s="7">
        <v>95959</v>
      </c>
      <c r="J1217" s="6">
        <v>96057</v>
      </c>
      <c r="K1217" s="7">
        <v>97002</v>
      </c>
      <c r="L1217" s="6">
        <v>97144</v>
      </c>
      <c r="M1217" s="7">
        <v>97416</v>
      </c>
      <c r="N1217" s="6">
        <v>97486</v>
      </c>
      <c r="O1217" s="7">
        <v>97759</v>
      </c>
      <c r="P1217" s="6">
        <v>98014</v>
      </c>
    </row>
    <row r="1218" spans="2:16">
      <c r="B1218" s="6">
        <v>93249</v>
      </c>
      <c r="C1218" s="7">
        <v>93555</v>
      </c>
      <c r="D1218" s="6">
        <v>94021</v>
      </c>
      <c r="E1218" s="7">
        <v>95249</v>
      </c>
      <c r="F1218" s="6">
        <v>95428</v>
      </c>
      <c r="G1218" s="7">
        <v>95555</v>
      </c>
      <c r="H1218" s="6">
        <v>95679</v>
      </c>
      <c r="I1218" s="7">
        <v>95960</v>
      </c>
      <c r="J1218" s="6">
        <v>96062</v>
      </c>
      <c r="K1218" s="7">
        <v>97010</v>
      </c>
      <c r="L1218" s="6">
        <v>97145</v>
      </c>
      <c r="M1218" s="7">
        <v>97417</v>
      </c>
      <c r="N1218" s="6">
        <v>97488</v>
      </c>
      <c r="O1218" s="7">
        <v>97760</v>
      </c>
      <c r="P1218" s="6">
        <v>98019</v>
      </c>
    </row>
    <row r="1219" spans="2:16">
      <c r="B1219" s="6">
        <v>93254</v>
      </c>
      <c r="C1219" s="7">
        <v>93561</v>
      </c>
      <c r="D1219" s="6">
        <v>94074</v>
      </c>
      <c r="E1219" s="7">
        <v>95250</v>
      </c>
      <c r="F1219" s="6">
        <v>95430</v>
      </c>
      <c r="G1219" s="7">
        <v>95556</v>
      </c>
      <c r="H1219" s="6">
        <v>95680</v>
      </c>
      <c r="I1219" s="7">
        <v>95962</v>
      </c>
      <c r="J1219" s="6">
        <v>96063</v>
      </c>
      <c r="K1219" s="7">
        <v>97011</v>
      </c>
      <c r="L1219" s="6">
        <v>97147</v>
      </c>
      <c r="M1219" s="7">
        <v>97419</v>
      </c>
      <c r="N1219" s="6">
        <v>97489</v>
      </c>
      <c r="O1219" s="7">
        <v>97810</v>
      </c>
      <c r="P1219" s="6">
        <v>98022</v>
      </c>
    </row>
    <row r="1220" spans="2:16">
      <c r="B1220" s="6">
        <v>93256</v>
      </c>
      <c r="C1220" s="7">
        <v>93562</v>
      </c>
      <c r="D1220" s="6">
        <v>94511</v>
      </c>
      <c r="E1220" s="7">
        <v>95251</v>
      </c>
      <c r="F1220" s="6">
        <v>95432</v>
      </c>
      <c r="G1220" s="7">
        <v>95558</v>
      </c>
      <c r="H1220" s="6">
        <v>95685</v>
      </c>
      <c r="I1220" s="7">
        <v>95963</v>
      </c>
      <c r="J1220" s="6">
        <v>96067</v>
      </c>
      <c r="K1220" s="7">
        <v>97014</v>
      </c>
      <c r="L1220" s="6">
        <v>97148</v>
      </c>
      <c r="M1220" s="7">
        <v>97420</v>
      </c>
      <c r="N1220" s="6">
        <v>97490</v>
      </c>
      <c r="O1220" s="7">
        <v>97812</v>
      </c>
      <c r="P1220" s="6">
        <v>98024</v>
      </c>
    </row>
    <row r="1221" spans="2:16">
      <c r="B1221" s="6">
        <v>93257</v>
      </c>
      <c r="C1221" s="7">
        <v>93581</v>
      </c>
      <c r="D1221" s="6">
        <v>94512</v>
      </c>
      <c r="E1221" s="7">
        <v>95252</v>
      </c>
      <c r="F1221" s="6">
        <v>95442</v>
      </c>
      <c r="G1221" s="7">
        <v>95560</v>
      </c>
      <c r="H1221" s="6">
        <v>95689</v>
      </c>
      <c r="I1221" s="7">
        <v>95970</v>
      </c>
      <c r="J1221" s="6">
        <v>96068</v>
      </c>
      <c r="K1221" s="7">
        <v>97016</v>
      </c>
      <c r="L1221" s="6">
        <v>97149</v>
      </c>
      <c r="M1221" s="7">
        <v>97423</v>
      </c>
      <c r="N1221" s="6">
        <v>97491</v>
      </c>
      <c r="O1221" s="7">
        <v>97814</v>
      </c>
      <c r="P1221" s="6">
        <v>98051</v>
      </c>
    </row>
    <row r="1222" spans="2:16">
      <c r="B1222" s="6">
        <v>93261</v>
      </c>
      <c r="C1222" s="7">
        <v>93591</v>
      </c>
      <c r="D1222" s="6">
        <v>94514</v>
      </c>
      <c r="E1222" s="7">
        <v>95253</v>
      </c>
      <c r="F1222" s="6">
        <v>95443</v>
      </c>
      <c r="G1222" s="7">
        <v>95562</v>
      </c>
      <c r="H1222" s="6">
        <v>95690</v>
      </c>
      <c r="I1222" s="7">
        <v>95971</v>
      </c>
      <c r="J1222" s="6">
        <v>96069</v>
      </c>
      <c r="K1222" s="7">
        <v>97017</v>
      </c>
      <c r="L1222" s="6">
        <v>97231</v>
      </c>
      <c r="M1222" s="7">
        <v>97425</v>
      </c>
      <c r="N1222" s="6">
        <v>97492</v>
      </c>
      <c r="O1222" s="7">
        <v>97818</v>
      </c>
      <c r="P1222" s="6">
        <v>98068</v>
      </c>
    </row>
    <row r="1223" spans="2:16">
      <c r="B1223" s="6">
        <v>93262</v>
      </c>
      <c r="C1223" s="7">
        <v>93592</v>
      </c>
      <c r="D1223" s="6">
        <v>94569</v>
      </c>
      <c r="E1223" s="7">
        <v>95303</v>
      </c>
      <c r="F1223" s="6">
        <v>95445</v>
      </c>
      <c r="G1223" s="7">
        <v>95563</v>
      </c>
      <c r="H1223" s="6">
        <v>95692</v>
      </c>
      <c r="I1223" s="7">
        <v>95972</v>
      </c>
      <c r="J1223" s="6">
        <v>96071</v>
      </c>
      <c r="K1223" s="7">
        <v>97019</v>
      </c>
      <c r="L1223" s="6">
        <v>97325</v>
      </c>
      <c r="M1223" s="7">
        <v>97426</v>
      </c>
      <c r="N1223" s="6">
        <v>97494</v>
      </c>
      <c r="O1223" s="7">
        <v>97820</v>
      </c>
      <c r="P1223" s="6">
        <v>98220</v>
      </c>
    </row>
    <row r="1224" spans="2:16">
      <c r="B1224" s="6">
        <v>93266</v>
      </c>
      <c r="C1224" s="7">
        <v>93603</v>
      </c>
      <c r="D1224" s="6">
        <v>94571</v>
      </c>
      <c r="E1224" s="7">
        <v>95305</v>
      </c>
      <c r="F1224" s="6">
        <v>95446</v>
      </c>
      <c r="G1224" s="7">
        <v>95564</v>
      </c>
      <c r="H1224" s="6">
        <v>95693</v>
      </c>
      <c r="I1224" s="7">
        <v>95974</v>
      </c>
      <c r="J1224" s="6">
        <v>96080</v>
      </c>
      <c r="K1224" s="7">
        <v>97023</v>
      </c>
      <c r="L1224" s="6">
        <v>97327</v>
      </c>
      <c r="M1224" s="7">
        <v>97427</v>
      </c>
      <c r="N1224" s="6">
        <v>97495</v>
      </c>
      <c r="O1224" s="7">
        <v>97826</v>
      </c>
      <c r="P1224" s="6">
        <v>98237</v>
      </c>
    </row>
    <row r="1225" spans="2:16">
      <c r="B1225" s="6">
        <v>93267</v>
      </c>
      <c r="C1225" s="7">
        <v>93604</v>
      </c>
      <c r="D1225" s="6">
        <v>94576</v>
      </c>
      <c r="E1225" s="7">
        <v>95306</v>
      </c>
      <c r="F1225" s="6">
        <v>95449</v>
      </c>
      <c r="G1225" s="7">
        <v>95565</v>
      </c>
      <c r="H1225" s="6">
        <v>95694</v>
      </c>
      <c r="I1225" s="7">
        <v>95975</v>
      </c>
      <c r="J1225" s="6">
        <v>96084</v>
      </c>
      <c r="K1225" s="7">
        <v>97037</v>
      </c>
      <c r="L1225" s="6">
        <v>97336</v>
      </c>
      <c r="M1225" s="7">
        <v>97430</v>
      </c>
      <c r="N1225" s="6">
        <v>97496</v>
      </c>
      <c r="O1225" s="7">
        <v>97827</v>
      </c>
      <c r="P1225" s="6">
        <v>98241</v>
      </c>
    </row>
    <row r="1226" spans="2:16">
      <c r="B1226" s="6">
        <v>93270</v>
      </c>
      <c r="C1226" s="7">
        <v>93607</v>
      </c>
      <c r="D1226" s="6">
        <v>94922</v>
      </c>
      <c r="E1226" s="7">
        <v>95309</v>
      </c>
      <c r="F1226" s="6">
        <v>95452</v>
      </c>
      <c r="G1226" s="7">
        <v>95567</v>
      </c>
      <c r="H1226" s="6">
        <v>95697</v>
      </c>
      <c r="I1226" s="7">
        <v>95977</v>
      </c>
      <c r="J1226" s="6">
        <v>96088</v>
      </c>
      <c r="K1226" s="7">
        <v>97038</v>
      </c>
      <c r="L1226" s="6">
        <v>97338</v>
      </c>
      <c r="M1226" s="7">
        <v>97431</v>
      </c>
      <c r="N1226" s="6">
        <v>97497</v>
      </c>
      <c r="O1226" s="7">
        <v>97828</v>
      </c>
      <c r="P1226" s="6">
        <v>98244</v>
      </c>
    </row>
    <row r="1227" spans="2:16">
      <c r="B1227" s="6">
        <v>93272</v>
      </c>
      <c r="C1227" s="7">
        <v>93609</v>
      </c>
      <c r="D1227" s="6">
        <v>94923</v>
      </c>
      <c r="E1227" s="7">
        <v>95310</v>
      </c>
      <c r="F1227" s="6">
        <v>95453</v>
      </c>
      <c r="G1227" s="7">
        <v>95569</v>
      </c>
      <c r="H1227" s="6">
        <v>95698</v>
      </c>
      <c r="I1227" s="7">
        <v>95978</v>
      </c>
      <c r="J1227" s="6">
        <v>96090</v>
      </c>
      <c r="K1227" s="7">
        <v>97039</v>
      </c>
      <c r="L1227" s="6">
        <v>97344</v>
      </c>
      <c r="M1227" s="7">
        <v>97434</v>
      </c>
      <c r="N1227" s="6">
        <v>97498</v>
      </c>
      <c r="O1227" s="7">
        <v>97831</v>
      </c>
      <c r="P1227" s="6">
        <v>98247</v>
      </c>
    </row>
    <row r="1228" spans="2:16">
      <c r="B1228" s="6">
        <v>93276</v>
      </c>
      <c r="C1228" s="7">
        <v>93610</v>
      </c>
      <c r="D1228" s="6">
        <v>94924</v>
      </c>
      <c r="E1228" s="7">
        <v>95313</v>
      </c>
      <c r="F1228" s="6">
        <v>95456</v>
      </c>
      <c r="G1228" s="7">
        <v>95570</v>
      </c>
      <c r="H1228" s="6">
        <v>95703</v>
      </c>
      <c r="I1228" s="7">
        <v>95979</v>
      </c>
      <c r="J1228" s="6">
        <v>96093</v>
      </c>
      <c r="K1228" s="7">
        <v>97041</v>
      </c>
      <c r="L1228" s="6">
        <v>97347</v>
      </c>
      <c r="M1228" s="7">
        <v>97435</v>
      </c>
      <c r="N1228" s="6">
        <v>97499</v>
      </c>
      <c r="O1228" s="7">
        <v>97833</v>
      </c>
      <c r="P1228" s="6">
        <v>98251</v>
      </c>
    </row>
    <row r="1229" spans="2:16">
      <c r="B1229" s="6">
        <v>93280</v>
      </c>
      <c r="C1229" s="7">
        <v>93614</v>
      </c>
      <c r="D1229" s="6">
        <v>94929</v>
      </c>
      <c r="E1229" s="7">
        <v>95314</v>
      </c>
      <c r="F1229" s="6">
        <v>95457</v>
      </c>
      <c r="G1229" s="7">
        <v>95571</v>
      </c>
      <c r="H1229" s="6">
        <v>95709</v>
      </c>
      <c r="I1229" s="7">
        <v>95982</v>
      </c>
      <c r="J1229" s="6">
        <v>96094</v>
      </c>
      <c r="K1229" s="7">
        <v>97042</v>
      </c>
      <c r="L1229" s="6">
        <v>97348</v>
      </c>
      <c r="M1229" s="7">
        <v>97436</v>
      </c>
      <c r="N1229" s="6">
        <v>97522</v>
      </c>
      <c r="O1229" s="7">
        <v>97835</v>
      </c>
      <c r="P1229" s="6">
        <v>98252</v>
      </c>
    </row>
    <row r="1230" spans="2:16">
      <c r="B1230" s="6">
        <v>93424</v>
      </c>
      <c r="C1230" s="7">
        <v>93620</v>
      </c>
      <c r="D1230" s="6">
        <v>94933</v>
      </c>
      <c r="E1230" s="7">
        <v>95316</v>
      </c>
      <c r="F1230" s="6">
        <v>95458</v>
      </c>
      <c r="G1230" s="7">
        <v>95573</v>
      </c>
      <c r="H1230" s="6">
        <v>95713</v>
      </c>
      <c r="I1230" s="7">
        <v>95983</v>
      </c>
      <c r="J1230" s="6">
        <v>96096</v>
      </c>
      <c r="K1230" s="7">
        <v>97049</v>
      </c>
      <c r="L1230" s="6">
        <v>97350</v>
      </c>
      <c r="M1230" s="7">
        <v>97437</v>
      </c>
      <c r="N1230" s="6">
        <v>97524</v>
      </c>
      <c r="O1230" s="7">
        <v>97836</v>
      </c>
      <c r="P1230" s="6">
        <v>98256</v>
      </c>
    </row>
    <row r="1231" spans="2:16">
      <c r="B1231" s="6">
        <v>93428</v>
      </c>
      <c r="C1231" s="7">
        <v>93621</v>
      </c>
      <c r="D1231" s="6">
        <v>94937</v>
      </c>
      <c r="E1231" s="7">
        <v>95317</v>
      </c>
      <c r="F1231" s="6">
        <v>95460</v>
      </c>
      <c r="G1231" s="7">
        <v>95585</v>
      </c>
      <c r="H1231" s="6">
        <v>95714</v>
      </c>
      <c r="I1231" s="7">
        <v>95986</v>
      </c>
      <c r="J1231" s="6">
        <v>96103</v>
      </c>
      <c r="K1231" s="7">
        <v>97050</v>
      </c>
      <c r="L1231" s="6">
        <v>97352</v>
      </c>
      <c r="M1231" s="7">
        <v>97438</v>
      </c>
      <c r="N1231" s="6">
        <v>97525</v>
      </c>
      <c r="O1231" s="7">
        <v>97839</v>
      </c>
      <c r="P1231" s="6">
        <v>98259</v>
      </c>
    </row>
    <row r="1232" spans="2:16">
      <c r="B1232" s="6">
        <v>93429</v>
      </c>
      <c r="C1232" s="7">
        <v>93622</v>
      </c>
      <c r="D1232" s="6">
        <v>94940</v>
      </c>
      <c r="E1232" s="7">
        <v>95318</v>
      </c>
      <c r="F1232" s="6">
        <v>95461</v>
      </c>
      <c r="G1232" s="7">
        <v>95587</v>
      </c>
      <c r="H1232" s="6">
        <v>95717</v>
      </c>
      <c r="I1232" s="7">
        <v>95987</v>
      </c>
      <c r="J1232" s="6">
        <v>96106</v>
      </c>
      <c r="K1232" s="7">
        <v>97054</v>
      </c>
      <c r="L1232" s="6">
        <v>97355</v>
      </c>
      <c r="M1232" s="7">
        <v>97439</v>
      </c>
      <c r="N1232" s="6">
        <v>97527</v>
      </c>
      <c r="O1232" s="7">
        <v>97840</v>
      </c>
      <c r="P1232" s="6">
        <v>98266</v>
      </c>
    </row>
    <row r="1233" spans="2:16">
      <c r="B1233" s="6">
        <v>93430</v>
      </c>
      <c r="C1233" s="7">
        <v>93626</v>
      </c>
      <c r="D1233" s="6">
        <v>94946</v>
      </c>
      <c r="E1233" s="7">
        <v>95321</v>
      </c>
      <c r="F1233" s="6">
        <v>95462</v>
      </c>
      <c r="G1233" s="7">
        <v>95589</v>
      </c>
      <c r="H1233" s="6">
        <v>95724</v>
      </c>
      <c r="I1233" s="7">
        <v>95988</v>
      </c>
      <c r="J1233" s="6">
        <v>96107</v>
      </c>
      <c r="K1233" s="7">
        <v>97057</v>
      </c>
      <c r="L1233" s="6">
        <v>97358</v>
      </c>
      <c r="M1233" s="7">
        <v>97441</v>
      </c>
      <c r="N1233" s="6">
        <v>97531</v>
      </c>
      <c r="O1233" s="7">
        <v>97841</v>
      </c>
      <c r="P1233" s="6">
        <v>98267</v>
      </c>
    </row>
    <row r="1234" spans="2:16">
      <c r="B1234" s="6">
        <v>93432</v>
      </c>
      <c r="C1234" s="7">
        <v>93628</v>
      </c>
      <c r="D1234" s="6">
        <v>94950</v>
      </c>
      <c r="E1234" s="7">
        <v>95322</v>
      </c>
      <c r="F1234" s="6">
        <v>95463</v>
      </c>
      <c r="G1234" s="7">
        <v>95601</v>
      </c>
      <c r="H1234" s="6">
        <v>95726</v>
      </c>
      <c r="I1234" s="7">
        <v>96006</v>
      </c>
      <c r="J1234" s="6">
        <v>96108</v>
      </c>
      <c r="K1234" s="7">
        <v>97064</v>
      </c>
      <c r="L1234" s="6">
        <v>97360</v>
      </c>
      <c r="M1234" s="7">
        <v>97442</v>
      </c>
      <c r="N1234" s="6">
        <v>97532</v>
      </c>
      <c r="O1234" s="7">
        <v>97843</v>
      </c>
      <c r="P1234" s="6">
        <v>98284</v>
      </c>
    </row>
    <row r="1235" spans="2:16">
      <c r="B1235" s="6">
        <v>93441</v>
      </c>
      <c r="C1235" s="7">
        <v>93633</v>
      </c>
      <c r="D1235" s="6">
        <v>94956</v>
      </c>
      <c r="E1235" s="7">
        <v>95323</v>
      </c>
      <c r="F1235" s="6">
        <v>95464</v>
      </c>
      <c r="G1235" s="7">
        <v>95606</v>
      </c>
      <c r="H1235" s="6">
        <v>95728</v>
      </c>
      <c r="I1235" s="7">
        <v>96007</v>
      </c>
      <c r="J1235" s="6">
        <v>96109</v>
      </c>
      <c r="K1235" s="7">
        <v>97065</v>
      </c>
      <c r="L1235" s="6">
        <v>97368</v>
      </c>
      <c r="M1235" s="7">
        <v>97443</v>
      </c>
      <c r="N1235" s="6">
        <v>97536</v>
      </c>
      <c r="O1235" s="7">
        <v>97844</v>
      </c>
      <c r="P1235" s="6">
        <v>98287</v>
      </c>
    </row>
    <row r="1236" spans="2:16">
      <c r="B1236" s="6">
        <v>93446</v>
      </c>
      <c r="C1236" s="7">
        <v>93634</v>
      </c>
      <c r="D1236" s="6">
        <v>94963</v>
      </c>
      <c r="E1236" s="7">
        <v>95325</v>
      </c>
      <c r="F1236" s="6">
        <v>95467</v>
      </c>
      <c r="G1236" s="7">
        <v>95607</v>
      </c>
      <c r="H1236" s="6">
        <v>95736</v>
      </c>
      <c r="I1236" s="7">
        <v>96009</v>
      </c>
      <c r="J1236" s="6">
        <v>96110</v>
      </c>
      <c r="K1236" s="7">
        <v>97067</v>
      </c>
      <c r="L1236" s="6">
        <v>97370</v>
      </c>
      <c r="M1236" s="7">
        <v>97446</v>
      </c>
      <c r="N1236" s="6">
        <v>97537</v>
      </c>
      <c r="O1236" s="7">
        <v>97845</v>
      </c>
      <c r="P1236" s="6">
        <v>98288</v>
      </c>
    </row>
    <row r="1237" spans="2:16">
      <c r="B1237" s="6">
        <v>93450</v>
      </c>
      <c r="C1237" s="7">
        <v>93635</v>
      </c>
      <c r="D1237" s="6">
        <v>94970</v>
      </c>
      <c r="E1237" s="7">
        <v>95327</v>
      </c>
      <c r="F1237" s="6">
        <v>95469</v>
      </c>
      <c r="G1237" s="7">
        <v>95612</v>
      </c>
      <c r="H1237" s="6">
        <v>95912</v>
      </c>
      <c r="I1237" s="7">
        <v>96013</v>
      </c>
      <c r="J1237" s="6">
        <v>96111</v>
      </c>
      <c r="K1237" s="7">
        <v>97101</v>
      </c>
      <c r="L1237" s="6">
        <v>97371</v>
      </c>
      <c r="M1237" s="7">
        <v>97448</v>
      </c>
      <c r="N1237" s="6">
        <v>97539</v>
      </c>
      <c r="O1237" s="7">
        <v>97846</v>
      </c>
      <c r="P1237" s="6">
        <v>98294</v>
      </c>
    </row>
    <row r="1238" spans="2:16">
      <c r="B1238" s="6">
        <v>93451</v>
      </c>
      <c r="C1238" s="7">
        <v>93640</v>
      </c>
      <c r="D1238" s="6">
        <v>94971</v>
      </c>
      <c r="E1238" s="7">
        <v>95329</v>
      </c>
      <c r="F1238" s="6">
        <v>95471</v>
      </c>
      <c r="G1238" s="7">
        <v>95613</v>
      </c>
      <c r="H1238" s="6">
        <v>95917</v>
      </c>
      <c r="I1238" s="7">
        <v>96015</v>
      </c>
      <c r="J1238" s="6">
        <v>96113</v>
      </c>
      <c r="K1238" s="7">
        <v>97102</v>
      </c>
      <c r="L1238" s="6">
        <v>97374</v>
      </c>
      <c r="M1238" s="7">
        <v>97449</v>
      </c>
      <c r="N1238" s="6">
        <v>97544</v>
      </c>
      <c r="O1238" s="7">
        <v>97857</v>
      </c>
      <c r="P1238" s="6">
        <v>98295</v>
      </c>
    </row>
    <row r="1239" spans="2:16">
      <c r="B1239" s="6">
        <v>93452</v>
      </c>
      <c r="C1239" s="7">
        <v>93644</v>
      </c>
      <c r="D1239" s="6">
        <v>94973</v>
      </c>
      <c r="E1239" s="7">
        <v>95335</v>
      </c>
      <c r="F1239" s="6">
        <v>95485</v>
      </c>
      <c r="G1239" s="7">
        <v>95614</v>
      </c>
      <c r="H1239" s="6">
        <v>95918</v>
      </c>
      <c r="I1239" s="7">
        <v>96016</v>
      </c>
      <c r="J1239" s="6">
        <v>96118</v>
      </c>
      <c r="K1239" s="7">
        <v>97103</v>
      </c>
      <c r="L1239" s="6">
        <v>97375</v>
      </c>
      <c r="M1239" s="7">
        <v>97450</v>
      </c>
      <c r="N1239" s="6">
        <v>97603</v>
      </c>
      <c r="O1239" s="7">
        <v>97861</v>
      </c>
      <c r="P1239" s="6">
        <v>98304</v>
      </c>
    </row>
    <row r="1240" spans="2:16">
      <c r="B1240" s="6">
        <v>93461</v>
      </c>
      <c r="C1240" s="7">
        <v>93645</v>
      </c>
      <c r="D1240" s="6">
        <v>95006</v>
      </c>
      <c r="E1240" s="7">
        <v>95338</v>
      </c>
      <c r="F1240" s="6">
        <v>95490</v>
      </c>
      <c r="G1240" s="7">
        <v>95615</v>
      </c>
      <c r="H1240" s="6">
        <v>95923</v>
      </c>
      <c r="I1240" s="7">
        <v>96020</v>
      </c>
      <c r="J1240" s="6">
        <v>96120</v>
      </c>
      <c r="K1240" s="7">
        <v>97106</v>
      </c>
      <c r="L1240" s="6">
        <v>97376</v>
      </c>
      <c r="M1240" s="7">
        <v>97452</v>
      </c>
      <c r="N1240" s="6">
        <v>97620</v>
      </c>
      <c r="O1240" s="7">
        <v>97862</v>
      </c>
      <c r="P1240" s="6">
        <v>98305</v>
      </c>
    </row>
    <row r="1250" spans="2:16">
      <c r="B1250" s="2" t="str">
        <f>B8</f>
        <v>Effective June 1, 2025</v>
      </c>
    </row>
    <row r="1251" ht="13.5"/>
    <row r="1252" ht="13.5" spans="2:16">
      <c r="B1252" s="3" t="s">
        <v>1318</v>
      </c>
      <c r="C1252" s="4"/>
      <c r="D1252" s="4"/>
      <c r="E1252" s="4"/>
      <c r="F1252" s="4"/>
      <c r="G1252" s="4"/>
      <c r="H1252" s="4"/>
      <c r="I1252" s="4"/>
      <c r="J1252" s="4"/>
      <c r="K1252" s="4"/>
      <c r="L1252" s="4"/>
      <c r="M1252" s="4"/>
      <c r="N1252" s="4"/>
      <c r="O1252" s="4"/>
      <c r="P1252" s="5"/>
    </row>
    <row r="1254" spans="2:16">
      <c r="B1254" s="6">
        <v>98320</v>
      </c>
      <c r="C1254" s="7">
        <v>98554</v>
      </c>
      <c r="D1254" s="6">
        <v>98624</v>
      </c>
      <c r="E1254" s="7">
        <v>98852</v>
      </c>
      <c r="F1254" s="6">
        <v>99109</v>
      </c>
      <c r="G1254" s="7">
        <v>99330</v>
      </c>
    </row>
    <row r="1255" spans="2:16">
      <c r="B1255" s="6">
        <v>98323</v>
      </c>
      <c r="C1255" s="7">
        <v>98555</v>
      </c>
      <c r="D1255" s="6">
        <v>98625</v>
      </c>
      <c r="E1255" s="7">
        <v>98855</v>
      </c>
      <c r="F1255" s="6">
        <v>99110</v>
      </c>
      <c r="G1255" s="7">
        <v>99332</v>
      </c>
    </row>
    <row r="1256" spans="2:16">
      <c r="B1256" s="6">
        <v>98328</v>
      </c>
      <c r="C1256" s="7">
        <v>98557</v>
      </c>
      <c r="D1256" s="6">
        <v>98628</v>
      </c>
      <c r="E1256" s="7">
        <v>98856</v>
      </c>
      <c r="F1256" s="6">
        <v>99111</v>
      </c>
      <c r="G1256" s="7">
        <v>99335</v>
      </c>
    </row>
    <row r="1257" spans="2:16">
      <c r="B1257" s="6">
        <v>98329</v>
      </c>
      <c r="C1257" s="7">
        <v>98561</v>
      </c>
      <c r="D1257" s="6">
        <v>98629</v>
      </c>
      <c r="E1257" s="7">
        <v>98857</v>
      </c>
      <c r="F1257" s="6">
        <v>99113</v>
      </c>
      <c r="G1257" s="7">
        <v>99341</v>
      </c>
    </row>
    <row r="1258" spans="2:16">
      <c r="B1258" s="6">
        <v>98331</v>
      </c>
      <c r="C1258" s="7">
        <v>98562</v>
      </c>
      <c r="D1258" s="6">
        <v>98631</v>
      </c>
      <c r="E1258" s="7">
        <v>98858</v>
      </c>
      <c r="F1258" s="6">
        <v>99114</v>
      </c>
      <c r="G1258" s="7">
        <v>99343</v>
      </c>
    </row>
    <row r="1259" spans="2:16">
      <c r="B1259" s="6">
        <v>98336</v>
      </c>
      <c r="C1259" s="7">
        <v>98563</v>
      </c>
      <c r="D1259" s="6">
        <v>98635</v>
      </c>
      <c r="E1259" s="7">
        <v>98860</v>
      </c>
      <c r="F1259" s="6">
        <v>99118</v>
      </c>
      <c r="G1259" s="7">
        <v>99344</v>
      </c>
    </row>
    <row r="1260" spans="2:16">
      <c r="B1260" s="6">
        <v>98338</v>
      </c>
      <c r="C1260" s="7">
        <v>98564</v>
      </c>
      <c r="D1260" s="6">
        <v>98637</v>
      </c>
      <c r="E1260" s="7">
        <v>98862</v>
      </c>
      <c r="F1260" s="6">
        <v>99125</v>
      </c>
      <c r="G1260" s="7">
        <v>99345</v>
      </c>
    </row>
    <row r="1261" spans="2:16">
      <c r="B1261" s="6">
        <v>98339</v>
      </c>
      <c r="C1261" s="7">
        <v>98565</v>
      </c>
      <c r="D1261" s="6">
        <v>98638</v>
      </c>
      <c r="E1261" s="7">
        <v>98922</v>
      </c>
      <c r="F1261" s="6">
        <v>99126</v>
      </c>
      <c r="G1261" s="7">
        <v>99346</v>
      </c>
    </row>
    <row r="1262" spans="2:16">
      <c r="B1262" s="6">
        <v>98340</v>
      </c>
      <c r="C1262" s="7">
        <v>98566</v>
      </c>
      <c r="D1262" s="6">
        <v>98639</v>
      </c>
      <c r="E1262" s="7">
        <v>98926</v>
      </c>
      <c r="F1262" s="6">
        <v>99127</v>
      </c>
      <c r="G1262" s="7">
        <v>99347</v>
      </c>
    </row>
    <row r="1263" spans="2:16">
      <c r="B1263" s="6">
        <v>98348</v>
      </c>
      <c r="C1263" s="7">
        <v>98568</v>
      </c>
      <c r="D1263" s="6">
        <v>98641</v>
      </c>
      <c r="E1263" s="7">
        <v>98930</v>
      </c>
      <c r="F1263" s="6">
        <v>99128</v>
      </c>
      <c r="G1263" s="7">
        <v>99348</v>
      </c>
    </row>
    <row r="1264" spans="2:16">
      <c r="B1264" s="6">
        <v>98349</v>
      </c>
      <c r="C1264" s="7">
        <v>98570</v>
      </c>
      <c r="D1264" s="6">
        <v>98644</v>
      </c>
      <c r="E1264" s="7">
        <v>98932</v>
      </c>
      <c r="F1264" s="6">
        <v>99133</v>
      </c>
      <c r="G1264" s="7">
        <v>99349</v>
      </c>
    </row>
    <row r="1265" spans="2:7">
      <c r="B1265" s="6">
        <v>98350</v>
      </c>
      <c r="C1265" s="7">
        <v>98571</v>
      </c>
      <c r="D1265" s="6">
        <v>98645</v>
      </c>
      <c r="E1265" s="7">
        <v>98933</v>
      </c>
      <c r="F1265" s="6">
        <v>99135</v>
      </c>
      <c r="G1265" s="7">
        <v>99350</v>
      </c>
    </row>
    <row r="1266" spans="2:7">
      <c r="B1266" s="6">
        <v>98351</v>
      </c>
      <c r="C1266" s="7">
        <v>98572</v>
      </c>
      <c r="D1266" s="6">
        <v>98647</v>
      </c>
      <c r="E1266" s="7">
        <v>98935</v>
      </c>
      <c r="F1266" s="6">
        <v>99139</v>
      </c>
      <c r="G1266" s="7">
        <v>99357</v>
      </c>
    </row>
    <row r="1267" spans="2:7">
      <c r="B1267" s="6">
        <v>98355</v>
      </c>
      <c r="C1267" s="7">
        <v>98576</v>
      </c>
      <c r="D1267" s="6">
        <v>98648</v>
      </c>
      <c r="E1267" s="7">
        <v>98936</v>
      </c>
      <c r="F1267" s="6">
        <v>99141</v>
      </c>
      <c r="G1267" s="7">
        <v>99359</v>
      </c>
    </row>
    <row r="1268" spans="2:7">
      <c r="B1268" s="6">
        <v>98356</v>
      </c>
      <c r="C1268" s="7">
        <v>98577</v>
      </c>
      <c r="D1268" s="6">
        <v>98649</v>
      </c>
      <c r="E1268" s="7">
        <v>98937</v>
      </c>
      <c r="F1268" s="6">
        <v>99146</v>
      </c>
      <c r="G1268" s="7">
        <v>99360</v>
      </c>
    </row>
    <row r="1269" spans="2:7">
      <c r="B1269" s="6">
        <v>98357</v>
      </c>
      <c r="C1269" s="7">
        <v>98579</v>
      </c>
      <c r="D1269" s="6">
        <v>98651</v>
      </c>
      <c r="E1269" s="7">
        <v>98938</v>
      </c>
      <c r="F1269" s="6">
        <v>99147</v>
      </c>
      <c r="G1269" s="7">
        <v>99361</v>
      </c>
    </row>
    <row r="1270" spans="2:7">
      <c r="B1270" s="6">
        <v>98358</v>
      </c>
      <c r="C1270" s="7">
        <v>98581</v>
      </c>
      <c r="D1270" s="6">
        <v>98670</v>
      </c>
      <c r="E1270" s="7">
        <v>98940</v>
      </c>
      <c r="F1270" s="6">
        <v>99148</v>
      </c>
      <c r="G1270" s="7">
        <v>99371</v>
      </c>
    </row>
    <row r="1271" spans="2:7">
      <c r="B1271" s="6">
        <v>98360</v>
      </c>
      <c r="C1271" s="7">
        <v>98582</v>
      </c>
      <c r="D1271" s="6">
        <v>98672</v>
      </c>
      <c r="E1271" s="7">
        <v>98941</v>
      </c>
      <c r="F1271" s="6">
        <v>99149</v>
      </c>
      <c r="G1271" s="7">
        <v>99402</v>
      </c>
    </row>
    <row r="1272" spans="2:7">
      <c r="B1272" s="6">
        <v>98363</v>
      </c>
      <c r="C1272" s="7">
        <v>98585</v>
      </c>
      <c r="D1272" s="6">
        <v>98673</v>
      </c>
      <c r="E1272" s="7">
        <v>98943</v>
      </c>
      <c r="F1272" s="6">
        <v>99150</v>
      </c>
    </row>
    <row r="1273" spans="2:7">
      <c r="B1273" s="6">
        <v>98364</v>
      </c>
      <c r="C1273" s="7">
        <v>98586</v>
      </c>
      <c r="D1273" s="6">
        <v>98675</v>
      </c>
      <c r="E1273" s="7">
        <v>98946</v>
      </c>
      <c r="F1273" s="6">
        <v>99151</v>
      </c>
    </row>
    <row r="1274" spans="2:7">
      <c r="B1274" s="6">
        <v>98365</v>
      </c>
      <c r="C1274" s="7">
        <v>98587</v>
      </c>
      <c r="D1274" s="6">
        <v>98811</v>
      </c>
      <c r="E1274" s="7">
        <v>98947</v>
      </c>
      <c r="F1274" s="6">
        <v>99152</v>
      </c>
    </row>
    <row r="1275" spans="2:7">
      <c r="B1275" s="6">
        <v>98376</v>
      </c>
      <c r="C1275" s="7">
        <v>98588</v>
      </c>
      <c r="D1275" s="6">
        <v>98812</v>
      </c>
      <c r="E1275" s="7">
        <v>98948</v>
      </c>
      <c r="F1275" s="6">
        <v>99154</v>
      </c>
    </row>
    <row r="1276" spans="2:7">
      <c r="B1276" s="6">
        <v>98377</v>
      </c>
      <c r="C1276" s="7">
        <v>98589</v>
      </c>
      <c r="D1276" s="6">
        <v>98813</v>
      </c>
      <c r="E1276" s="7">
        <v>98950</v>
      </c>
      <c r="F1276" s="6">
        <v>99155</v>
      </c>
    </row>
    <row r="1277" spans="2:7">
      <c r="B1277" s="6">
        <v>98380</v>
      </c>
      <c r="C1277" s="7">
        <v>98590</v>
      </c>
      <c r="D1277" s="6">
        <v>98814</v>
      </c>
      <c r="E1277" s="7">
        <v>98952</v>
      </c>
      <c r="F1277" s="6">
        <v>99156</v>
      </c>
    </row>
    <row r="1278" spans="2:7">
      <c r="B1278" s="6">
        <v>98382</v>
      </c>
      <c r="C1278" s="7">
        <v>98591</v>
      </c>
      <c r="D1278" s="6">
        <v>98815</v>
      </c>
      <c r="E1278" s="7">
        <v>99003</v>
      </c>
      <c r="F1278" s="6">
        <v>99159</v>
      </c>
    </row>
    <row r="1279" spans="2:7">
      <c r="B1279" s="6">
        <v>98394</v>
      </c>
      <c r="C1279" s="7">
        <v>98592</v>
      </c>
      <c r="D1279" s="6">
        <v>98816</v>
      </c>
      <c r="E1279" s="7">
        <v>99004</v>
      </c>
      <c r="F1279" s="6">
        <v>99161</v>
      </c>
    </row>
    <row r="1280" spans="2:7">
      <c r="B1280" s="6">
        <v>98396</v>
      </c>
      <c r="C1280" s="7">
        <v>98593</v>
      </c>
      <c r="D1280" s="6">
        <v>98819</v>
      </c>
      <c r="E1280" s="7">
        <v>99006</v>
      </c>
      <c r="F1280" s="6">
        <v>99166</v>
      </c>
    </row>
    <row r="1281" spans="2:6">
      <c r="B1281" s="6">
        <v>98397</v>
      </c>
      <c r="C1281" s="7">
        <v>98595</v>
      </c>
      <c r="D1281" s="6">
        <v>98821</v>
      </c>
      <c r="E1281" s="7">
        <v>99008</v>
      </c>
      <c r="F1281" s="6">
        <v>99167</v>
      </c>
    </row>
    <row r="1282" spans="2:6">
      <c r="B1282" s="6">
        <v>98527</v>
      </c>
      <c r="C1282" s="7">
        <v>98596</v>
      </c>
      <c r="D1282" s="6">
        <v>98822</v>
      </c>
      <c r="E1282" s="7">
        <v>99012</v>
      </c>
      <c r="F1282" s="6">
        <v>99169</v>
      </c>
    </row>
    <row r="1283" spans="2:6">
      <c r="B1283" s="6">
        <v>98530</v>
      </c>
      <c r="C1283" s="7">
        <v>98597</v>
      </c>
      <c r="D1283" s="6">
        <v>98826</v>
      </c>
      <c r="E1283" s="7">
        <v>99015</v>
      </c>
      <c r="F1283" s="6">
        <v>99170</v>
      </c>
    </row>
    <row r="1284" spans="2:6">
      <c r="B1284" s="6">
        <v>98533</v>
      </c>
      <c r="C1284" s="7">
        <v>98601</v>
      </c>
      <c r="D1284" s="6">
        <v>98827</v>
      </c>
      <c r="E1284" s="7">
        <v>99023</v>
      </c>
      <c r="F1284" s="6">
        <v>99171</v>
      </c>
    </row>
    <row r="1285" spans="2:6">
      <c r="B1285" s="6">
        <v>98535</v>
      </c>
      <c r="C1285" s="7">
        <v>98603</v>
      </c>
      <c r="D1285" s="6">
        <v>98829</v>
      </c>
      <c r="E1285" s="7">
        <v>99026</v>
      </c>
      <c r="F1285" s="6">
        <v>99173</v>
      </c>
    </row>
    <row r="1286" spans="2:6">
      <c r="B1286" s="6">
        <v>98536</v>
      </c>
      <c r="C1286" s="7">
        <v>98610</v>
      </c>
      <c r="D1286" s="6">
        <v>98831</v>
      </c>
      <c r="E1286" s="7">
        <v>99031</v>
      </c>
      <c r="F1286" s="6">
        <v>99179</v>
      </c>
    </row>
    <row r="1287" spans="2:6">
      <c r="B1287" s="6">
        <v>98537</v>
      </c>
      <c r="C1287" s="7">
        <v>98611</v>
      </c>
      <c r="D1287" s="6">
        <v>98833</v>
      </c>
      <c r="E1287" s="7">
        <v>99033</v>
      </c>
      <c r="F1287" s="6">
        <v>99180</v>
      </c>
    </row>
    <row r="1288" spans="2:6">
      <c r="B1288" s="6">
        <v>98538</v>
      </c>
      <c r="C1288" s="7">
        <v>98612</v>
      </c>
      <c r="D1288" s="6">
        <v>98836</v>
      </c>
      <c r="E1288" s="7">
        <v>99034</v>
      </c>
      <c r="F1288" s="6">
        <v>99181</v>
      </c>
    </row>
    <row r="1289" spans="2:6">
      <c r="B1289" s="6">
        <v>98541</v>
      </c>
      <c r="C1289" s="7">
        <v>98613</v>
      </c>
      <c r="D1289" s="6">
        <v>98840</v>
      </c>
      <c r="E1289" s="7">
        <v>99036</v>
      </c>
      <c r="F1289" s="6">
        <v>99185</v>
      </c>
    </row>
    <row r="1290" spans="2:6">
      <c r="B1290" s="6">
        <v>98542</v>
      </c>
      <c r="C1290" s="7">
        <v>98614</v>
      </c>
      <c r="D1290" s="6">
        <v>98843</v>
      </c>
      <c r="E1290" s="7">
        <v>99039</v>
      </c>
      <c r="F1290" s="6">
        <v>99320</v>
      </c>
    </row>
    <row r="1291" spans="2:6">
      <c r="B1291" s="6">
        <v>98546</v>
      </c>
      <c r="C1291" s="7">
        <v>98616</v>
      </c>
      <c r="D1291" s="6">
        <v>98846</v>
      </c>
      <c r="E1291" s="7">
        <v>99101</v>
      </c>
      <c r="F1291" s="6">
        <v>99321</v>
      </c>
    </row>
    <row r="1292" spans="2:6">
      <c r="B1292" s="6">
        <v>98547</v>
      </c>
      <c r="C1292" s="7">
        <v>98617</v>
      </c>
      <c r="D1292" s="6">
        <v>98847</v>
      </c>
      <c r="E1292" s="7">
        <v>99102</v>
      </c>
      <c r="F1292" s="6">
        <v>99326</v>
      </c>
    </row>
    <row r="1293" spans="2:6">
      <c r="B1293" s="6">
        <v>98548</v>
      </c>
      <c r="C1293" s="7">
        <v>98619</v>
      </c>
      <c r="D1293" s="6">
        <v>98849</v>
      </c>
      <c r="E1293" s="7">
        <v>99103</v>
      </c>
      <c r="F1293" s="6">
        <v>99328</v>
      </c>
    </row>
    <row r="1294" spans="2:6">
      <c r="B1294" s="6">
        <v>98550</v>
      </c>
      <c r="C1294" s="7">
        <v>98620</v>
      </c>
      <c r="D1294" s="6">
        <v>98851</v>
      </c>
      <c r="E1294" s="7">
        <v>99107</v>
      </c>
      <c r="F1294" s="6">
        <v>99329</v>
      </c>
    </row>
    <row r="1314" spans="2:16">
      <c r="B1314" s="2"/>
    </row>
    <row r="1316" spans="2:16">
      <c r="B1316" s="12"/>
      <c r="C1316" s="13"/>
      <c r="D1316" s="13"/>
      <c r="E1316" s="13"/>
      <c r="F1316" s="13"/>
      <c r="G1316" s="13"/>
      <c r="H1316" s="13"/>
      <c r="I1316" s="13"/>
      <c r="J1316" s="13"/>
      <c r="K1316" s="13"/>
      <c r="L1316" s="13"/>
      <c r="M1316" s="13"/>
      <c r="N1316" s="13"/>
      <c r="O1316" s="13"/>
      <c r="P1316" s="13"/>
    </row>
    <row r="1318" spans="2:16">
      <c r="B1318" s="8"/>
      <c r="C1318" s="8"/>
      <c r="D1318" s="8"/>
      <c r="E1318" s="8"/>
      <c r="F1318" s="8"/>
      <c r="G1318" s="8"/>
      <c r="H1318" s="8"/>
      <c r="I1318" s="8"/>
      <c r="J1318" s="8"/>
      <c r="K1318" s="8"/>
      <c r="L1318" s="8"/>
      <c r="M1318" s="8"/>
      <c r="N1318" s="8"/>
      <c r="O1318" s="8"/>
      <c r="P1318" s="8"/>
    </row>
    <row r="1319" spans="2:16">
      <c r="B1319" s="8"/>
      <c r="C1319" s="8"/>
      <c r="D1319" s="8"/>
      <c r="E1319" s="8"/>
      <c r="F1319" s="8"/>
      <c r="G1319" s="8"/>
      <c r="H1319" s="8"/>
      <c r="I1319" s="8"/>
      <c r="J1319" s="8"/>
      <c r="K1319" s="8"/>
      <c r="L1319" s="8"/>
      <c r="M1319" s="8"/>
      <c r="N1319" s="8"/>
      <c r="O1319" s="8"/>
      <c r="P1319" s="8"/>
    </row>
    <row r="1320" spans="2:16">
      <c r="B1320" s="8"/>
      <c r="C1320" s="8"/>
      <c r="D1320" s="8"/>
      <c r="E1320" s="8"/>
      <c r="F1320" s="8"/>
      <c r="G1320" s="8"/>
      <c r="H1320" s="8"/>
      <c r="I1320" s="8"/>
      <c r="J1320" s="8"/>
      <c r="K1320" s="8"/>
      <c r="L1320" s="8"/>
      <c r="M1320" s="8"/>
      <c r="N1320" s="8"/>
      <c r="O1320" s="8"/>
      <c r="P1320" s="8"/>
    </row>
    <row r="1321" spans="2:16">
      <c r="B1321" s="8"/>
      <c r="C1321" s="8"/>
      <c r="D1321" s="8"/>
      <c r="E1321" s="8"/>
      <c r="F1321" s="8"/>
      <c r="G1321" s="8"/>
      <c r="H1321" s="8"/>
      <c r="I1321" s="8"/>
      <c r="J1321" s="8"/>
      <c r="K1321" s="8"/>
      <c r="L1321" s="8"/>
      <c r="M1321" s="8"/>
      <c r="N1321" s="8"/>
      <c r="O1321" s="8"/>
      <c r="P1321" s="8"/>
    </row>
    <row r="1322" spans="2:16">
      <c r="B1322" s="8"/>
      <c r="C1322" s="8"/>
      <c r="D1322" s="8"/>
      <c r="E1322" s="8"/>
      <c r="F1322" s="8"/>
      <c r="G1322" s="8"/>
      <c r="H1322" s="8"/>
      <c r="I1322" s="8"/>
      <c r="J1322" s="8"/>
      <c r="K1322" s="8"/>
      <c r="L1322" s="8"/>
      <c r="M1322" s="8"/>
      <c r="N1322" s="8"/>
      <c r="O1322" s="8"/>
      <c r="P1322" s="8"/>
    </row>
    <row r="1323" spans="2:16">
      <c r="B1323" s="8"/>
      <c r="C1323" s="8"/>
      <c r="D1323" s="8"/>
      <c r="E1323" s="8"/>
      <c r="F1323" s="8"/>
      <c r="G1323" s="8"/>
      <c r="H1323" s="8"/>
      <c r="I1323" s="8"/>
      <c r="J1323" s="8"/>
      <c r="K1323" s="8"/>
      <c r="L1323" s="8"/>
      <c r="M1323" s="8"/>
      <c r="N1323" s="8"/>
      <c r="O1323" s="8"/>
      <c r="P1323" s="8"/>
    </row>
    <row r="1324" spans="2:16">
      <c r="B1324" s="8"/>
      <c r="C1324" s="8"/>
      <c r="D1324" s="8"/>
      <c r="E1324" s="8"/>
      <c r="F1324" s="8"/>
      <c r="G1324" s="8"/>
      <c r="H1324" s="8"/>
      <c r="I1324" s="8"/>
      <c r="J1324" s="8"/>
      <c r="K1324" s="8"/>
      <c r="L1324" s="8"/>
      <c r="M1324" s="8"/>
      <c r="N1324" s="8"/>
      <c r="O1324" s="8"/>
      <c r="P1324" s="8"/>
    </row>
    <row r="1325" spans="2:16">
      <c r="B1325" s="8"/>
      <c r="C1325" s="8"/>
      <c r="D1325" s="8"/>
      <c r="E1325" s="8"/>
      <c r="F1325" s="8"/>
      <c r="G1325" s="8"/>
      <c r="H1325" s="8"/>
      <c r="I1325" s="8"/>
      <c r="J1325" s="8"/>
      <c r="K1325" s="8"/>
      <c r="L1325" s="8"/>
      <c r="M1325" s="8"/>
      <c r="N1325" s="8"/>
      <c r="O1325" s="8"/>
      <c r="P1325" s="8"/>
    </row>
    <row r="1326" spans="2:16">
      <c r="B1326" s="8"/>
      <c r="C1326" s="8"/>
      <c r="D1326" s="8"/>
      <c r="E1326" s="8"/>
      <c r="F1326" s="8"/>
      <c r="G1326" s="8"/>
      <c r="H1326" s="8"/>
      <c r="I1326" s="8"/>
      <c r="J1326" s="8"/>
      <c r="K1326" s="8"/>
      <c r="L1326" s="8"/>
      <c r="M1326" s="8"/>
      <c r="N1326" s="8"/>
      <c r="O1326" s="8"/>
      <c r="P1326" s="8"/>
    </row>
    <row r="1327" spans="2:16">
      <c r="B1327" s="8"/>
      <c r="C1327" s="8"/>
      <c r="D1327" s="8"/>
      <c r="E1327" s="8"/>
      <c r="F1327" s="8"/>
      <c r="G1327" s="8"/>
      <c r="H1327" s="8"/>
      <c r="I1327" s="8"/>
      <c r="J1327" s="8"/>
      <c r="K1327" s="8"/>
      <c r="L1327" s="8"/>
      <c r="M1327" s="8"/>
      <c r="N1327" s="8"/>
      <c r="O1327" s="8"/>
      <c r="P1327" s="8"/>
    </row>
    <row r="1328" spans="2:16">
      <c r="B1328" s="8"/>
      <c r="C1328" s="8"/>
      <c r="D1328" s="8"/>
      <c r="E1328" s="8"/>
      <c r="F1328" s="8"/>
      <c r="G1328" s="8"/>
      <c r="H1328" s="8"/>
      <c r="I1328" s="8"/>
      <c r="J1328" s="8"/>
      <c r="K1328" s="8"/>
      <c r="L1328" s="8"/>
      <c r="M1328" s="8"/>
      <c r="N1328" s="8"/>
      <c r="O1328" s="8"/>
      <c r="P1328" s="8"/>
    </row>
    <row r="1329" spans="2:16">
      <c r="B1329" s="8"/>
      <c r="C1329" s="8"/>
      <c r="D1329" s="8"/>
      <c r="E1329" s="8"/>
      <c r="F1329" s="8"/>
      <c r="G1329" s="8"/>
      <c r="H1329" s="8"/>
      <c r="I1329" s="8"/>
      <c r="J1329" s="8"/>
      <c r="K1329" s="8"/>
      <c r="L1329" s="8"/>
      <c r="M1329" s="8"/>
      <c r="N1329" s="8"/>
      <c r="O1329" s="8"/>
      <c r="P1329" s="8"/>
    </row>
    <row r="1330" spans="2:16">
      <c r="B1330" s="8"/>
      <c r="C1330" s="8"/>
      <c r="D1330" s="8"/>
      <c r="E1330" s="8"/>
      <c r="F1330" s="8"/>
      <c r="G1330" s="8"/>
      <c r="H1330" s="8"/>
      <c r="I1330" s="8"/>
      <c r="J1330" s="8"/>
      <c r="K1330" s="8"/>
      <c r="L1330" s="8"/>
      <c r="M1330" s="8"/>
      <c r="N1330" s="8"/>
      <c r="O1330" s="8"/>
      <c r="P1330" s="8"/>
    </row>
    <row r="1331" spans="2:16">
      <c r="B1331" s="8"/>
      <c r="C1331" s="8"/>
      <c r="D1331" s="8"/>
      <c r="E1331" s="8"/>
      <c r="F1331" s="8"/>
      <c r="G1331" s="8"/>
      <c r="H1331" s="8"/>
      <c r="I1331" s="8"/>
      <c r="J1331" s="8"/>
      <c r="K1331" s="8"/>
      <c r="L1331" s="8"/>
      <c r="M1331" s="8"/>
      <c r="N1331" s="8"/>
      <c r="O1331" s="8"/>
      <c r="P1331" s="8"/>
    </row>
    <row r="1332" spans="2:16">
      <c r="B1332" s="8"/>
      <c r="C1332" s="8"/>
      <c r="D1332" s="8"/>
      <c r="E1332" s="8"/>
      <c r="F1332" s="8"/>
      <c r="G1332" s="8"/>
      <c r="H1332" s="8"/>
      <c r="I1332" s="8"/>
      <c r="J1332" s="8"/>
      <c r="K1332" s="8"/>
      <c r="L1332" s="8"/>
      <c r="M1332" s="8"/>
      <c r="N1332" s="8"/>
      <c r="O1332" s="8"/>
      <c r="P1332" s="8"/>
    </row>
    <row r="1333" spans="2:16">
      <c r="B1333" s="8"/>
      <c r="C1333" s="8"/>
      <c r="D1333" s="8"/>
      <c r="E1333" s="8"/>
      <c r="F1333" s="8"/>
      <c r="G1333" s="8"/>
      <c r="H1333" s="8"/>
      <c r="I1333" s="8"/>
      <c r="J1333" s="8"/>
      <c r="K1333" s="8"/>
      <c r="L1333" s="8"/>
      <c r="M1333" s="8"/>
      <c r="N1333" s="8"/>
      <c r="O1333" s="8"/>
      <c r="P1333" s="8"/>
    </row>
    <row r="1334" spans="2:16">
      <c r="B1334" s="8"/>
      <c r="C1334" s="8"/>
      <c r="D1334" s="8"/>
      <c r="E1334" s="8"/>
      <c r="F1334" s="8"/>
      <c r="G1334" s="8"/>
      <c r="H1334" s="8"/>
      <c r="I1334" s="8"/>
      <c r="J1334" s="8"/>
      <c r="K1334" s="8"/>
      <c r="L1334" s="8"/>
      <c r="M1334" s="8"/>
      <c r="N1334" s="8"/>
      <c r="O1334" s="8"/>
      <c r="P1334" s="8"/>
    </row>
    <row r="1335" spans="2:16">
      <c r="B1335" s="8"/>
      <c r="C1335" s="8"/>
      <c r="D1335" s="8"/>
      <c r="E1335" s="8"/>
      <c r="F1335" s="8"/>
      <c r="G1335" s="8"/>
      <c r="H1335" s="8"/>
      <c r="I1335" s="8"/>
      <c r="J1335" s="8"/>
      <c r="K1335" s="8"/>
      <c r="L1335" s="8"/>
      <c r="M1335" s="8"/>
      <c r="N1335" s="8"/>
      <c r="O1335" s="8"/>
      <c r="P1335" s="8"/>
    </row>
    <row r="1336" spans="2:16">
      <c r="B1336" s="8"/>
      <c r="C1336" s="8"/>
      <c r="D1336" s="8"/>
      <c r="E1336" s="8"/>
      <c r="F1336" s="8"/>
      <c r="G1336" s="8"/>
      <c r="H1336" s="8"/>
      <c r="I1336" s="8"/>
      <c r="J1336" s="8"/>
      <c r="K1336" s="8"/>
      <c r="L1336" s="8"/>
      <c r="M1336" s="8"/>
      <c r="N1336" s="8"/>
      <c r="O1336" s="8"/>
      <c r="P1336" s="8"/>
    </row>
    <row r="1337" spans="2:16">
      <c r="B1337" s="8"/>
      <c r="C1337" s="8"/>
      <c r="D1337" s="8"/>
      <c r="E1337" s="8"/>
      <c r="F1337" s="8"/>
      <c r="G1337" s="8"/>
      <c r="H1337" s="8"/>
      <c r="I1337" s="8"/>
      <c r="J1337" s="8"/>
      <c r="K1337" s="8"/>
      <c r="L1337" s="8"/>
      <c r="M1337" s="8"/>
      <c r="N1337" s="8"/>
      <c r="O1337" s="8"/>
      <c r="P1337" s="8"/>
    </row>
    <row r="1338" spans="2:16">
      <c r="B1338" s="8"/>
      <c r="C1338" s="8"/>
      <c r="D1338" s="8"/>
      <c r="E1338" s="8"/>
      <c r="F1338" s="8"/>
      <c r="G1338" s="8"/>
      <c r="H1338" s="8"/>
      <c r="I1338" s="8"/>
      <c r="J1338" s="8"/>
      <c r="K1338" s="8"/>
      <c r="L1338" s="8"/>
      <c r="M1338" s="8"/>
      <c r="N1338" s="8"/>
      <c r="O1338" s="8"/>
      <c r="P1338" s="8"/>
    </row>
    <row r="1339" spans="2:16">
      <c r="B1339" s="8"/>
      <c r="C1339" s="8"/>
      <c r="D1339" s="8"/>
      <c r="E1339" s="8"/>
      <c r="F1339" s="8"/>
      <c r="G1339" s="8"/>
      <c r="H1339" s="8"/>
      <c r="I1339" s="8"/>
      <c r="J1339" s="8"/>
      <c r="K1339" s="8"/>
      <c r="L1339" s="8"/>
      <c r="M1339" s="8"/>
      <c r="N1339" s="8"/>
      <c r="O1339" s="8"/>
      <c r="P1339" s="8"/>
    </row>
    <row r="1340" spans="2:16">
      <c r="B1340" s="8"/>
      <c r="C1340" s="8"/>
      <c r="D1340" s="8"/>
      <c r="E1340" s="8"/>
      <c r="F1340" s="8"/>
      <c r="G1340" s="8"/>
      <c r="H1340" s="8"/>
      <c r="I1340" s="8"/>
      <c r="J1340" s="8"/>
      <c r="K1340" s="8"/>
      <c r="L1340" s="8"/>
      <c r="M1340" s="8"/>
      <c r="N1340" s="8"/>
      <c r="O1340" s="8"/>
      <c r="P1340" s="8"/>
    </row>
    <row r="1341" spans="2:16">
      <c r="B1341" s="8"/>
      <c r="C1341" s="8"/>
      <c r="D1341" s="8"/>
      <c r="E1341" s="8"/>
      <c r="F1341" s="8"/>
      <c r="G1341" s="8"/>
      <c r="H1341" s="8"/>
      <c r="I1341" s="8"/>
      <c r="J1341" s="8"/>
      <c r="K1341" s="8"/>
      <c r="L1341" s="8"/>
      <c r="M1341" s="8"/>
      <c r="N1341" s="8"/>
      <c r="O1341" s="8"/>
      <c r="P1341" s="8"/>
    </row>
    <row r="1342" spans="2:16">
      <c r="B1342" s="8"/>
      <c r="C1342" s="8"/>
      <c r="D1342" s="8"/>
      <c r="E1342" s="8"/>
      <c r="F1342" s="8"/>
      <c r="G1342" s="8"/>
      <c r="H1342" s="8"/>
      <c r="I1342" s="8"/>
      <c r="J1342" s="8"/>
      <c r="K1342" s="8"/>
      <c r="L1342" s="8"/>
      <c r="M1342" s="8"/>
      <c r="N1342" s="8"/>
      <c r="O1342" s="8"/>
      <c r="P1342" s="8"/>
    </row>
    <row r="1343" spans="2:16">
      <c r="B1343" s="8"/>
      <c r="C1343" s="8"/>
      <c r="D1343" s="8"/>
      <c r="E1343" s="8"/>
      <c r="F1343" s="8"/>
      <c r="G1343" s="8"/>
      <c r="H1343" s="8"/>
      <c r="I1343" s="8"/>
      <c r="J1343" s="8"/>
      <c r="K1343" s="8"/>
      <c r="L1343" s="8"/>
      <c r="M1343" s="8"/>
      <c r="N1343" s="8"/>
      <c r="O1343" s="8"/>
      <c r="P1343" s="8"/>
    </row>
    <row r="1344" spans="2:16">
      <c r="B1344" s="8"/>
      <c r="C1344" s="8"/>
      <c r="D1344" s="8"/>
      <c r="E1344" s="8"/>
      <c r="F1344" s="8"/>
      <c r="G1344" s="8"/>
      <c r="H1344" s="8"/>
      <c r="I1344" s="8"/>
      <c r="J1344" s="8"/>
      <c r="K1344" s="8"/>
      <c r="L1344" s="8"/>
      <c r="M1344" s="8"/>
      <c r="N1344" s="8"/>
      <c r="O1344" s="8"/>
      <c r="P1344" s="8"/>
    </row>
    <row r="1345" spans="2:16">
      <c r="B1345" s="8"/>
      <c r="C1345" s="8"/>
      <c r="D1345" s="8"/>
      <c r="E1345" s="8"/>
      <c r="F1345" s="8"/>
      <c r="G1345" s="8"/>
      <c r="H1345" s="8"/>
      <c r="I1345" s="8"/>
      <c r="J1345" s="8"/>
      <c r="K1345" s="8"/>
      <c r="L1345" s="8"/>
      <c r="M1345" s="8"/>
      <c r="N1345" s="8"/>
      <c r="O1345" s="8"/>
      <c r="P1345" s="8"/>
    </row>
    <row r="1346" spans="2:16">
      <c r="B1346" s="8"/>
      <c r="C1346" s="8"/>
      <c r="D1346" s="8"/>
      <c r="E1346" s="8"/>
      <c r="F1346" s="8"/>
      <c r="G1346" s="8"/>
      <c r="H1346" s="8"/>
      <c r="I1346" s="8"/>
      <c r="J1346" s="8"/>
      <c r="K1346" s="8"/>
      <c r="L1346" s="8"/>
      <c r="M1346" s="8"/>
      <c r="N1346" s="8"/>
      <c r="O1346" s="8"/>
      <c r="P1346" s="8"/>
    </row>
    <row r="1347" spans="2:16">
      <c r="B1347" s="8"/>
      <c r="C1347" s="8"/>
      <c r="D1347" s="8"/>
      <c r="E1347" s="8"/>
      <c r="F1347" s="8"/>
      <c r="G1347" s="8"/>
      <c r="H1347" s="8"/>
      <c r="I1347" s="8"/>
      <c r="J1347" s="8"/>
      <c r="K1347" s="8"/>
      <c r="L1347" s="8"/>
      <c r="M1347" s="8"/>
      <c r="N1347" s="8"/>
      <c r="O1347" s="8"/>
      <c r="P1347" s="8"/>
    </row>
    <row r="1348" spans="2:16">
      <c r="B1348" s="8"/>
      <c r="C1348" s="8"/>
      <c r="D1348" s="8"/>
      <c r="E1348" s="8"/>
      <c r="F1348" s="8"/>
      <c r="G1348" s="8"/>
      <c r="H1348" s="8"/>
      <c r="I1348" s="8"/>
      <c r="J1348" s="8"/>
      <c r="K1348" s="8"/>
      <c r="L1348" s="8"/>
      <c r="M1348" s="8"/>
      <c r="N1348" s="8"/>
      <c r="O1348" s="8"/>
      <c r="P1348" s="8"/>
    </row>
    <row r="1349" spans="2:16">
      <c r="B1349" s="8"/>
      <c r="C1349" s="8"/>
      <c r="D1349" s="8"/>
      <c r="E1349" s="8"/>
      <c r="F1349" s="8"/>
      <c r="G1349" s="8"/>
      <c r="H1349" s="8"/>
      <c r="I1349" s="8"/>
      <c r="J1349" s="8"/>
      <c r="K1349" s="8"/>
      <c r="L1349" s="8"/>
      <c r="M1349" s="8"/>
      <c r="N1349" s="8"/>
      <c r="O1349" s="8"/>
      <c r="P1349" s="8"/>
    </row>
    <row r="1350" spans="2:16">
      <c r="B1350" s="8"/>
      <c r="C1350" s="8"/>
      <c r="D1350" s="8"/>
      <c r="E1350" s="8"/>
      <c r="F1350" s="8"/>
      <c r="G1350" s="8"/>
      <c r="H1350" s="8"/>
      <c r="I1350" s="8"/>
      <c r="J1350" s="8"/>
      <c r="K1350" s="8"/>
      <c r="L1350" s="8"/>
      <c r="M1350" s="8"/>
      <c r="N1350" s="8"/>
      <c r="O1350" s="8"/>
      <c r="P1350" s="8"/>
    </row>
    <row r="1351" spans="2:16">
      <c r="B1351" s="8"/>
      <c r="C1351" s="8"/>
      <c r="D1351" s="8"/>
      <c r="E1351" s="8"/>
      <c r="F1351" s="8"/>
      <c r="G1351" s="8"/>
      <c r="H1351" s="8"/>
      <c r="I1351" s="8"/>
      <c r="J1351" s="8"/>
      <c r="K1351" s="8"/>
      <c r="L1351" s="8"/>
      <c r="M1351" s="8"/>
      <c r="N1351" s="8"/>
      <c r="O1351" s="8"/>
      <c r="P1351" s="8"/>
    </row>
    <row r="1352" spans="2:16">
      <c r="B1352" s="8"/>
      <c r="C1352" s="8"/>
      <c r="D1352" s="8"/>
      <c r="E1352" s="8"/>
      <c r="F1352" s="8"/>
      <c r="G1352" s="8"/>
      <c r="H1352" s="8"/>
      <c r="I1352" s="8"/>
      <c r="J1352" s="8"/>
      <c r="K1352" s="8"/>
      <c r="L1352" s="8"/>
      <c r="M1352" s="8"/>
      <c r="N1352" s="8"/>
      <c r="O1352" s="8"/>
      <c r="P1352" s="8"/>
    </row>
    <row r="1353" spans="2:16">
      <c r="B1353" s="8"/>
      <c r="C1353" s="8"/>
      <c r="D1353" s="8"/>
      <c r="E1353" s="8"/>
      <c r="F1353" s="8"/>
      <c r="G1353" s="8"/>
      <c r="H1353" s="8"/>
      <c r="I1353" s="8"/>
      <c r="J1353" s="8"/>
      <c r="K1353" s="8"/>
      <c r="L1353" s="8"/>
      <c r="M1353" s="8"/>
      <c r="N1353" s="8"/>
      <c r="O1353" s="8"/>
      <c r="P1353" s="8"/>
    </row>
    <row r="1354" spans="2:16">
      <c r="B1354" s="8"/>
      <c r="C1354" s="8"/>
      <c r="D1354" s="8"/>
      <c r="E1354" s="8"/>
      <c r="F1354" s="8"/>
      <c r="G1354" s="8"/>
      <c r="H1354" s="8"/>
      <c r="I1354" s="8"/>
      <c r="J1354" s="8"/>
      <c r="K1354" s="8"/>
      <c r="L1354" s="8"/>
      <c r="M1354" s="8"/>
      <c r="N1354" s="8"/>
      <c r="O1354" s="8"/>
      <c r="P1354" s="8"/>
    </row>
    <row r="1355" spans="2:16">
      <c r="B1355" s="8"/>
      <c r="C1355" s="8"/>
      <c r="D1355" s="8"/>
      <c r="E1355" s="8"/>
      <c r="F1355" s="8"/>
      <c r="G1355" s="8"/>
      <c r="H1355" s="8"/>
      <c r="I1355" s="8"/>
      <c r="J1355" s="8"/>
      <c r="K1355" s="8"/>
      <c r="L1355" s="8"/>
      <c r="M1355" s="8"/>
      <c r="N1355" s="8"/>
      <c r="O1355" s="8"/>
      <c r="P1355" s="8"/>
    </row>
    <row r="1356" spans="2:16">
      <c r="B1356" s="8"/>
      <c r="C1356" s="8"/>
      <c r="D1356" s="8"/>
      <c r="E1356" s="8"/>
      <c r="F1356" s="8"/>
      <c r="G1356" s="8"/>
      <c r="H1356" s="8"/>
      <c r="I1356" s="8"/>
      <c r="J1356" s="8"/>
      <c r="K1356" s="8"/>
      <c r="L1356" s="8"/>
      <c r="M1356" s="8"/>
      <c r="N1356" s="8"/>
      <c r="O1356" s="8"/>
      <c r="P1356" s="8"/>
    </row>
    <row r="1357" spans="2:16">
      <c r="B1357" s="8"/>
      <c r="C1357" s="8"/>
      <c r="D1357" s="8"/>
      <c r="E1357" s="8"/>
      <c r="F1357" s="8"/>
      <c r="G1357" s="8"/>
      <c r="H1357" s="8"/>
      <c r="I1357" s="8"/>
      <c r="J1357" s="8"/>
      <c r="K1357" s="8"/>
      <c r="L1357" s="8"/>
      <c r="M1357" s="8"/>
      <c r="N1357" s="8"/>
      <c r="O1357" s="8"/>
      <c r="P1357" s="8"/>
    </row>
    <row r="1358" spans="2:16">
      <c r="B1358" s="8"/>
      <c r="C1358" s="8"/>
      <c r="D1358" s="8"/>
      <c r="E1358" s="8"/>
      <c r="F1358" s="8"/>
      <c r="G1358" s="8"/>
      <c r="H1358" s="8"/>
      <c r="I1358" s="8"/>
      <c r="J1358" s="8"/>
      <c r="K1358" s="8"/>
      <c r="L1358" s="8"/>
      <c r="M1358" s="8"/>
      <c r="N1358" s="8"/>
      <c r="O1358" s="8"/>
      <c r="P1358" s="8"/>
    </row>
    <row r="1361" spans="2:15">
      <c r="B1361" s="8"/>
      <c r="C1361" s="8"/>
      <c r="D1361" s="8"/>
      <c r="E1361" s="8"/>
      <c r="F1361" s="8"/>
      <c r="G1361" s="8"/>
      <c r="H1361" s="8"/>
      <c r="I1361" s="8"/>
      <c r="J1361" s="8"/>
      <c r="K1361" s="8"/>
      <c r="L1361" s="8"/>
      <c r="M1361" s="8"/>
      <c r="N1361" s="8"/>
      <c r="O1361" s="8"/>
    </row>
    <row r="1362" spans="2:15">
      <c r="B1362" s="8"/>
      <c r="C1362" s="8"/>
      <c r="D1362" s="8"/>
      <c r="E1362" s="8"/>
      <c r="F1362" s="8"/>
      <c r="G1362" s="8"/>
      <c r="H1362" s="8"/>
      <c r="I1362" s="8"/>
      <c r="J1362" s="8"/>
      <c r="K1362" s="8"/>
      <c r="L1362" s="8"/>
      <c r="M1362" s="8"/>
      <c r="N1362" s="8"/>
      <c r="O1362" s="8"/>
    </row>
    <row r="1363" spans="2:15">
      <c r="B1363" s="8"/>
      <c r="C1363" s="8"/>
      <c r="D1363" s="8"/>
      <c r="E1363" s="8"/>
      <c r="F1363" s="8"/>
      <c r="G1363" s="8"/>
      <c r="H1363" s="8"/>
      <c r="I1363" s="8"/>
      <c r="J1363" s="8"/>
      <c r="K1363" s="8"/>
      <c r="L1363" s="8"/>
      <c r="M1363" s="8"/>
      <c r="N1363" s="8"/>
      <c r="O1363" s="8"/>
    </row>
    <row r="1364" spans="2:15">
      <c r="B1364" s="8"/>
      <c r="C1364" s="8"/>
      <c r="D1364" s="8"/>
      <c r="E1364" s="8"/>
      <c r="F1364" s="8"/>
      <c r="G1364" s="8"/>
      <c r="H1364" s="8"/>
      <c r="I1364" s="8"/>
      <c r="J1364" s="8"/>
      <c r="K1364" s="8"/>
      <c r="L1364" s="8"/>
      <c r="M1364" s="8"/>
      <c r="N1364" s="8"/>
      <c r="O1364" s="8"/>
    </row>
    <row r="1365" spans="2:15">
      <c r="B1365" s="8"/>
      <c r="C1365" s="8"/>
      <c r="D1365" s="8"/>
      <c r="E1365" s="8"/>
      <c r="F1365" s="8"/>
      <c r="G1365" s="8"/>
      <c r="H1365" s="8"/>
      <c r="I1365" s="8"/>
      <c r="J1365" s="8"/>
      <c r="K1365" s="8"/>
      <c r="L1365" s="8"/>
      <c r="M1365" s="8"/>
      <c r="N1365" s="8"/>
      <c r="O1365" s="8"/>
    </row>
    <row r="1366" spans="2:15">
      <c r="B1366" s="8"/>
      <c r="C1366" s="8"/>
      <c r="D1366" s="8"/>
      <c r="E1366" s="8"/>
      <c r="F1366" s="8"/>
      <c r="G1366" s="8"/>
      <c r="H1366" s="8"/>
      <c r="I1366" s="8"/>
      <c r="J1366" s="8"/>
      <c r="K1366" s="8"/>
      <c r="L1366" s="8"/>
      <c r="M1366" s="8"/>
      <c r="N1366" s="8"/>
      <c r="O1366" s="8"/>
    </row>
    <row r="1367" spans="2:15">
      <c r="B1367" s="8"/>
      <c r="C1367" s="8"/>
      <c r="D1367" s="8"/>
      <c r="E1367" s="8"/>
      <c r="F1367" s="8"/>
      <c r="G1367" s="8"/>
      <c r="H1367" s="8"/>
      <c r="I1367" s="8"/>
      <c r="J1367" s="8"/>
      <c r="K1367" s="8"/>
      <c r="L1367" s="8"/>
      <c r="M1367" s="8"/>
      <c r="N1367" s="8"/>
      <c r="O1367" s="8"/>
    </row>
    <row r="1368" spans="2:15">
      <c r="B1368" s="8"/>
      <c r="C1368" s="8"/>
      <c r="D1368" s="8"/>
      <c r="E1368" s="8"/>
      <c r="F1368" s="8"/>
      <c r="G1368" s="8"/>
      <c r="H1368" s="8"/>
      <c r="I1368" s="8"/>
      <c r="J1368" s="8"/>
      <c r="K1368" s="8"/>
      <c r="L1368" s="8"/>
      <c r="M1368" s="8"/>
      <c r="N1368" s="8"/>
      <c r="O1368" s="8"/>
    </row>
    <row r="1369" spans="2:15">
      <c r="B1369" s="8"/>
      <c r="C1369" s="8"/>
      <c r="D1369" s="8"/>
      <c r="E1369" s="8"/>
      <c r="F1369" s="8"/>
      <c r="G1369" s="8"/>
      <c r="H1369" s="8"/>
      <c r="I1369" s="8"/>
      <c r="J1369" s="8"/>
      <c r="K1369" s="8"/>
      <c r="L1369" s="8"/>
      <c r="M1369" s="8"/>
      <c r="N1369" s="8"/>
      <c r="O1369" s="8"/>
    </row>
    <row r="1370" spans="2:15">
      <c r="B1370" s="8"/>
      <c r="C1370" s="8"/>
      <c r="D1370" s="8"/>
      <c r="E1370" s="8"/>
      <c r="F1370" s="8"/>
      <c r="G1370" s="8"/>
      <c r="H1370" s="8"/>
      <c r="I1370" s="8"/>
      <c r="J1370" s="8"/>
      <c r="K1370" s="8"/>
      <c r="L1370" s="8"/>
      <c r="M1370" s="8"/>
      <c r="N1370" s="8"/>
      <c r="O1370" s="8"/>
    </row>
    <row r="1371" spans="2:15">
      <c r="B1371" s="8"/>
      <c r="C1371" s="8"/>
      <c r="D1371" s="8"/>
      <c r="E1371" s="8"/>
      <c r="F1371" s="8"/>
      <c r="G1371" s="8"/>
      <c r="H1371" s="8"/>
      <c r="I1371" s="8"/>
      <c r="J1371" s="8"/>
      <c r="K1371" s="8"/>
      <c r="L1371" s="8"/>
      <c r="M1371" s="8"/>
      <c r="N1371" s="8"/>
      <c r="O1371" s="8"/>
    </row>
    <row r="1372" spans="2:15">
      <c r="B1372" s="8"/>
      <c r="C1372" s="8"/>
      <c r="D1372" s="8"/>
      <c r="E1372" s="8"/>
      <c r="F1372" s="8"/>
      <c r="G1372" s="8"/>
      <c r="H1372" s="8"/>
      <c r="I1372" s="8"/>
      <c r="J1372" s="8"/>
      <c r="K1372" s="8"/>
      <c r="L1372" s="8"/>
      <c r="M1372" s="8"/>
      <c r="N1372" s="8"/>
      <c r="O1372" s="8"/>
    </row>
    <row r="1373" spans="2:15">
      <c r="B1373" s="8"/>
      <c r="C1373" s="8"/>
      <c r="D1373" s="8"/>
      <c r="E1373" s="8"/>
      <c r="F1373" s="8"/>
      <c r="G1373" s="8"/>
      <c r="H1373" s="8"/>
      <c r="I1373" s="8"/>
      <c r="J1373" s="8"/>
      <c r="K1373" s="8"/>
      <c r="L1373" s="8"/>
      <c r="M1373" s="8"/>
      <c r="N1373" s="8"/>
      <c r="O1373" s="8"/>
    </row>
    <row r="1374" spans="2:15">
      <c r="B1374" s="8"/>
      <c r="C1374" s="8"/>
      <c r="D1374" s="8"/>
      <c r="E1374" s="8"/>
      <c r="F1374" s="8"/>
      <c r="G1374" s="8"/>
      <c r="H1374" s="8"/>
      <c r="I1374" s="8"/>
      <c r="J1374" s="8"/>
      <c r="K1374" s="8"/>
      <c r="L1374" s="8"/>
      <c r="M1374" s="8"/>
      <c r="N1374" s="8"/>
      <c r="O1374" s="8"/>
    </row>
    <row r="1375" spans="2:15">
      <c r="B1375" s="8"/>
      <c r="C1375" s="8"/>
      <c r="D1375" s="8"/>
      <c r="E1375" s="8"/>
      <c r="F1375" s="8"/>
      <c r="G1375" s="8"/>
      <c r="H1375" s="8"/>
      <c r="I1375" s="8"/>
      <c r="J1375" s="8"/>
      <c r="K1375" s="8"/>
      <c r="L1375" s="8"/>
      <c r="M1375" s="8"/>
      <c r="N1375" s="8"/>
      <c r="O1375" s="8"/>
    </row>
    <row r="1376" spans="2:15">
      <c r="B1376" s="8"/>
      <c r="C1376" s="8"/>
      <c r="D1376" s="8"/>
      <c r="E1376" s="8"/>
      <c r="F1376" s="8"/>
      <c r="G1376" s="8"/>
      <c r="H1376" s="8"/>
      <c r="I1376" s="8"/>
      <c r="J1376" s="8"/>
      <c r="K1376" s="8"/>
      <c r="L1376" s="8"/>
      <c r="M1376" s="8"/>
      <c r="N1376" s="8"/>
      <c r="O1376" s="8"/>
    </row>
    <row r="1377" spans="2:15">
      <c r="B1377" s="8"/>
      <c r="C1377" s="8"/>
      <c r="D1377" s="8"/>
      <c r="E1377" s="8"/>
      <c r="F1377" s="8"/>
      <c r="G1377" s="8"/>
      <c r="H1377" s="8"/>
      <c r="I1377" s="8"/>
      <c r="J1377" s="8"/>
      <c r="K1377" s="8"/>
      <c r="L1377" s="8"/>
      <c r="M1377" s="8"/>
      <c r="N1377" s="8"/>
      <c r="O1377" s="8"/>
    </row>
    <row r="1378" spans="2:15">
      <c r="B1378" s="8"/>
      <c r="C1378" s="8"/>
      <c r="D1378" s="8"/>
      <c r="E1378" s="8"/>
      <c r="F1378" s="8"/>
      <c r="G1378" s="8"/>
      <c r="H1378" s="8"/>
      <c r="I1378" s="8"/>
      <c r="J1378" s="8"/>
      <c r="K1378" s="8"/>
      <c r="L1378" s="8"/>
      <c r="M1378" s="8"/>
      <c r="N1378" s="8"/>
      <c r="O1378" s="8"/>
    </row>
    <row r="1379" spans="2:15">
      <c r="B1379" s="8"/>
      <c r="C1379" s="8"/>
      <c r="D1379" s="8"/>
      <c r="E1379" s="8"/>
      <c r="F1379" s="8"/>
      <c r="G1379" s="8"/>
      <c r="H1379" s="8"/>
      <c r="I1379" s="8"/>
      <c r="J1379" s="8"/>
      <c r="K1379" s="8"/>
      <c r="L1379" s="8"/>
      <c r="M1379" s="8"/>
      <c r="N1379" s="8"/>
      <c r="O1379" s="8"/>
    </row>
    <row r="1380" spans="2:15">
      <c r="B1380" s="8"/>
      <c r="C1380" s="8"/>
      <c r="D1380" s="8"/>
      <c r="E1380" s="8"/>
      <c r="F1380" s="8"/>
      <c r="G1380" s="8"/>
      <c r="H1380" s="8"/>
      <c r="I1380" s="8"/>
      <c r="J1380" s="8"/>
      <c r="K1380" s="8"/>
      <c r="L1380" s="8"/>
      <c r="M1380" s="8"/>
      <c r="N1380" s="8"/>
      <c r="O1380" s="8"/>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34</vt:i4>
      </vt:variant>
    </vt:vector>
  </HeadingPairs>
  <TitlesOfParts>
    <vt:vector size="34" baseType="lpstr">
      <vt:lpstr>查询首页</vt:lpstr>
      <vt:lpstr>美国赔偿标准和免赔声明</vt:lpstr>
      <vt:lpstr>渠道目录</vt:lpstr>
      <vt:lpstr>美国发货须知</vt:lpstr>
      <vt:lpstr>船期表</vt:lpstr>
      <vt:lpstr>价格快速查询</vt:lpstr>
      <vt:lpstr>FBA渠道</vt:lpstr>
      <vt:lpstr>美西整柜直送</vt:lpstr>
      <vt:lpstr>美国海派</vt:lpstr>
      <vt:lpstr>美西12-15日达</vt:lpstr>
      <vt:lpstr>美西17-20日达</vt:lpstr>
      <vt:lpstr>美西22-25日达</vt:lpstr>
      <vt:lpstr>DG海卡</vt:lpstr>
      <vt:lpstr>美西北专线</vt:lpstr>
      <vt:lpstr>芝加哥专线</vt:lpstr>
      <vt:lpstr>休斯顿专线</vt:lpstr>
      <vt:lpstr>纽约专线</vt:lpstr>
      <vt:lpstr>萨凡纳专线</vt:lpstr>
      <vt:lpstr>美西私人地址</vt:lpstr>
      <vt:lpstr>欧海通</vt:lpstr>
      <vt:lpstr>欧铁通</vt:lpstr>
      <vt:lpstr>欧卡通</vt:lpstr>
      <vt:lpstr>英卡通 </vt:lpstr>
      <vt:lpstr>英国海运</vt:lpstr>
      <vt:lpstr>美转墨准时达</vt:lpstr>
      <vt:lpstr>UPS红单</vt:lpstr>
      <vt:lpstr>美国空派</vt:lpstr>
      <vt:lpstr>欧洲空派</vt:lpstr>
      <vt:lpstr>英国空派</vt:lpstr>
      <vt:lpstr>海外仓服务</vt:lpstr>
      <vt:lpstr>易通国内仓服务</vt:lpstr>
      <vt:lpstr>FBA偏远仓</vt:lpstr>
      <vt:lpstr>美国偏远地址邮编</vt:lpstr>
      <vt:lpstr>美国超偏远地址邮编</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YT</dc:creator>
  <cp:lastModifiedBy>7&amp;岸</cp:lastModifiedBy>
  <dcterms:created xsi:type="dcterms:W3CDTF">2025-06-23T03:08:00Z</dcterms:created>
  <cp:lastPrinted>2025-07-07T18:44:00Z</cp:lastPrinted>
  <dcterms:modified xsi:type="dcterms:W3CDTF">2026-06-23T10:03:36Z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EF7B09AF8B6F4C73B097C8BC2F77AB1A_13</vt:lpwstr>
  </property>
  <property fmtid="{D5CDD505-2E9C-101B-9397-08002B2CF9AE}" pid="3" name="KSOProductBuildVer">
    <vt:lpwstr>2052-12.1.0.26895</vt:lpwstr>
  </property>
  <property fmtid="{D5CDD505-2E9C-101B-9397-08002B2CF9AE}" pid="4" name="KSOReadingLayout">
    <vt:bool>true</vt:bool>
  </property>
  <property fmtid="{D5CDD505-2E9C-101B-9397-08002B2CF9AE}" pid="5" name="CalculationRule">
    <vt:i4>0</vt:i4>
  </property>
</Properties>
</file>