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rikyoung/Desktop/"/>
    </mc:Choice>
  </mc:AlternateContent>
  <xr:revisionPtr revIDLastSave="0" documentId="13_ncr:1_{D4C39464-68F3-F842-8471-8F69453ED859}" xr6:coauthVersionLast="47" xr6:coauthVersionMax="47" xr10:uidLastSave="{00000000-0000-0000-0000-000000000000}"/>
  <bookViews>
    <workbookView xWindow="0" yWindow="640" windowWidth="25600" windowHeight="14480" activeTab="5" xr2:uid="{00000000-000D-0000-FFFF-FFFF00000000}"/>
  </bookViews>
  <sheets>
    <sheet name="PC Pivot" sheetId="3" r:id="rId1"/>
    <sheet name="SC Pivot" sheetId="4" r:id="rId2"/>
    <sheet name="Dates Pivot" sheetId="5" r:id="rId3"/>
    <sheet name="Crowdfunding" sheetId="1" r:id="rId4"/>
    <sheet name="Outcome" sheetId="6" r:id="rId5"/>
    <sheet name="Backers" sheetId="7" r:id="rId6"/>
  </sheets>
  <definedNames>
    <definedName name="_xlnm._FilterDatabase" localSheetId="5" hidden="1">Backers!$A$1:$A$1001</definedName>
    <definedName name="_xlnm._FilterDatabase" localSheetId="3" hidden="1">Crowdfunding!$A$1:$R$1001</definedName>
    <definedName name="_xlnm._FilterDatabase" localSheetId="4" hidden="1">Outcome!$A$1:$H$13</definedName>
  </definedNames>
  <calcPr calcId="191029"/>
  <pivotCaches>
    <pivotCache cacheId="53" r:id="rId7"/>
    <pivotCache cacheId="5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7" l="1" a="1"/>
  <c r="C2" i="7" s="1"/>
  <c r="A2" i="7" a="1"/>
  <c r="A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P2" i="1"/>
  <c r="O2" i="1"/>
  <c r="H2" i="7" l="1"/>
  <c r="H4" i="7"/>
  <c r="H6" i="7"/>
  <c r="I2" i="7"/>
  <c r="I4" i="7"/>
  <c r="I6" i="7"/>
  <c r="H3" i="7"/>
  <c r="H5" i="7"/>
  <c r="H7" i="7"/>
  <c r="I3" i="7"/>
  <c r="I5" i="7"/>
  <c r="I7" i="7"/>
  <c r="E13" i="6"/>
  <c r="F13" i="6" s="1"/>
  <c r="E9" i="6"/>
  <c r="F9" i="6" s="1"/>
  <c r="E8" i="6"/>
  <c r="E7" i="6"/>
  <c r="E5" i="6"/>
  <c r="E4" i="6"/>
  <c r="F4" i="6" s="1"/>
  <c r="E12" i="6"/>
  <c r="E10" i="6"/>
  <c r="E11" i="6"/>
  <c r="E6" i="6"/>
  <c r="E3" i="6"/>
  <c r="E2" i="6"/>
  <c r="G13" i="6" l="1"/>
  <c r="H13" i="6"/>
  <c r="G12" i="6"/>
  <c r="H12" i="6"/>
  <c r="F12" i="6"/>
  <c r="G11" i="6"/>
  <c r="H11" i="6"/>
  <c r="F11" i="6"/>
  <c r="H10" i="6"/>
  <c r="G10" i="6"/>
  <c r="F10" i="6"/>
  <c r="G9" i="6"/>
  <c r="H9" i="6"/>
  <c r="G8" i="6"/>
  <c r="H8" i="6"/>
  <c r="F8" i="6"/>
  <c r="G7" i="6"/>
  <c r="H7" i="6"/>
  <c r="F7" i="6"/>
  <c r="H6" i="6"/>
  <c r="G6" i="6"/>
  <c r="F6" i="6"/>
  <c r="G5" i="6"/>
  <c r="H5" i="6"/>
  <c r="F5" i="6"/>
  <c r="G4" i="6"/>
  <c r="H4" i="6"/>
  <c r="G3" i="6"/>
  <c r="H3" i="6"/>
  <c r="F3" i="6"/>
  <c r="H2" i="6"/>
  <c r="G2" i="6"/>
  <c r="F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<sst xmlns="http://schemas.openxmlformats.org/spreadsheetml/2006/main" count="8134" uniqueCount="2113">
  <si>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</si>
  <si>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</si>
  <si>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</si>
  <si>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</si>
  <si>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</si>
  <si>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</si>
  <si>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</si>
  <si>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</si>
  <si>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</si>
  <si>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</si>
  <si>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</si>
  <si>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</si>
  <si>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</si>
  <si>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</si>
  <si>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</si>
  <si>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</si>
  <si>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</si>
  <si>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</si>
  <si>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</si>
  <si>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</si>
  <si>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</si>
  <si>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</si>
  <si>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</si>
  <si>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</si>
  <si>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</si>
  <si>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</si>
  <si>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</si>
  <si>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</si>
  <si>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</si>
  <si>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</si>
  <si>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</si>
  <si>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</si>
  <si>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</si>
  <si>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</si>
  <si>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</si>
  <si>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</si>
  <si>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</si>
  <si>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</si>
  <si>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</si>
  <si>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</si>
  <si>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</si>
  <si>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</si>
  <si>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</si>
  <si>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</si>
  <si>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</si>
  <si>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</si>
  <si>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</si>
  <si>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</si>
  <si>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</si>
  <si>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</si>
  <si>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</si>
  <si>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</si>
  <si>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</si>
  <si>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</si>
  <si>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</si>
  <si>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</si>
  <si>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</si>
  <si>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</si>
  <si>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</si>
  <si>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</si>
  <si>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</si>
  <si>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</si>
  <si>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</si>
  <si>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</si>
  <si>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</si>
  <si>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</si>
  <si>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</si>
  <si>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</si>
  <si>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</si>
  <si>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</si>
  <si>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</si>
  <si>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</si>
  <si>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</si>
  <si>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</si>
  <si>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</si>
  <si>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</si>
  <si>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</si>
  <si>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</si>
  <si>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</si>
  <si>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</si>
  <si>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</si>
  <si>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</si>
  <si>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</si>
  <si>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</si>
  <si>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</si>
  <si>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</si>
  <si>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</si>
  <si>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</si>
  <si>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</si>
  <si>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</si>
  <si>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</si>
  <si>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</si>
  <si>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</si>
  <si>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</si>
  <si>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</si>
  <si>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</si>
  <si>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</si>
  <si>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</si>
  <si>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</si>
  <si>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</si>
  <si>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</si>
  <si>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</si>
  <si>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</si>
  <si>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</si>
  <si>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</si>
  <si>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</si>
  <si>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</si>
  <si>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</si>
  <si>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</si>
  <si>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</si>
  <si>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</si>
  <si>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</si>
  <si>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</si>
  <si>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</si>
  <si>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</si>
  <si>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</si>
  <si>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</si>
  <si>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</si>
  <si>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</si>
  <si>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</si>
  <si>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</si>
  <si>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</si>
  <si>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</si>
  <si>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</si>
  <si>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</si>
  <si>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</si>
  <si>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</si>
  <si>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</si>
  <si>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</si>
  <si>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</si>
  <si>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</si>
  <si>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</si>
  <si>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</si>
  <si>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</si>
  <si>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</si>
  <si>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</si>
  <si>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</si>
  <si>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</si>
  <si>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</si>
  <si>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</si>
  <si>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</si>
  <si>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</si>
  <si>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</si>
  <si>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</si>
  <si>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</si>
  <si>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</si>
  <si>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</si>
  <si>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</si>
  <si>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</si>
  <si>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</si>
  <si>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</si>
  <si>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</si>
  <si>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</si>
  <si>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</si>
  <si>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</si>
  <si>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</si>
  <si>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</si>
  <si>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</si>
  <si>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</si>
  <si>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</si>
  <si>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</si>
  <si>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</si>
  <si>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</si>
  <si>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</si>
  <si>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</si>
  <si>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</si>
  <si>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</si>
  <si>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</si>
  <si>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</si>
  <si>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</si>
  <si>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</si>
  <si>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</si>
  <si>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</si>
  <si>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</si>
  <si>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</si>
  <si>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</si>
  <si>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</si>
  <si>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</si>
  <si>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</si>
  <si>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</si>
  <si>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</si>
  <si>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</si>
  <si>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</si>
  <si>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</si>
  <si>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</si>
  <si>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</si>
  <si>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</si>
  <si>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</si>
  <si>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</si>
  <si>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</si>
  <si>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</si>
  <si>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</si>
  <si>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</si>
  <si>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</si>
  <si>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</si>
  <si>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</si>
  <si>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</si>
  <si>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</si>
  <si>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</si>
  <si>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</si>
  <si>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</si>
  <si>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</si>
  <si>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</si>
  <si>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</si>
  <si>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</si>
  <si>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</si>
  <si>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</si>
  <si>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</si>
  <si>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</si>
  <si>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</si>
  <si>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</si>
  <si>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</si>
  <si>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</si>
  <si>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</si>
  <si>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</si>
  <si>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</si>
  <si>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</si>
  <si>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</si>
  <si>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</si>
  <si>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</si>
  <si>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</si>
  <si>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</si>
  <si>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</si>
  <si>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</si>
  <si>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</si>
  <si>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</si>
  <si>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</si>
  <si>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</si>
  <si>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</si>
  <si>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</si>
  <si>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</si>
  <si>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</si>
  <si>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</si>
  <si>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</si>
  <si>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</si>
  <si>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</si>
  <si>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</si>
  <si>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</si>
  <si>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</si>
  <si>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</si>
  <si>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</si>
  <si>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</si>
  <si>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</si>
  <si>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</si>
  <si>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</si>
  <si>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</si>
  <si>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</si>
  <si>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</si>
  <si>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</si>
  <si>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</si>
  <si>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</si>
  <si>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</si>
  <si>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</si>
  <si>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</si>
  <si>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</si>
  <si>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</si>
  <si>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</si>
  <si>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</si>
  <si>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</si>
  <si>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</si>
  <si>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</si>
  <si>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</si>
  <si>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</si>
  <si>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</si>
  <si>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</si>
  <si>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</si>
  <si>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</si>
  <si>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</si>
  <si>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</si>
  <si>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</si>
  <si>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</si>
  <si>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</si>
  <si>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</si>
  <si>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</si>
  <si>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</si>
  <si>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</si>
  <si>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</si>
  <si>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</si>
  <si>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</si>
  <si>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</si>
  <si>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</si>
  <si>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</si>
  <si>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</si>
  <si>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</si>
  <si>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</si>
  <si>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</si>
  <si>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</si>
  <si>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</si>
  <si>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</si>
  <si>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</si>
  <si>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</si>
  <si>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</si>
  <si>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</si>
  <si>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</si>
  <si>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</si>
  <si>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</si>
  <si>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</si>
  <si>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</si>
  <si>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</si>
  <si>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</si>
  <si>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</si>
  <si>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</si>
  <si>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</si>
  <si>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</si>
  <si>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</si>
  <si>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</si>
  <si>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</si>
  <si>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</si>
  <si>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</si>
  <si>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</si>
  <si>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</si>
  <si>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</si>
  <si>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</si>
  <si>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</si>
  <si>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</si>
  <si>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</si>
  <si>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</si>
  <si>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</si>
  <si>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</si>
  <si>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</si>
  <si>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</si>
  <si>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</si>
  <si>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</si>
  <si>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</si>
  <si>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</si>
  <si>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</si>
  <si>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</si>
  <si>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</si>
  <si>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</si>
  <si>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</si>
  <si>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</si>
  <si>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</si>
  <si>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</si>
  <si>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</si>
  <si>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</si>
  <si>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</si>
  <si>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</si>
  <si>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</si>
  <si>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</si>
  <si>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</si>
  <si>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</si>
  <si>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</si>
  <si>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</si>
  <si>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</si>
  <si>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</si>
  <si>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</si>
  <si>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</si>
  <si>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</si>
  <si>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</si>
  <si>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</si>
  <si>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</si>
  <si>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</si>
  <si>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</si>
  <si>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</si>
  <si>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</si>
  <si>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</si>
  <si>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</si>
  <si>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</si>
  <si>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</si>
  <si>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</si>
  <si>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</si>
  <si>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</si>
  <si>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</si>
  <si>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</si>
  <si>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</si>
  <si>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</si>
  <si>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</si>
  <si>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</si>
  <si>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</si>
  <si>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</si>
  <si>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</si>
  <si>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</si>
  <si>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</si>
  <si>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</si>
  <si>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</si>
  <si>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</si>
  <si>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</si>
  <si>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</si>
  <si>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</si>
  <si>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</si>
  <si>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</si>
  <si>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</si>
  <si>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</si>
  <si>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</si>
  <si>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</si>
  <si>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</si>
  <si>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</si>
  <si>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</si>
  <si>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</si>
  <si>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</si>
  <si>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</si>
  <si>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</si>
  <si>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</si>
  <si>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</si>
  <si>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</si>
  <si>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</si>
  <si>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</si>
  <si>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</si>
  <si>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</si>
  <si>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</si>
  <si>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</si>
  <si>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</si>
  <si>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</si>
  <si>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</si>
  <si>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</si>
  <si>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</si>
  <si>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</si>
  <si>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</si>
  <si>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</si>
  <si>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</si>
  <si>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</si>
  <si>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</si>
  <si>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</si>
  <si>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</si>
  <si>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</si>
  <si>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</si>
  <si>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</si>
  <si>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</si>
  <si>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</si>
  <si>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</si>
  <si>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</si>
  <si>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</si>
  <si>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</si>
  <si>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</si>
  <si>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</si>
  <si>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</si>
  <si>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</si>
  <si>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</si>
  <si>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</si>
  <si>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</si>
  <si>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</si>
  <si>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</si>
  <si>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</si>
  <si>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</si>
  <si>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</si>
  <si>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</si>
  <si>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</si>
  <si>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</si>
  <si>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</si>
  <si>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</si>
  <si>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</si>
  <si>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</si>
  <si>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</si>
  <si>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</si>
  <si>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</si>
  <si>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</si>
  <si>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</si>
  <si>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</si>
  <si>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</si>
  <si>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</si>
  <si>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</si>
  <si>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</si>
  <si>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</si>
  <si>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</si>
  <si>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</si>
  <si>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</si>
  <si>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</si>
  <si>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</si>
  <si>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</si>
  <si>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</si>
  <si>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</si>
  <si>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</si>
  <si>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</si>
  <si>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</si>
  <si>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</si>
  <si>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</si>
  <si>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</si>
  <si>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</si>
  <si>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</si>
  <si>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</si>
  <si>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</si>
  <si>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</si>
  <si>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</si>
  <si>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</si>
  <si>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</si>
  <si>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</si>
  <si>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</si>
  <si>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</si>
  <si>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</si>
  <si>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</si>
  <si>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</si>
  <si>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</si>
  <si>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</si>
  <si>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</si>
  <si>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</si>
  <si>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</si>
  <si>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</si>
  <si>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</si>
  <si>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</si>
  <si>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</si>
  <si>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</si>
  <si>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</si>
  <si>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</si>
  <si>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</si>
  <si>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</si>
  <si>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</si>
  <si>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</si>
  <si>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</si>
  <si>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</si>
  <si>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</si>
  <si>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</si>
  <si>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</si>
  <si>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</si>
  <si>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</si>
  <si>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</si>
  <si>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</si>
  <si>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</si>
  <si>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</si>
  <si>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</si>
  <si>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</si>
  <si>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</si>
  <si>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</si>
  <si>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</si>
  <si>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</si>
  <si>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</si>
  <si>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</si>
  <si>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</si>
  <si>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</si>
  <si>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</si>
  <si>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</si>
  <si>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</si>
  <si>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</si>
  <si>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</si>
  <si>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</si>
  <si>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</si>
  <si>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</si>
  <si>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</si>
  <si>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</si>
  <si>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</si>
  <si>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</si>
  <si>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</si>
  <si>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</si>
  <si>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</si>
  <si>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</si>
  <si>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</si>
  <si>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</si>
  <si>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</si>
  <si>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</si>
  <si>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</si>
  <si>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</si>
  <si>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</si>
  <si>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</si>
  <si>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</si>
  <si>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</si>
  <si>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</si>
  <si>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</si>
  <si>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</si>
  <si>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</si>
  <si>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</si>
  <si>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</si>
  <si>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</si>
  <si>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</si>
  <si>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</si>
  <si>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</si>
  <si>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</si>
  <si>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</si>
  <si>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</si>
  <si>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</si>
  <si>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</si>
  <si>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</si>
  <si>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</si>
  <si>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</si>
  <si>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</si>
  <si>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</si>
  <si>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</si>
  <si>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</si>
  <si>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</si>
  <si>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</si>
  <si>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</si>
  <si>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</si>
  <si>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</si>
  <si>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</si>
  <si>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</si>
  <si>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</si>
  <si>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</si>
  <si>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</si>
  <si>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</si>
  <si>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</si>
  <si>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</si>
  <si>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</si>
  <si>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</si>
  <si>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</si>
  <si>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</si>
  <si>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</si>
  <si>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</si>
  <si>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</si>
  <si>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</si>
  <si>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</si>
  <si>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</si>
  <si>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</si>
  <si>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</si>
  <si>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</si>
  <si>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</si>
  <si>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</si>
  <si>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</si>
  <si>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</si>
  <si>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</si>
  <si>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</si>
  <si>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</si>
  <si>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</si>
  <si>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</si>
  <si>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</si>
  <si>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</si>
  <si>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</si>
  <si>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</si>
  <si>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</si>
  <si>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</si>
  <si>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</si>
  <si>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</si>
  <si>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</si>
  <si>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</si>
  <si>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</si>
  <si>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</si>
  <si>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</si>
  <si>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</si>
  <si>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</si>
  <si>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</si>
  <si>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</si>
  <si>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</si>
  <si>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</si>
  <si>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</si>
  <si>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</si>
  <si>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</si>
  <si>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</si>
  <si>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</si>
  <si>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</si>
  <si>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</si>
  <si>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</si>
  <si>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</si>
  <si>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</si>
  <si>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</si>
  <si>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</si>
  <si>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</si>
  <si>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</si>
  <si>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</si>
  <si>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</si>
  <si>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</si>
  <si>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</si>
  <si>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</si>
  <si>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</si>
  <si>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</si>
  <si>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</si>
  <si>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</si>
  <si>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</si>
  <si>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</si>
  <si>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</si>
  <si>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</si>
  <si>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</si>
  <si>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</si>
  <si>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</si>
  <si>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</si>
  <si>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</si>
  <si>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</si>
  <si>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</si>
  <si>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</si>
  <si>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</si>
  <si>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</si>
  <si>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</si>
  <si>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</si>
  <si>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</si>
  <si>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</si>
  <si>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</si>
  <si>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</si>
  <si>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</si>
  <si>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</si>
  <si>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</si>
  <si>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</si>
  <si>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</si>
  <si>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</si>
  <si>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</si>
  <si>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</si>
  <si>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</si>
  <si>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</si>
  <si>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</si>
  <si>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</si>
  <si>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</si>
  <si>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</si>
  <si>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</si>
  <si>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</si>
  <si>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</si>
  <si>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</si>
  <si>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</si>
  <si>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</si>
  <si>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</si>
  <si>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</si>
  <si>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</si>
  <si>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</si>
  <si>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</si>
  <si>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</si>
  <si>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</si>
  <si>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</si>
  <si>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</si>
  <si>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</si>
  <si>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</si>
  <si>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</si>
  <si>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</si>
  <si>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</si>
  <si>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</si>
  <si>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</si>
  <si>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</si>
  <si>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</si>
  <si>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</si>
  <si>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</si>
  <si>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</si>
  <si>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</si>
  <si>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</si>
  <si>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</si>
  <si>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</si>
  <si>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</si>
  <si>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</si>
  <si>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</si>
  <si>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</si>
  <si>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</si>
  <si>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</si>
  <si>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</si>
  <si>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</si>
  <si>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</si>
  <si>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</si>
  <si>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</si>
  <si>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</si>
  <si>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</si>
  <si>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</si>
  <si>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</si>
  <si>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</si>
  <si>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</si>
  <si>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</si>
  <si>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</si>
  <si>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</si>
  <si>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</si>
  <si>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</si>
  <si>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</si>
  <si>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</si>
  <si>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</si>
  <si>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</si>
  <si>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</si>
  <si>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</si>
  <si>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</si>
  <si>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</si>
  <si>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</si>
  <si>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</si>
  <si>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</si>
  <si>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</si>
  <si>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</si>
  <si>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</si>
  <si>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</si>
  <si>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</si>
  <si>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</si>
  <si>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</si>
  <si>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</si>
  <si>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</si>
  <si>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</si>
  <si>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</si>
  <si>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</si>
  <si>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</si>
  <si>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</si>
  <si>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</si>
  <si>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</si>
  <si>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</si>
  <si>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</si>
  <si>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</si>
  <si>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</si>
  <si>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</si>
  <si>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</si>
  <si>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</si>
  <si>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</si>
  <si>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</si>
  <si>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</si>
  <si>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</si>
  <si>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</si>
  <si>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</si>
  <si>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</si>
  <si>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</si>
  <si>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</si>
  <si>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</si>
  <si>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</si>
  <si>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</si>
  <si>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</si>
  <si>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</si>
  <si>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</si>
  <si>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</si>
  <si>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</si>
  <si>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</si>
  <si>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</si>
  <si>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</si>
  <si>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</si>
  <si>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</si>
  <si>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</si>
  <si>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</si>
  <si>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</si>
  <si>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</si>
  <si>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</si>
  <si>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</si>
  <si>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</si>
  <si>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</si>
  <si>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</si>
  <si>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</si>
  <si>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</si>
  <si>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</si>
  <si>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</si>
  <si>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</si>
  <si>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</si>
  <si>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</si>
  <si>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</si>
  <si>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</si>
  <si>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</si>
  <si>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</si>
  <si>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</si>
  <si>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</si>
  <si>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</si>
  <si>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</si>
  <si>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</si>
  <si>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</si>
  <si>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</si>
  <si>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</si>
  <si>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</si>
  <si>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</si>
  <si>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</si>
  <si>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</si>
  <si>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</si>
  <si>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</si>
  <si>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</si>
  <si>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</si>
  <si>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</si>
  <si>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</si>
  <si>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</si>
  <si>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</si>
  <si>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</si>
  <si>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</si>
  <si>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</si>
  <si>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</si>
  <si>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</si>
  <si>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</si>
  <si>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</si>
  <si>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</si>
  <si>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</si>
  <si>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</si>
  <si>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</si>
  <si>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</si>
  <si>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</si>
  <si>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</si>
  <si>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</si>
  <si>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</si>
  <si>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</si>
  <si>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</si>
  <si>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</si>
  <si>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</si>
  <si>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</si>
  <si>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</si>
  <si>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</si>
  <si>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</si>
  <si>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</si>
  <si>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</si>
  <si>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</si>
  <si>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</si>
  <si>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</si>
  <si>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</si>
  <si>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</si>
  <si>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</si>
  <si>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</si>
  <si>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</si>
  <si>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</si>
  <si>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</si>
  <si>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</si>
  <si>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</si>
  <si>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</si>
  <si>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</si>
  <si>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</si>
  <si>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</si>
  <si>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</si>
  <si>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</si>
  <si>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</si>
  <si>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</si>
  <si>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</si>
  <si>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</si>
  <si>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</si>
  <si>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</si>
  <si>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</si>
  <si>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</si>
  <si>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</si>
  <si>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</si>
  <si>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</si>
  <si>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</si>
  <si>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</si>
  <si>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</si>
  <si>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</si>
  <si>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</si>
  <si>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</si>
  <si>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</si>
  <si>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</si>
  <si>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</si>
  <si>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</si>
  <si>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</si>
  <si>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</si>
  <si>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</si>
  <si>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</si>
  <si>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</si>
  <si>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</si>
  <si>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</si>
  <si>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</si>
  <si>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</si>
  <si>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</si>
  <si>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</si>
  <si>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</si>
  <si>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</si>
  <si>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</si>
  <si>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</si>
  <si>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</si>
  <si>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</si>
  <si>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</si>
  <si>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</si>
  <si>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</si>
  <si>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</si>
  <si>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</si>
  <si>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</si>
  <si>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</si>
  <si>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</si>
  <si>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</si>
  <si>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</si>
  <si>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</si>
  <si>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</si>
  <si>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</si>
  <si>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</si>
  <si>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</si>
  <si>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</si>
  <si>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</si>
  <si>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</si>
  <si>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</si>
  <si>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</si>
  <si>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</si>
  <si>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</si>
  <si>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</si>
  <si>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</si>
  <si>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</si>
  <si>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</si>
  <si>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</si>
  <si>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</si>
  <si>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</si>
  <si>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</si>
  <si>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</si>
  <si>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</si>
  <si>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</si>
  <si>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</si>
  <si>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</si>
  <si>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</si>
  <si>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</si>
  <si>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</si>
  <si>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</si>
  <si>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</si>
  <si>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</si>
  <si>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</si>
  <si>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</si>
  <si>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</si>
  <si>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</si>
  <si>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</si>
  <si>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</si>
  <si>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</si>
  <si>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</si>
  <si>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</si>
  <si>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</si>
  <si>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</si>
  <si>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</si>
  <si>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</si>
  <si>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</si>
  <si>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</si>
  <si>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</si>
  <si>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</si>
  <si>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</si>
  <si>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</si>
  <si>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</si>
  <si>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</si>
  <si>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</si>
  <si>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</si>
  <si>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</si>
  <si>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</si>
  <si>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</si>
  <si>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</si>
  <si>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</si>
  <si>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</si>
  <si>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</si>
  <si>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</si>
  <si>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</si>
  <si>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</si>
  <si>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</si>
  <si>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</si>
  <si>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</si>
  <si>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</si>
  <si>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</si>
  <si>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</si>
  <si>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</si>
  <si>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</si>
  <si>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</si>
  <si>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</si>
  <si>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</si>
  <si>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</si>
  <si>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</si>
  <si>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</si>
  <si>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</si>
  <si>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</si>
  <si>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</si>
  <si>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</si>
  <si>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</si>
  <si>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</si>
  <si>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</si>
  <si>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</si>
  <si>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</si>
  <si>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</si>
  <si>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</si>
  <si>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</si>
  <si>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</si>
  <si>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</si>
  <si>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</si>
  <si>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</si>
  <si>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</si>
  <si>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</si>
  <si>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</si>
  <si>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</si>
  <si>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</si>
  <si>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</si>
  <si>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</si>
  <si>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</si>
  <si>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</si>
  <si>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</si>
  <si>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</si>
  <si>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</si>
  <si>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</si>
  <si>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</si>
  <si>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</si>
  <si>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</si>
  <si>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</si>
  <si>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</si>
  <si>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</si>
  <si>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</si>
  <si>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</si>
  <si>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</si>
  <si>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</si>
  <si>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</si>
  <si>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</si>
  <si>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</si>
  <si>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</si>
  <si>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</si>
  <si>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</si>
  <si>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</si>
  <si>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</si>
  <si>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</si>
  <si>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</si>
  <si>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</si>
  <si>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</si>
  <si>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</si>
  <si>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</si>
  <si>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</si>
  <si>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</si>
  <si>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</si>
  <si>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</si>
  <si>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</si>
  <si>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</si>
  <si>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</si>
  <si>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</si>
  <si>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</si>
  <si>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</si>
  <si>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</si>
  <si>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</si>
  <si>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</si>
  <si>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</si>
  <si>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</si>
  <si>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</si>
  <si>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</si>
  <si>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</si>
  <si>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</si>
  <si>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</si>
  <si>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</si>
  <si>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</si>
  <si>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</si>
  <si>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</si>
  <si>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</si>
  <si>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</si>
  <si>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</si>
  <si>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</si>
  <si>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</si>
  <si>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</si>
  <si>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</si>
  <si>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</si>
  <si>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</si>
  <si>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</si>
  <si>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</si>
  <si>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</si>
  <si>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</si>
  <si>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</si>
  <si>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</si>
  <si>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</si>
  <si>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</si>
  <si>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</si>
  <si>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</si>
  <si>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</si>
  <si>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</si>
  <si>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</si>
  <si>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</si>
  <si>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</si>
  <si>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</si>
  <si>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</si>
  <si>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</si>
  <si>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</si>
  <si>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</si>
  <si>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</si>
  <si>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</si>
  <si>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</si>
  <si>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</si>
  <si>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</si>
  <si>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</si>
  <si>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</si>
  <si>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</si>
  <si>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</si>
  <si>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</si>
  <si>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</si>
  <si>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</si>
  <si>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</si>
  <si>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</si>
  <si>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</si>
  <si>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</si>
  <si>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</si>
  <si>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</si>
  <si>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</si>
  <si>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</si>
  <si>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</si>
  <si>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</si>
  <si>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</si>
  <si>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</si>
  <si>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</si>
  <si>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</si>
  <si>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</si>
  <si>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</si>
  <si>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</si>
  <si>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</si>
  <si>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</si>
  <si>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</si>
  <si>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</si>
  <si>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</si>
  <si>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</si>
  <si>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</si>
  <si>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</si>
  <si>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</si>
  <si>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</si>
  <si>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</si>
  <si>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</si>
  <si>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</si>
  <si>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</si>
  <si>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</si>
  <si>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</si>
  <si>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</si>
  <si>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</si>
  <si>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</si>
  <si>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</si>
  <si>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</si>
  <si>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</si>
  <si>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</si>
  <si>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</si>
  <si>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</si>
  <si>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</si>
  <si>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</si>
  <si>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</si>
  <si>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</si>
  <si>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</si>
  <si>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</si>
  <si>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</si>
  <si>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</si>
  <si>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</si>
  <si>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</si>
  <si>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</si>
  <si>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</si>
  <si>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</si>
  <si>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</si>
  <si>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</si>
  <si>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</si>
  <si>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</si>
  <si>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</si>
  <si>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</si>
  <si>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</si>
  <si>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</si>
  <si>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</si>
  <si>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</si>
  <si>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</si>
  <si>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</si>
  <si>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</si>
  <si>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</si>
  <si>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</si>
  <si>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</si>
  <si>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</si>
  <si>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</si>
  <si>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</si>
  <si>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</si>
  <si>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</si>
  <si>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</si>
  <si>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</si>
  <si>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</si>
  <si>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</si>
  <si>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</si>
  <si>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</si>
  <si>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</si>
  <si>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</si>
  <si>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</si>
  <si>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</si>
  <si>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</si>
  <si>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</si>
  <si>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</si>
  <si>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</si>
  <si>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</si>
  <si>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</si>
  <si>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</si>
  <si>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</si>
  <si>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</si>
  <si>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</si>
  <si>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</si>
  <si>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</si>
  <si>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</si>
  <si>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</si>
  <si>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</si>
  <si>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</si>
  <si>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</si>
  <si>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</si>
  <si>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</si>
  <si>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</si>
  <si>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</si>
  <si>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</si>
  <si>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</si>
  <si>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</si>
  <si>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</si>
  <si>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</si>
  <si>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</si>
  <si>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</si>
  <si>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</si>
  <si>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</si>
  <si>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</si>
  <si>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</si>
  <si>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</si>
  <si>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</si>
  <si>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</si>
  <si>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</si>
  <si>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</si>
  <si>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</si>
  <si>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</si>
  <si>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</si>
  <si>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</si>
  <si>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</si>
  <si>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</si>
  <si>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</si>
  <si>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</si>
  <si>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</si>
  <si>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</si>
  <si>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</si>
  <si>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</si>
  <si>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</si>
  <si>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</si>
  <si>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</si>
  <si>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</si>
  <si>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</si>
  <si>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</si>
  <si>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</si>
  <si>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</si>
  <si>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</si>
  <si>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</si>
  <si>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</si>
  <si>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</si>
  <si>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</si>
  <si>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</si>
  <si>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</si>
  <si>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</si>
  <si>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</si>
  <si>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</si>
  <si>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</si>
  <si>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</si>
  <si>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</si>
  <si>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</si>
  <si>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</si>
  <si>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</si>
  <si>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</si>
  <si>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</si>
  <si>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</si>
  <si>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</si>
  <si>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</si>
  <si>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</si>
  <si>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</si>
  <si>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</si>
  <si>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</si>
  <si>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</si>
  <si>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</si>
  <si>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</si>
  <si>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</si>
  <si>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</si>
  <si>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</si>
  <si>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</si>
  <si>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</si>
  <si>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</si>
  <si>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</si>
  <si>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</si>
  <si>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</si>
  <si>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</si>
  <si>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</si>
  <si>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</si>
  <si>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</si>
  <si>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</si>
  <si>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</si>
  <si>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</si>
  <si>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</si>
  <si>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</si>
  <si>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</si>
  <si>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</si>
  <si>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</si>
  <si>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</si>
  <si>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</si>
  <si>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</si>
  <si>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</si>
  <si>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</si>
  <si>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</si>
  <si>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</si>
  <si>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</si>
  <si>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</si>
  <si>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</si>
  <si>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</si>
  <si>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</si>
  <si>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</si>
  <si>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</si>
  <si>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</si>
  <si>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</si>
  <si>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</si>
  <si>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</si>
  <si>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</si>
  <si>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</si>
  <si>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</si>
  <si>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</si>
  <si>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</si>
  <si>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</si>
  <si>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</si>
  <si>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</si>
  <si>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</si>
  <si>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</si>
  <si>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</si>
  <si>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</si>
  <si>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</si>
  <si>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</si>
  <si>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</si>
  <si>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</si>
  <si>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</si>
  <si>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</si>
  <si>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</si>
  <si>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</si>
  <si>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</si>
  <si>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</si>
  <si>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</si>
  <si>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</si>
  <si>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</si>
  <si>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</si>
  <si>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</si>
  <si>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</si>
  <si>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</si>
  <si>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</si>
  <si>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</si>
  <si>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</si>
  <si>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</si>
  <si>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</si>
  <si>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</si>
  <si>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</si>
  <si>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</si>
  <si>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</si>
  <si>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</si>
  <si>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</si>
  <si>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</si>
  <si>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</si>
  <si>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</si>
  <si>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</si>
  <si>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</si>
  <si>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</si>
  <si>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</si>
  <si>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</si>
  <si>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</si>
  <si>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</si>
  <si>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</si>
  <si>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</si>
  <si>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</si>
  <si>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</si>
  <si>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</si>
  <si>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</si>
  <si>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</si>
  <si>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</si>
  <si>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</si>
  <si>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</si>
  <si>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</si>
  <si>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</si>
  <si>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</si>
  <si>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</si>
  <si>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</si>
  <si>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</si>
  <si>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</si>
  <si>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</si>
  <si>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</si>
  <si>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</si>
  <si>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</si>
  <si>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</si>
  <si>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</si>
  <si>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</si>
  <si>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</si>
  <si>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</si>
  <si>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</si>
  <si>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</si>
  <si>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</si>
  <si>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</si>
  <si>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</si>
  <si>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</si>
  <si>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</si>
  <si>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</si>
  <si>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</si>
  <si>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</si>
  <si>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</si>
  <si>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</si>
  <si>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</si>
  <si>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</si>
  <si>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</si>
  <si>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</si>
  <si>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</si>
  <si>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</si>
  <si>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</si>
  <si>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</si>
  <si>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</si>
  <si>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</si>
  <si>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</si>
  <si>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</si>
  <si>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</si>
  <si>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</si>
  <si>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</si>
  <si>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</si>
  <si>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</si>
  <si>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</si>
  <si>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</si>
  <si>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</si>
  <si>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</si>
  <si>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</si>
  <si>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</si>
  <si>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</si>
  <si>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</si>
  <si>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</si>
  <si>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</si>
  <si>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</si>
  <si>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</si>
  <si>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</si>
  <si>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</si>
  <si>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</si>
  <si>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</si>
  <si>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</si>
  <si>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</si>
  <si>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</si>
  <si>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</si>
  <si>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</si>
  <si>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</si>
  <si>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</si>
  <si>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</si>
  <si>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</si>
  <si>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</si>
  <si>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</si>
  <si>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</si>
  <si>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</si>
  <si>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</si>
  <si>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</si>
  <si>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</si>
  <si>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</si>
  <si>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</si>
  <si>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</si>
  <si>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</si>
  <si>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</si>
  <si>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</si>
  <si>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</si>
  <si>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</si>
  <si>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</si>
  <si>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</si>
  <si>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</si>
  <si>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</si>
  <si>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</si>
  <si>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</si>
  <si>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</si>
  <si>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</si>
  <si>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</si>
  <si>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</si>
  <si>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</si>
  <si>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</si>
  <si>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</si>
  <si>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</si>
  <si>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</si>
  <si>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</si>
  <si>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</si>
  <si>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</si>
  <si>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</si>
  <si>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</si>
  <si>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</si>
  <si>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</si>
  <si>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</si>
  <si>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</si>
  <si>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</si>
  <si>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</si>
  <si>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</si>
  <si>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</si>
  <si>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</si>
  <si>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</si>
  <si>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</si>
  <si>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</si>
  <si>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</si>
  <si>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</si>
  <si>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</si>
  <si>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</si>
  <si>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</si>
  <si>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</si>
  <si>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</si>
  <si>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</si>
  <si>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</si>
  <si>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</si>
  <si>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</si>
  <si>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</si>
  <si>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</si>
  <si>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</si>
  <si>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</si>
  <si>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</si>
  <si>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</si>
  <si>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</si>
  <si>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</si>
  <si>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</si>
  <si>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</si>
  <si>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</si>
  <si>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</si>
  <si>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</si>
  <si>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</si>
  <si>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</si>
  <si>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</si>
  <si>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</si>
  <si>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</si>
  <si>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</si>
  <si>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</si>
  <si>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</si>
  <si>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</si>
  <si>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</si>
  <si>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</si>
  <si>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</si>
  <si>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</si>
  <si>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</si>
  <si>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</si>
  <si>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</si>
  <si>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</si>
  <si>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</si>
  <si>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</si>
  <si>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</si>
  <si>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</si>
  <si>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</si>
  <si>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</si>
  <si>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</si>
  <si>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</si>
  <si>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</si>
  <si>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</si>
  <si>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</si>
  <si>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</si>
  <si>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</si>
  <si>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</si>
  <si>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</si>
  <si>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</si>
  <si>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</si>
  <si>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</si>
  <si>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</si>
  <si>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</si>
  <si>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</si>
  <si>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</si>
  <si>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</si>
  <si>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</si>
  <si>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</si>
  <si>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</si>
  <si>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</si>
  <si>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</si>
  <si>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</si>
  <si>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</si>
  <si>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</si>
  <si>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</si>
  <si>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</si>
  <si>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</si>
  <si>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</si>
  <si>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</si>
  <si>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</si>
  <si>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</si>
  <si>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</si>
  <si>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</si>
  <si>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</si>
  <si>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</si>
  <si>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</si>
  <si>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</si>
  <si>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</si>
  <si>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</si>
  <si>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</si>
  <si>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</si>
  <si>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</si>
  <si>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</si>
  <si>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</si>
  <si>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</si>
  <si>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</si>
  <si>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</si>
  <si>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</si>
  <si>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</si>
  <si>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</si>
  <si>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</si>
  <si>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</si>
  <si>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</si>
  <si>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</si>
  <si>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</si>
  <si>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</si>
  <si>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</si>
  <si>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</si>
  <si>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</si>
  <si>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</si>
  <si>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</si>
  <si>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</si>
  <si>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</si>
  <si>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</si>
  <si>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</si>
  <si>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</si>
  <si>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</si>
  <si>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</si>
  <si>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</si>
  <si>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</si>
  <si>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</si>
  <si>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</si>
  <si>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</si>
  <si>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</si>
  <si>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</si>
  <si>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</si>
  <si>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</si>
  <si>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</si>
  <si>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</si>
  <si>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</si>
  <si>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</si>
  <si>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</si>
  <si>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</si>
  <si>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</si>
  <si>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</si>
  <si>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</si>
  <si>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</si>
  <si>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</si>
  <si>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</si>
  <si>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</si>
  <si>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</si>
  <si>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</si>
  <si>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</si>
  <si>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</si>
  <si>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</si>
  <si>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</si>
  <si>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</si>
  <si>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</si>
  <si>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</si>
  <si>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</si>
  <si>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</si>
  <si>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</si>
  <si>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</si>
  <si>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</si>
  <si>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</si>
  <si>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</si>
  <si>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</si>
  <si>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</si>
  <si>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</si>
  <si>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</si>
  <si>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</si>
  <si>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</si>
  <si>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</si>
  <si>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</si>
  <si>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</si>
  <si>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</si>
  <si>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</si>
  <si>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</si>
  <si>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</si>
  <si>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</si>
  <si>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</si>
  <si>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</si>
  <si>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</si>
  <si>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</si>
  <si>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</si>
  <si>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</si>
  <si>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</si>
  <si>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</si>
  <si>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</si>
  <si>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</si>
  <si>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</si>
  <si>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</si>
  <si>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</si>
  <si>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</si>
  <si>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</si>
  <si>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</si>
  <si>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</si>
  <si>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</si>
  <si>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</si>
  <si>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</si>
  <si>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</si>
  <si>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</si>
  <si>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</si>
  <si>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</si>
  <si>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</si>
  <si>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</si>
  <si>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</si>
  <si>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</si>
  <si>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</si>
  <si>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</si>
  <si>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</si>
  <si>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</si>
  <si>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</si>
  <si>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</si>
  <si>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</si>
  <si>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</si>
  <si>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</si>
  <si>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</si>
  <si>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</si>
  <si>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</si>
  <si>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</si>
  <si>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</si>
  <si>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</si>
  <si>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</si>
  <si>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</si>
  <si>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</si>
  <si>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</si>
  <si>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</si>
  <si>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</si>
  <si>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</si>
  <si>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</si>
  <si>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</si>
  <si>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</si>
  <si>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</si>
  <si>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</si>
  <si>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</si>
  <si>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</si>
  <si>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</si>
  <si>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</si>
  <si>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</si>
  <si>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</si>
  <si>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</si>
  <si>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</si>
  <si>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</si>
  <si>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</si>
  <si>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</si>
  <si>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</si>
  <si>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</si>
  <si>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</si>
  <si>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</si>
  <si>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</si>
  <si>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</si>
  <si>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</si>
  <si>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</si>
  <si>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</si>
  <si>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</si>
  <si>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</si>
  <si>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</si>
  <si>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</si>
  <si>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</si>
  <si>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</si>
  <si>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</si>
  <si>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</si>
  <si>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</si>
  <si>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</si>
  <si>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</si>
  <si>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</si>
  <si>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</si>
  <si>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</si>
  <si>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</si>
  <si>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</si>
  <si>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</si>
  <si>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</si>
  <si>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</si>
  <si>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</si>
  <si>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</si>
  <si>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</si>
  <si>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</si>
  <si>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</si>
  <si>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</si>
  <si>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</si>
  <si>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</si>
  <si>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</si>
  <si>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</si>
  <si>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</si>
  <si>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</si>
  <si>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</si>
  <si>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</si>
  <si>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</si>
  <si>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</si>
  <si>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</si>
  <si>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</si>
  <si>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</si>
  <si>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</si>
  <si>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</si>
  <si>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</si>
  <si>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</si>
  <si>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</si>
  <si>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</si>
  <si>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</si>
  <si>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</si>
  <si>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</si>
  <si>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</si>
  <si>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</si>
  <si>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</si>
  <si>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</si>
  <si>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</si>
  <si>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</si>
  <si>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</si>
  <si>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</si>
  <si>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</si>
  <si>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</si>
  <si>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</si>
  <si>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</si>
  <si>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</si>
  <si>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</si>
  <si>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</si>
  <si>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</si>
  <si>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</si>
  <si>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</si>
  <si>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</si>
  <si>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</si>
  <si>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</si>
  <si>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</si>
  <si>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</si>
  <si>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</si>
  <si>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</si>
  <si>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</si>
  <si>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</si>
  <si>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</si>
  <si>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</si>
  <si>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</si>
  <si>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</si>
  <si>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</si>
  <si>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</si>
  <si>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</si>
  <si>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</si>
  <si>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</si>
  <si>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</si>
  <si>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</si>
  <si>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</si>
  <si>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</si>
  <si>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</si>
  <si>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</si>
  <si>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</si>
  <si>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</si>
  <si>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</si>
  <si>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</si>
  <si>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</si>
  <si>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</si>
  <si>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</si>
  <si>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</si>
  <si>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</si>
  <si>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</si>
  <si>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</si>
  <si>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</si>
  <si>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</si>
  <si>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</si>
  <si>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</si>
  <si>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</si>
  <si>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</si>
  <si>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</si>
  <si>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</si>
  <si>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</si>
  <si>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</si>
  <si>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</si>
  <si>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</si>
  <si>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</si>
  <si>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</si>
  <si>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</si>
  <si>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</si>
  <si>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</si>
  <si>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</si>
  <si>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</si>
  <si>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</si>
  <si>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</si>
  <si>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</si>
  <si>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</si>
  <si>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</si>
  <si>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</si>
  <si>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</si>
  <si>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</si>
  <si>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</si>
  <si>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</si>
  <si>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</si>
  <si>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</si>
  <si>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</si>
  <si>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</si>
  <si>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</si>
  <si>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</si>
  <si>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</si>
  <si>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</si>
  <si>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</si>
  <si>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</si>
  <si>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</si>
  <si>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</si>
  <si>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</si>
  <si>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</si>
  <si>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</si>
  <si>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</si>
  <si>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</si>
  <si>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</si>
  <si>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</si>
  <si>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</si>
  <si>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</si>
  <si>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</si>
  <si>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</si>
  <si>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</si>
  <si>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</si>
  <si>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</si>
  <si>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</si>
  <si>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</si>
  <si>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</si>
  <si>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</si>
  <si>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</si>
  <si>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</si>
  <si>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</si>
  <si>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</si>
  <si>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</si>
  <si>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</si>
  <si>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</si>
  <si>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</si>
  <si>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</si>
  <si>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</si>
  <si>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</si>
  <si>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</si>
  <si>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</si>
  <si>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</si>
  <si>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</si>
  <si>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</si>
  <si>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</si>
  <si>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</si>
  <si>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</si>
  <si>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</si>
  <si>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</si>
  <si>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</si>
  <si>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</si>
  <si>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</si>
  <si>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</si>
  <si>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</si>
  <si>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</si>
  <si>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</si>
  <si>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</si>
  <si>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</si>
  <si>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</si>
  <si>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</si>
  <si>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</si>
  <si>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</si>
  <si>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</si>
  <si>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</si>
  <si>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</si>
  <si>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</si>
  <si>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</si>
  <si>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</si>
  <si>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</si>
  <si>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</si>
  <si>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</si>
  <si>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</si>
  <si>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</si>
  <si>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</si>
  <si>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</si>
  <si>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</si>
  <si>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</si>
  <si>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</si>
  <si>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</si>
  <si>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</si>
  <si>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</si>
  <si>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</si>
  <si>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</si>
  <si>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</si>
  <si>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</si>
  <si>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</si>
  <si>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</si>
  <si>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</si>
  <si>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</si>
  <si>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</si>
  <si>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</si>
  <si>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</si>
  <si>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</si>
  <si>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</si>
  <si>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</si>
  <si>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</si>
  <si>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</si>
  <si>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</si>
  <si>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</si>
  <si>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</si>
  <si>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</si>
  <si>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</si>
  <si>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</si>
  <si>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</si>
  <si>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</si>
  <si>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</si>
  <si>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</si>
  <si>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</si>
  <si>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</si>
  <si>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</si>
  <si>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</si>
  <si>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</si>
  <si>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</si>
  <si>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</si>
  <si>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</si>
  <si>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</si>
  <si>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</si>
  <si>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</si>
  <si>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</si>
  <si>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</si>
  <si>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</si>
  <si>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</si>
  <si>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</si>
  <si>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</si>
  <si>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</si>
  <si>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</si>
  <si>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</si>
  <si>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</si>
  <si>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</si>
  <si>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</si>
  <si>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</si>
  <si>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</si>
  <si>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</si>
  <si>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</si>
  <si>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</si>
  <si>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</si>
  <si>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</si>
  <si>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</si>
  <si>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</si>
  <si>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</si>
  <si>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</si>
  <si>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</si>
  <si>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</si>
  <si>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</si>
  <si>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</si>
  <si>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</si>
  <si>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</si>
  <si>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</si>
  <si>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</si>
  <si>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</si>
  <si>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</si>
  <si>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</si>
  <si>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</si>
  <si>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</si>
  <si>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</si>
  <si>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</si>
  <si>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</si>
  <si>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</si>
  <si>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</si>
  <si>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</si>
  <si>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</si>
  <si>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</si>
  <si>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</si>
  <si>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</si>
  <si>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</si>
  <si>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</si>
  <si>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</si>
  <si>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</si>
  <si>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</si>
  <si>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</si>
  <si>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</si>
  <si>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</si>
  <si>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</si>
  <si>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</si>
  <si>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</si>
  <si>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</si>
  <si>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</si>
  <si>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</si>
  <si>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</si>
  <si>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</si>
  <si>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</si>
  <si>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</si>
  <si>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</si>
  <si>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</si>
  <si>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</si>
  <si>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</si>
  <si>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</si>
  <si>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</si>
  <si>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</si>
  <si>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</si>
  <si>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</si>
  <si>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</si>
  <si>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</si>
  <si>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</si>
  <si>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</si>
  <si>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</si>
  <si>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</si>
  <si>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</si>
  <si>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</si>
  <si>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</si>
  <si>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</si>
  <si>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</si>
  <si>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</si>
  <si>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</si>
  <si>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</si>
  <si>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</si>
  <si>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</si>
  <si>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</si>
  <si>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</si>
  <si>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</si>
  <si>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</si>
  <si>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</si>
  <si>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</si>
  <si>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</si>
  <si>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</si>
  <si>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</si>
  <si>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</si>
  <si>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</si>
  <si>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</si>
  <si>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</si>
  <si>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</si>
  <si>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</si>
  <si>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</si>
  <si>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</si>
  <si>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</si>
  <si>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</si>
  <si>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</si>
  <si>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</si>
  <si>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</si>
  <si>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</si>
  <si>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</si>
  <si>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</si>
  <si>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</si>
  <si>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maximum</t>
  </si>
  <si>
    <t>minimum</t>
  </si>
  <si>
    <t>variance</t>
  </si>
  <si>
    <t>standard deviation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</si>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</sst>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/d/yy;@"/>
    <numFmt numFmtId="169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42" applyFont="1" applyAlignment="1">
      <alignment horizontal="left"/>
    </xf>
    <xf numFmtId="0" fontId="0" fillId="0" borderId="0" xfId="0" pivotButton="1"/>
    <xf numFmtId="165" fontId="0" fillId="0" borderId="0" xfId="0" applyNumberFormat="1"/>
    <xf numFmtId="165" fontId="0" fillId="0" borderId="0" xfId="0" applyNumberFormat="1" applyAlignment="1">
      <alignment horizontal="left"/>
    </xf>
    <xf numFmtId="9" fontId="0" fillId="0" borderId="0" xfId="42" applyFont="1"/>
    <xf numFmtId="169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1" tint="0.499984740745262"/>
        </patternFill>
      </fill>
    </dxf>
    <dxf>
      <font>
        <b val="0"/>
        <i val="0"/>
        <color rgb="FF002060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1" tint="0.499984740745262"/>
        </patternFill>
      </fill>
    </dxf>
    <dxf>
      <font>
        <b val="0"/>
        <i val="0"/>
        <color rgb="FF002060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1" tint="0.499984740745262"/>
        </patternFill>
      </fill>
    </dxf>
    <dxf>
      <font>
        <b val="0"/>
        <i val="0"/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2060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1" tint="0.499984740745262"/>
        </patternFill>
      </fill>
    </dxf>
    <dxf>
      <font>
        <b val="0"/>
        <i val="0"/>
        <color rgb="FF002060"/>
      </font>
      <fill>
        <patternFill>
          <bgColor theme="8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[Excel-Challenge.xlsx]PC Pivot!PivotTable7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'PC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'PC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'PC Pivot'!$B$6:$B$15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35-FF42-9393-9D760716E438}"/>
            </c:ext>
          </c:extLst>
        </c:ser>
        <c:ser>
          <c:idx val="1"/>
          <c:order val="1"/>
          <c:tx>
            <c:strRef>
              <c:f>'PC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'PC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'PC Pivot'!$C$6:$C$15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735-FF42-9393-9D760716E438}"/>
            </c:ext>
          </c:extLst>
        </c:ser>
        <c:ser>
          <c:idx val="2"/>
          <c:order val="2"/>
          <c:tx>
            <c:strRef>
              <c:f>'PC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'PC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'PC Pivot'!$D$6:$D$15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735-FF42-9393-9D760716E438}"/>
            </c:ext>
          </c:extLst>
        </c:ser>
        <c:ser>
          <c:idx val="3"/>
          <c:order val="3"/>
          <c:tx>
            <c:strRef>
              <c:f>'PC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'PC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'PC Pivot'!$E$6:$E$15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735-FF42-9393-9D760716E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100"/>
        <c:axId val="485247679"/>
        <c:axId val="485249327"/>
      </c:barChart>
      <c:catAx>
        <c:axId val="48524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49327"/>
        <c:crosses val="autoZero"/>
        <c:auto val="1"/>
        <c:lblAlgn val="ctr"/>
        <c:lblOffset val="100"/>
        <c:noMultiLvlLbl val="0"/>
      </c:catAx>
      <c:valAx>
        <c:axId val="4852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4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[Excel-Challenge.xlsx]SC Pivot!PivotTable8</c:name>
    <c:fmtId val="0"/>
  </c:pivotSource>
  <c:chart>
    <c:autoTitleDeleted val="0"/>
    <c:pivotFmts>
      <c:pivotFmt>
        <c:idx val="0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'SC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'SC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'SC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1-5F4A-9866-D334A2C0C62A}"/>
            </c:ext>
          </c:extLst>
        </c:ser>
        <c:ser>
          <c:idx val="1"/>
          <c:order val="1"/>
          <c:tx>
            <c:strRef>
              <c:f>'SC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'SC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'SC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C1-5F4A-9866-D334A2C0C62A}"/>
            </c:ext>
          </c:extLst>
        </c:ser>
        <c:ser>
          <c:idx val="2"/>
          <c:order val="2"/>
          <c:tx>
            <c:strRef>
              <c:f>'SC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'SC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'SC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C1-5F4A-9866-D334A2C0C62A}"/>
            </c:ext>
          </c:extLst>
        </c:ser>
        <c:ser>
          <c:idx val="3"/>
          <c:order val="3"/>
          <c:tx>
            <c:strRef>
              <c:f>'SC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'SC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'SC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C1-5F4A-9866-D334A2C0C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80234223"/>
        <c:axId val="179790767"/>
      </c:barChart>
      <c:catAx>
        <c:axId val="18023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90767"/>
        <c:crosses val="autoZero"/>
        <c:auto val="1"/>
        <c:lblAlgn val="ctr"/>
        <c:lblOffset val="100"/>
        <c:noMultiLvlLbl val="0"/>
      </c:catAx>
      <c:valAx>
        <c:axId val="17979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3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[Excel-Challenge.xlsx]Dates Pivot!PivotTable9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'Dates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'Dates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'Dates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A-4145-BF6F-B7BB28704235}"/>
            </c:ext>
          </c:extLst>
        </c:ser>
        <c:ser>
          <c:idx val="1"/>
          <c:order val="1"/>
          <c:tx>
            <c:strRef>
              <c:f>'Dates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'Dates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'Dates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FFA-4145-BF6F-B7BB28704235}"/>
            </c:ext>
          </c:extLst>
        </c:ser>
        <c:ser>
          <c:idx val="2"/>
          <c:order val="2"/>
          <c:tx>
            <c:strRef>
              <c:f>'Dates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'Dates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'Dates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FFA-4145-BF6F-B7BB28704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22095"/>
        <c:axId val="479872703"/>
      </c:lineChart>
      <c:catAx>
        <c:axId val="47932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72703"/>
        <c:crosses val="autoZero"/>
        <c:auto val="1"/>
        <c:lblAlgn val="ctr"/>
        <c:lblOffset val="100"/>
        <c:noMultiLvlLbl val="0"/>
      </c:catAx>
      <c:valAx>
        <c:axId val="4798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2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 Based on Goal                                                                                                                                                                                                                                  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6-ED40-9ABA-CB0C781441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86-ED40-9ABA-CB0C7814417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86-ED40-9ABA-CB0C78144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78687"/>
        <c:axId val="1983621088"/>
      </c:lineChart>
      <c:catAx>
        <c:axId val="18337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621088"/>
        <c:crosses val="autoZero"/>
        <c:auto val="1"/>
        <c:lblAlgn val="ctr"/>
        <c:lblOffset val="100"/>
        <c:noMultiLvlLbl val="0"/>
      </c:catAx>
      <c:valAx>
        <c:axId val="198362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7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1</xdr:row>
      <xdr:rowOff>63500</xdr:rowOff>
    </xdr:from>
    <xdr:to>
      <xdr:col>23</xdr:col>
      <xdr:colOff>266700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83B6F-4725-0D51-7091-E8BA617E5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8</xdr:row>
      <xdr:rowOff>19050</xdr:rowOff>
    </xdr:from>
    <xdr:to>
      <xdr:col>20</xdr:col>
      <xdr:colOff>774700</xdr:colOff>
      <xdr:row>51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633EE9-A22C-7995-923E-2434CB6A3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250423</xdr:colOff>
      <xdr:row>5</xdr:row>
      <xdr:rowOff>82550</xdr:rowOff>
    </xdr:from>
    <xdr:to>
      <xdr:col>13</xdr:col>
      <xdr:colOff>38100</xdr:colOff>
      <xdr:row>24</xdr:row>
      <xdr:rowOff>116268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A2D14-357D-057E-AD3B-93CC72538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14</xdr:row>
      <xdr:rowOff>146050</xdr:rowOff>
    </xdr:from>
    <xdr:to>
      <xdr:col>8</xdr:col>
      <xdr:colOff>355600</xdr:colOff>
      <xdr:row>42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4E0996-DD1C-FF45-E5CE-DF2CA8FFE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9.711822106481" createdVersion="8" refreshedVersion="8" minRefreshableVersion="3" recordCount="1000" xr:uid="{1C5BAFEC-B209-084C-8E6F-C24878CC15F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SemiMixedTypes="0" containsString="0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9.744440509261" createdVersion="8" refreshedVersion="8" minRefreshableVersion="3" recordCount="1000" xr:uid="{29173325-E46C-EE43-9E3C-459DAFD408B6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SemiMixedTypes="0" containsString="0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916DF-0754-634A-B5DE-FAACC7FD4374}" name="PivotTable7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36">
    <chartFormat chart="0" format="11" series="1">
      <pivotArea type="data" outline="0" fieldPosition="0">
        <references count="2">
          <reference field="5" count="1" selected="0">
            <x v="3"/>
          </reference>
          <reference field="7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5" count="1" selected="0">
            <x v="0"/>
          </reference>
          <reference field="7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5" count="1" selected="0">
            <x v="2"/>
          </reference>
          <reference field="7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5" count="1" selected="0">
            <x v="3"/>
          </reference>
          <reference field="7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5" count="1" selected="0">
            <x v="0"/>
          </reference>
          <reference field="7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5" count="1" selected="0">
            <x v="2"/>
          </reference>
          <reference field="7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5" count="1" selected="0">
            <x v="3"/>
          </reference>
          <reference field="7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5" count="1" selected="0">
            <x v="0"/>
          </reference>
          <reference field="7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5" count="1" selected="0">
            <x v="2"/>
          </reference>
          <reference field="7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5" count="1" selected="0">
            <x v="3"/>
          </reference>
          <reference field="7" count="1" selected="0">
            <x v="4"/>
          </reference>
        </references>
      </pivotArea>
    </chartFormat>
    <chartFormat chart="0" format="24" series="1">
      <pivotArea type="data" outline="0" fieldPosition="0">
        <references count="2">
          <reference field="5" count="1" selected="0">
            <x v="0"/>
          </reference>
          <reference field="7" count="1" selected="0">
            <x v="5"/>
          </reference>
        </references>
      </pivotArea>
    </chartFormat>
    <chartFormat chart="0" format="25" series="1">
      <pivotArea type="data" outline="0" fieldPosition="0">
        <references count="2">
          <reference field="5" count="1" selected="0">
            <x v="1"/>
          </reference>
          <reference field="7" count="1" selected="0">
            <x v="5"/>
          </reference>
        </references>
      </pivotArea>
    </chartFormat>
    <chartFormat chart="0" format="26" series="1">
      <pivotArea type="data" outline="0" fieldPosition="0">
        <references count="2">
          <reference field="5" count="1" selected="0">
            <x v="3"/>
          </reference>
          <reference field="7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5" count="1" selected="0">
            <x v="0"/>
          </reference>
          <reference field="7" count="1" selected="0">
            <x v="6"/>
          </reference>
        </references>
      </pivotArea>
    </chartFormat>
    <chartFormat chart="0" format="28" series="1">
      <pivotArea type="data" outline="0" fieldPosition="0">
        <references count="2">
          <reference field="5" count="1" selected="0">
            <x v="1"/>
          </reference>
          <reference field="7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5" count="1" selected="0">
            <x v="2"/>
          </reference>
          <reference field="7" count="1" selected="0">
            <x v="6"/>
          </reference>
        </references>
      </pivotArea>
    </chartFormat>
    <chartFormat chart="0" format="30" series="1">
      <pivotArea type="data" outline="0" fieldPosition="0">
        <references count="2">
          <reference field="5" count="1" selected="0">
            <x v="3"/>
          </reference>
          <reference field="7" count="1" selected="0">
            <x v="6"/>
          </reference>
        </references>
      </pivotArea>
    </chartFormat>
    <chartFormat chart="0" format="31" series="1">
      <pivotArea type="data" outline="0" fieldPosition="0">
        <references count="2"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0" format="32" series="1">
      <pivotArea type="data" outline="0" fieldPosition="0">
        <references count="2"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5" count="1" selected="0">
            <x v="3"/>
          </reference>
          <reference field="7" count="1" selected="0">
            <x v="0"/>
          </reference>
        </references>
      </pivotArea>
    </chartFormat>
    <chartFormat chart="0" format="35" series="1">
      <pivotArea type="data" outline="0" fieldPosition="0">
        <references count="2">
          <reference field="5" count="1" selected="0">
            <x v="0"/>
          </reference>
          <reference field="7" count="1" selected="0">
            <x v="1"/>
          </reference>
        </references>
      </pivotArea>
    </chartFormat>
    <chartFormat chart="0" format="36" series="1">
      <pivotArea type="data" outline="0" fieldPosition="0">
        <references count="2"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0" format="37" series="1">
      <pivotArea type="data" outline="0" fieldPosition="0">
        <references count="2">
          <reference field="5" count="1" selected="0">
            <x v="2"/>
          </reference>
          <reference field="7" count="1" selected="0">
            <x v="1"/>
          </reference>
        </references>
      </pivotArea>
    </chartFormat>
    <chartFormat chart="0" format="3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3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4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4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7FF1C3-B656-7A44-AFF1-C7F5CE6D9685}" name="PivotTable8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E30C4-74DE-704B-BB34-3CB110AE97E0}" name="PivotTable9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EDBA5-8504-1B42-8F9A-F8E21FECEE7B}" name="Table1" displayName="Table1" ref="A1:H13" totalsRowShown="0" dataDxfId="24" dataCellStyle="Percent">
  <autoFilter ref="A1:H13" xr:uid="{98DF020D-6C76-C74C-91E0-F12A29FBC9ED}"/>
  <tableColumns count="8">
    <tableColumn id="1" xr3:uid="{DBC5B90A-1FDE-0545-95D4-128D89B7FC29}" name="Goal"/>
    <tableColumn id="2" xr3:uid="{81FD8D8B-3CBD-914F-AC54-A53B3AE63904}" name="Number Successful"/>
    <tableColumn id="3" xr3:uid="{4C24FCF1-99AD-A844-8645-E6722FA73581}" name="Number Failed"/>
    <tableColumn id="4" xr3:uid="{4EFCA9C9-B8C2-8B4E-90B8-F0D9DC3C5F87}" name="Number Canceled"/>
    <tableColumn id="5" xr3:uid="{E910572E-6441-1F4B-935B-54A4E570CDFF}" name="Total Projects">
      <calculatedColumnFormula>SUM(B2,C2,D2)</calculatedColumnFormula>
    </tableColumn>
    <tableColumn id="6" xr3:uid="{9D15D664-8DFA-BB48-9F77-A71D76CF73CE}" name="Percentage Successful" dataDxfId="23" dataCellStyle="Percent">
      <calculatedColumnFormula>B2/E2</calculatedColumnFormula>
    </tableColumn>
    <tableColumn id="7" xr3:uid="{54DD7964-5ACB-B64C-86F4-0C45C982B487}" name="Percentage Failed" dataDxfId="22" dataCellStyle="Percent">
      <calculatedColumnFormula>C2/E2</calculatedColumnFormula>
    </tableColumn>
    <tableColumn id="8" xr3:uid="{71F06688-6684-A943-95DE-973A395FA536}" name="Percentage Canceled" dataDxfId="21" dataCellStyle="Percent">
      <calculatedColumnFormula>D2/E2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D0EBD-C84D-8042-A4BD-C331F74AC9CB}" name="Table3" displayName="Table3" ref="G1:I7" totalsRowShown="0">
  <autoFilter ref="G1:I7" xr:uid="{9AFD0EBD-C84D-8042-A4BD-C331F74AC9CB}"/>
  <tableColumns count="3">
    <tableColumn id="1" xr3:uid="{D6083EA4-E476-4643-944A-BDACD1D74D40}" name="Column1"/>
    <tableColumn id="2" xr3:uid="{00101C4F-810E-6840-80C4-F58C175A3E9C}" name="successful" dataDxfId="1">
      <calculatedColumnFormula>AVERAGE(B2:B566)</calculatedColumnFormula>
    </tableColumn>
    <tableColumn id="3" xr3:uid="{D4C8DB1E-9990-7547-82D9-0218CC2D9F54}" name="failed" dataDxfId="0">
      <calculatedColumnFormula>AVERAGE(D2:D365)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DEED-E088-1C4B-80FC-63B164619840}">
  <dimension ref="A2:F15"/>
  <sheetViews>
    <sheetView topLeftCell="A3" workbookViewId="0">
      <selection activeCell="B22" sqref="B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8.3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8" bestFit="1" customWidth="1"/>
    <col min="12" max="12" width="8.33203125" bestFit="1" customWidth="1"/>
    <col min="13" max="13" width="5.83203125" bestFit="1" customWidth="1"/>
    <col min="14" max="14" width="4.1640625" bestFit="1" customWidth="1"/>
    <col min="15" max="15" width="9.5" bestFit="1" customWidth="1"/>
    <col min="16" max="16" width="8.1640625" bestFit="1" customWidth="1"/>
    <col min="17" max="17" width="8.33203125" bestFit="1" customWidth="1"/>
    <col min="18" max="18" width="5.83203125" bestFit="1" customWidth="1"/>
    <col min="19" max="19" width="4.1640625" bestFit="1" customWidth="1"/>
    <col min="20" max="20" width="9.5" bestFit="1" customWidth="1"/>
    <col min="21" max="22" width="8.33203125" bestFit="1" customWidth="1"/>
    <col min="23" max="23" width="5.83203125" bestFit="1" customWidth="1"/>
    <col min="24" max="24" width="4.1640625" bestFit="1" customWidth="1"/>
    <col min="25" max="25" width="9.5" bestFit="1" customWidth="1"/>
    <col min="26" max="27" width="8.33203125" bestFit="1" customWidth="1"/>
    <col min="28" max="28" width="5.83203125" bestFit="1" customWidth="1"/>
    <col min="29" max="29" width="9.5" bestFit="1" customWidth="1"/>
    <col min="30" max="30" width="7.33203125" bestFit="1" customWidth="1"/>
    <col min="31" max="31" width="8.33203125" bestFit="1" customWidth="1"/>
    <col min="32" max="32" width="5.83203125" bestFit="1" customWidth="1"/>
    <col min="33" max="33" width="4.1640625" bestFit="1" customWidth="1"/>
    <col min="34" max="34" width="9.5" bestFit="1" customWidth="1"/>
    <col min="35" max="35" width="8.1640625" bestFit="1" customWidth="1"/>
  </cols>
  <sheetData>
    <row r="2" spans="1:6" x14ac:dyDescent="0.2">
      <c r="A2" s="7" t="s">
        <v>6</v>
      </c>
      <c r="B2" t="s">
        <v>2069</v>
      </c>
    </row>
    <row r="4" spans="1:6" x14ac:dyDescent="0.2">
      <c r="A4" s="7" t="s">
        <v>2066</v>
      </c>
      <c r="B4" s="7" t="s">
        <v>2070</v>
      </c>
    </row>
    <row r="5" spans="1:6" x14ac:dyDescent="0.2">
      <c r="A5" s="7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5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5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">
      <c r="A8" s="5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5" t="s">
        <v>2064</v>
      </c>
      <c r="E9">
        <v>4</v>
      </c>
      <c r="F9">
        <v>4</v>
      </c>
    </row>
    <row r="10" spans="1:6" x14ac:dyDescent="0.2">
      <c r="A10" s="5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5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5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5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5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5" t="s">
        <v>2068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B8AA-FF11-754F-AB77-5FDC71261B3A}">
  <dimension ref="A1:F30"/>
  <sheetViews>
    <sheetView topLeftCell="A3" workbookViewId="0">
      <selection activeCell="B12" sqref="B1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2031</v>
      </c>
      <c r="B1" t="s">
        <v>2069</v>
      </c>
    </row>
    <row r="2" spans="1:6" x14ac:dyDescent="0.2">
      <c r="A2" s="7" t="s">
        <v>6</v>
      </c>
      <c r="B2" t="s">
        <v>2069</v>
      </c>
    </row>
    <row r="4" spans="1:6" x14ac:dyDescent="0.2">
      <c r="A4" s="7" t="s">
        <v>2066</v>
      </c>
      <c r="B4" s="7" t="s">
        <v>2070</v>
      </c>
    </row>
    <row r="5" spans="1:6" x14ac:dyDescent="0.2">
      <c r="A5" s="7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2065</v>
      </c>
      <c r="E7">
        <v>4</v>
      </c>
      <c r="F7">
        <v>4</v>
      </c>
    </row>
    <row r="8" spans="1:6" x14ac:dyDescent="0.2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2043</v>
      </c>
      <c r="C10">
        <v>8</v>
      </c>
      <c r="E10">
        <v>10</v>
      </c>
      <c r="F10">
        <v>18</v>
      </c>
    </row>
    <row r="11" spans="1:6" x14ac:dyDescent="0.2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2057</v>
      </c>
      <c r="C15">
        <v>3</v>
      </c>
      <c r="E15">
        <v>4</v>
      </c>
      <c r="F15">
        <v>7</v>
      </c>
    </row>
    <row r="16" spans="1:6" x14ac:dyDescent="0.2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2056</v>
      </c>
      <c r="C20">
        <v>4</v>
      </c>
      <c r="E20">
        <v>4</v>
      </c>
      <c r="F20">
        <v>8</v>
      </c>
    </row>
    <row r="21" spans="1:6" x14ac:dyDescent="0.2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2059</v>
      </c>
      <c r="C25">
        <v>7</v>
      </c>
      <c r="E25">
        <v>14</v>
      </c>
      <c r="F25">
        <v>21</v>
      </c>
    </row>
    <row r="26" spans="1:6" x14ac:dyDescent="0.2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2062</v>
      </c>
      <c r="E29">
        <v>3</v>
      </c>
      <c r="F29">
        <v>3</v>
      </c>
    </row>
    <row r="30" spans="1:6" x14ac:dyDescent="0.2">
      <c r="A30" s="5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5639-1966-7946-98E7-1929B411E423}">
  <dimension ref="A1:E18"/>
  <sheetViews>
    <sheetView workbookViewId="0">
      <selection activeCell="E5" sqref="E5:E18"/>
      <pivotSelection pane="bottomRight" showHeader="1" extendable="1" axis="axisCol" start="3" max="4" activeRow="4" activeCol="4" previousRow="4" previousCol="4" click="1" r:id="rId1">
        <pivotArea dataOnly="0" grandCol="1" outline="0" fieldPosition="0"/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9.5" bestFit="1" customWidth="1"/>
    <col min="8" max="8" width="10.1640625" bestFit="1" customWidth="1"/>
    <col min="9" max="9" width="7.1640625" bestFit="1" customWidth="1"/>
    <col min="10" max="10" width="13" bestFit="1" customWidth="1"/>
    <col min="11" max="11" width="11.33203125" bestFit="1" customWidth="1"/>
    <col min="12" max="12" width="4.83203125" bestFit="1" customWidth="1"/>
    <col min="13" max="13" width="6.6640625" bestFit="1" customWidth="1"/>
    <col min="14" max="14" width="6" bestFit="1" customWidth="1"/>
    <col min="15" max="15" width="11.5" bestFit="1" customWidth="1"/>
    <col min="16" max="16" width="9.5" bestFit="1" customWidth="1"/>
    <col min="17" max="17" width="10.1640625" bestFit="1" customWidth="1"/>
    <col min="18" max="18" width="7.1640625" bestFit="1" customWidth="1"/>
    <col min="19" max="19" width="10.5" bestFit="1" customWidth="1"/>
    <col min="20" max="20" width="11.33203125" bestFit="1" customWidth="1"/>
    <col min="21" max="21" width="6.6640625" bestFit="1" customWidth="1"/>
    <col min="22" max="22" width="11.5" bestFit="1" customWidth="1"/>
    <col min="23" max="23" width="9.5" bestFit="1" customWidth="1"/>
    <col min="24" max="24" width="10.1640625" bestFit="1" customWidth="1"/>
    <col min="25" max="25" width="7.1640625" bestFit="1" customWidth="1"/>
    <col min="26" max="26" width="8.83203125" bestFit="1" customWidth="1"/>
    <col min="27" max="27" width="11.6640625" bestFit="1" customWidth="1"/>
    <col min="28" max="28" width="4.83203125" bestFit="1" customWidth="1"/>
    <col min="29" max="29" width="6.6640625" bestFit="1" customWidth="1"/>
    <col min="30" max="30" width="9.83203125" bestFit="1" customWidth="1"/>
    <col min="31" max="31" width="6" bestFit="1" customWidth="1"/>
    <col min="32" max="32" width="11.5" bestFit="1" customWidth="1"/>
    <col min="33" max="33" width="9.5" bestFit="1" customWidth="1"/>
    <col min="34" max="34" width="10.1640625" bestFit="1" customWidth="1"/>
    <col min="35" max="35" width="7.1640625" bestFit="1" customWidth="1"/>
    <col min="36" max="36" width="14.1640625" bestFit="1" customWidth="1"/>
    <col min="37" max="37" width="10.83203125" bestFit="1" customWidth="1"/>
    <col min="38" max="38" width="12.5" bestFit="1" customWidth="1"/>
    <col min="39" max="39" width="10" bestFit="1" customWidth="1"/>
    <col min="40" max="40" width="12.5" bestFit="1" customWidth="1"/>
    <col min="41" max="41" width="9" bestFit="1" customWidth="1"/>
    <col min="42" max="42" width="11.5" bestFit="1" customWidth="1"/>
    <col min="43" max="43" width="11.33203125" bestFit="1" customWidth="1"/>
    <col min="44" max="44" width="12.5" bestFit="1" customWidth="1"/>
    <col min="45" max="45" width="10" bestFit="1" customWidth="1"/>
    <col min="46" max="46" width="12.5" bestFit="1" customWidth="1"/>
    <col min="47" max="47" width="11" bestFit="1" customWidth="1"/>
    <col min="48" max="48" width="13.5" bestFit="1" customWidth="1"/>
    <col min="49" max="49" width="10" bestFit="1" customWidth="1"/>
    <col min="50" max="50" width="12.5" bestFit="1" customWidth="1"/>
    <col min="51" max="51" width="10" bestFit="1" customWidth="1"/>
    <col min="52" max="52" width="12.5" bestFit="1" customWidth="1"/>
    <col min="53" max="53" width="10" bestFit="1" customWidth="1"/>
    <col min="54" max="54" width="12.5" bestFit="1" customWidth="1"/>
    <col min="55" max="55" width="10" bestFit="1" customWidth="1"/>
    <col min="56" max="56" width="12.5" bestFit="1" customWidth="1"/>
    <col min="57" max="57" width="10" bestFit="1" customWidth="1"/>
    <col min="58" max="58" width="12.5" bestFit="1" customWidth="1"/>
    <col min="59" max="59" width="11.5" bestFit="1" customWidth="1"/>
    <col min="60" max="60" width="12.5" bestFit="1" customWidth="1"/>
    <col min="61" max="61" width="11.33203125" bestFit="1" customWidth="1"/>
    <col min="62" max="62" width="11.5" bestFit="1" customWidth="1"/>
    <col min="63" max="63" width="11.33203125" bestFit="1" customWidth="1"/>
    <col min="64" max="64" width="13.5" bestFit="1" customWidth="1"/>
    <col min="65" max="65" width="10" bestFit="1" customWidth="1"/>
    <col min="66" max="66" width="12.5" bestFit="1" customWidth="1"/>
    <col min="67" max="67" width="9" bestFit="1" customWidth="1"/>
    <col min="68" max="68" width="11.5" bestFit="1" customWidth="1"/>
    <col min="69" max="69" width="10" bestFit="1" customWidth="1"/>
    <col min="70" max="70" width="12.5" bestFit="1" customWidth="1"/>
    <col min="71" max="71" width="10" bestFit="1" customWidth="1"/>
    <col min="72" max="72" width="12.5" bestFit="1" customWidth="1"/>
    <col min="73" max="73" width="10" bestFit="1" customWidth="1"/>
    <col min="74" max="74" width="12.5" bestFit="1" customWidth="1"/>
    <col min="75" max="75" width="11.33203125" bestFit="1" customWidth="1"/>
    <col min="76" max="76" width="13.5" bestFit="1" customWidth="1"/>
    <col min="77" max="77" width="11.5" bestFit="1" customWidth="1"/>
    <col min="78" max="78" width="13.5" bestFit="1" customWidth="1"/>
    <col min="79" max="79" width="9" bestFit="1" customWidth="1"/>
    <col min="80" max="80" width="11.5" bestFit="1" customWidth="1"/>
    <col min="81" max="81" width="10" bestFit="1" customWidth="1"/>
    <col min="82" max="82" width="12.5" bestFit="1" customWidth="1"/>
    <col min="83" max="83" width="11.33203125" bestFit="1" customWidth="1"/>
    <col min="84" max="84" width="11.5" bestFit="1" customWidth="1"/>
    <col min="85" max="85" width="11" bestFit="1" customWidth="1"/>
    <col min="86" max="86" width="13.5" bestFit="1" customWidth="1"/>
    <col min="87" max="87" width="10" bestFit="1" customWidth="1"/>
    <col min="88" max="88" width="12.5" bestFit="1" customWidth="1"/>
    <col min="89" max="89" width="11.33203125" bestFit="1" customWidth="1"/>
    <col min="90" max="90" width="12.5" bestFit="1" customWidth="1"/>
    <col min="91" max="91" width="9" bestFit="1" customWidth="1"/>
    <col min="92" max="92" width="11.5" bestFit="1" customWidth="1"/>
    <col min="93" max="93" width="10.1640625" bestFit="1" customWidth="1"/>
    <col min="94" max="94" width="12.5" bestFit="1" customWidth="1"/>
    <col min="95" max="95" width="9" bestFit="1" customWidth="1"/>
    <col min="96" max="96" width="11.5" bestFit="1" customWidth="1"/>
    <col min="97" max="97" width="11.33203125" bestFit="1" customWidth="1"/>
    <col min="98" max="98" width="13.5" bestFit="1" customWidth="1"/>
    <col min="99" max="99" width="10" bestFit="1" customWidth="1"/>
    <col min="100" max="100" width="12.5" bestFit="1" customWidth="1"/>
    <col min="101" max="101" width="9" bestFit="1" customWidth="1"/>
    <col min="102" max="102" width="11.5" bestFit="1" customWidth="1"/>
    <col min="103" max="103" width="10" bestFit="1" customWidth="1"/>
    <col min="104" max="104" width="12.5" bestFit="1" customWidth="1"/>
    <col min="105" max="105" width="9" bestFit="1" customWidth="1"/>
    <col min="106" max="106" width="11.5" bestFit="1" customWidth="1"/>
    <col min="107" max="107" width="11.33203125" bestFit="1" customWidth="1"/>
    <col min="108" max="108" width="12.5" bestFit="1" customWidth="1"/>
    <col min="109" max="109" width="10" bestFit="1" customWidth="1"/>
    <col min="110" max="110" width="12.5" bestFit="1" customWidth="1"/>
    <col min="111" max="111" width="9" bestFit="1" customWidth="1"/>
    <col min="112" max="112" width="11.5" bestFit="1" customWidth="1"/>
    <col min="113" max="113" width="10" bestFit="1" customWidth="1"/>
    <col min="114" max="114" width="12.5" bestFit="1" customWidth="1"/>
    <col min="115" max="115" width="13" bestFit="1" customWidth="1"/>
    <col min="116" max="117" width="10.1640625" bestFit="1" customWidth="1"/>
    <col min="118" max="118" width="12.5" bestFit="1" customWidth="1"/>
    <col min="119" max="119" width="9" bestFit="1" customWidth="1"/>
    <col min="120" max="120" width="11.5" bestFit="1" customWidth="1"/>
    <col min="121" max="121" width="10" bestFit="1" customWidth="1"/>
    <col min="122" max="122" width="12.5" bestFit="1" customWidth="1"/>
    <col min="123" max="123" width="10" bestFit="1" customWidth="1"/>
    <col min="124" max="124" width="12.5" bestFit="1" customWidth="1"/>
    <col min="125" max="125" width="9" bestFit="1" customWidth="1"/>
    <col min="126" max="126" width="11.5" bestFit="1" customWidth="1"/>
    <col min="127" max="127" width="10" bestFit="1" customWidth="1"/>
    <col min="128" max="128" width="12.5" bestFit="1" customWidth="1"/>
    <col min="129" max="129" width="10" bestFit="1" customWidth="1"/>
    <col min="130" max="130" width="12.5" bestFit="1" customWidth="1"/>
    <col min="131" max="131" width="10" bestFit="1" customWidth="1"/>
    <col min="132" max="132" width="12.5" bestFit="1" customWidth="1"/>
    <col min="133" max="133" width="10.1640625" bestFit="1" customWidth="1"/>
    <col min="134" max="134" width="12.5" bestFit="1" customWidth="1"/>
    <col min="135" max="135" width="11.33203125" bestFit="1" customWidth="1"/>
    <col min="136" max="136" width="12.5" bestFit="1" customWidth="1"/>
    <col min="137" max="137" width="10" bestFit="1" customWidth="1"/>
    <col min="138" max="138" width="12.5" bestFit="1" customWidth="1"/>
    <col min="139" max="139" width="10" bestFit="1" customWidth="1"/>
    <col min="140" max="140" width="12.5" bestFit="1" customWidth="1"/>
    <col min="141" max="141" width="9" bestFit="1" customWidth="1"/>
    <col min="142" max="142" width="11.5" bestFit="1" customWidth="1"/>
    <col min="143" max="143" width="11.33203125" bestFit="1" customWidth="1"/>
    <col min="144" max="144" width="11.5" bestFit="1" customWidth="1"/>
    <col min="145" max="145" width="10" bestFit="1" customWidth="1"/>
    <col min="146" max="146" width="12.5" bestFit="1" customWidth="1"/>
    <col min="147" max="148" width="9.5" bestFit="1" customWidth="1"/>
    <col min="149" max="149" width="11.5" bestFit="1" customWidth="1"/>
    <col min="150" max="150" width="9" bestFit="1" customWidth="1"/>
    <col min="151" max="151" width="11.5" bestFit="1" customWidth="1"/>
    <col min="152" max="152" width="10" bestFit="1" customWidth="1"/>
    <col min="153" max="153" width="12.5" bestFit="1" customWidth="1"/>
    <col min="154" max="154" width="10" bestFit="1" customWidth="1"/>
    <col min="155" max="155" width="12.5" bestFit="1" customWidth="1"/>
    <col min="156" max="156" width="10" bestFit="1" customWidth="1"/>
    <col min="157" max="157" width="12.5" bestFit="1" customWidth="1"/>
    <col min="158" max="158" width="9" bestFit="1" customWidth="1"/>
    <col min="159" max="159" width="11.5" bestFit="1" customWidth="1"/>
    <col min="160" max="160" width="10" bestFit="1" customWidth="1"/>
    <col min="161" max="161" width="12.5" bestFit="1" customWidth="1"/>
    <col min="162" max="162" width="10" bestFit="1" customWidth="1"/>
    <col min="163" max="163" width="12.5" bestFit="1" customWidth="1"/>
    <col min="164" max="164" width="11.33203125" bestFit="1" customWidth="1"/>
    <col min="165" max="165" width="12.5" bestFit="1" customWidth="1"/>
    <col min="166" max="166" width="10" bestFit="1" customWidth="1"/>
    <col min="167" max="167" width="12.5" bestFit="1" customWidth="1"/>
    <col min="168" max="168" width="11" bestFit="1" customWidth="1"/>
    <col min="169" max="169" width="13.5" bestFit="1" customWidth="1"/>
    <col min="170" max="170" width="11" bestFit="1" customWidth="1"/>
    <col min="171" max="171" width="13.5" bestFit="1" customWidth="1"/>
    <col min="172" max="172" width="11" bestFit="1" customWidth="1"/>
    <col min="173" max="173" width="13.5" bestFit="1" customWidth="1"/>
    <col min="174" max="174" width="11" bestFit="1" customWidth="1"/>
    <col min="175" max="175" width="13.5" bestFit="1" customWidth="1"/>
    <col min="176" max="176" width="11" bestFit="1" customWidth="1"/>
    <col min="177" max="177" width="13.5" bestFit="1" customWidth="1"/>
    <col min="178" max="178" width="9" bestFit="1" customWidth="1"/>
    <col min="179" max="179" width="11.5" bestFit="1" customWidth="1"/>
    <col min="180" max="180" width="10.1640625" bestFit="1" customWidth="1"/>
    <col min="181" max="181" width="11.5" bestFit="1" customWidth="1"/>
    <col min="182" max="182" width="9" bestFit="1" customWidth="1"/>
    <col min="183" max="183" width="11.5" bestFit="1" customWidth="1"/>
    <col min="184" max="184" width="10" bestFit="1" customWidth="1"/>
    <col min="185" max="185" width="12.5" bestFit="1" customWidth="1"/>
    <col min="186" max="186" width="11.33203125" bestFit="1" customWidth="1"/>
    <col min="187" max="187" width="12.5" bestFit="1" customWidth="1"/>
    <col min="188" max="188" width="10" bestFit="1" customWidth="1"/>
    <col min="189" max="189" width="12.5" bestFit="1" customWidth="1"/>
    <col min="190" max="190" width="11.33203125" bestFit="1" customWidth="1"/>
    <col min="191" max="191" width="12.5" bestFit="1" customWidth="1"/>
    <col min="192" max="192" width="9" bestFit="1" customWidth="1"/>
    <col min="193" max="193" width="11.5" bestFit="1" customWidth="1"/>
    <col min="194" max="194" width="11.33203125" bestFit="1" customWidth="1"/>
    <col min="195" max="195" width="12.5" bestFit="1" customWidth="1"/>
    <col min="196" max="196" width="10" bestFit="1" customWidth="1"/>
    <col min="197" max="197" width="12.5" bestFit="1" customWidth="1"/>
    <col min="198" max="199" width="11.5" bestFit="1" customWidth="1"/>
    <col min="200" max="200" width="9" bestFit="1" customWidth="1"/>
    <col min="201" max="201" width="11.5" bestFit="1" customWidth="1"/>
    <col min="202" max="202" width="11.33203125" bestFit="1" customWidth="1"/>
    <col min="203" max="203" width="11.5" bestFit="1" customWidth="1"/>
    <col min="204" max="204" width="9" bestFit="1" customWidth="1"/>
    <col min="205" max="205" width="11.5" bestFit="1" customWidth="1"/>
    <col min="206" max="206" width="9" bestFit="1" customWidth="1"/>
    <col min="207" max="207" width="11.5" bestFit="1" customWidth="1"/>
    <col min="208" max="208" width="11.33203125" bestFit="1" customWidth="1"/>
    <col min="209" max="209" width="11.5" bestFit="1" customWidth="1"/>
    <col min="210" max="210" width="10" bestFit="1" customWidth="1"/>
    <col min="211" max="211" width="12.5" bestFit="1" customWidth="1"/>
    <col min="212" max="212" width="10" bestFit="1" customWidth="1"/>
    <col min="213" max="213" width="12.5" bestFit="1" customWidth="1"/>
    <col min="214" max="214" width="10.1640625" bestFit="1" customWidth="1"/>
    <col min="215" max="215" width="12.5" bestFit="1" customWidth="1"/>
    <col min="216" max="216" width="9" bestFit="1" customWidth="1"/>
    <col min="217" max="217" width="11.5" bestFit="1" customWidth="1"/>
    <col min="218" max="218" width="9" bestFit="1" customWidth="1"/>
    <col min="219" max="219" width="11.5" bestFit="1" customWidth="1"/>
    <col min="220" max="220" width="9" bestFit="1" customWidth="1"/>
    <col min="221" max="221" width="11.5" bestFit="1" customWidth="1"/>
    <col min="222" max="222" width="10" bestFit="1" customWidth="1"/>
    <col min="223" max="223" width="12.5" bestFit="1" customWidth="1"/>
    <col min="224" max="224" width="10" bestFit="1" customWidth="1"/>
    <col min="225" max="225" width="12.5" bestFit="1" customWidth="1"/>
    <col min="226" max="226" width="10" bestFit="1" customWidth="1"/>
    <col min="227" max="227" width="12.5" bestFit="1" customWidth="1"/>
    <col min="228" max="228" width="11.33203125" bestFit="1" customWidth="1"/>
    <col min="229" max="229" width="12.5" bestFit="1" customWidth="1"/>
    <col min="230" max="230" width="11.33203125" bestFit="1" customWidth="1"/>
    <col min="231" max="231" width="12.5" bestFit="1" customWidth="1"/>
    <col min="232" max="232" width="9" bestFit="1" customWidth="1"/>
    <col min="233" max="233" width="11.5" bestFit="1" customWidth="1"/>
    <col min="234" max="234" width="10" bestFit="1" customWidth="1"/>
    <col min="235" max="235" width="12.5" bestFit="1" customWidth="1"/>
    <col min="236" max="236" width="11.33203125" bestFit="1" customWidth="1"/>
    <col min="237" max="237" width="12.5" bestFit="1" customWidth="1"/>
    <col min="238" max="238" width="10" bestFit="1" customWidth="1"/>
    <col min="239" max="239" width="12.5" bestFit="1" customWidth="1"/>
    <col min="240" max="240" width="10" bestFit="1" customWidth="1"/>
    <col min="241" max="241" width="12.5" bestFit="1" customWidth="1"/>
    <col min="242" max="242" width="10" bestFit="1" customWidth="1"/>
    <col min="243" max="243" width="12.5" bestFit="1" customWidth="1"/>
    <col min="244" max="244" width="11" bestFit="1" customWidth="1"/>
    <col min="245" max="245" width="13.5" bestFit="1" customWidth="1"/>
    <col min="246" max="246" width="11" bestFit="1" customWidth="1"/>
    <col min="247" max="247" width="13.5" bestFit="1" customWidth="1"/>
    <col min="248" max="248" width="11" bestFit="1" customWidth="1"/>
    <col min="249" max="249" width="13.5" bestFit="1" customWidth="1"/>
    <col min="250" max="250" width="11.33203125" bestFit="1" customWidth="1"/>
    <col min="251" max="251" width="12.5" bestFit="1" customWidth="1"/>
    <col min="252" max="252" width="11.5" bestFit="1" customWidth="1"/>
    <col min="253" max="253" width="13.5" bestFit="1" customWidth="1"/>
    <col min="254" max="254" width="11" bestFit="1" customWidth="1"/>
    <col min="255" max="255" width="13.5" bestFit="1" customWidth="1"/>
    <col min="256" max="256" width="11" bestFit="1" customWidth="1"/>
    <col min="257" max="257" width="13.5" bestFit="1" customWidth="1"/>
    <col min="258" max="258" width="11.33203125" bestFit="1" customWidth="1"/>
    <col min="259" max="259" width="11.5" bestFit="1" customWidth="1"/>
    <col min="260" max="260" width="10" bestFit="1" customWidth="1"/>
    <col min="261" max="261" width="12.5" bestFit="1" customWidth="1"/>
    <col min="262" max="262" width="10" bestFit="1" customWidth="1"/>
    <col min="263" max="263" width="12.5" bestFit="1" customWidth="1"/>
    <col min="264" max="264" width="11.33203125" bestFit="1" customWidth="1"/>
    <col min="265" max="265" width="12.5" bestFit="1" customWidth="1"/>
    <col min="266" max="266" width="10.1640625" bestFit="1" customWidth="1"/>
    <col min="267" max="267" width="12.5" bestFit="1" customWidth="1"/>
    <col min="268" max="268" width="10" bestFit="1" customWidth="1"/>
    <col min="269" max="269" width="12.5" bestFit="1" customWidth="1"/>
    <col min="270" max="270" width="10" bestFit="1" customWidth="1"/>
    <col min="271" max="271" width="12.5" bestFit="1" customWidth="1"/>
    <col min="272" max="272" width="9" bestFit="1" customWidth="1"/>
    <col min="273" max="273" width="11.5" bestFit="1" customWidth="1"/>
    <col min="274" max="274" width="10" bestFit="1" customWidth="1"/>
    <col min="275" max="275" width="12.5" bestFit="1" customWidth="1"/>
    <col min="276" max="276" width="10" bestFit="1" customWidth="1"/>
    <col min="277" max="277" width="12.5" bestFit="1" customWidth="1"/>
    <col min="278" max="278" width="10" bestFit="1" customWidth="1"/>
    <col min="279" max="279" width="12.5" bestFit="1" customWidth="1"/>
    <col min="280" max="280" width="10.1640625" bestFit="1" customWidth="1"/>
    <col min="281" max="281" width="12.5" bestFit="1" customWidth="1"/>
    <col min="282" max="282" width="10" bestFit="1" customWidth="1"/>
    <col min="283" max="283" width="12.5" bestFit="1" customWidth="1"/>
    <col min="284" max="285" width="11.5" bestFit="1" customWidth="1"/>
    <col min="286" max="286" width="10" bestFit="1" customWidth="1"/>
    <col min="287" max="287" width="12.5" bestFit="1" customWidth="1"/>
    <col min="288" max="288" width="10.1640625" bestFit="1" customWidth="1"/>
    <col min="289" max="289" width="12.5" bestFit="1" customWidth="1"/>
    <col min="290" max="290" width="10.1640625" bestFit="1" customWidth="1"/>
    <col min="291" max="291" width="11.5" bestFit="1" customWidth="1"/>
    <col min="292" max="292" width="9" bestFit="1" customWidth="1"/>
    <col min="293" max="293" width="11.5" bestFit="1" customWidth="1"/>
    <col min="294" max="294" width="11.33203125" bestFit="1" customWidth="1"/>
    <col min="295" max="295" width="11.5" bestFit="1" customWidth="1"/>
    <col min="296" max="296" width="10.1640625" bestFit="1" customWidth="1"/>
    <col min="297" max="297" width="12.5" bestFit="1" customWidth="1"/>
    <col min="298" max="298" width="10" bestFit="1" customWidth="1"/>
    <col min="299" max="299" width="12.5" bestFit="1" customWidth="1"/>
    <col min="300" max="300" width="10" bestFit="1" customWidth="1"/>
    <col min="301" max="301" width="12.5" bestFit="1" customWidth="1"/>
    <col min="302" max="302" width="11.33203125" bestFit="1" customWidth="1"/>
    <col min="303" max="303" width="11.5" bestFit="1" customWidth="1"/>
    <col min="304" max="304" width="10" bestFit="1" customWidth="1"/>
    <col min="305" max="305" width="12.5" bestFit="1" customWidth="1"/>
    <col min="306" max="306" width="9" bestFit="1" customWidth="1"/>
    <col min="307" max="307" width="11.5" bestFit="1" customWidth="1"/>
    <col min="308" max="308" width="11.33203125" bestFit="1" customWidth="1"/>
    <col min="309" max="309" width="12.5" bestFit="1" customWidth="1"/>
    <col min="310" max="310" width="10" bestFit="1" customWidth="1"/>
    <col min="311" max="311" width="12.5" bestFit="1" customWidth="1"/>
    <col min="312" max="312" width="10" bestFit="1" customWidth="1"/>
    <col min="313" max="313" width="12.5" bestFit="1" customWidth="1"/>
    <col min="314" max="314" width="11" bestFit="1" customWidth="1"/>
    <col min="315" max="315" width="13.5" bestFit="1" customWidth="1"/>
    <col min="316" max="316" width="11" bestFit="1" customWidth="1"/>
    <col min="317" max="317" width="13.5" bestFit="1" customWidth="1"/>
    <col min="318" max="318" width="10" bestFit="1" customWidth="1"/>
    <col min="319" max="319" width="12.5" bestFit="1" customWidth="1"/>
    <col min="320" max="320" width="11" bestFit="1" customWidth="1"/>
    <col min="321" max="321" width="13.5" bestFit="1" customWidth="1"/>
    <col min="322" max="322" width="9" bestFit="1" customWidth="1"/>
    <col min="323" max="323" width="11.5" bestFit="1" customWidth="1"/>
    <col min="324" max="324" width="10" bestFit="1" customWidth="1"/>
    <col min="325" max="325" width="12.5" bestFit="1" customWidth="1"/>
    <col min="326" max="326" width="10" bestFit="1" customWidth="1"/>
    <col min="327" max="327" width="12.5" bestFit="1" customWidth="1"/>
    <col min="328" max="328" width="9" bestFit="1" customWidth="1"/>
    <col min="329" max="329" width="11.5" bestFit="1" customWidth="1"/>
    <col min="330" max="330" width="9" bestFit="1" customWidth="1"/>
    <col min="331" max="331" width="11.5" bestFit="1" customWidth="1"/>
    <col min="332" max="332" width="9.5" bestFit="1" customWidth="1"/>
    <col min="333" max="333" width="11.5" bestFit="1" customWidth="1"/>
    <col min="334" max="334" width="11.33203125" bestFit="1" customWidth="1"/>
    <col min="335" max="335" width="12.5" bestFit="1" customWidth="1"/>
    <col min="336" max="336" width="10" bestFit="1" customWidth="1"/>
    <col min="337" max="337" width="12.5" bestFit="1" customWidth="1"/>
    <col min="338" max="338" width="10.1640625" bestFit="1" customWidth="1"/>
    <col min="339" max="339" width="11.5" bestFit="1" customWidth="1"/>
    <col min="340" max="340" width="10" bestFit="1" customWidth="1"/>
    <col min="341" max="341" width="12.5" bestFit="1" customWidth="1"/>
    <col min="342" max="342" width="9" bestFit="1" customWidth="1"/>
    <col min="343" max="343" width="11.5" bestFit="1" customWidth="1"/>
    <col min="344" max="344" width="9.5" bestFit="1" customWidth="1"/>
    <col min="345" max="345" width="11.5" bestFit="1" customWidth="1"/>
    <col min="346" max="346" width="11.33203125" bestFit="1" customWidth="1"/>
    <col min="347" max="347" width="12.5" bestFit="1" customWidth="1"/>
    <col min="348" max="348" width="9" bestFit="1" customWidth="1"/>
    <col min="349" max="349" width="11.5" bestFit="1" customWidth="1"/>
    <col min="350" max="350" width="10" bestFit="1" customWidth="1"/>
    <col min="351" max="351" width="12.5" bestFit="1" customWidth="1"/>
    <col min="352" max="352" width="10" bestFit="1" customWidth="1"/>
    <col min="353" max="353" width="12.5" bestFit="1" customWidth="1"/>
    <col min="354" max="354" width="10.1640625" bestFit="1" customWidth="1"/>
    <col min="355" max="355" width="12.5" bestFit="1" customWidth="1"/>
    <col min="356" max="356" width="10" bestFit="1" customWidth="1"/>
    <col min="357" max="357" width="12.5" bestFit="1" customWidth="1"/>
    <col min="358" max="358" width="9" bestFit="1" customWidth="1"/>
    <col min="359" max="359" width="11.5" bestFit="1" customWidth="1"/>
    <col min="360" max="360" width="9" bestFit="1" customWidth="1"/>
    <col min="361" max="361" width="11.5" bestFit="1" customWidth="1"/>
    <col min="362" max="362" width="10" bestFit="1" customWidth="1"/>
    <col min="363" max="363" width="12.5" bestFit="1" customWidth="1"/>
    <col min="364" max="364" width="11.5" bestFit="1" customWidth="1"/>
    <col min="365" max="365" width="12.5" bestFit="1" customWidth="1"/>
    <col min="366" max="366" width="10" bestFit="1" customWidth="1"/>
    <col min="367" max="367" width="12.5" bestFit="1" customWidth="1"/>
    <col min="368" max="368" width="10" bestFit="1" customWidth="1"/>
    <col min="369" max="369" width="12.5" bestFit="1" customWidth="1"/>
    <col min="370" max="370" width="10" bestFit="1" customWidth="1"/>
    <col min="371" max="371" width="12.5" bestFit="1" customWidth="1"/>
    <col min="372" max="372" width="10" bestFit="1" customWidth="1"/>
    <col min="373" max="373" width="12.5" bestFit="1" customWidth="1"/>
    <col min="374" max="374" width="11.33203125" bestFit="1" customWidth="1"/>
    <col min="375" max="375" width="12.5" bestFit="1" customWidth="1"/>
    <col min="376" max="376" width="11" bestFit="1" customWidth="1"/>
    <col min="377" max="377" width="13.5" bestFit="1" customWidth="1"/>
    <col min="378" max="378" width="11.33203125" bestFit="1" customWidth="1"/>
    <col min="379" max="379" width="13.5" bestFit="1" customWidth="1"/>
    <col min="380" max="380" width="11" bestFit="1" customWidth="1"/>
    <col min="381" max="381" width="13.5" bestFit="1" customWidth="1"/>
    <col min="382" max="382" width="11" bestFit="1" customWidth="1"/>
    <col min="383" max="383" width="13.5" bestFit="1" customWidth="1"/>
    <col min="384" max="384" width="11.33203125" bestFit="1" customWidth="1"/>
    <col min="385" max="385" width="13.5" bestFit="1" customWidth="1"/>
    <col min="386" max="386" width="10" bestFit="1" customWidth="1"/>
    <col min="387" max="387" width="12.5" bestFit="1" customWidth="1"/>
    <col min="388" max="388" width="11" bestFit="1" customWidth="1"/>
    <col min="389" max="389" width="13.5" bestFit="1" customWidth="1"/>
    <col min="390" max="390" width="11.5" bestFit="1" customWidth="1"/>
    <col min="391" max="391" width="13.5" bestFit="1" customWidth="1"/>
    <col min="392" max="392" width="11.33203125" bestFit="1" customWidth="1"/>
    <col min="393" max="393" width="12.5" bestFit="1" customWidth="1"/>
    <col min="394" max="395" width="10" bestFit="1" customWidth="1"/>
    <col min="396" max="396" width="12.5" bestFit="1" customWidth="1"/>
    <col min="397" max="397" width="10" bestFit="1" customWidth="1"/>
    <col min="398" max="398" width="12.5" bestFit="1" customWidth="1"/>
    <col min="399" max="399" width="11.33203125" bestFit="1" customWidth="1"/>
    <col min="400" max="400" width="12.5" bestFit="1" customWidth="1"/>
    <col min="401" max="401" width="10" bestFit="1" customWidth="1"/>
    <col min="402" max="402" width="12.5" bestFit="1" customWidth="1"/>
    <col min="403" max="403" width="11.33203125" bestFit="1" customWidth="1"/>
    <col min="404" max="404" width="12.5" bestFit="1" customWidth="1"/>
    <col min="405" max="405" width="9" bestFit="1" customWidth="1"/>
    <col min="406" max="406" width="11.5" bestFit="1" customWidth="1"/>
    <col min="407" max="407" width="9" bestFit="1" customWidth="1"/>
    <col min="408" max="408" width="11.5" bestFit="1" customWidth="1"/>
    <col min="409" max="409" width="10" bestFit="1" customWidth="1"/>
    <col min="410" max="410" width="12.5" bestFit="1" customWidth="1"/>
    <col min="411" max="411" width="10" bestFit="1" customWidth="1"/>
    <col min="412" max="412" width="12.5" bestFit="1" customWidth="1"/>
    <col min="413" max="413" width="10" bestFit="1" customWidth="1"/>
    <col min="414" max="414" width="12.5" bestFit="1" customWidth="1"/>
    <col min="415" max="415" width="10" bestFit="1" customWidth="1"/>
    <col min="416" max="416" width="12.5" bestFit="1" customWidth="1"/>
    <col min="417" max="417" width="10" bestFit="1" customWidth="1"/>
    <col min="418" max="418" width="12.5" bestFit="1" customWidth="1"/>
    <col min="419" max="419" width="10" bestFit="1" customWidth="1"/>
    <col min="420" max="420" width="12.5" bestFit="1" customWidth="1"/>
    <col min="421" max="421" width="9" bestFit="1" customWidth="1"/>
    <col min="422" max="422" width="11.5" bestFit="1" customWidth="1"/>
    <col min="423" max="423" width="10" bestFit="1" customWidth="1"/>
    <col min="424" max="424" width="12.5" bestFit="1" customWidth="1"/>
    <col min="425" max="425" width="10" bestFit="1" customWidth="1"/>
    <col min="426" max="426" width="12.5" bestFit="1" customWidth="1"/>
    <col min="427" max="427" width="9" bestFit="1" customWidth="1"/>
    <col min="428" max="428" width="11.5" bestFit="1" customWidth="1"/>
    <col min="429" max="429" width="11.33203125" bestFit="1" customWidth="1"/>
    <col min="430" max="430" width="12.5" bestFit="1" customWidth="1"/>
    <col min="431" max="431" width="9" bestFit="1" customWidth="1"/>
    <col min="432" max="432" width="11.5" bestFit="1" customWidth="1"/>
    <col min="433" max="433" width="10.1640625" bestFit="1" customWidth="1"/>
    <col min="434" max="434" width="12.5" bestFit="1" customWidth="1"/>
    <col min="435" max="435" width="10" bestFit="1" customWidth="1"/>
    <col min="436" max="436" width="12.5" bestFit="1" customWidth="1"/>
    <col min="437" max="437" width="10" bestFit="1" customWidth="1"/>
    <col min="438" max="438" width="12.5" bestFit="1" customWidth="1"/>
    <col min="439" max="439" width="11" bestFit="1" customWidth="1"/>
    <col min="440" max="440" width="13.5" bestFit="1" customWidth="1"/>
    <col min="441" max="441" width="11" bestFit="1" customWidth="1"/>
    <col min="442" max="442" width="13.5" bestFit="1" customWidth="1"/>
    <col min="443" max="443" width="10" bestFit="1" customWidth="1"/>
    <col min="444" max="444" width="12.5" bestFit="1" customWidth="1"/>
    <col min="445" max="445" width="10" bestFit="1" customWidth="1"/>
    <col min="446" max="446" width="12.5" bestFit="1" customWidth="1"/>
    <col min="447" max="448" width="11.33203125" bestFit="1" customWidth="1"/>
    <col min="449" max="449" width="13.5" bestFit="1" customWidth="1"/>
    <col min="450" max="450" width="11" bestFit="1" customWidth="1"/>
    <col min="451" max="451" width="13.5" bestFit="1" customWidth="1"/>
    <col min="452" max="452" width="11" bestFit="1" customWidth="1"/>
    <col min="453" max="453" width="13.5" bestFit="1" customWidth="1"/>
    <col min="454" max="454" width="10" bestFit="1" customWidth="1"/>
    <col min="455" max="455" width="12.5" bestFit="1" customWidth="1"/>
    <col min="456" max="456" width="11.5" bestFit="1" customWidth="1"/>
    <col min="457" max="457" width="13.5" bestFit="1" customWidth="1"/>
    <col min="458" max="458" width="11" bestFit="1" customWidth="1"/>
    <col min="459" max="459" width="13.5" bestFit="1" customWidth="1"/>
    <col min="460" max="460" width="11" bestFit="1" customWidth="1"/>
    <col min="461" max="461" width="13.5" bestFit="1" customWidth="1"/>
    <col min="462" max="462" width="11.33203125" bestFit="1" customWidth="1"/>
    <col min="463" max="463" width="13.5" bestFit="1" customWidth="1"/>
    <col min="464" max="464" width="10.1640625" bestFit="1" customWidth="1"/>
    <col min="465" max="465" width="11.5" bestFit="1" customWidth="1"/>
    <col min="466" max="466" width="10" bestFit="1" customWidth="1"/>
    <col min="467" max="467" width="12.5" bestFit="1" customWidth="1"/>
    <col min="468" max="468" width="9" bestFit="1" customWidth="1"/>
    <col min="469" max="469" width="11.5" bestFit="1" customWidth="1"/>
    <col min="470" max="470" width="11.33203125" bestFit="1" customWidth="1"/>
    <col min="471" max="471" width="12.5" bestFit="1" customWidth="1"/>
    <col min="472" max="472" width="10.1640625" bestFit="1" customWidth="1"/>
    <col min="473" max="473" width="12.5" bestFit="1" customWidth="1"/>
    <col min="474" max="474" width="10" bestFit="1" customWidth="1"/>
    <col min="475" max="475" width="12.5" bestFit="1" customWidth="1"/>
    <col min="476" max="476" width="9" bestFit="1" customWidth="1"/>
    <col min="477" max="477" width="11.5" bestFit="1" customWidth="1"/>
    <col min="478" max="478" width="10" bestFit="1" customWidth="1"/>
    <col min="479" max="479" width="12.5" bestFit="1" customWidth="1"/>
    <col min="480" max="480" width="10.1640625" bestFit="1" customWidth="1"/>
    <col min="481" max="481" width="12.5" bestFit="1" customWidth="1"/>
    <col min="482" max="482" width="10" bestFit="1" customWidth="1"/>
    <col min="483" max="483" width="12.5" bestFit="1" customWidth="1"/>
    <col min="484" max="484" width="10" bestFit="1" customWidth="1"/>
    <col min="485" max="485" width="12.5" bestFit="1" customWidth="1"/>
    <col min="486" max="486" width="9" bestFit="1" customWidth="1"/>
    <col min="487" max="487" width="11.5" bestFit="1" customWidth="1"/>
    <col min="488" max="488" width="10" bestFit="1" customWidth="1"/>
    <col min="489" max="489" width="12.5" bestFit="1" customWidth="1"/>
    <col min="490" max="490" width="10" bestFit="1" customWidth="1"/>
    <col min="491" max="491" width="12.5" bestFit="1" customWidth="1"/>
    <col min="492" max="492" width="11.33203125" bestFit="1" customWidth="1"/>
    <col min="493" max="493" width="12.5" bestFit="1" customWidth="1"/>
    <col min="494" max="494" width="11.33203125" bestFit="1" customWidth="1"/>
    <col min="495" max="495" width="11.5" bestFit="1" customWidth="1"/>
    <col min="496" max="496" width="9" bestFit="1" customWidth="1"/>
    <col min="497" max="497" width="11.5" bestFit="1" customWidth="1"/>
    <col min="498" max="499" width="11.33203125" bestFit="1" customWidth="1"/>
    <col min="500" max="500" width="11.5" bestFit="1" customWidth="1"/>
    <col min="501" max="501" width="10" bestFit="1" customWidth="1"/>
    <col min="502" max="502" width="12.5" bestFit="1" customWidth="1"/>
    <col min="503" max="503" width="10" bestFit="1" customWidth="1"/>
    <col min="504" max="504" width="12.5" bestFit="1" customWidth="1"/>
    <col min="505" max="505" width="10" bestFit="1" customWidth="1"/>
    <col min="506" max="506" width="12.5" bestFit="1" customWidth="1"/>
    <col min="507" max="507" width="10" bestFit="1" customWidth="1"/>
    <col min="508" max="508" width="12.5" bestFit="1" customWidth="1"/>
    <col min="509" max="509" width="10" bestFit="1" customWidth="1"/>
    <col min="510" max="510" width="12.5" bestFit="1" customWidth="1"/>
    <col min="511" max="511" width="10" bestFit="1" customWidth="1"/>
    <col min="512" max="512" width="12.5" bestFit="1" customWidth="1"/>
    <col min="513" max="513" width="10" bestFit="1" customWidth="1"/>
    <col min="514" max="514" width="12.5" bestFit="1" customWidth="1"/>
    <col min="515" max="515" width="10.1640625" bestFit="1" customWidth="1"/>
    <col min="516" max="516" width="12.5" bestFit="1" customWidth="1"/>
    <col min="517" max="517" width="10" bestFit="1" customWidth="1"/>
    <col min="518" max="518" width="12.5" bestFit="1" customWidth="1"/>
    <col min="519" max="519" width="10.1640625" bestFit="1" customWidth="1"/>
    <col min="520" max="520" width="12.5" bestFit="1" customWidth="1"/>
    <col min="521" max="521" width="10" bestFit="1" customWidth="1"/>
    <col min="522" max="522" width="12.5" bestFit="1" customWidth="1"/>
    <col min="523" max="523" width="10" bestFit="1" customWidth="1"/>
    <col min="524" max="524" width="12.5" bestFit="1" customWidth="1"/>
    <col min="525" max="525" width="11" bestFit="1" customWidth="1"/>
    <col min="526" max="526" width="13.5" bestFit="1" customWidth="1"/>
    <col min="527" max="527" width="11" bestFit="1" customWidth="1"/>
    <col min="528" max="528" width="13.5" bestFit="1" customWidth="1"/>
    <col min="529" max="529" width="11" bestFit="1" customWidth="1"/>
    <col min="530" max="530" width="13.5" bestFit="1" customWidth="1"/>
    <col min="531" max="532" width="11.33203125" bestFit="1" customWidth="1"/>
    <col min="533" max="533" width="12.5" bestFit="1" customWidth="1"/>
    <col min="534" max="534" width="11" bestFit="1" customWidth="1"/>
    <col min="535" max="535" width="13.5" bestFit="1" customWidth="1"/>
    <col min="536" max="536" width="11" bestFit="1" customWidth="1"/>
    <col min="537" max="537" width="13.5" bestFit="1" customWidth="1"/>
    <col min="538" max="538" width="11.33203125" bestFit="1" customWidth="1"/>
    <col min="539" max="539" width="13.5" bestFit="1" customWidth="1"/>
    <col min="540" max="540" width="11.33203125" bestFit="1" customWidth="1"/>
    <col min="541" max="541" width="13.5" bestFit="1" customWidth="1"/>
    <col min="542" max="542" width="11.33203125" bestFit="1" customWidth="1"/>
    <col min="543" max="543" width="13.5" bestFit="1" customWidth="1"/>
    <col min="544" max="544" width="9" bestFit="1" customWidth="1"/>
    <col min="545" max="545" width="11.5" bestFit="1" customWidth="1"/>
    <col min="546" max="546" width="9" bestFit="1" customWidth="1"/>
    <col min="547" max="547" width="11.5" bestFit="1" customWidth="1"/>
    <col min="548" max="548" width="10" bestFit="1" customWidth="1"/>
    <col min="549" max="549" width="12.5" bestFit="1" customWidth="1"/>
    <col min="550" max="550" width="10" bestFit="1" customWidth="1"/>
    <col min="551" max="551" width="12.5" bestFit="1" customWidth="1"/>
    <col min="552" max="553" width="10" bestFit="1" customWidth="1"/>
    <col min="554" max="554" width="12.5" bestFit="1" customWidth="1"/>
    <col min="555" max="555" width="10" bestFit="1" customWidth="1"/>
    <col min="556" max="556" width="12.5" bestFit="1" customWidth="1"/>
    <col min="557" max="557" width="11.33203125" bestFit="1" customWidth="1"/>
    <col min="558" max="558" width="11.5" bestFit="1" customWidth="1"/>
    <col min="559" max="559" width="10.1640625" bestFit="1" customWidth="1"/>
    <col min="560" max="560" width="11.5" bestFit="1" customWidth="1"/>
    <col min="561" max="561" width="10" bestFit="1" customWidth="1"/>
    <col min="562" max="562" width="12.5" bestFit="1" customWidth="1"/>
    <col min="563" max="563" width="10" bestFit="1" customWidth="1"/>
    <col min="564" max="564" width="12.5" bestFit="1" customWidth="1"/>
    <col min="565" max="566" width="11.33203125" bestFit="1" customWidth="1"/>
    <col min="567" max="567" width="11.5" bestFit="1" customWidth="1"/>
    <col min="568" max="568" width="11.33203125" bestFit="1" customWidth="1"/>
    <col min="569" max="569" width="11.5" bestFit="1" customWidth="1"/>
    <col min="570" max="570" width="11.33203125" bestFit="1" customWidth="1"/>
    <col min="571" max="571" width="12.5" bestFit="1" customWidth="1"/>
    <col min="572" max="572" width="10" bestFit="1" customWidth="1"/>
    <col min="573" max="573" width="12.5" bestFit="1" customWidth="1"/>
    <col min="574" max="574" width="10" bestFit="1" customWidth="1"/>
    <col min="575" max="575" width="12.5" bestFit="1" customWidth="1"/>
    <col min="576" max="577" width="10" bestFit="1" customWidth="1"/>
    <col min="578" max="578" width="12.5" bestFit="1" customWidth="1"/>
    <col min="579" max="579" width="10" bestFit="1" customWidth="1"/>
    <col min="580" max="580" width="12.5" bestFit="1" customWidth="1"/>
    <col min="581" max="581" width="10" bestFit="1" customWidth="1"/>
    <col min="582" max="582" width="12.5" bestFit="1" customWidth="1"/>
    <col min="583" max="583" width="10" bestFit="1" customWidth="1"/>
    <col min="584" max="584" width="12.5" bestFit="1" customWidth="1"/>
    <col min="585" max="585" width="10" bestFit="1" customWidth="1"/>
    <col min="586" max="586" width="12.5" bestFit="1" customWidth="1"/>
    <col min="587" max="587" width="10" bestFit="1" customWidth="1"/>
    <col min="588" max="588" width="12.5" bestFit="1" customWidth="1"/>
    <col min="589" max="589" width="9" bestFit="1" customWidth="1"/>
    <col min="590" max="590" width="11.5" bestFit="1" customWidth="1"/>
    <col min="591" max="591" width="10" bestFit="1" customWidth="1"/>
    <col min="592" max="592" width="12.5" bestFit="1" customWidth="1"/>
    <col min="593" max="593" width="10" bestFit="1" customWidth="1"/>
    <col min="594" max="594" width="12.5" bestFit="1" customWidth="1"/>
    <col min="595" max="595" width="10" bestFit="1" customWidth="1"/>
    <col min="596" max="596" width="12.5" bestFit="1" customWidth="1"/>
    <col min="597" max="597" width="9.5" bestFit="1" customWidth="1"/>
    <col min="598" max="598" width="11.5" bestFit="1" customWidth="1"/>
    <col min="599" max="599" width="10" bestFit="1" customWidth="1"/>
    <col min="600" max="600" width="12.5" bestFit="1" customWidth="1"/>
    <col min="601" max="601" width="10" bestFit="1" customWidth="1"/>
    <col min="602" max="602" width="12.5" bestFit="1" customWidth="1"/>
    <col min="603" max="604" width="10.1640625" bestFit="1" customWidth="1"/>
    <col min="605" max="605" width="11.5" bestFit="1" customWidth="1"/>
    <col min="606" max="606" width="11" bestFit="1" customWidth="1"/>
    <col min="607" max="607" width="13.5" bestFit="1" customWidth="1"/>
    <col min="608" max="608" width="11.33203125" bestFit="1" customWidth="1"/>
    <col min="609" max="609" width="12.5" bestFit="1" customWidth="1"/>
    <col min="610" max="610" width="10" bestFit="1" customWidth="1"/>
    <col min="611" max="611" width="12.5" bestFit="1" customWidth="1"/>
    <col min="612" max="612" width="11" bestFit="1" customWidth="1"/>
    <col min="613" max="613" width="13.5" bestFit="1" customWidth="1"/>
    <col min="614" max="614" width="11" bestFit="1" customWidth="1"/>
    <col min="615" max="615" width="13.5" bestFit="1" customWidth="1"/>
    <col min="616" max="616" width="11" bestFit="1" customWidth="1"/>
    <col min="617" max="617" width="13.5" bestFit="1" customWidth="1"/>
    <col min="618" max="618" width="11.33203125" bestFit="1" customWidth="1"/>
    <col min="619" max="619" width="12.5" bestFit="1" customWidth="1"/>
    <col min="620" max="620" width="11" bestFit="1" customWidth="1"/>
    <col min="621" max="621" width="13.5" bestFit="1" customWidth="1"/>
    <col min="622" max="622" width="11" bestFit="1" customWidth="1"/>
    <col min="623" max="623" width="13.5" bestFit="1" customWidth="1"/>
    <col min="624" max="624" width="9" bestFit="1" customWidth="1"/>
    <col min="625" max="626" width="11.5" bestFit="1" customWidth="1"/>
    <col min="627" max="627" width="12.5" bestFit="1" customWidth="1"/>
    <col min="628" max="628" width="11.33203125" bestFit="1" customWidth="1"/>
    <col min="629" max="629" width="12.5" bestFit="1" customWidth="1"/>
    <col min="630" max="630" width="10" bestFit="1" customWidth="1"/>
    <col min="631" max="631" width="12.5" bestFit="1" customWidth="1"/>
    <col min="632" max="632" width="11.33203125" bestFit="1" customWidth="1"/>
    <col min="633" max="633" width="11.5" bestFit="1" customWidth="1"/>
    <col min="634" max="634" width="10" bestFit="1" customWidth="1"/>
    <col min="635" max="635" width="12.5" bestFit="1" customWidth="1"/>
    <col min="636" max="636" width="10" bestFit="1" customWidth="1"/>
    <col min="637" max="637" width="12.5" bestFit="1" customWidth="1"/>
    <col min="638" max="638" width="10" bestFit="1" customWidth="1"/>
    <col min="639" max="639" width="12.5" bestFit="1" customWidth="1"/>
    <col min="640" max="640" width="10" bestFit="1" customWidth="1"/>
    <col min="641" max="641" width="12.5" bestFit="1" customWidth="1"/>
    <col min="642" max="642" width="11.33203125" bestFit="1" customWidth="1"/>
    <col min="643" max="643" width="12.5" bestFit="1" customWidth="1"/>
    <col min="644" max="644" width="10.1640625" bestFit="1" customWidth="1"/>
    <col min="645" max="645" width="12.5" bestFit="1" customWidth="1"/>
    <col min="646" max="646" width="10" bestFit="1" customWidth="1"/>
    <col min="647" max="647" width="12.5" bestFit="1" customWidth="1"/>
    <col min="648" max="648" width="9" bestFit="1" customWidth="1"/>
    <col min="649" max="649" width="11.5" bestFit="1" customWidth="1"/>
    <col min="650" max="650" width="10" bestFit="1" customWidth="1"/>
    <col min="651" max="651" width="12.5" bestFit="1" customWidth="1"/>
    <col min="652" max="652" width="10" bestFit="1" customWidth="1"/>
    <col min="653" max="653" width="12.5" bestFit="1" customWidth="1"/>
    <col min="654" max="654" width="11.33203125" bestFit="1" customWidth="1"/>
    <col min="655" max="655" width="12.5" bestFit="1" customWidth="1"/>
    <col min="656" max="656" width="10" bestFit="1" customWidth="1"/>
    <col min="657" max="657" width="12.5" bestFit="1" customWidth="1"/>
    <col min="658" max="658" width="10.1640625" bestFit="1" customWidth="1"/>
    <col min="659" max="659" width="12.5" bestFit="1" customWidth="1"/>
    <col min="660" max="660" width="11" bestFit="1" customWidth="1"/>
    <col min="661" max="661" width="13.5" bestFit="1" customWidth="1"/>
    <col min="662" max="662" width="11.5" bestFit="1" customWidth="1"/>
    <col min="663" max="663" width="13.5" bestFit="1" customWidth="1"/>
    <col min="664" max="664" width="11" bestFit="1" customWidth="1"/>
    <col min="665" max="665" width="13.5" bestFit="1" customWidth="1"/>
    <col min="666" max="666" width="10" bestFit="1" customWidth="1"/>
    <col min="667" max="667" width="12.5" bestFit="1" customWidth="1"/>
    <col min="668" max="668" width="10" bestFit="1" customWidth="1"/>
    <col min="669" max="669" width="12.5" bestFit="1" customWidth="1"/>
    <col min="670" max="670" width="11" bestFit="1" customWidth="1"/>
    <col min="671" max="671" width="13.5" bestFit="1" customWidth="1"/>
    <col min="672" max="672" width="11" bestFit="1" customWidth="1"/>
    <col min="673" max="673" width="13.5" bestFit="1" customWidth="1"/>
    <col min="674" max="674" width="11.33203125" bestFit="1" customWidth="1"/>
    <col min="675" max="675" width="13.5" bestFit="1" customWidth="1"/>
    <col min="676" max="676" width="11" bestFit="1" customWidth="1"/>
    <col min="677" max="677" width="13.5" bestFit="1" customWidth="1"/>
    <col min="678" max="678" width="9" bestFit="1" customWidth="1"/>
    <col min="679" max="679" width="11.5" bestFit="1" customWidth="1"/>
    <col min="680" max="680" width="11.33203125" bestFit="1" customWidth="1"/>
    <col min="681" max="681" width="12.5" bestFit="1" customWidth="1"/>
    <col min="682" max="682" width="10" bestFit="1" customWidth="1"/>
    <col min="683" max="683" width="12.5" bestFit="1" customWidth="1"/>
    <col min="684" max="684" width="9" bestFit="1" customWidth="1"/>
    <col min="685" max="685" width="11.5" bestFit="1" customWidth="1"/>
    <col min="686" max="686" width="9" bestFit="1" customWidth="1"/>
    <col min="687" max="687" width="11.5" bestFit="1" customWidth="1"/>
    <col min="688" max="688" width="9" bestFit="1" customWidth="1"/>
    <col min="689" max="689" width="11.5" bestFit="1" customWidth="1"/>
    <col min="690" max="690" width="11.33203125" bestFit="1" customWidth="1"/>
    <col min="691" max="691" width="12.5" bestFit="1" customWidth="1"/>
    <col min="692" max="692" width="9.5" bestFit="1" customWidth="1"/>
    <col min="693" max="693" width="11.5" bestFit="1" customWidth="1"/>
    <col min="694" max="694" width="10.1640625" bestFit="1" customWidth="1"/>
    <col min="695" max="695" width="12.5" bestFit="1" customWidth="1"/>
    <col min="696" max="696" width="10" bestFit="1" customWidth="1"/>
    <col min="697" max="697" width="12.5" bestFit="1" customWidth="1"/>
    <col min="698" max="698" width="9" bestFit="1" customWidth="1"/>
    <col min="699" max="699" width="11.5" bestFit="1" customWidth="1"/>
    <col min="700" max="700" width="9.5" bestFit="1" customWidth="1"/>
    <col min="701" max="701" width="11.5" bestFit="1" customWidth="1"/>
    <col min="702" max="702" width="10" bestFit="1" customWidth="1"/>
    <col min="703" max="703" width="12.5" bestFit="1" customWidth="1"/>
    <col min="704" max="704" width="10" bestFit="1" customWidth="1"/>
    <col min="705" max="705" width="12.5" bestFit="1" customWidth="1"/>
    <col min="706" max="706" width="10" bestFit="1" customWidth="1"/>
    <col min="707" max="707" width="12.5" bestFit="1" customWidth="1"/>
    <col min="708" max="708" width="11.33203125" bestFit="1" customWidth="1"/>
    <col min="709" max="709" width="12.5" bestFit="1" customWidth="1"/>
    <col min="710" max="710" width="11.33203125" bestFit="1" customWidth="1"/>
    <col min="711" max="711" width="12.5" bestFit="1" customWidth="1"/>
    <col min="712" max="712" width="9" bestFit="1" customWidth="1"/>
    <col min="713" max="713" width="11.5" bestFit="1" customWidth="1"/>
    <col min="714" max="714" width="10" bestFit="1" customWidth="1"/>
    <col min="715" max="715" width="12.5" bestFit="1" customWidth="1"/>
    <col min="716" max="716" width="10.1640625" bestFit="1" customWidth="1"/>
    <col min="717" max="719" width="11.5" bestFit="1" customWidth="1"/>
    <col min="720" max="720" width="12.5" bestFit="1" customWidth="1"/>
    <col min="721" max="721" width="11.33203125" bestFit="1" customWidth="1"/>
    <col min="722" max="722" width="12.5" bestFit="1" customWidth="1"/>
    <col min="723" max="723" width="11.5" bestFit="1" customWidth="1"/>
    <col min="724" max="724" width="12.5" bestFit="1" customWidth="1"/>
    <col min="725" max="725" width="10" bestFit="1" customWidth="1"/>
    <col min="726" max="726" width="12.5" bestFit="1" customWidth="1"/>
    <col min="727" max="727" width="9" bestFit="1" customWidth="1"/>
    <col min="728" max="728" width="11.5" bestFit="1" customWidth="1"/>
    <col min="729" max="729" width="10" bestFit="1" customWidth="1"/>
    <col min="730" max="730" width="12.5" bestFit="1" customWidth="1"/>
    <col min="731" max="731" width="11.33203125" bestFit="1" customWidth="1"/>
    <col min="732" max="732" width="12.5" bestFit="1" customWidth="1"/>
    <col min="733" max="733" width="10" bestFit="1" customWidth="1"/>
    <col min="734" max="734" width="12.5" bestFit="1" customWidth="1"/>
    <col min="735" max="735" width="11.33203125" bestFit="1" customWidth="1"/>
    <col min="736" max="736" width="13.5" bestFit="1" customWidth="1"/>
    <col min="737" max="737" width="10" bestFit="1" customWidth="1"/>
    <col min="738" max="738" width="12.5" bestFit="1" customWidth="1"/>
    <col min="739" max="739" width="10" bestFit="1" customWidth="1"/>
    <col min="740" max="740" width="12.5" bestFit="1" customWidth="1"/>
    <col min="741" max="741" width="11" bestFit="1" customWidth="1"/>
    <col min="742" max="742" width="13.5" bestFit="1" customWidth="1"/>
    <col min="743" max="743" width="11" bestFit="1" customWidth="1"/>
    <col min="744" max="744" width="13.5" bestFit="1" customWidth="1"/>
    <col min="745" max="745" width="11.33203125" bestFit="1" customWidth="1"/>
    <col min="746" max="746" width="12.5" bestFit="1" customWidth="1"/>
    <col min="747" max="747" width="10" bestFit="1" customWidth="1"/>
    <col min="748" max="748" width="12.5" bestFit="1" customWidth="1"/>
    <col min="749" max="749" width="10" bestFit="1" customWidth="1"/>
    <col min="750" max="750" width="12.5" bestFit="1" customWidth="1"/>
    <col min="751" max="751" width="10" bestFit="1" customWidth="1"/>
    <col min="752" max="752" width="12.5" bestFit="1" customWidth="1"/>
    <col min="753" max="753" width="10" bestFit="1" customWidth="1"/>
    <col min="754" max="754" width="12.5" bestFit="1" customWidth="1"/>
    <col min="755" max="755" width="10" bestFit="1" customWidth="1"/>
    <col min="756" max="756" width="12.5" bestFit="1" customWidth="1"/>
    <col min="757" max="757" width="9" bestFit="1" customWidth="1"/>
    <col min="758" max="758" width="11.5" bestFit="1" customWidth="1"/>
    <col min="759" max="759" width="10" bestFit="1" customWidth="1"/>
    <col min="760" max="760" width="12.5" bestFit="1" customWidth="1"/>
    <col min="761" max="762" width="10" bestFit="1" customWidth="1"/>
    <col min="763" max="763" width="12.5" bestFit="1" customWidth="1"/>
    <col min="764" max="764" width="10" bestFit="1" customWidth="1"/>
    <col min="765" max="765" width="12.5" bestFit="1" customWidth="1"/>
    <col min="766" max="766" width="10" bestFit="1" customWidth="1"/>
    <col min="767" max="767" width="12.5" bestFit="1" customWidth="1"/>
    <col min="768" max="769" width="11.33203125" bestFit="1" customWidth="1"/>
    <col min="770" max="770" width="12.5" bestFit="1" customWidth="1"/>
    <col min="771" max="771" width="11.33203125" bestFit="1" customWidth="1"/>
    <col min="772" max="772" width="12.5" bestFit="1" customWidth="1"/>
    <col min="773" max="774" width="11.5" bestFit="1" customWidth="1"/>
    <col min="775" max="775" width="10" bestFit="1" customWidth="1"/>
    <col min="776" max="776" width="12.5" bestFit="1" customWidth="1"/>
    <col min="777" max="778" width="11.33203125" bestFit="1" customWidth="1"/>
    <col min="779" max="779" width="12.5" bestFit="1" customWidth="1"/>
    <col min="780" max="780" width="9" bestFit="1" customWidth="1"/>
    <col min="781" max="781" width="11.5" bestFit="1" customWidth="1"/>
    <col min="782" max="782" width="9" bestFit="1" customWidth="1"/>
    <col min="783" max="783" width="11.5" bestFit="1" customWidth="1"/>
    <col min="784" max="784" width="9" bestFit="1" customWidth="1"/>
    <col min="785" max="785" width="11.5" bestFit="1" customWidth="1"/>
    <col min="786" max="786" width="10" bestFit="1" customWidth="1"/>
    <col min="787" max="787" width="12.5" bestFit="1" customWidth="1"/>
    <col min="788" max="788" width="10" bestFit="1" customWidth="1"/>
    <col min="789" max="789" width="12.5" bestFit="1" customWidth="1"/>
    <col min="790" max="790" width="9" bestFit="1" customWidth="1"/>
    <col min="791" max="791" width="11.5" bestFit="1" customWidth="1"/>
    <col min="792" max="792" width="10" bestFit="1" customWidth="1"/>
    <col min="793" max="793" width="12.5" bestFit="1" customWidth="1"/>
    <col min="794" max="794" width="10" bestFit="1" customWidth="1"/>
    <col min="795" max="795" width="12.5" bestFit="1" customWidth="1"/>
    <col min="796" max="796" width="10" bestFit="1" customWidth="1"/>
    <col min="797" max="797" width="12.5" bestFit="1" customWidth="1"/>
    <col min="798" max="799" width="11.33203125" bestFit="1" customWidth="1"/>
    <col min="800" max="800" width="13.5" bestFit="1" customWidth="1"/>
    <col min="801" max="801" width="11" bestFit="1" customWidth="1"/>
    <col min="802" max="802" width="13.5" bestFit="1" customWidth="1"/>
    <col min="803" max="803" width="11" bestFit="1" customWidth="1"/>
    <col min="804" max="804" width="13.5" bestFit="1" customWidth="1"/>
    <col min="805" max="805" width="11" bestFit="1" customWidth="1"/>
    <col min="806" max="806" width="13.5" bestFit="1" customWidth="1"/>
    <col min="807" max="807" width="11" bestFit="1" customWidth="1"/>
    <col min="808" max="808" width="13.5" bestFit="1" customWidth="1"/>
    <col min="809" max="809" width="11.33203125" bestFit="1" customWidth="1"/>
    <col min="810" max="810" width="13.5" bestFit="1" customWidth="1"/>
    <col min="811" max="811" width="11" bestFit="1" customWidth="1"/>
    <col min="812" max="812" width="13.5" bestFit="1" customWidth="1"/>
    <col min="813" max="813" width="10" bestFit="1" customWidth="1"/>
    <col min="814" max="814" width="12.5" bestFit="1" customWidth="1"/>
    <col min="815" max="815" width="10" bestFit="1" customWidth="1"/>
    <col min="816" max="816" width="12.5" bestFit="1" customWidth="1"/>
    <col min="817" max="817" width="10.5" bestFit="1" customWidth="1"/>
    <col min="818" max="818" width="9" bestFit="1" customWidth="1"/>
    <col min="819" max="819" width="11.5" bestFit="1" customWidth="1"/>
    <col min="820" max="820" width="11.33203125" bestFit="1" customWidth="1"/>
    <col min="821" max="821" width="12.5" bestFit="1" customWidth="1"/>
    <col min="822" max="822" width="9.5" bestFit="1" customWidth="1"/>
    <col min="823" max="823" width="11.5" bestFit="1" customWidth="1"/>
    <col min="824" max="824" width="11.33203125" bestFit="1" customWidth="1"/>
    <col min="825" max="825" width="13.5" bestFit="1" customWidth="1"/>
    <col min="826" max="826" width="10.1640625" bestFit="1" customWidth="1"/>
    <col min="827" max="827" width="12.5" bestFit="1" customWidth="1"/>
    <col min="828" max="828" width="11" bestFit="1" customWidth="1"/>
    <col min="829" max="829" width="13.5" bestFit="1" customWidth="1"/>
    <col min="830" max="830" width="10" bestFit="1" customWidth="1"/>
    <col min="831" max="831" width="12.5" bestFit="1" customWidth="1"/>
    <col min="832" max="832" width="10" bestFit="1" customWidth="1"/>
    <col min="833" max="833" width="12.5" bestFit="1" customWidth="1"/>
    <col min="834" max="834" width="11.5" bestFit="1" customWidth="1"/>
    <col min="835" max="835" width="12.5" bestFit="1" customWidth="1"/>
    <col min="836" max="836" width="11.33203125" bestFit="1" customWidth="1"/>
    <col min="837" max="837" width="11.5" bestFit="1" customWidth="1"/>
    <col min="838" max="838" width="11" bestFit="1" customWidth="1"/>
    <col min="839" max="839" width="13.5" bestFit="1" customWidth="1"/>
    <col min="840" max="840" width="10.1640625" bestFit="1" customWidth="1"/>
    <col min="841" max="841" width="12.5" bestFit="1" customWidth="1"/>
    <col min="842" max="842" width="11.33203125" bestFit="1" customWidth="1"/>
    <col min="843" max="843" width="12.5" bestFit="1" customWidth="1"/>
    <col min="844" max="844" width="11.33203125" bestFit="1" customWidth="1"/>
    <col min="845" max="845" width="13.5" bestFit="1" customWidth="1"/>
    <col min="846" max="846" width="8.83203125" bestFit="1" customWidth="1"/>
    <col min="847" max="847" width="11.6640625" bestFit="1" customWidth="1"/>
    <col min="848" max="848" width="11.5" bestFit="1" customWidth="1"/>
    <col min="849" max="849" width="10" bestFit="1" customWidth="1"/>
    <col min="850" max="850" width="12.5" bestFit="1" customWidth="1"/>
    <col min="851" max="852" width="10.1640625" bestFit="1" customWidth="1"/>
    <col min="853" max="853" width="12.5" bestFit="1" customWidth="1"/>
    <col min="854" max="854" width="9" bestFit="1" customWidth="1"/>
    <col min="855" max="855" width="11.5" bestFit="1" customWidth="1"/>
    <col min="856" max="856" width="11.33203125" bestFit="1" customWidth="1"/>
    <col min="857" max="858" width="11.5" bestFit="1" customWidth="1"/>
    <col min="859" max="859" width="12.5" bestFit="1" customWidth="1"/>
    <col min="860" max="860" width="10" bestFit="1" customWidth="1"/>
    <col min="861" max="861" width="12.5" bestFit="1" customWidth="1"/>
    <col min="862" max="862" width="10" bestFit="1" customWidth="1"/>
    <col min="863" max="863" width="12.5" bestFit="1" customWidth="1"/>
    <col min="864" max="864" width="10" bestFit="1" customWidth="1"/>
    <col min="865" max="865" width="12.5" bestFit="1" customWidth="1"/>
    <col min="866" max="866" width="10.1640625" bestFit="1" customWidth="1"/>
    <col min="867" max="867" width="12.5" bestFit="1" customWidth="1"/>
    <col min="868" max="868" width="10" bestFit="1" customWidth="1"/>
    <col min="869" max="869" width="12.5" bestFit="1" customWidth="1"/>
    <col min="870" max="871" width="11.5" bestFit="1" customWidth="1"/>
    <col min="872" max="872" width="10" bestFit="1" customWidth="1"/>
    <col min="873" max="873" width="12.5" bestFit="1" customWidth="1"/>
    <col min="874" max="874" width="10" bestFit="1" customWidth="1"/>
    <col min="875" max="875" width="12.5" bestFit="1" customWidth="1"/>
    <col min="876" max="876" width="11.5" bestFit="1" customWidth="1"/>
    <col min="877" max="877" width="12.5" bestFit="1" customWidth="1"/>
    <col min="878" max="878" width="10" bestFit="1" customWidth="1"/>
    <col min="879" max="879" width="12.5" bestFit="1" customWidth="1"/>
    <col min="880" max="881" width="11.5" bestFit="1" customWidth="1"/>
    <col min="882" max="882" width="12.5" bestFit="1" customWidth="1"/>
    <col min="883" max="883" width="11.33203125" bestFit="1" customWidth="1"/>
    <col min="884" max="884" width="12.5" bestFit="1" customWidth="1"/>
    <col min="885" max="885" width="10.1640625" bestFit="1" customWidth="1"/>
    <col min="886" max="886" width="11.5" bestFit="1" customWidth="1"/>
    <col min="887" max="887" width="9" bestFit="1" customWidth="1"/>
    <col min="888" max="888" width="11.5" bestFit="1" customWidth="1"/>
    <col min="889" max="889" width="11.33203125" bestFit="1" customWidth="1"/>
    <col min="890" max="890" width="12.5" bestFit="1" customWidth="1"/>
    <col min="891" max="891" width="10" bestFit="1" customWidth="1"/>
    <col min="892" max="892" width="12.5" bestFit="1" customWidth="1"/>
    <col min="893" max="893" width="10" bestFit="1" customWidth="1"/>
    <col min="894" max="894" width="12.5" bestFit="1" customWidth="1"/>
    <col min="895" max="895" width="10" bestFit="1" customWidth="1"/>
    <col min="896" max="896" width="12.5" bestFit="1" customWidth="1"/>
    <col min="897" max="897" width="11.33203125" bestFit="1" customWidth="1"/>
    <col min="898" max="898" width="12.5" bestFit="1" customWidth="1"/>
    <col min="899" max="899" width="10" bestFit="1" customWidth="1"/>
    <col min="900" max="900" width="12.5" bestFit="1" customWidth="1"/>
    <col min="901" max="901" width="10" bestFit="1" customWidth="1"/>
    <col min="902" max="902" width="12.5" bestFit="1" customWidth="1"/>
    <col min="903" max="903" width="10" bestFit="1" customWidth="1"/>
    <col min="904" max="904" width="12.5" bestFit="1" customWidth="1"/>
    <col min="905" max="905" width="9" bestFit="1" customWidth="1"/>
    <col min="906" max="906" width="11.5" bestFit="1" customWidth="1"/>
    <col min="907" max="908" width="10" bestFit="1" customWidth="1"/>
    <col min="909" max="909" width="12.5" bestFit="1" customWidth="1"/>
    <col min="910" max="910" width="10" bestFit="1" customWidth="1"/>
    <col min="911" max="911" width="12.5" bestFit="1" customWidth="1"/>
    <col min="912" max="912" width="10" bestFit="1" customWidth="1"/>
    <col min="913" max="913" width="12.5" bestFit="1" customWidth="1"/>
    <col min="914" max="914" width="10" bestFit="1" customWidth="1"/>
    <col min="915" max="915" width="12.5" bestFit="1" customWidth="1"/>
    <col min="916" max="916" width="9" bestFit="1" customWidth="1"/>
    <col min="917" max="917" width="11.5" bestFit="1" customWidth="1"/>
    <col min="918" max="918" width="9" bestFit="1" customWidth="1"/>
    <col min="919" max="919" width="11.5" bestFit="1" customWidth="1"/>
    <col min="920" max="920" width="11.33203125" bestFit="1" customWidth="1"/>
    <col min="921" max="921" width="12.5" bestFit="1" customWidth="1"/>
    <col min="922" max="922" width="10.1640625" bestFit="1" customWidth="1"/>
    <col min="923" max="923" width="12.5" bestFit="1" customWidth="1"/>
    <col min="924" max="924" width="10" bestFit="1" customWidth="1"/>
    <col min="925" max="925" width="12.5" bestFit="1" customWidth="1"/>
    <col min="926" max="926" width="10" bestFit="1" customWidth="1"/>
    <col min="927" max="927" width="12.5" bestFit="1" customWidth="1"/>
    <col min="928" max="928" width="9" bestFit="1" customWidth="1"/>
    <col min="929" max="929" width="11.5" bestFit="1" customWidth="1"/>
    <col min="930" max="930" width="10" bestFit="1" customWidth="1"/>
    <col min="931" max="931" width="12.5" bestFit="1" customWidth="1"/>
    <col min="932" max="932" width="10" bestFit="1" customWidth="1"/>
    <col min="933" max="933" width="12.5" bestFit="1" customWidth="1"/>
    <col min="934" max="934" width="10" bestFit="1" customWidth="1"/>
    <col min="935" max="935" width="12.5" bestFit="1" customWidth="1"/>
    <col min="936" max="936" width="11.33203125" bestFit="1" customWidth="1"/>
    <col min="937" max="937" width="13.5" bestFit="1" customWidth="1"/>
    <col min="938" max="938" width="11.5" bestFit="1" customWidth="1"/>
    <col min="939" max="939" width="13.5" bestFit="1" customWidth="1"/>
    <col min="940" max="940" width="11" bestFit="1" customWidth="1"/>
    <col min="941" max="941" width="13.5" bestFit="1" customWidth="1"/>
    <col min="942" max="942" width="11" bestFit="1" customWidth="1"/>
    <col min="943" max="943" width="13.5" bestFit="1" customWidth="1"/>
    <col min="944" max="944" width="10" bestFit="1" customWidth="1"/>
    <col min="945" max="945" width="12.5" bestFit="1" customWidth="1"/>
    <col min="946" max="946" width="10" bestFit="1" customWidth="1"/>
    <col min="947" max="947" width="12.5" bestFit="1" customWidth="1"/>
    <col min="948" max="948" width="11" bestFit="1" customWidth="1"/>
    <col min="949" max="949" width="13.5" bestFit="1" customWidth="1"/>
    <col min="950" max="950" width="11" bestFit="1" customWidth="1"/>
    <col min="951" max="951" width="13.5" bestFit="1" customWidth="1"/>
    <col min="952" max="952" width="11" bestFit="1" customWidth="1"/>
    <col min="953" max="953" width="13.5" bestFit="1" customWidth="1"/>
    <col min="954" max="954" width="10" bestFit="1" customWidth="1"/>
    <col min="955" max="955" width="12.5" bestFit="1" customWidth="1"/>
    <col min="956" max="956" width="11" bestFit="1" customWidth="1"/>
    <col min="957" max="957" width="13.5" bestFit="1" customWidth="1"/>
    <col min="958" max="958" width="11.5" bestFit="1" customWidth="1"/>
    <col min="959" max="959" width="13.5" bestFit="1" customWidth="1"/>
    <col min="960" max="961" width="9" bestFit="1" customWidth="1"/>
    <col min="962" max="962" width="11.5" bestFit="1" customWidth="1"/>
    <col min="963" max="963" width="9" bestFit="1" customWidth="1"/>
    <col min="964" max="964" width="11.5" bestFit="1" customWidth="1"/>
    <col min="965" max="965" width="11.33203125" bestFit="1" customWidth="1"/>
    <col min="966" max="966" width="12.5" bestFit="1" customWidth="1"/>
    <col min="967" max="967" width="11.33203125" bestFit="1" customWidth="1"/>
    <col min="968" max="968" width="12.5" bestFit="1" customWidth="1"/>
    <col min="969" max="969" width="10" bestFit="1" customWidth="1"/>
    <col min="970" max="970" width="12.5" bestFit="1" customWidth="1"/>
    <col min="971" max="972" width="10" bestFit="1" customWidth="1"/>
    <col min="973" max="973" width="12.5" bestFit="1" customWidth="1"/>
    <col min="974" max="974" width="10" bestFit="1" customWidth="1"/>
    <col min="975" max="975" width="12.5" bestFit="1" customWidth="1"/>
    <col min="976" max="976" width="10" bestFit="1" customWidth="1"/>
    <col min="977" max="977" width="12.5" bestFit="1" customWidth="1"/>
    <col min="978" max="979" width="10" bestFit="1" customWidth="1"/>
    <col min="980" max="980" width="12.5" bestFit="1" customWidth="1"/>
    <col min="981" max="981" width="10" bestFit="1" customWidth="1"/>
    <col min="982" max="982" width="12.5" bestFit="1" customWidth="1"/>
    <col min="983" max="983" width="10" bestFit="1" customWidth="1"/>
    <col min="984" max="984" width="12.5" bestFit="1" customWidth="1"/>
    <col min="985" max="985" width="11.33203125" bestFit="1" customWidth="1"/>
    <col min="986" max="986" width="11.5" bestFit="1" customWidth="1"/>
    <col min="987" max="987" width="10" bestFit="1" customWidth="1"/>
    <col min="988" max="988" width="12.5" bestFit="1" customWidth="1"/>
    <col min="989" max="990" width="10" bestFit="1" customWidth="1"/>
    <col min="991" max="991" width="12.5" bestFit="1" customWidth="1"/>
    <col min="992" max="992" width="9" bestFit="1" customWidth="1"/>
    <col min="993" max="993" width="11.5" bestFit="1" customWidth="1"/>
    <col min="994" max="994" width="11.33203125" bestFit="1" customWidth="1"/>
    <col min="995" max="995" width="11.5" bestFit="1" customWidth="1"/>
    <col min="996" max="996" width="11.33203125" bestFit="1" customWidth="1"/>
    <col min="997" max="997" width="12.5" bestFit="1" customWidth="1"/>
    <col min="998" max="998" width="10" bestFit="1" customWidth="1"/>
    <col min="999" max="999" width="12.5" bestFit="1" customWidth="1"/>
    <col min="1000" max="1000" width="10" bestFit="1" customWidth="1"/>
    <col min="1001" max="1001" width="12.5" bestFit="1" customWidth="1"/>
    <col min="1002" max="1002" width="11.33203125" bestFit="1" customWidth="1"/>
    <col min="1003" max="1003" width="12.5" bestFit="1" customWidth="1"/>
    <col min="1004" max="1004" width="10" bestFit="1" customWidth="1"/>
    <col min="1005" max="1005" width="12.5" bestFit="1" customWidth="1"/>
    <col min="1006" max="1006" width="10" bestFit="1" customWidth="1"/>
    <col min="1007" max="1007" width="12.5" bestFit="1" customWidth="1"/>
    <col min="1008" max="1008" width="9" bestFit="1" customWidth="1"/>
    <col min="1009" max="1009" width="11.5" bestFit="1" customWidth="1"/>
    <col min="1010" max="1010" width="11.33203125" bestFit="1" customWidth="1"/>
    <col min="1011" max="1011" width="11.5" bestFit="1" customWidth="1"/>
    <col min="1012" max="1012" width="10" bestFit="1" customWidth="1"/>
    <col min="1013" max="1013" width="12.5" bestFit="1" customWidth="1"/>
    <col min="1014" max="1014" width="10" bestFit="1" customWidth="1"/>
    <col min="1015" max="1015" width="12.5" bestFit="1" customWidth="1"/>
    <col min="1016" max="1016" width="9" bestFit="1" customWidth="1"/>
    <col min="1017" max="1017" width="11.5" bestFit="1" customWidth="1"/>
    <col min="1018" max="1018" width="9" bestFit="1" customWidth="1"/>
    <col min="1019" max="1019" width="11.5" bestFit="1" customWidth="1"/>
    <col min="1020" max="1020" width="10" bestFit="1" customWidth="1"/>
    <col min="1021" max="1021" width="12.5" bestFit="1" customWidth="1"/>
    <col min="1022" max="1022" width="11.33203125" bestFit="1" customWidth="1"/>
    <col min="1023" max="1023" width="12.5" bestFit="1" customWidth="1"/>
    <col min="1024" max="1024" width="11.33203125" bestFit="1" customWidth="1"/>
    <col min="1025" max="1025" width="12.5" bestFit="1" customWidth="1"/>
    <col min="1026" max="1026" width="11.33203125" bestFit="1" customWidth="1"/>
    <col min="1027" max="1027" width="12.5" bestFit="1" customWidth="1"/>
    <col min="1028" max="1028" width="9.5" bestFit="1" customWidth="1"/>
    <col min="1029" max="1029" width="11.5" bestFit="1" customWidth="1"/>
    <col min="1030" max="1030" width="10" bestFit="1" customWidth="1"/>
    <col min="1031" max="1031" width="12.5" bestFit="1" customWidth="1"/>
    <col min="1032" max="1032" width="11.33203125" bestFit="1" customWidth="1"/>
    <col min="1033" max="1033" width="12.5" bestFit="1" customWidth="1"/>
    <col min="1034" max="1034" width="10" bestFit="1" customWidth="1"/>
    <col min="1035" max="1035" width="12.5" bestFit="1" customWidth="1"/>
    <col min="1036" max="1036" width="10" bestFit="1" customWidth="1"/>
    <col min="1037" max="1037" width="12.5" bestFit="1" customWidth="1"/>
    <col min="1038" max="1038" width="10.1640625" bestFit="1" customWidth="1"/>
    <col min="1039" max="1039" width="12.5" bestFit="1" customWidth="1"/>
    <col min="1040" max="1040" width="11" bestFit="1" customWidth="1"/>
    <col min="1041" max="1041" width="13.5" bestFit="1" customWidth="1"/>
    <col min="1042" max="1042" width="11" bestFit="1" customWidth="1"/>
    <col min="1043" max="1043" width="13.5" bestFit="1" customWidth="1"/>
    <col min="1044" max="1044" width="11.33203125" bestFit="1" customWidth="1"/>
    <col min="1045" max="1045" width="13.5" bestFit="1" customWidth="1"/>
    <col min="1046" max="1046" width="11.33203125" bestFit="1" customWidth="1"/>
    <col min="1047" max="1047" width="13.5" bestFit="1" customWidth="1"/>
    <col min="1048" max="1048" width="11" bestFit="1" customWidth="1"/>
    <col min="1049" max="1049" width="13.5" bestFit="1" customWidth="1"/>
    <col min="1050" max="1050" width="11.33203125" bestFit="1" customWidth="1"/>
    <col min="1051" max="1051" width="13.5" bestFit="1" customWidth="1"/>
    <col min="1052" max="1052" width="11" bestFit="1" customWidth="1"/>
    <col min="1053" max="1053" width="13.5" bestFit="1" customWidth="1"/>
    <col min="1054" max="1054" width="11" bestFit="1" customWidth="1"/>
    <col min="1055" max="1055" width="13.5" bestFit="1" customWidth="1"/>
    <col min="1056" max="1056" width="11.33203125" bestFit="1" customWidth="1"/>
    <col min="1057" max="1057" width="13.5" bestFit="1" customWidth="1"/>
    <col min="1058" max="1058" width="11.33203125" bestFit="1" customWidth="1"/>
    <col min="1059" max="1059" width="12.5" bestFit="1" customWidth="1"/>
    <col min="1060" max="1060" width="10" bestFit="1" customWidth="1"/>
    <col min="1061" max="1061" width="12.5" bestFit="1" customWidth="1"/>
    <col min="1062" max="1062" width="11" bestFit="1" customWidth="1"/>
    <col min="1063" max="1063" width="13.5" bestFit="1" customWidth="1"/>
    <col min="1064" max="1064" width="11" bestFit="1" customWidth="1"/>
    <col min="1065" max="1065" width="13.5" bestFit="1" customWidth="1"/>
    <col min="1066" max="1066" width="11" bestFit="1" customWidth="1"/>
    <col min="1067" max="1067" width="13.5" bestFit="1" customWidth="1"/>
    <col min="1068" max="1068" width="11.33203125" bestFit="1" customWidth="1"/>
    <col min="1069" max="1069" width="11.5" bestFit="1" customWidth="1"/>
    <col min="1070" max="1070" width="9" bestFit="1" customWidth="1"/>
    <col min="1071" max="1071" width="11.5" bestFit="1" customWidth="1"/>
    <col min="1072" max="1072" width="10" bestFit="1" customWidth="1"/>
    <col min="1073" max="1073" width="12.5" bestFit="1" customWidth="1"/>
    <col min="1074" max="1074" width="11.33203125" bestFit="1" customWidth="1"/>
    <col min="1075" max="1075" width="12.5" bestFit="1" customWidth="1"/>
    <col min="1076" max="1076" width="10" bestFit="1" customWidth="1"/>
    <col min="1077" max="1077" width="12.5" bestFit="1" customWidth="1"/>
    <col min="1078" max="1078" width="11.33203125" bestFit="1" customWidth="1"/>
    <col min="1079" max="1079" width="11.5" bestFit="1" customWidth="1"/>
    <col min="1080" max="1080" width="10.1640625" bestFit="1" customWidth="1"/>
    <col min="1081" max="1081" width="12.5" bestFit="1" customWidth="1"/>
    <col min="1082" max="1082" width="11.5" bestFit="1" customWidth="1"/>
    <col min="1083" max="1083" width="12.5" bestFit="1" customWidth="1"/>
    <col min="1084" max="1086" width="11.33203125" bestFit="1" customWidth="1"/>
    <col min="1087" max="1087" width="11.5" bestFit="1" customWidth="1"/>
    <col min="1088" max="1088" width="10" bestFit="1" customWidth="1"/>
    <col min="1089" max="1089" width="12.5" bestFit="1" customWidth="1"/>
    <col min="1090" max="1090" width="10" bestFit="1" customWidth="1"/>
    <col min="1091" max="1091" width="12.5" bestFit="1" customWidth="1"/>
    <col min="1092" max="1092" width="10" bestFit="1" customWidth="1"/>
    <col min="1093" max="1093" width="12.5" bestFit="1" customWidth="1"/>
    <col min="1094" max="1094" width="10.1640625" bestFit="1" customWidth="1"/>
    <col min="1095" max="1095" width="12.5" bestFit="1" customWidth="1"/>
    <col min="1096" max="1098" width="9" bestFit="1" customWidth="1"/>
    <col min="1099" max="1099" width="11.5" bestFit="1" customWidth="1"/>
    <col min="1100" max="1100" width="9" bestFit="1" customWidth="1"/>
    <col min="1101" max="1101" width="11.5" bestFit="1" customWidth="1"/>
    <col min="1102" max="1102" width="10" bestFit="1" customWidth="1"/>
    <col min="1103" max="1103" width="12.5" bestFit="1" customWidth="1"/>
    <col min="1104" max="1104" width="10" bestFit="1" customWidth="1"/>
    <col min="1105" max="1105" width="12.5" bestFit="1" customWidth="1"/>
    <col min="1106" max="1106" width="9.5" bestFit="1" customWidth="1"/>
    <col min="1107" max="1107" width="11.5" bestFit="1" customWidth="1"/>
    <col min="1108" max="1108" width="11.33203125" bestFit="1" customWidth="1"/>
    <col min="1109" max="1109" width="12.5" bestFit="1" customWidth="1"/>
    <col min="1110" max="1110" width="10" bestFit="1" customWidth="1"/>
    <col min="1111" max="1111" width="12.5" bestFit="1" customWidth="1"/>
    <col min="1112" max="1113" width="10" bestFit="1" customWidth="1"/>
    <col min="1114" max="1114" width="12.5" bestFit="1" customWidth="1"/>
    <col min="1115" max="1115" width="10.1640625" bestFit="1" customWidth="1"/>
    <col min="1116" max="1116" width="12.5" bestFit="1" customWidth="1"/>
    <col min="1117" max="1117" width="11.33203125" bestFit="1" customWidth="1"/>
    <col min="1118" max="1118" width="12.5" bestFit="1" customWidth="1"/>
    <col min="1119" max="1119" width="10" bestFit="1" customWidth="1"/>
    <col min="1120" max="1120" width="12.5" bestFit="1" customWidth="1"/>
    <col min="1121" max="1121" width="10" bestFit="1" customWidth="1"/>
    <col min="1122" max="1122" width="12.5" bestFit="1" customWidth="1"/>
    <col min="1123" max="1123" width="9" bestFit="1" customWidth="1"/>
    <col min="1124" max="1124" width="11.5" bestFit="1" customWidth="1"/>
    <col min="1125" max="1125" width="11.33203125" bestFit="1" customWidth="1"/>
    <col min="1126" max="1126" width="11.5" bestFit="1" customWidth="1"/>
    <col min="1127" max="1128" width="10.1640625" bestFit="1" customWidth="1"/>
    <col min="1129" max="1129" width="12.5" bestFit="1" customWidth="1"/>
    <col min="1130" max="1130" width="11.5" bestFit="1" customWidth="1"/>
    <col min="1131" max="1131" width="12.5" bestFit="1" customWidth="1"/>
    <col min="1132" max="1132" width="10" bestFit="1" customWidth="1"/>
    <col min="1133" max="1133" width="12.5" bestFit="1" customWidth="1"/>
    <col min="1134" max="1134" width="11.33203125" bestFit="1" customWidth="1"/>
    <col min="1135" max="1135" width="12.5" bestFit="1" customWidth="1"/>
    <col min="1136" max="1136" width="11.33203125" bestFit="1" customWidth="1"/>
    <col min="1137" max="1137" width="12.5" bestFit="1" customWidth="1"/>
    <col min="1138" max="1138" width="11" bestFit="1" customWidth="1"/>
    <col min="1139" max="1139" width="13.5" bestFit="1" customWidth="1"/>
    <col min="1140" max="1140" width="11" bestFit="1" customWidth="1"/>
    <col min="1141" max="1141" width="13.5" bestFit="1" customWidth="1"/>
    <col min="1142" max="1142" width="11" bestFit="1" customWidth="1"/>
    <col min="1143" max="1143" width="13.5" bestFit="1" customWidth="1"/>
    <col min="1144" max="1144" width="11" bestFit="1" customWidth="1"/>
    <col min="1145" max="1145" width="13.5" bestFit="1" customWidth="1"/>
    <col min="1146" max="1146" width="11" bestFit="1" customWidth="1"/>
    <col min="1147" max="1147" width="13.5" bestFit="1" customWidth="1"/>
    <col min="1148" max="1148" width="11.5" bestFit="1" customWidth="1"/>
    <col min="1149" max="1149" width="12.5" bestFit="1" customWidth="1"/>
    <col min="1150" max="1150" width="11" bestFit="1" customWidth="1"/>
    <col min="1151" max="1151" width="13.5" bestFit="1" customWidth="1"/>
    <col min="1152" max="1152" width="9" bestFit="1" customWidth="1"/>
    <col min="1153" max="1153" width="11.5" bestFit="1" customWidth="1"/>
    <col min="1154" max="1154" width="11.33203125" bestFit="1" customWidth="1"/>
    <col min="1155" max="1155" width="12.5" bestFit="1" customWidth="1"/>
    <col min="1156" max="1156" width="11.33203125" bestFit="1" customWidth="1"/>
    <col min="1157" max="1157" width="11.5" bestFit="1" customWidth="1"/>
    <col min="1158" max="1158" width="11.33203125" bestFit="1" customWidth="1"/>
    <col min="1159" max="1159" width="11.5" bestFit="1" customWidth="1"/>
    <col min="1160" max="1160" width="11.33203125" bestFit="1" customWidth="1"/>
    <col min="1161" max="1161" width="11.5" bestFit="1" customWidth="1"/>
    <col min="1162" max="1162" width="10" bestFit="1" customWidth="1"/>
    <col min="1163" max="1163" width="12.5" bestFit="1" customWidth="1"/>
    <col min="1164" max="1164" width="11.33203125" bestFit="1" customWidth="1"/>
    <col min="1165" max="1165" width="12.5" bestFit="1" customWidth="1"/>
    <col min="1166" max="1166" width="10" bestFit="1" customWidth="1"/>
    <col min="1167" max="1167" width="12.5" bestFit="1" customWidth="1"/>
    <col min="1168" max="1168" width="9" bestFit="1" customWidth="1"/>
    <col min="1169" max="1169" width="11.5" bestFit="1" customWidth="1"/>
    <col min="1170" max="1170" width="9" bestFit="1" customWidth="1"/>
    <col min="1171" max="1171" width="11.5" bestFit="1" customWidth="1"/>
    <col min="1172" max="1172" width="10" bestFit="1" customWidth="1"/>
    <col min="1173" max="1173" width="12.5" bestFit="1" customWidth="1"/>
    <col min="1174" max="1174" width="10.1640625" bestFit="1" customWidth="1"/>
    <col min="1175" max="1175" width="12.5" bestFit="1" customWidth="1"/>
    <col min="1176" max="1176" width="10.1640625" bestFit="1" customWidth="1"/>
    <col min="1177" max="1177" width="11.5" bestFit="1" customWidth="1"/>
    <col min="1178" max="1178" width="9" bestFit="1" customWidth="1"/>
    <col min="1179" max="1179" width="11.5" bestFit="1" customWidth="1"/>
    <col min="1180" max="1180" width="10.1640625" bestFit="1" customWidth="1"/>
    <col min="1181" max="1181" width="12.5" bestFit="1" customWidth="1"/>
    <col min="1182" max="1183" width="10" bestFit="1" customWidth="1"/>
    <col min="1184" max="1184" width="12.5" bestFit="1" customWidth="1"/>
    <col min="1185" max="1185" width="10" bestFit="1" customWidth="1"/>
    <col min="1186" max="1186" width="12.5" bestFit="1" customWidth="1"/>
    <col min="1187" max="1187" width="10.1640625" bestFit="1" customWidth="1"/>
    <col min="1188" max="1188" width="12.5" bestFit="1" customWidth="1"/>
    <col min="1189" max="1189" width="10" bestFit="1" customWidth="1"/>
    <col min="1190" max="1190" width="12.5" bestFit="1" customWidth="1"/>
    <col min="1191" max="1191" width="10.1640625" bestFit="1" customWidth="1"/>
    <col min="1192" max="1192" width="12.5" bestFit="1" customWidth="1"/>
    <col min="1193" max="1193" width="10" bestFit="1" customWidth="1"/>
    <col min="1194" max="1194" width="12.5" bestFit="1" customWidth="1"/>
    <col min="1195" max="1195" width="10" bestFit="1" customWidth="1"/>
    <col min="1196" max="1196" width="12.5" bestFit="1" customWidth="1"/>
    <col min="1197" max="1197" width="9" bestFit="1" customWidth="1"/>
    <col min="1198" max="1198" width="11.5" bestFit="1" customWidth="1"/>
    <col min="1199" max="1199" width="10" bestFit="1" customWidth="1"/>
    <col min="1200" max="1200" width="12.5" bestFit="1" customWidth="1"/>
    <col min="1201" max="1201" width="11.33203125" bestFit="1" customWidth="1"/>
    <col min="1202" max="1202" width="12.5" bestFit="1" customWidth="1"/>
    <col min="1203" max="1203" width="10" bestFit="1" customWidth="1"/>
    <col min="1204" max="1204" width="12.5" bestFit="1" customWidth="1"/>
    <col min="1205" max="1205" width="11.33203125" bestFit="1" customWidth="1"/>
    <col min="1206" max="1206" width="12.5" bestFit="1" customWidth="1"/>
    <col min="1207" max="1207" width="10.1640625" bestFit="1" customWidth="1"/>
    <col min="1208" max="1208" width="11.5" bestFit="1" customWidth="1"/>
    <col min="1209" max="1209" width="11.33203125" bestFit="1" customWidth="1"/>
    <col min="1210" max="1211" width="11.5" bestFit="1" customWidth="1"/>
    <col min="1212" max="1212" width="12.5" bestFit="1" customWidth="1"/>
    <col min="1213" max="1213" width="10" bestFit="1" customWidth="1"/>
    <col min="1214" max="1214" width="12.5" bestFit="1" customWidth="1"/>
    <col min="1215" max="1215" width="10" bestFit="1" customWidth="1"/>
    <col min="1216" max="1216" width="12.5" bestFit="1" customWidth="1"/>
    <col min="1217" max="1217" width="10" bestFit="1" customWidth="1"/>
    <col min="1218" max="1218" width="12.5" bestFit="1" customWidth="1"/>
    <col min="1219" max="1219" width="11" bestFit="1" customWidth="1"/>
    <col min="1220" max="1220" width="13.5" bestFit="1" customWidth="1"/>
    <col min="1221" max="1221" width="11" bestFit="1" customWidth="1"/>
    <col min="1222" max="1222" width="13.5" bestFit="1" customWidth="1"/>
    <col min="1223" max="1223" width="11" bestFit="1" customWidth="1"/>
    <col min="1224" max="1224" width="13.5" bestFit="1" customWidth="1"/>
    <col min="1225" max="1225" width="11" bestFit="1" customWidth="1"/>
    <col min="1226" max="1226" width="13.5" bestFit="1" customWidth="1"/>
    <col min="1227" max="1227" width="11" bestFit="1" customWidth="1"/>
    <col min="1228" max="1228" width="13.5" bestFit="1" customWidth="1"/>
    <col min="1229" max="1229" width="11" bestFit="1" customWidth="1"/>
    <col min="1230" max="1230" width="13.5" bestFit="1" customWidth="1"/>
    <col min="1231" max="1231" width="11" bestFit="1" customWidth="1"/>
    <col min="1232" max="1232" width="13.5" bestFit="1" customWidth="1"/>
    <col min="1233" max="1233" width="11" bestFit="1" customWidth="1"/>
    <col min="1234" max="1234" width="13.5" bestFit="1" customWidth="1"/>
    <col min="1235" max="1235" width="11" bestFit="1" customWidth="1"/>
    <col min="1236" max="1236" width="13.5" bestFit="1" customWidth="1"/>
    <col min="1237" max="1237" width="11.33203125" bestFit="1" customWidth="1"/>
    <col min="1238" max="1238" width="13.5" bestFit="1" customWidth="1"/>
    <col min="1239" max="1239" width="9.5" bestFit="1" customWidth="1"/>
    <col min="1240" max="1242" width="11.5" bestFit="1" customWidth="1"/>
    <col min="1243" max="1243" width="10" bestFit="1" customWidth="1"/>
    <col min="1244" max="1244" width="12.5" bestFit="1" customWidth="1"/>
    <col min="1245" max="1245" width="11.5" bestFit="1" customWidth="1"/>
    <col min="1246" max="1246" width="12.5" bestFit="1" customWidth="1"/>
    <col min="1247" max="1247" width="10" bestFit="1" customWidth="1"/>
    <col min="1248" max="1248" width="12.5" bestFit="1" customWidth="1"/>
    <col min="1249" max="1249" width="10" bestFit="1" customWidth="1"/>
    <col min="1250" max="1250" width="12.5" bestFit="1" customWidth="1"/>
    <col min="1251" max="1251" width="10" bestFit="1" customWidth="1"/>
    <col min="1252" max="1252" width="12.5" bestFit="1" customWidth="1"/>
    <col min="1253" max="1253" width="10" bestFit="1" customWidth="1"/>
    <col min="1254" max="1254" width="12.5" bestFit="1" customWidth="1"/>
    <col min="1255" max="1255" width="10" bestFit="1" customWidth="1"/>
    <col min="1256" max="1256" width="12.5" bestFit="1" customWidth="1"/>
    <col min="1257" max="1257" width="11.33203125" bestFit="1" customWidth="1"/>
    <col min="1258" max="1258" width="12.5" bestFit="1" customWidth="1"/>
    <col min="1259" max="1259" width="10" bestFit="1" customWidth="1"/>
    <col min="1260" max="1260" width="12.5" bestFit="1" customWidth="1"/>
    <col min="1261" max="1261" width="11.33203125" bestFit="1" customWidth="1"/>
    <col min="1262" max="1262" width="12.5" bestFit="1" customWidth="1"/>
    <col min="1263" max="1263" width="10" bestFit="1" customWidth="1"/>
    <col min="1264" max="1264" width="12.5" bestFit="1" customWidth="1"/>
    <col min="1265" max="1265" width="9" bestFit="1" customWidth="1"/>
    <col min="1266" max="1266" width="11.5" bestFit="1" customWidth="1"/>
    <col min="1267" max="1267" width="9" bestFit="1" customWidth="1"/>
    <col min="1268" max="1268" width="11.5" bestFit="1" customWidth="1"/>
    <col min="1269" max="1269" width="10" bestFit="1" customWidth="1"/>
    <col min="1270" max="1270" width="12.5" bestFit="1" customWidth="1"/>
    <col min="1271" max="1271" width="10" bestFit="1" customWidth="1"/>
    <col min="1272" max="1272" width="12.5" bestFit="1" customWidth="1"/>
    <col min="1273" max="1273" width="11.33203125" bestFit="1" customWidth="1"/>
    <col min="1274" max="1274" width="12.5" bestFit="1" customWidth="1"/>
    <col min="1275" max="1275" width="11.33203125" bestFit="1" customWidth="1"/>
    <col min="1276" max="1276" width="12.5" bestFit="1" customWidth="1"/>
    <col min="1277" max="1277" width="9.83203125" bestFit="1" customWidth="1"/>
    <col min="1278" max="1278" width="11.5" bestFit="1" customWidth="1"/>
    <col min="1279" max="1279" width="9" bestFit="1" customWidth="1"/>
    <col min="1280" max="1280" width="11.5" bestFit="1" customWidth="1"/>
    <col min="1281" max="1281" width="11.33203125" bestFit="1" customWidth="1"/>
    <col min="1282" max="1282" width="12.5" bestFit="1" customWidth="1"/>
    <col min="1283" max="1283" width="10.1640625" bestFit="1" customWidth="1"/>
    <col min="1284" max="1284" width="12.5" bestFit="1" customWidth="1"/>
    <col min="1285" max="1285" width="10.1640625" bestFit="1" customWidth="1"/>
    <col min="1286" max="1286" width="11.5" bestFit="1" customWidth="1"/>
    <col min="1287" max="1287" width="9" bestFit="1" customWidth="1"/>
    <col min="1288" max="1288" width="11.5" bestFit="1" customWidth="1"/>
    <col min="1289" max="1289" width="10" bestFit="1" customWidth="1"/>
    <col min="1290" max="1290" width="12.5" bestFit="1" customWidth="1"/>
    <col min="1291" max="1291" width="11.33203125" bestFit="1" customWidth="1"/>
    <col min="1292" max="1292" width="12.5" bestFit="1" customWidth="1"/>
    <col min="1293" max="1293" width="10.1640625" bestFit="1" customWidth="1"/>
    <col min="1294" max="1294" width="12.5" bestFit="1" customWidth="1"/>
    <col min="1295" max="1295" width="9" bestFit="1" customWidth="1"/>
    <col min="1296" max="1296" width="11.5" bestFit="1" customWidth="1"/>
    <col min="1297" max="1297" width="9" bestFit="1" customWidth="1"/>
    <col min="1298" max="1298" width="11.5" bestFit="1" customWidth="1"/>
    <col min="1299" max="1299" width="10" bestFit="1" customWidth="1"/>
    <col min="1300" max="1300" width="12.5" bestFit="1" customWidth="1"/>
    <col min="1301" max="1301" width="10" bestFit="1" customWidth="1"/>
    <col min="1302" max="1302" width="12.5" bestFit="1" customWidth="1"/>
    <col min="1303" max="1303" width="10" bestFit="1" customWidth="1"/>
    <col min="1304" max="1304" width="12.5" bestFit="1" customWidth="1"/>
    <col min="1305" max="1306" width="10" bestFit="1" customWidth="1"/>
    <col min="1307" max="1307" width="12.5" bestFit="1" customWidth="1"/>
    <col min="1308" max="1308" width="10.1640625" bestFit="1" customWidth="1"/>
    <col min="1309" max="1309" width="12.5" bestFit="1" customWidth="1"/>
    <col min="1310" max="1310" width="11.33203125" bestFit="1" customWidth="1"/>
    <col min="1311" max="1311" width="12.5" bestFit="1" customWidth="1"/>
    <col min="1312" max="1312" width="9" bestFit="1" customWidth="1"/>
    <col min="1313" max="1313" width="11.5" bestFit="1" customWidth="1"/>
    <col min="1314" max="1314" width="10" bestFit="1" customWidth="1"/>
    <col min="1315" max="1315" width="12.5" bestFit="1" customWidth="1"/>
    <col min="1316" max="1316" width="10.1640625" bestFit="1" customWidth="1"/>
    <col min="1317" max="1317" width="12.5" bestFit="1" customWidth="1"/>
    <col min="1318" max="1318" width="10.1640625" bestFit="1" customWidth="1"/>
    <col min="1319" max="1319" width="11.5" bestFit="1" customWidth="1"/>
    <col min="1320" max="1321" width="10" bestFit="1" customWidth="1"/>
    <col min="1322" max="1322" width="12.5" bestFit="1" customWidth="1"/>
    <col min="1323" max="1323" width="10" bestFit="1" customWidth="1"/>
    <col min="1324" max="1324" width="12.5" bestFit="1" customWidth="1"/>
    <col min="1325" max="1325" width="10" bestFit="1" customWidth="1"/>
    <col min="1326" max="1326" width="12.5" bestFit="1" customWidth="1"/>
    <col min="1327" max="1328" width="11.33203125" bestFit="1" customWidth="1"/>
    <col min="1329" max="1329" width="12.5" bestFit="1" customWidth="1"/>
    <col min="1330" max="1330" width="10" bestFit="1" customWidth="1"/>
    <col min="1331" max="1331" width="12.5" bestFit="1" customWidth="1"/>
    <col min="1332" max="1332" width="11.5" bestFit="1" customWidth="1"/>
    <col min="1333" max="1333" width="12.5" bestFit="1" customWidth="1"/>
    <col min="1334" max="1335" width="10" bestFit="1" customWidth="1"/>
    <col min="1336" max="1336" width="12.5" bestFit="1" customWidth="1"/>
    <col min="1337" max="1337" width="10.1640625" bestFit="1" customWidth="1"/>
    <col min="1338" max="1338" width="12.5" bestFit="1" customWidth="1"/>
    <col min="1339" max="1339" width="11" bestFit="1" customWidth="1"/>
    <col min="1340" max="1340" width="13.5" bestFit="1" customWidth="1"/>
    <col min="1341" max="1341" width="11" bestFit="1" customWidth="1"/>
    <col min="1342" max="1342" width="13.5" bestFit="1" customWidth="1"/>
    <col min="1343" max="1343" width="11" bestFit="1" customWidth="1"/>
    <col min="1344" max="1344" width="13.5" bestFit="1" customWidth="1"/>
    <col min="1345" max="1345" width="11" bestFit="1" customWidth="1"/>
    <col min="1346" max="1346" width="13.5" bestFit="1" customWidth="1"/>
    <col min="1347" max="1347" width="11.33203125" bestFit="1" customWidth="1"/>
    <col min="1348" max="1348" width="13.5" bestFit="1" customWidth="1"/>
    <col min="1349" max="1349" width="11" bestFit="1" customWidth="1"/>
    <col min="1350" max="1350" width="13.5" bestFit="1" customWidth="1"/>
    <col min="1351" max="1351" width="11" bestFit="1" customWidth="1"/>
    <col min="1352" max="1352" width="13.5" bestFit="1" customWidth="1"/>
    <col min="1353" max="1353" width="9.5" bestFit="1" customWidth="1"/>
    <col min="1354" max="1354" width="11.5" bestFit="1" customWidth="1"/>
    <col min="1355" max="1356" width="11.33203125" bestFit="1" customWidth="1"/>
    <col min="1357" max="1357" width="11.5" bestFit="1" customWidth="1"/>
    <col min="1358" max="1358" width="10.1640625" bestFit="1" customWidth="1"/>
    <col min="1359" max="1359" width="12.5" bestFit="1" customWidth="1"/>
    <col min="1360" max="1360" width="10" bestFit="1" customWidth="1"/>
    <col min="1361" max="1361" width="12.5" bestFit="1" customWidth="1"/>
    <col min="1362" max="1362" width="10" bestFit="1" customWidth="1"/>
    <col min="1363" max="1363" width="12.5" bestFit="1" customWidth="1"/>
    <col min="1364" max="1365" width="11.5" bestFit="1" customWidth="1"/>
    <col min="1366" max="1366" width="12.5" bestFit="1" customWidth="1"/>
    <col min="1367" max="1367" width="10.1640625" bestFit="1" customWidth="1"/>
    <col min="1368" max="1368" width="12.5" bestFit="1" customWidth="1"/>
    <col min="1369" max="1369" width="10" bestFit="1" customWidth="1"/>
    <col min="1370" max="1370" width="12.5" bestFit="1" customWidth="1"/>
    <col min="1371" max="1371" width="10" bestFit="1" customWidth="1"/>
    <col min="1372" max="1372" width="12.5" bestFit="1" customWidth="1"/>
    <col min="1373" max="1373" width="11.33203125" bestFit="1" customWidth="1"/>
    <col min="1374" max="1374" width="12.5" bestFit="1" customWidth="1"/>
    <col min="1375" max="1375" width="10.1640625" bestFit="1" customWidth="1"/>
    <col min="1376" max="1376" width="11.5" bestFit="1" customWidth="1"/>
    <col min="1377" max="1377" width="10" bestFit="1" customWidth="1"/>
    <col min="1378" max="1378" width="12.5" bestFit="1" customWidth="1"/>
    <col min="1379" max="1379" width="10" bestFit="1" customWidth="1"/>
    <col min="1380" max="1380" width="12.5" bestFit="1" customWidth="1"/>
    <col min="1381" max="1381" width="10" bestFit="1" customWidth="1"/>
    <col min="1382" max="1382" width="12.5" bestFit="1" customWidth="1"/>
    <col min="1383" max="1383" width="10.1640625" bestFit="1" customWidth="1"/>
    <col min="1384" max="1384" width="12.5" bestFit="1" customWidth="1"/>
    <col min="1385" max="1385" width="10" bestFit="1" customWidth="1"/>
    <col min="1386" max="1386" width="12.5" bestFit="1" customWidth="1"/>
    <col min="1387" max="1387" width="9" bestFit="1" customWidth="1"/>
    <col min="1388" max="1388" width="11.5" bestFit="1" customWidth="1"/>
    <col min="1389" max="1389" width="10" bestFit="1" customWidth="1"/>
    <col min="1390" max="1390" width="12.5" bestFit="1" customWidth="1"/>
    <col min="1391" max="1391" width="10" bestFit="1" customWidth="1"/>
    <col min="1392" max="1392" width="12.5" bestFit="1" customWidth="1"/>
    <col min="1393" max="1393" width="11.33203125" bestFit="1" customWidth="1"/>
    <col min="1394" max="1394" width="12.5" bestFit="1" customWidth="1"/>
    <col min="1395" max="1395" width="10.1640625" bestFit="1" customWidth="1"/>
    <col min="1396" max="1396" width="12.5" bestFit="1" customWidth="1"/>
    <col min="1397" max="1398" width="10.1640625" bestFit="1" customWidth="1"/>
    <col min="1399" max="1399" width="11.5" bestFit="1" customWidth="1"/>
    <col min="1400" max="1400" width="9" bestFit="1" customWidth="1"/>
    <col min="1401" max="1401" width="11.5" bestFit="1" customWidth="1"/>
    <col min="1402" max="1402" width="10.1640625" bestFit="1" customWidth="1"/>
    <col min="1403" max="1403" width="12.5" bestFit="1" customWidth="1"/>
    <col min="1404" max="1404" width="11.33203125" bestFit="1" customWidth="1"/>
    <col min="1405" max="1405" width="12.5" bestFit="1" customWidth="1"/>
    <col min="1406" max="1406" width="11.33203125" bestFit="1" customWidth="1"/>
    <col min="1407" max="1407" width="12.5" bestFit="1" customWidth="1"/>
    <col min="1408" max="1408" width="10" bestFit="1" customWidth="1"/>
    <col min="1409" max="1409" width="12.5" bestFit="1" customWidth="1"/>
    <col min="1410" max="1411" width="10" bestFit="1" customWidth="1"/>
    <col min="1412" max="1412" width="12.5" bestFit="1" customWidth="1"/>
    <col min="1413" max="1413" width="11.33203125" bestFit="1" customWidth="1"/>
    <col min="1414" max="1414" width="11.5" bestFit="1" customWidth="1"/>
    <col min="1415" max="1415" width="10" bestFit="1" customWidth="1"/>
    <col min="1416" max="1416" width="12.5" bestFit="1" customWidth="1"/>
    <col min="1417" max="1417" width="10" bestFit="1" customWidth="1"/>
    <col min="1418" max="1418" width="12.5" bestFit="1" customWidth="1"/>
    <col min="1419" max="1419" width="11.5" bestFit="1" customWidth="1"/>
    <col min="1420" max="1420" width="12.5" bestFit="1" customWidth="1"/>
    <col min="1421" max="1421" width="9" bestFit="1" customWidth="1"/>
    <col min="1422" max="1422" width="11.5" bestFit="1" customWidth="1"/>
    <col min="1423" max="1423" width="10" bestFit="1" customWidth="1"/>
    <col min="1424" max="1424" width="12.5" bestFit="1" customWidth="1"/>
    <col min="1425" max="1425" width="10" bestFit="1" customWidth="1"/>
    <col min="1426" max="1426" width="12.5" bestFit="1" customWidth="1"/>
    <col min="1427" max="1427" width="9" bestFit="1" customWidth="1"/>
    <col min="1428" max="1428" width="11.5" bestFit="1" customWidth="1"/>
    <col min="1429" max="1429" width="11.33203125" bestFit="1" customWidth="1"/>
    <col min="1430" max="1430" width="12.5" bestFit="1" customWidth="1"/>
    <col min="1431" max="1431" width="10" bestFit="1" customWidth="1"/>
    <col min="1432" max="1432" width="12.5" bestFit="1" customWidth="1"/>
    <col min="1433" max="1433" width="10" bestFit="1" customWidth="1"/>
    <col min="1434" max="1434" width="12.5" bestFit="1" customWidth="1"/>
    <col min="1435" max="1435" width="11.33203125" bestFit="1" customWidth="1"/>
    <col min="1436" max="1436" width="12.5" bestFit="1" customWidth="1"/>
    <col min="1437" max="1437" width="10" bestFit="1" customWidth="1"/>
    <col min="1438" max="1438" width="12.5" bestFit="1" customWidth="1"/>
    <col min="1439" max="1439" width="10.1640625" bestFit="1" customWidth="1"/>
    <col min="1440" max="1440" width="12.5" bestFit="1" customWidth="1"/>
    <col min="1441" max="1441" width="11" bestFit="1" customWidth="1"/>
    <col min="1442" max="1442" width="13.5" bestFit="1" customWidth="1"/>
    <col min="1443" max="1443" width="11" bestFit="1" customWidth="1"/>
    <col min="1444" max="1444" width="13.5" bestFit="1" customWidth="1"/>
    <col min="1445" max="1445" width="11" bestFit="1" customWidth="1"/>
    <col min="1446" max="1446" width="13.5" bestFit="1" customWidth="1"/>
    <col min="1447" max="1447" width="11" bestFit="1" customWidth="1"/>
    <col min="1448" max="1448" width="13.5" bestFit="1" customWidth="1"/>
    <col min="1449" max="1449" width="10" bestFit="1" customWidth="1"/>
    <col min="1450" max="1450" width="12.5" bestFit="1" customWidth="1"/>
    <col min="1451" max="1451" width="11" bestFit="1" customWidth="1"/>
    <col min="1452" max="1452" width="13.5" bestFit="1" customWidth="1"/>
    <col min="1453" max="1453" width="9" bestFit="1" customWidth="1"/>
    <col min="1454" max="1454" width="11.5" bestFit="1" customWidth="1"/>
    <col min="1455" max="1455" width="9" bestFit="1" customWidth="1"/>
    <col min="1456" max="1456" width="11.5" bestFit="1" customWidth="1"/>
    <col min="1457" max="1457" width="9" bestFit="1" customWidth="1"/>
    <col min="1458" max="1458" width="11.5" bestFit="1" customWidth="1"/>
    <col min="1459" max="1459" width="10.1640625" bestFit="1" customWidth="1"/>
    <col min="1460" max="1460" width="12.5" bestFit="1" customWidth="1"/>
    <col min="1461" max="1461" width="9" bestFit="1" customWidth="1"/>
    <col min="1462" max="1462" width="11.5" bestFit="1" customWidth="1"/>
    <col min="1463" max="1463" width="10.1640625" bestFit="1" customWidth="1"/>
    <col min="1464" max="1464" width="12.5" bestFit="1" customWidth="1"/>
    <col min="1465" max="1465" width="10" bestFit="1" customWidth="1"/>
    <col min="1466" max="1466" width="12.5" bestFit="1" customWidth="1"/>
    <col min="1467" max="1467" width="10" bestFit="1" customWidth="1"/>
    <col min="1468" max="1468" width="12.5" bestFit="1" customWidth="1"/>
    <col min="1469" max="1469" width="10" bestFit="1" customWidth="1"/>
    <col min="1470" max="1470" width="12.5" bestFit="1" customWidth="1"/>
    <col min="1471" max="1471" width="10" bestFit="1" customWidth="1"/>
    <col min="1472" max="1472" width="12.5" bestFit="1" customWidth="1"/>
    <col min="1473" max="1473" width="9" bestFit="1" customWidth="1"/>
    <col min="1474" max="1474" width="11.5" bestFit="1" customWidth="1"/>
    <col min="1475" max="1475" width="10.1640625" bestFit="1" customWidth="1"/>
    <col min="1476" max="1476" width="11.5" bestFit="1" customWidth="1"/>
    <col min="1477" max="1477" width="9" bestFit="1" customWidth="1"/>
    <col min="1478" max="1478" width="11.5" bestFit="1" customWidth="1"/>
    <col min="1479" max="1479" width="10" bestFit="1" customWidth="1"/>
    <col min="1480" max="1480" width="12.5" bestFit="1" customWidth="1"/>
    <col min="1481" max="1481" width="10" bestFit="1" customWidth="1"/>
    <col min="1482" max="1482" width="12.5" bestFit="1" customWidth="1"/>
    <col min="1483" max="1483" width="10" bestFit="1" customWidth="1"/>
    <col min="1484" max="1484" width="12.5" bestFit="1" customWidth="1"/>
    <col min="1485" max="1485" width="11.5" bestFit="1" customWidth="1"/>
    <col min="1486" max="1486" width="12.5" bestFit="1" customWidth="1"/>
    <col min="1487" max="1487" width="9" bestFit="1" customWidth="1"/>
    <col min="1488" max="1488" width="11.5" bestFit="1" customWidth="1"/>
    <col min="1489" max="1489" width="10.1640625" bestFit="1" customWidth="1"/>
    <col min="1490" max="1490" width="11.5" bestFit="1" customWidth="1"/>
    <col min="1491" max="1491" width="10" bestFit="1" customWidth="1"/>
    <col min="1492" max="1492" width="12.5" bestFit="1" customWidth="1"/>
    <col min="1493" max="1493" width="10.1640625" bestFit="1" customWidth="1"/>
    <col min="1494" max="1494" width="12.5" bestFit="1" customWidth="1"/>
    <col min="1495" max="1495" width="10" bestFit="1" customWidth="1"/>
    <col min="1496" max="1496" width="12.5" bestFit="1" customWidth="1"/>
    <col min="1497" max="1497" width="10" bestFit="1" customWidth="1"/>
    <col min="1498" max="1498" width="12.5" bestFit="1" customWidth="1"/>
    <col min="1499" max="1499" width="11.33203125" bestFit="1" customWidth="1"/>
    <col min="1500" max="1500" width="12.5" bestFit="1" customWidth="1"/>
    <col min="1501" max="1501" width="11.33203125" bestFit="1" customWidth="1"/>
    <col min="1502" max="1505" width="11.5" bestFit="1" customWidth="1"/>
    <col min="1506" max="1506" width="11.33203125" bestFit="1" customWidth="1"/>
    <col min="1507" max="1507" width="12.5" bestFit="1" customWidth="1"/>
    <col min="1508" max="1508" width="10" bestFit="1" customWidth="1"/>
    <col min="1509" max="1509" width="12.5" bestFit="1" customWidth="1"/>
    <col min="1510" max="1510" width="9" bestFit="1" customWidth="1"/>
    <col min="1511" max="1511" width="11.5" bestFit="1" customWidth="1"/>
    <col min="1512" max="1512" width="10.1640625" bestFit="1" customWidth="1"/>
    <col min="1513" max="1513" width="11.5" bestFit="1" customWidth="1"/>
    <col min="1514" max="1514" width="11.33203125" bestFit="1" customWidth="1"/>
    <col min="1515" max="1515" width="11.5" bestFit="1" customWidth="1"/>
    <col min="1516" max="1516" width="11.33203125" bestFit="1" customWidth="1"/>
    <col min="1517" max="1517" width="12.5" bestFit="1" customWidth="1"/>
    <col min="1518" max="1518" width="10" bestFit="1" customWidth="1"/>
    <col min="1519" max="1519" width="12.5" bestFit="1" customWidth="1"/>
    <col min="1520" max="1520" width="11.33203125" bestFit="1" customWidth="1"/>
    <col min="1521" max="1521" width="12.5" bestFit="1" customWidth="1"/>
    <col min="1522" max="1522" width="11.33203125" bestFit="1" customWidth="1"/>
    <col min="1523" max="1523" width="12.5" bestFit="1" customWidth="1"/>
    <col min="1524" max="1524" width="10" bestFit="1" customWidth="1"/>
    <col min="1525" max="1525" width="12.5" bestFit="1" customWidth="1"/>
    <col min="1526" max="1526" width="10" bestFit="1" customWidth="1"/>
    <col min="1527" max="1527" width="12.5" bestFit="1" customWidth="1"/>
    <col min="1528" max="1528" width="11.33203125" bestFit="1" customWidth="1"/>
    <col min="1529" max="1529" width="12.5" bestFit="1" customWidth="1"/>
    <col min="1530" max="1530" width="11" bestFit="1" customWidth="1"/>
    <col min="1531" max="1531" width="13.5" bestFit="1" customWidth="1"/>
    <col min="1532" max="1532" width="11" bestFit="1" customWidth="1"/>
    <col min="1533" max="1533" width="13.5" bestFit="1" customWidth="1"/>
    <col min="1534" max="1535" width="11.33203125" bestFit="1" customWidth="1"/>
    <col min="1536" max="1536" width="13.5" bestFit="1" customWidth="1"/>
    <col min="1537" max="1537" width="10" bestFit="1" customWidth="1"/>
    <col min="1538" max="1538" width="12.5" bestFit="1" customWidth="1"/>
    <col min="1539" max="1539" width="11" bestFit="1" customWidth="1"/>
    <col min="1540" max="1540" width="13.5" bestFit="1" customWidth="1"/>
    <col min="1541" max="1541" width="11" bestFit="1" customWidth="1"/>
    <col min="1542" max="1542" width="13.5" bestFit="1" customWidth="1"/>
    <col min="1543" max="1543" width="11" bestFit="1" customWidth="1"/>
    <col min="1544" max="1544" width="13.5" bestFit="1" customWidth="1"/>
    <col min="1545" max="1545" width="11" bestFit="1" customWidth="1"/>
    <col min="1546" max="1546" width="13.5" bestFit="1" customWidth="1"/>
    <col min="1547" max="1547" width="11" bestFit="1" customWidth="1"/>
    <col min="1548" max="1548" width="13.5" bestFit="1" customWidth="1"/>
    <col min="1549" max="1549" width="10" bestFit="1" customWidth="1"/>
    <col min="1550" max="1550" width="12.5" bestFit="1" customWidth="1"/>
    <col min="1551" max="1551" width="10" bestFit="1" customWidth="1"/>
    <col min="1552" max="1552" width="12.5" bestFit="1" customWidth="1"/>
    <col min="1553" max="1553" width="10" bestFit="1" customWidth="1"/>
    <col min="1554" max="1554" width="12.5" bestFit="1" customWidth="1"/>
    <col min="1555" max="1555" width="11.33203125" bestFit="1" customWidth="1"/>
    <col min="1556" max="1556" width="12.5" bestFit="1" customWidth="1"/>
    <col min="1557" max="1557" width="10" bestFit="1" customWidth="1"/>
    <col min="1558" max="1558" width="12.5" bestFit="1" customWidth="1"/>
    <col min="1559" max="1559" width="10" bestFit="1" customWidth="1"/>
    <col min="1560" max="1560" width="12.5" bestFit="1" customWidth="1"/>
    <col min="1561" max="1561" width="10" bestFit="1" customWidth="1"/>
    <col min="1562" max="1562" width="12.5" bestFit="1" customWidth="1"/>
    <col min="1563" max="1563" width="10" bestFit="1" customWidth="1"/>
    <col min="1564" max="1564" width="12.5" bestFit="1" customWidth="1"/>
    <col min="1565" max="1565" width="11.33203125" bestFit="1" customWidth="1"/>
    <col min="1566" max="1566" width="12.5" bestFit="1" customWidth="1"/>
    <col min="1567" max="1567" width="9" bestFit="1" customWidth="1"/>
    <col min="1568" max="1570" width="11.5" bestFit="1" customWidth="1"/>
    <col min="1571" max="1571" width="10" bestFit="1" customWidth="1"/>
    <col min="1572" max="1572" width="12.5" bestFit="1" customWidth="1"/>
    <col min="1573" max="1573" width="11.33203125" bestFit="1" customWidth="1"/>
    <col min="1574" max="1574" width="12.5" bestFit="1" customWidth="1"/>
    <col min="1575" max="1575" width="10" bestFit="1" customWidth="1"/>
    <col min="1576" max="1576" width="12.5" bestFit="1" customWidth="1"/>
    <col min="1577" max="1577" width="10" bestFit="1" customWidth="1"/>
    <col min="1578" max="1578" width="12.5" bestFit="1" customWidth="1"/>
    <col min="1579" max="1579" width="10" bestFit="1" customWidth="1"/>
    <col min="1580" max="1580" width="12.5" bestFit="1" customWidth="1"/>
    <col min="1581" max="1581" width="10" bestFit="1" customWidth="1"/>
    <col min="1582" max="1582" width="12.5" bestFit="1" customWidth="1"/>
    <col min="1583" max="1583" width="11.33203125" bestFit="1" customWidth="1"/>
    <col min="1584" max="1584" width="12.5" bestFit="1" customWidth="1"/>
    <col min="1585" max="1585" width="9" bestFit="1" customWidth="1"/>
    <col min="1586" max="1586" width="11.5" bestFit="1" customWidth="1"/>
    <col min="1587" max="1587" width="9" bestFit="1" customWidth="1"/>
    <col min="1588" max="1588" width="11.5" bestFit="1" customWidth="1"/>
    <col min="1589" max="1589" width="10" bestFit="1" customWidth="1"/>
    <col min="1590" max="1590" width="12.5" bestFit="1" customWidth="1"/>
    <col min="1591" max="1591" width="11.33203125" bestFit="1" customWidth="1"/>
    <col min="1592" max="1592" width="12.5" bestFit="1" customWidth="1"/>
    <col min="1593" max="1593" width="10" bestFit="1" customWidth="1"/>
    <col min="1594" max="1594" width="12.5" bestFit="1" customWidth="1"/>
    <col min="1595" max="1595" width="10" bestFit="1" customWidth="1"/>
    <col min="1596" max="1596" width="12.5" bestFit="1" customWidth="1"/>
    <col min="1597" max="1597" width="10" bestFit="1" customWidth="1"/>
    <col min="1598" max="1598" width="12.5" bestFit="1" customWidth="1"/>
    <col min="1599" max="1599" width="9" bestFit="1" customWidth="1"/>
    <col min="1600" max="1600" width="11.5" bestFit="1" customWidth="1"/>
    <col min="1601" max="1601" width="10" bestFit="1" customWidth="1"/>
    <col min="1602" max="1602" width="12.5" bestFit="1" customWidth="1"/>
    <col min="1603" max="1603" width="10" bestFit="1" customWidth="1"/>
    <col min="1604" max="1604" width="12.5" bestFit="1" customWidth="1"/>
    <col min="1605" max="1605" width="11.33203125" bestFit="1" customWidth="1"/>
    <col min="1606" max="1606" width="12.5" bestFit="1" customWidth="1"/>
    <col min="1607" max="1607" width="10" bestFit="1" customWidth="1"/>
    <col min="1608" max="1608" width="12.5" bestFit="1" customWidth="1"/>
    <col min="1609" max="1609" width="10" bestFit="1" customWidth="1"/>
    <col min="1610" max="1610" width="12.5" bestFit="1" customWidth="1"/>
    <col min="1611" max="1611" width="11.33203125" bestFit="1" customWidth="1"/>
    <col min="1612" max="1612" width="12.5" bestFit="1" customWidth="1"/>
    <col min="1613" max="1613" width="10" bestFit="1" customWidth="1"/>
    <col min="1614" max="1614" width="12.5" bestFit="1" customWidth="1"/>
    <col min="1615" max="1615" width="10" bestFit="1" customWidth="1"/>
    <col min="1616" max="1616" width="12.5" bestFit="1" customWidth="1"/>
    <col min="1617" max="1617" width="10" bestFit="1" customWidth="1"/>
    <col min="1618" max="1618" width="12.5" bestFit="1" customWidth="1"/>
    <col min="1619" max="1620" width="11.33203125" bestFit="1" customWidth="1"/>
    <col min="1621" max="1621" width="12.5" bestFit="1" customWidth="1"/>
    <col min="1622" max="1622" width="10" bestFit="1" customWidth="1"/>
    <col min="1623" max="1623" width="12.5" bestFit="1" customWidth="1"/>
    <col min="1624" max="1624" width="10" bestFit="1" customWidth="1"/>
    <col min="1625" max="1625" width="12.5" bestFit="1" customWidth="1"/>
    <col min="1626" max="1626" width="10.1640625" bestFit="1" customWidth="1"/>
    <col min="1627" max="1627" width="11.5" bestFit="1" customWidth="1"/>
    <col min="1628" max="1628" width="10" bestFit="1" customWidth="1"/>
    <col min="1629" max="1629" width="12.5" bestFit="1" customWidth="1"/>
    <col min="1630" max="1630" width="10" bestFit="1" customWidth="1"/>
    <col min="1631" max="1631" width="12.5" bestFit="1" customWidth="1"/>
    <col min="1632" max="1632" width="10" bestFit="1" customWidth="1"/>
    <col min="1633" max="1633" width="12.5" bestFit="1" customWidth="1"/>
    <col min="1634" max="1635" width="11.33203125" bestFit="1" customWidth="1"/>
    <col min="1636" max="1636" width="12.5" bestFit="1" customWidth="1"/>
    <col min="1637" max="1637" width="9" bestFit="1" customWidth="1"/>
    <col min="1638" max="1638" width="11.5" bestFit="1" customWidth="1"/>
    <col min="1639" max="1639" width="9" bestFit="1" customWidth="1"/>
    <col min="1640" max="1640" width="11.5" bestFit="1" customWidth="1"/>
    <col min="1641" max="1641" width="10" bestFit="1" customWidth="1"/>
    <col min="1642" max="1642" width="12.5" bestFit="1" customWidth="1"/>
    <col min="1643" max="1643" width="10" bestFit="1" customWidth="1"/>
    <col min="1644" max="1644" width="12.5" bestFit="1" customWidth="1"/>
    <col min="1645" max="1645" width="10" bestFit="1" customWidth="1"/>
    <col min="1646" max="1646" width="12.5" bestFit="1" customWidth="1"/>
    <col min="1647" max="1647" width="10" bestFit="1" customWidth="1"/>
    <col min="1648" max="1648" width="12.5" bestFit="1" customWidth="1"/>
    <col min="1649" max="1649" width="10" bestFit="1" customWidth="1"/>
    <col min="1650" max="1650" width="12.5" bestFit="1" customWidth="1"/>
    <col min="1651" max="1651" width="11.5" bestFit="1" customWidth="1"/>
    <col min="1652" max="1652" width="13.5" bestFit="1" customWidth="1"/>
    <col min="1653" max="1653" width="10" bestFit="1" customWidth="1"/>
    <col min="1654" max="1654" width="12.5" bestFit="1" customWidth="1"/>
    <col min="1655" max="1655" width="11.33203125" bestFit="1" customWidth="1"/>
    <col min="1656" max="1656" width="12.5" bestFit="1" customWidth="1"/>
    <col min="1657" max="1657" width="11.33203125" bestFit="1" customWidth="1"/>
    <col min="1658" max="1658" width="12.5" bestFit="1" customWidth="1"/>
    <col min="1659" max="1659" width="11" bestFit="1" customWidth="1"/>
    <col min="1660" max="1660" width="13.5" bestFit="1" customWidth="1"/>
    <col min="1661" max="1661" width="11.33203125" bestFit="1" customWidth="1"/>
    <col min="1662" max="1662" width="13.5" bestFit="1" customWidth="1"/>
    <col min="1663" max="1664" width="11" bestFit="1" customWidth="1"/>
    <col min="1665" max="1665" width="13.5" bestFit="1" customWidth="1"/>
    <col min="1666" max="1666" width="11" bestFit="1" customWidth="1"/>
    <col min="1667" max="1667" width="13.5" bestFit="1" customWidth="1"/>
    <col min="1668" max="1668" width="11" bestFit="1" customWidth="1"/>
    <col min="1669" max="1669" width="13.5" bestFit="1" customWidth="1"/>
    <col min="1670" max="1670" width="11.33203125" bestFit="1" customWidth="1"/>
    <col min="1671" max="1671" width="12.5" bestFit="1" customWidth="1"/>
    <col min="1672" max="1672" width="11" bestFit="1" customWidth="1"/>
    <col min="1673" max="1673" width="13.5" bestFit="1" customWidth="1"/>
    <col min="1674" max="1674" width="11" bestFit="1" customWidth="1"/>
    <col min="1675" max="1675" width="13.5" bestFit="1" customWidth="1"/>
    <col min="1676" max="1676" width="11" bestFit="1" customWidth="1"/>
    <col min="1677" max="1677" width="13.5" bestFit="1" customWidth="1"/>
    <col min="1678" max="1678" width="11" bestFit="1" customWidth="1"/>
    <col min="1679" max="1679" width="13.5" bestFit="1" customWidth="1"/>
    <col min="1680" max="1680" width="9" bestFit="1" customWidth="1"/>
    <col min="1681" max="1681" width="11.5" bestFit="1" customWidth="1"/>
    <col min="1682" max="1682" width="9" bestFit="1" customWidth="1"/>
    <col min="1683" max="1683" width="11.5" bestFit="1" customWidth="1"/>
    <col min="1684" max="1684" width="10" bestFit="1" customWidth="1"/>
    <col min="1685" max="1685" width="12.5" bestFit="1" customWidth="1"/>
    <col min="1686" max="1686" width="10" bestFit="1" customWidth="1"/>
    <col min="1687" max="1687" width="12.5" bestFit="1" customWidth="1"/>
    <col min="1688" max="1688" width="10" bestFit="1" customWidth="1"/>
    <col min="1689" max="1689" width="12.5" bestFit="1" customWidth="1"/>
    <col min="1690" max="1690" width="10" bestFit="1" customWidth="1"/>
    <col min="1691" max="1691" width="12.5" bestFit="1" customWidth="1"/>
    <col min="1692" max="1692" width="10" bestFit="1" customWidth="1"/>
    <col min="1693" max="1693" width="12.5" bestFit="1" customWidth="1"/>
    <col min="1694" max="1694" width="10" bestFit="1" customWidth="1"/>
    <col min="1695" max="1695" width="12.5" bestFit="1" customWidth="1"/>
    <col min="1696" max="1696" width="11.33203125" bestFit="1" customWidth="1"/>
    <col min="1697" max="1697" width="12.5" bestFit="1" customWidth="1"/>
    <col min="1698" max="1698" width="9" bestFit="1" customWidth="1"/>
    <col min="1699" max="1699" width="11.5" bestFit="1" customWidth="1"/>
    <col min="1700" max="1700" width="9" bestFit="1" customWidth="1"/>
    <col min="1701" max="1701" width="11.5" bestFit="1" customWidth="1"/>
    <col min="1702" max="1703" width="10.1640625" bestFit="1" customWidth="1"/>
    <col min="1704" max="1704" width="12.5" bestFit="1" customWidth="1"/>
    <col min="1705" max="1705" width="10" bestFit="1" customWidth="1"/>
    <col min="1706" max="1706" width="12.5" bestFit="1" customWidth="1"/>
    <col min="1707" max="1707" width="9" bestFit="1" customWidth="1"/>
    <col min="1708" max="1708" width="11.5" bestFit="1" customWidth="1"/>
    <col min="1709" max="1709" width="10" bestFit="1" customWidth="1"/>
    <col min="1710" max="1710" width="12.5" bestFit="1" customWidth="1"/>
    <col min="1711" max="1711" width="10" bestFit="1" customWidth="1"/>
    <col min="1712" max="1712" width="12.5" bestFit="1" customWidth="1"/>
    <col min="1713" max="1714" width="11.5" bestFit="1" customWidth="1"/>
    <col min="1715" max="1715" width="11.33203125" bestFit="1" customWidth="1"/>
    <col min="1716" max="1716" width="11.5" bestFit="1" customWidth="1"/>
    <col min="1717" max="1717" width="11.33203125" bestFit="1" customWidth="1"/>
    <col min="1718" max="1718" width="11.5" bestFit="1" customWidth="1"/>
    <col min="1719" max="1719" width="10.1640625" bestFit="1" customWidth="1"/>
    <col min="1720" max="1720" width="12.5" bestFit="1" customWidth="1"/>
    <col min="1721" max="1721" width="10.1640625" bestFit="1" customWidth="1"/>
    <col min="1722" max="1722" width="12.5" bestFit="1" customWidth="1"/>
    <col min="1723" max="1723" width="11.33203125" bestFit="1" customWidth="1"/>
    <col min="1724" max="1724" width="12.5" bestFit="1" customWidth="1"/>
    <col min="1725" max="1725" width="9" bestFit="1" customWidth="1"/>
    <col min="1726" max="1726" width="11.5" bestFit="1" customWidth="1"/>
    <col min="1727" max="1727" width="9" bestFit="1" customWidth="1"/>
    <col min="1728" max="1728" width="11.5" bestFit="1" customWidth="1"/>
    <col min="1729" max="1729" width="10" bestFit="1" customWidth="1"/>
    <col min="1730" max="1730" width="12.5" bestFit="1" customWidth="1"/>
    <col min="1731" max="1731" width="10.1640625" bestFit="1" customWidth="1"/>
    <col min="1732" max="1732" width="12.5" bestFit="1" customWidth="1"/>
    <col min="1733" max="1733" width="10" bestFit="1" customWidth="1"/>
    <col min="1734" max="1734" width="12.5" bestFit="1" customWidth="1"/>
    <col min="1735" max="1735" width="10" bestFit="1" customWidth="1"/>
    <col min="1736" max="1736" width="12.5" bestFit="1" customWidth="1"/>
    <col min="1737" max="1737" width="10" bestFit="1" customWidth="1"/>
    <col min="1738" max="1738" width="12.5" bestFit="1" customWidth="1"/>
    <col min="1739" max="1739" width="11.5" bestFit="1" customWidth="1"/>
    <col min="1740" max="1740" width="12.5" bestFit="1" customWidth="1"/>
    <col min="1741" max="1741" width="10" bestFit="1" customWidth="1"/>
    <col min="1742" max="1742" width="12.5" bestFit="1" customWidth="1"/>
    <col min="1743" max="1743" width="11.33203125" bestFit="1" customWidth="1"/>
    <col min="1744" max="1744" width="12.5" bestFit="1" customWidth="1"/>
    <col min="1745" max="1745" width="10.1640625" bestFit="1" customWidth="1"/>
    <col min="1746" max="1746" width="12.5" bestFit="1" customWidth="1"/>
    <col min="1747" max="1748" width="10" bestFit="1" customWidth="1"/>
    <col min="1749" max="1749" width="12.5" bestFit="1" customWidth="1"/>
    <col min="1750" max="1750" width="10" bestFit="1" customWidth="1"/>
    <col min="1751" max="1751" width="12.5" bestFit="1" customWidth="1"/>
    <col min="1752" max="1752" width="10" bestFit="1" customWidth="1"/>
    <col min="1753" max="1753" width="12.5" bestFit="1" customWidth="1"/>
    <col min="1754" max="1754" width="10" bestFit="1" customWidth="1"/>
    <col min="1755" max="1755" width="12.5" bestFit="1" customWidth="1"/>
    <col min="1756" max="1756" width="11.33203125" bestFit="1" customWidth="1"/>
    <col min="1757" max="1757" width="12.5" bestFit="1" customWidth="1"/>
    <col min="1758" max="1759" width="11.33203125" bestFit="1" customWidth="1"/>
    <col min="1760" max="1760" width="11.5" bestFit="1" customWidth="1"/>
    <col min="1761" max="1761" width="10" bestFit="1" customWidth="1"/>
    <col min="1762" max="1762" width="12.5" bestFit="1" customWidth="1"/>
    <col min="1763" max="1763" width="10" bestFit="1" customWidth="1"/>
    <col min="1764" max="1764" width="12.5" bestFit="1" customWidth="1"/>
    <col min="1765" max="1765" width="10" bestFit="1" customWidth="1"/>
    <col min="1766" max="1766" width="12.5" bestFit="1" customWidth="1"/>
    <col min="1767" max="1767" width="10" bestFit="1" customWidth="1"/>
    <col min="1768" max="1768" width="12.5" bestFit="1" customWidth="1"/>
    <col min="1769" max="1769" width="11.33203125" bestFit="1" customWidth="1"/>
    <col min="1770" max="1770" width="12.5" bestFit="1" customWidth="1"/>
    <col min="1771" max="1771" width="10" bestFit="1" customWidth="1"/>
    <col min="1772" max="1772" width="12.5" bestFit="1" customWidth="1"/>
    <col min="1773" max="1773" width="11" bestFit="1" customWidth="1"/>
    <col min="1774" max="1774" width="13.5" bestFit="1" customWidth="1"/>
    <col min="1775" max="1775" width="11" bestFit="1" customWidth="1"/>
    <col min="1776" max="1776" width="13.5" bestFit="1" customWidth="1"/>
    <col min="1777" max="1777" width="10" bestFit="1" customWidth="1"/>
    <col min="1778" max="1778" width="12.5" bestFit="1" customWidth="1"/>
    <col min="1779" max="1779" width="11.33203125" bestFit="1" customWidth="1"/>
    <col min="1780" max="1780" width="13.5" bestFit="1" customWidth="1"/>
    <col min="1781" max="1781" width="11" bestFit="1" customWidth="1"/>
    <col min="1782" max="1782" width="13.5" bestFit="1" customWidth="1"/>
    <col min="1783" max="1783" width="11" bestFit="1" customWidth="1"/>
    <col min="1784" max="1784" width="13.5" bestFit="1" customWidth="1"/>
    <col min="1785" max="1786" width="11.33203125" bestFit="1" customWidth="1"/>
    <col min="1787" max="1787" width="12.5" bestFit="1" customWidth="1"/>
    <col min="1788" max="1788" width="10" bestFit="1" customWidth="1"/>
    <col min="1789" max="1789" width="12.5" bestFit="1" customWidth="1"/>
    <col min="1790" max="1790" width="11" bestFit="1" customWidth="1"/>
    <col min="1791" max="1791" width="13.5" bestFit="1" customWidth="1"/>
    <col min="1792" max="1792" width="11" bestFit="1" customWidth="1"/>
    <col min="1793" max="1793" width="13.5" bestFit="1" customWidth="1"/>
    <col min="1794" max="1794" width="10.1640625" bestFit="1" customWidth="1"/>
    <col min="1795" max="1795" width="11.5" bestFit="1" customWidth="1"/>
    <col min="1796" max="1796" width="11.33203125" bestFit="1" customWidth="1"/>
    <col min="1797" max="1797" width="12.5" bestFit="1" customWidth="1"/>
    <col min="1798" max="1798" width="11.33203125" bestFit="1" customWidth="1"/>
    <col min="1799" max="1799" width="12.5" bestFit="1" customWidth="1"/>
    <col min="1800" max="1800" width="10" bestFit="1" customWidth="1"/>
    <col min="1801" max="1801" width="12.5" bestFit="1" customWidth="1"/>
    <col min="1802" max="1802" width="11.33203125" bestFit="1" customWidth="1"/>
    <col min="1803" max="1803" width="12.5" bestFit="1" customWidth="1"/>
    <col min="1804" max="1804" width="10.1640625" bestFit="1" customWidth="1"/>
    <col min="1805" max="1805" width="12.5" bestFit="1" customWidth="1"/>
    <col min="1806" max="1806" width="10" bestFit="1" customWidth="1"/>
    <col min="1807" max="1807" width="12.5" bestFit="1" customWidth="1"/>
    <col min="1808" max="1808" width="10" bestFit="1" customWidth="1"/>
    <col min="1809" max="1809" width="12.5" bestFit="1" customWidth="1"/>
    <col min="1810" max="1810" width="11.33203125" bestFit="1" customWidth="1"/>
    <col min="1811" max="1811" width="12.5" bestFit="1" customWidth="1"/>
    <col min="1812" max="1812" width="11.33203125" bestFit="1" customWidth="1"/>
    <col min="1813" max="1813" width="11.5" bestFit="1" customWidth="1"/>
    <col min="1814" max="1814" width="9" bestFit="1" customWidth="1"/>
    <col min="1815" max="1815" width="11.5" bestFit="1" customWidth="1"/>
    <col min="1816" max="1816" width="10" bestFit="1" customWidth="1"/>
    <col min="1817" max="1817" width="12.5" bestFit="1" customWidth="1"/>
    <col min="1818" max="1818" width="11.33203125" bestFit="1" customWidth="1"/>
    <col min="1819" max="1819" width="12.5" bestFit="1" customWidth="1"/>
    <col min="1820" max="1820" width="10.1640625" bestFit="1" customWidth="1"/>
    <col min="1821" max="1821" width="12.5" bestFit="1" customWidth="1"/>
    <col min="1822" max="1823" width="9" bestFit="1" customWidth="1"/>
    <col min="1824" max="1824" width="11.5" bestFit="1" customWidth="1"/>
    <col min="1825" max="1825" width="11.33203125" bestFit="1" customWidth="1"/>
    <col min="1826" max="1826" width="12.5" bestFit="1" customWidth="1"/>
    <col min="1827" max="1827" width="10" bestFit="1" customWidth="1"/>
    <col min="1828" max="1828" width="12.5" bestFit="1" customWidth="1"/>
    <col min="1829" max="1829" width="10" bestFit="1" customWidth="1"/>
    <col min="1830" max="1830" width="12.5" bestFit="1" customWidth="1"/>
    <col min="1831" max="1831" width="10" bestFit="1" customWidth="1"/>
    <col min="1832" max="1832" width="12.5" bestFit="1" customWidth="1"/>
    <col min="1833" max="1833" width="10" bestFit="1" customWidth="1"/>
    <col min="1834" max="1834" width="12.5" bestFit="1" customWidth="1"/>
    <col min="1835" max="1835" width="9.5" bestFit="1" customWidth="1"/>
    <col min="1836" max="1836" width="11.5" bestFit="1" customWidth="1"/>
    <col min="1837" max="1837" width="10.1640625" bestFit="1" customWidth="1"/>
    <col min="1838" max="1838" width="11.5" bestFit="1" customWidth="1"/>
    <col min="1839" max="1839" width="10.1640625" bestFit="1" customWidth="1"/>
    <col min="1840" max="1840" width="11.5" bestFit="1" customWidth="1"/>
    <col min="1841" max="1841" width="10" bestFit="1" customWidth="1"/>
    <col min="1842" max="1842" width="12.5" bestFit="1" customWidth="1"/>
    <col min="1843" max="1843" width="10" bestFit="1" customWidth="1"/>
    <col min="1844" max="1844" width="12.5" bestFit="1" customWidth="1"/>
    <col min="1845" max="1845" width="10" bestFit="1" customWidth="1"/>
    <col min="1846" max="1846" width="12.5" bestFit="1" customWidth="1"/>
    <col min="1847" max="1847" width="10" bestFit="1" customWidth="1"/>
    <col min="1848" max="1848" width="12.5" bestFit="1" customWidth="1"/>
    <col min="1849" max="1849" width="10" bestFit="1" customWidth="1"/>
    <col min="1850" max="1850" width="12.5" bestFit="1" customWidth="1"/>
    <col min="1851" max="1852" width="11.33203125" bestFit="1" customWidth="1"/>
    <col min="1853" max="1853" width="12.5" bestFit="1" customWidth="1"/>
    <col min="1854" max="1854" width="9" bestFit="1" customWidth="1"/>
    <col min="1855" max="1855" width="11.5" bestFit="1" customWidth="1"/>
    <col min="1856" max="1856" width="9.5" bestFit="1" customWidth="1"/>
    <col min="1857" max="1858" width="11.5" bestFit="1" customWidth="1"/>
    <col min="1859" max="1859" width="12.5" bestFit="1" customWidth="1"/>
    <col min="1860" max="1860" width="11.33203125" bestFit="1" customWidth="1"/>
    <col min="1861" max="1861" width="12.5" bestFit="1" customWidth="1"/>
    <col min="1862" max="1862" width="10" bestFit="1" customWidth="1"/>
    <col min="1863" max="1863" width="12.5" bestFit="1" customWidth="1"/>
    <col min="1864" max="1864" width="10" bestFit="1" customWidth="1"/>
    <col min="1865" max="1865" width="12.5" bestFit="1" customWidth="1"/>
    <col min="1866" max="1866" width="10" bestFit="1" customWidth="1"/>
    <col min="1867" max="1867" width="12.5" bestFit="1" customWidth="1"/>
    <col min="1868" max="1868" width="11.5" bestFit="1" customWidth="1"/>
    <col min="1869" max="1869" width="12.5" bestFit="1" customWidth="1"/>
    <col min="1870" max="1871" width="11.5" bestFit="1" customWidth="1"/>
    <col min="1872" max="1872" width="9" bestFit="1" customWidth="1"/>
    <col min="1873" max="1873" width="11.5" bestFit="1" customWidth="1"/>
    <col min="1874" max="1874" width="10" bestFit="1" customWidth="1"/>
    <col min="1875" max="1875" width="12.5" bestFit="1" customWidth="1"/>
    <col min="1876" max="1876" width="10" bestFit="1" customWidth="1"/>
    <col min="1877" max="1877" width="12.5" bestFit="1" customWidth="1"/>
    <col min="1878" max="1878" width="11.33203125" bestFit="1" customWidth="1"/>
    <col min="1879" max="1879" width="11.5" bestFit="1" customWidth="1"/>
    <col min="1880" max="1880" width="9" bestFit="1" customWidth="1"/>
    <col min="1881" max="1881" width="11.5" bestFit="1" customWidth="1"/>
    <col min="1882" max="1882" width="10.1640625" bestFit="1" customWidth="1"/>
    <col min="1883" max="1883" width="11.5" bestFit="1" customWidth="1"/>
    <col min="1884" max="1884" width="10" bestFit="1" customWidth="1"/>
    <col min="1885" max="1885" width="12.5" bestFit="1" customWidth="1"/>
    <col min="1886" max="1886" width="10" bestFit="1" customWidth="1"/>
    <col min="1887" max="1887" width="12.5" bestFit="1" customWidth="1"/>
    <col min="1888" max="1888" width="11" bestFit="1" customWidth="1"/>
    <col min="1889" max="1889" width="13.5" bestFit="1" customWidth="1"/>
    <col min="1890" max="1890" width="11.33203125" bestFit="1" customWidth="1"/>
    <col min="1891" max="1891" width="13.5" bestFit="1" customWidth="1"/>
    <col min="1892" max="1892" width="11" bestFit="1" customWidth="1"/>
    <col min="1893" max="1893" width="13.5" bestFit="1" customWidth="1"/>
    <col min="1894" max="1894" width="11" bestFit="1" customWidth="1"/>
    <col min="1895" max="1895" width="13.5" bestFit="1" customWidth="1"/>
    <col min="1896" max="1896" width="11" bestFit="1" customWidth="1"/>
    <col min="1897" max="1897" width="13.5" bestFit="1" customWidth="1"/>
    <col min="1898" max="1898" width="11" bestFit="1" customWidth="1"/>
    <col min="1899" max="1899" width="13.5" bestFit="1" customWidth="1"/>
    <col min="1900" max="1900" width="11" bestFit="1" customWidth="1"/>
    <col min="1901" max="1901" width="13.5" bestFit="1" customWidth="1"/>
    <col min="1902" max="1902" width="11" bestFit="1" customWidth="1"/>
    <col min="1903" max="1903" width="13.5" bestFit="1" customWidth="1"/>
    <col min="1904" max="1904" width="11" bestFit="1" customWidth="1"/>
    <col min="1905" max="1905" width="13.5" bestFit="1" customWidth="1"/>
    <col min="1906" max="1907" width="11" bestFit="1" customWidth="1"/>
    <col min="1908" max="1908" width="13.5" bestFit="1" customWidth="1"/>
    <col min="1909" max="1909" width="11" bestFit="1" customWidth="1"/>
    <col min="1910" max="1910" width="13.5" bestFit="1" customWidth="1"/>
    <col min="1911" max="1911" width="11" bestFit="1" customWidth="1"/>
    <col min="1912" max="1912" width="13.5" bestFit="1" customWidth="1"/>
    <col min="1913" max="1913" width="10" bestFit="1" customWidth="1"/>
    <col min="1914" max="1914" width="12.5" bestFit="1" customWidth="1"/>
    <col min="1915" max="1915" width="10" bestFit="1" customWidth="1"/>
    <col min="1916" max="1916" width="12.5" bestFit="1" customWidth="1"/>
    <col min="1917" max="1917" width="11" bestFit="1" customWidth="1"/>
    <col min="1918" max="1918" width="13.5" bestFit="1" customWidth="1"/>
    <col min="1919" max="1919" width="11" bestFit="1" customWidth="1"/>
    <col min="1920" max="1920" width="13.5" bestFit="1" customWidth="1"/>
    <col min="1921" max="1921" width="11.5" bestFit="1" customWidth="1"/>
    <col min="1922" max="1922" width="13.5" bestFit="1" customWidth="1"/>
    <col min="1923" max="1923" width="14.1640625" bestFit="1" customWidth="1"/>
  </cols>
  <sheetData>
    <row r="1" spans="1:5" x14ac:dyDescent="0.2">
      <c r="A1" s="7" t="s">
        <v>2031</v>
      </c>
      <c r="B1" t="s">
        <v>2069</v>
      </c>
    </row>
    <row r="2" spans="1:5" x14ac:dyDescent="0.2">
      <c r="A2" s="7" t="s">
        <v>2085</v>
      </c>
      <c r="B2" t="s">
        <v>2069</v>
      </c>
    </row>
    <row r="4" spans="1:5" x14ac:dyDescent="0.2">
      <c r="A4" s="7" t="s">
        <v>2066</v>
      </c>
      <c r="B4" s="7" t="s">
        <v>2070</v>
      </c>
    </row>
    <row r="5" spans="1:5" x14ac:dyDescent="0.2">
      <c r="A5" s="7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J1" workbookViewId="0">
      <selection activeCell="F2" sqref="F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8.5" customWidth="1"/>
    <col min="11" max="11" width="16.5" customWidth="1"/>
    <col min="12" max="12" width="16" customWidth="1"/>
    <col min="13" max="13" width="15.6640625" customWidth="1"/>
    <col min="14" max="14" width="28" bestFit="1" customWidth="1"/>
    <col min="15" max="15" width="27" customWidth="1"/>
    <col min="16" max="16" width="31.1640625" customWidth="1"/>
    <col min="17" max="17" width="24.6640625" customWidth="1"/>
    <col min="18" max="18" width="22.5" customWidth="1"/>
    <col min="19" max="19" width="25.33203125" customWidth="1"/>
    <col min="20" max="20" width="28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E2/D2</f>
        <v>0</v>
      </c>
      <c r="P2" s="4">
        <f>IF(E2,QUOTIENT(E2,G2),0)</f>
        <v>0</v>
      </c>
      <c r="Q2" t="s">
        <v>2033</v>
      </c>
      <c r="R2" t="s">
        <v>2034</v>
      </c>
      <c r="S2" s="8">
        <f>(((J2/60)/60)/24)+DATE(1970,1,1)</f>
        <v>42336.25</v>
      </c>
      <c r="T2" s="8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 t="shared" ref="O3:O66" si="0">E3/D3</f>
        <v>10.4</v>
      </c>
      <c r="P3" s="4">
        <f t="shared" ref="P3:P66" si="1">IF(E3,QUOTIENT(E3,G3),0)</f>
        <v>92</v>
      </c>
      <c r="Q3" t="s">
        <v>2035</v>
      </c>
      <c r="R3" t="s">
        <v>2036</v>
      </c>
      <c r="S3" s="8">
        <f t="shared" ref="S3:S66" si="2">(((J3/60)/60)/24)+DATE(1970,1,1)</f>
        <v>41870.208333333336</v>
      </c>
      <c r="T3" s="8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si="0"/>
        <v>1.3147878228782288</v>
      </c>
      <c r="P4" s="4">
        <f t="shared" si="1"/>
        <v>100</v>
      </c>
      <c r="Q4" t="s">
        <v>2037</v>
      </c>
      <c r="R4" t="s">
        <v>2038</v>
      </c>
      <c r="S4" s="8">
        <f t="shared" si="2"/>
        <v>41595.25</v>
      </c>
      <c r="T4" s="8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0"/>
        <v>0.58976190476190471</v>
      </c>
      <c r="P5" s="4">
        <f t="shared" si="1"/>
        <v>103</v>
      </c>
      <c r="Q5" t="s">
        <v>2035</v>
      </c>
      <c r="R5" t="s">
        <v>2036</v>
      </c>
      <c r="S5" s="8">
        <f t="shared" si="2"/>
        <v>43688.208333333328</v>
      </c>
      <c r="T5" s="8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0"/>
        <v>0.69276315789473686</v>
      </c>
      <c r="P6" s="4">
        <f t="shared" si="1"/>
        <v>99</v>
      </c>
      <c r="Q6" t="s">
        <v>2039</v>
      </c>
      <c r="R6" t="s">
        <v>2040</v>
      </c>
      <c r="S6" s="8">
        <f t="shared" si="2"/>
        <v>43485.25</v>
      </c>
      <c r="T6" s="8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0"/>
        <v>1.7361842105263159</v>
      </c>
      <c r="P7" s="4">
        <f t="shared" si="1"/>
        <v>75</v>
      </c>
      <c r="Q7" t="s">
        <v>2039</v>
      </c>
      <c r="R7" t="s">
        <v>2040</v>
      </c>
      <c r="S7" s="8">
        <f t="shared" si="2"/>
        <v>41149.208333333336</v>
      </c>
      <c r="T7" s="8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0"/>
        <v>0.20961538461538462</v>
      </c>
      <c r="P8" s="4">
        <f t="shared" si="1"/>
        <v>60</v>
      </c>
      <c r="Q8" t="s">
        <v>2041</v>
      </c>
      <c r="R8" t="s">
        <v>2042</v>
      </c>
      <c r="S8" s="8">
        <f t="shared" si="2"/>
        <v>42991.208333333328</v>
      </c>
      <c r="T8" s="8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0"/>
        <v>3.2757777777777779</v>
      </c>
      <c r="P9" s="4">
        <f t="shared" si="1"/>
        <v>64</v>
      </c>
      <c r="Q9" t="s">
        <v>2039</v>
      </c>
      <c r="R9" t="s">
        <v>2040</v>
      </c>
      <c r="S9" s="8">
        <f t="shared" si="2"/>
        <v>42229.208333333328</v>
      </c>
      <c r="T9" s="8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0"/>
        <v>0.19932788374205268</v>
      </c>
      <c r="P10" s="4">
        <f t="shared" si="1"/>
        <v>30</v>
      </c>
      <c r="Q10" t="s">
        <v>2039</v>
      </c>
      <c r="R10" t="s">
        <v>2040</v>
      </c>
      <c r="S10" s="8">
        <f t="shared" si="2"/>
        <v>40399.208333333336</v>
      </c>
      <c r="T10" s="8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0"/>
        <v>0.51741935483870971</v>
      </c>
      <c r="P11" s="4">
        <f t="shared" si="1"/>
        <v>72</v>
      </c>
      <c r="Q11" t="s">
        <v>2035</v>
      </c>
      <c r="R11" t="s">
        <v>2043</v>
      </c>
      <c r="S11" s="8">
        <f t="shared" si="2"/>
        <v>41536.208333333336</v>
      </c>
      <c r="T11" s="8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0"/>
        <v>2.6611538461538462</v>
      </c>
      <c r="P12" s="4">
        <f t="shared" si="1"/>
        <v>62</v>
      </c>
      <c r="Q12" t="s">
        <v>2041</v>
      </c>
      <c r="R12" t="s">
        <v>2044</v>
      </c>
      <c r="S12" s="8">
        <f t="shared" si="2"/>
        <v>40404.208333333336</v>
      </c>
      <c r="T12" s="8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0"/>
        <v>0.48095238095238096</v>
      </c>
      <c r="P13" s="4">
        <f t="shared" si="1"/>
        <v>112</v>
      </c>
      <c r="Q13" t="s">
        <v>2039</v>
      </c>
      <c r="R13" t="s">
        <v>2040</v>
      </c>
      <c r="S13" s="8">
        <f t="shared" si="2"/>
        <v>40442.208333333336</v>
      </c>
      <c r="T13" s="8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0"/>
        <v>0.89349206349206345</v>
      </c>
      <c r="P14" s="4">
        <f t="shared" si="1"/>
        <v>102</v>
      </c>
      <c r="Q14" t="s">
        <v>2041</v>
      </c>
      <c r="R14" t="s">
        <v>2044</v>
      </c>
      <c r="S14" s="8">
        <f t="shared" si="2"/>
        <v>43760.208333333328</v>
      </c>
      <c r="T14" s="8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0"/>
        <v>2.4511904761904764</v>
      </c>
      <c r="P15" s="4">
        <f t="shared" si="1"/>
        <v>105</v>
      </c>
      <c r="Q15" t="s">
        <v>2035</v>
      </c>
      <c r="R15" t="s">
        <v>2045</v>
      </c>
      <c r="S15" s="8">
        <f t="shared" si="2"/>
        <v>42532.208333333328</v>
      </c>
      <c r="T15" s="8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0"/>
        <v>0.66769503546099296</v>
      </c>
      <c r="P16" s="4">
        <f t="shared" si="1"/>
        <v>94</v>
      </c>
      <c r="Q16" t="s">
        <v>2035</v>
      </c>
      <c r="R16" t="s">
        <v>2045</v>
      </c>
      <c r="S16" s="8">
        <f t="shared" si="2"/>
        <v>40974.25</v>
      </c>
      <c r="T16" s="8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0"/>
        <v>0.47307881773399013</v>
      </c>
      <c r="P17" s="4">
        <f t="shared" si="1"/>
        <v>84</v>
      </c>
      <c r="Q17" t="s">
        <v>2037</v>
      </c>
      <c r="R17" t="s">
        <v>2046</v>
      </c>
      <c r="S17" s="8">
        <f t="shared" si="2"/>
        <v>43809.25</v>
      </c>
      <c r="T17" s="8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0"/>
        <v>6.4947058823529416</v>
      </c>
      <c r="P18" s="4">
        <f t="shared" si="1"/>
        <v>110</v>
      </c>
      <c r="Q18" t="s">
        <v>2047</v>
      </c>
      <c r="R18" t="s">
        <v>2048</v>
      </c>
      <c r="S18" s="8">
        <f t="shared" si="2"/>
        <v>41661.25</v>
      </c>
      <c r="T18" s="8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0"/>
        <v>1.5939125295508274</v>
      </c>
      <c r="P19" s="4">
        <f t="shared" si="1"/>
        <v>107</v>
      </c>
      <c r="Q19" t="s">
        <v>2041</v>
      </c>
      <c r="R19" t="s">
        <v>2049</v>
      </c>
      <c r="S19" s="8">
        <f t="shared" si="2"/>
        <v>40555.25</v>
      </c>
      <c r="T19" s="8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0"/>
        <v>0.66912087912087914</v>
      </c>
      <c r="P20" s="4">
        <f t="shared" si="1"/>
        <v>45</v>
      </c>
      <c r="Q20" t="s">
        <v>2039</v>
      </c>
      <c r="R20" t="s">
        <v>2040</v>
      </c>
      <c r="S20" s="8">
        <f t="shared" si="2"/>
        <v>43351.208333333328</v>
      </c>
      <c r="T20" s="8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0"/>
        <v>0.48529600000000001</v>
      </c>
      <c r="P21" s="4">
        <f t="shared" si="1"/>
        <v>45</v>
      </c>
      <c r="Q21" t="s">
        <v>2039</v>
      </c>
      <c r="R21" t="s">
        <v>2040</v>
      </c>
      <c r="S21" s="8">
        <f t="shared" si="2"/>
        <v>43528.25</v>
      </c>
      <c r="T21" s="8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0"/>
        <v>1.1224279210925645</v>
      </c>
      <c r="P22" s="4">
        <f t="shared" si="1"/>
        <v>105</v>
      </c>
      <c r="Q22" t="s">
        <v>2041</v>
      </c>
      <c r="R22" t="s">
        <v>2044</v>
      </c>
      <c r="S22" s="8">
        <f t="shared" si="2"/>
        <v>41848.208333333336</v>
      </c>
      <c r="T22" s="8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0"/>
        <v>0.40992553191489361</v>
      </c>
      <c r="P23" s="4">
        <f t="shared" si="1"/>
        <v>69</v>
      </c>
      <c r="Q23" t="s">
        <v>2039</v>
      </c>
      <c r="R23" t="s">
        <v>2040</v>
      </c>
      <c r="S23" s="8">
        <f t="shared" si="2"/>
        <v>40770.208333333336</v>
      </c>
      <c r="T23" s="8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0"/>
        <v>1.2807106598984772</v>
      </c>
      <c r="P24" s="4">
        <f t="shared" si="1"/>
        <v>85</v>
      </c>
      <c r="Q24" t="s">
        <v>2039</v>
      </c>
      <c r="R24" t="s">
        <v>2040</v>
      </c>
      <c r="S24" s="8">
        <f t="shared" si="2"/>
        <v>43193.208333333328</v>
      </c>
      <c r="T24" s="8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0"/>
        <v>3.3204444444444445</v>
      </c>
      <c r="P25" s="4">
        <f t="shared" si="1"/>
        <v>105</v>
      </c>
      <c r="Q25" t="s">
        <v>2041</v>
      </c>
      <c r="R25" t="s">
        <v>2042</v>
      </c>
      <c r="S25" s="8">
        <f t="shared" si="2"/>
        <v>43510.25</v>
      </c>
      <c r="T25" s="8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0"/>
        <v>1.1283225108225108</v>
      </c>
      <c r="P26" s="4">
        <f t="shared" si="1"/>
        <v>39</v>
      </c>
      <c r="Q26" t="s">
        <v>2037</v>
      </c>
      <c r="R26" t="s">
        <v>2046</v>
      </c>
      <c r="S26" s="8">
        <f t="shared" si="2"/>
        <v>41811.208333333336</v>
      </c>
      <c r="T26" s="8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0"/>
        <v>2.1643636363636363</v>
      </c>
      <c r="P27" s="4">
        <f t="shared" si="1"/>
        <v>73</v>
      </c>
      <c r="Q27" t="s">
        <v>2050</v>
      </c>
      <c r="R27" t="s">
        <v>2051</v>
      </c>
      <c r="S27" s="8">
        <f t="shared" si="2"/>
        <v>40681.208333333336</v>
      </c>
      <c r="T27" s="8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0"/>
        <v>0.4819906976744186</v>
      </c>
      <c r="P28" s="4">
        <f t="shared" si="1"/>
        <v>35</v>
      </c>
      <c r="Q28" t="s">
        <v>2039</v>
      </c>
      <c r="R28" t="s">
        <v>2040</v>
      </c>
      <c r="S28" s="8">
        <f t="shared" si="2"/>
        <v>43312.208333333328</v>
      </c>
      <c r="T28" s="8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0"/>
        <v>0.79949999999999999</v>
      </c>
      <c r="P29" s="4">
        <f t="shared" si="1"/>
        <v>106</v>
      </c>
      <c r="Q29" t="s">
        <v>2035</v>
      </c>
      <c r="R29" t="s">
        <v>2036</v>
      </c>
      <c r="S29" s="8">
        <f t="shared" si="2"/>
        <v>42280.208333333328</v>
      </c>
      <c r="T29" s="8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0"/>
        <v>1.0522553516819573</v>
      </c>
      <c r="P30" s="4">
        <f t="shared" si="1"/>
        <v>61</v>
      </c>
      <c r="Q30" t="s">
        <v>2039</v>
      </c>
      <c r="R30" t="s">
        <v>2040</v>
      </c>
      <c r="S30" s="8">
        <f t="shared" si="2"/>
        <v>40218.25</v>
      </c>
      <c r="T30" s="8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0"/>
        <v>3.2889978213507627</v>
      </c>
      <c r="P31" s="4">
        <f t="shared" si="1"/>
        <v>94</v>
      </c>
      <c r="Q31" t="s">
        <v>2041</v>
      </c>
      <c r="R31" t="s">
        <v>2052</v>
      </c>
      <c r="S31" s="8">
        <f t="shared" si="2"/>
        <v>43301.208333333328</v>
      </c>
      <c r="T31" s="8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0"/>
        <v>1.606111111111111</v>
      </c>
      <c r="P32" s="4">
        <f t="shared" si="1"/>
        <v>112</v>
      </c>
      <c r="Q32" t="s">
        <v>2041</v>
      </c>
      <c r="R32" t="s">
        <v>2049</v>
      </c>
      <c r="S32" s="8">
        <f t="shared" si="2"/>
        <v>43609.208333333328</v>
      </c>
      <c r="T32" s="8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0"/>
        <v>3.1</v>
      </c>
      <c r="P33" s="4">
        <f t="shared" si="1"/>
        <v>48</v>
      </c>
      <c r="Q33" t="s">
        <v>2050</v>
      </c>
      <c r="R33" t="s">
        <v>2051</v>
      </c>
      <c r="S33" s="8">
        <f t="shared" si="2"/>
        <v>42374.25</v>
      </c>
      <c r="T33" s="8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0"/>
        <v>0.86807920792079207</v>
      </c>
      <c r="P34" s="4">
        <f t="shared" si="1"/>
        <v>38</v>
      </c>
      <c r="Q34" t="s">
        <v>2041</v>
      </c>
      <c r="R34" t="s">
        <v>2042</v>
      </c>
      <c r="S34" s="8">
        <f t="shared" si="2"/>
        <v>43110.25</v>
      </c>
      <c r="T34" s="8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0"/>
        <v>3.7782071713147412</v>
      </c>
      <c r="P35" s="4">
        <f t="shared" si="1"/>
        <v>35</v>
      </c>
      <c r="Q35" t="s">
        <v>2039</v>
      </c>
      <c r="R35" t="s">
        <v>2040</v>
      </c>
      <c r="S35" s="8">
        <f t="shared" si="2"/>
        <v>41917.208333333336</v>
      </c>
      <c r="T35" s="8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0"/>
        <v>1.5080645161290323</v>
      </c>
      <c r="P36" s="4">
        <f t="shared" si="1"/>
        <v>85</v>
      </c>
      <c r="Q36" t="s">
        <v>2041</v>
      </c>
      <c r="R36" t="s">
        <v>2042</v>
      </c>
      <c r="S36" s="8">
        <f t="shared" si="2"/>
        <v>42817.208333333328</v>
      </c>
      <c r="T36" s="8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0"/>
        <v>1.5030119521912351</v>
      </c>
      <c r="P37" s="4">
        <f t="shared" si="1"/>
        <v>95</v>
      </c>
      <c r="Q37" t="s">
        <v>2041</v>
      </c>
      <c r="R37" t="s">
        <v>2044</v>
      </c>
      <c r="S37" s="8">
        <f t="shared" si="2"/>
        <v>43484.25</v>
      </c>
      <c r="T37" s="8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0"/>
        <v>1.572857142857143</v>
      </c>
      <c r="P38" s="4">
        <f t="shared" si="1"/>
        <v>68</v>
      </c>
      <c r="Q38" t="s">
        <v>2039</v>
      </c>
      <c r="R38" t="s">
        <v>2040</v>
      </c>
      <c r="S38" s="8">
        <f t="shared" si="2"/>
        <v>40600.25</v>
      </c>
      <c r="T38" s="8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0"/>
        <v>1.3998765432098765</v>
      </c>
      <c r="P39" s="4">
        <f t="shared" si="1"/>
        <v>105</v>
      </c>
      <c r="Q39" t="s">
        <v>2047</v>
      </c>
      <c r="R39" t="s">
        <v>2053</v>
      </c>
      <c r="S39" s="8">
        <f t="shared" si="2"/>
        <v>43744.208333333328</v>
      </c>
      <c r="T39" s="8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0"/>
        <v>3.2532258064516131</v>
      </c>
      <c r="P40" s="4">
        <f t="shared" si="1"/>
        <v>75</v>
      </c>
      <c r="Q40" t="s">
        <v>2054</v>
      </c>
      <c r="R40" t="s">
        <v>2055</v>
      </c>
      <c r="S40" s="8">
        <f t="shared" si="2"/>
        <v>40469.208333333336</v>
      </c>
      <c r="T40" s="8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0"/>
        <v>0.50777777777777777</v>
      </c>
      <c r="P41" s="4">
        <f t="shared" si="1"/>
        <v>57</v>
      </c>
      <c r="Q41" t="s">
        <v>2039</v>
      </c>
      <c r="R41" t="s">
        <v>2040</v>
      </c>
      <c r="S41" s="8">
        <f t="shared" si="2"/>
        <v>41330.25</v>
      </c>
      <c r="T41" s="8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0"/>
        <v>1.6906818181818182</v>
      </c>
      <c r="P42" s="4">
        <f t="shared" si="1"/>
        <v>75</v>
      </c>
      <c r="Q42" t="s">
        <v>2037</v>
      </c>
      <c r="R42" t="s">
        <v>2046</v>
      </c>
      <c r="S42" s="8">
        <f t="shared" si="2"/>
        <v>40334.208333333336</v>
      </c>
      <c r="T42" s="8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0"/>
        <v>2.1292857142857144</v>
      </c>
      <c r="P43" s="4">
        <f t="shared" si="1"/>
        <v>107</v>
      </c>
      <c r="Q43" t="s">
        <v>2035</v>
      </c>
      <c r="R43" t="s">
        <v>2036</v>
      </c>
      <c r="S43" s="8">
        <f t="shared" si="2"/>
        <v>41156.208333333336</v>
      </c>
      <c r="T43" s="8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0"/>
        <v>4.4394444444444447</v>
      </c>
      <c r="P44" s="4">
        <f t="shared" si="1"/>
        <v>35</v>
      </c>
      <c r="Q44" t="s">
        <v>2033</v>
      </c>
      <c r="R44" t="s">
        <v>2034</v>
      </c>
      <c r="S44" s="8">
        <f t="shared" si="2"/>
        <v>40728.208333333336</v>
      </c>
      <c r="T44" s="8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0"/>
        <v>1.859390243902439</v>
      </c>
      <c r="P45" s="4">
        <f t="shared" si="1"/>
        <v>26</v>
      </c>
      <c r="Q45" t="s">
        <v>2047</v>
      </c>
      <c r="R45" t="s">
        <v>2056</v>
      </c>
      <c r="S45" s="8">
        <f t="shared" si="2"/>
        <v>41844.208333333336</v>
      </c>
      <c r="T45" s="8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0"/>
        <v>6.5881249999999998</v>
      </c>
      <c r="P46" s="4">
        <f t="shared" si="1"/>
        <v>107</v>
      </c>
      <c r="Q46" t="s">
        <v>2047</v>
      </c>
      <c r="R46" t="s">
        <v>2053</v>
      </c>
      <c r="S46" s="8">
        <f t="shared" si="2"/>
        <v>43541.208333333328</v>
      </c>
      <c r="T46" s="8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0"/>
        <v>0.4768421052631579</v>
      </c>
      <c r="P47" s="4">
        <f t="shared" si="1"/>
        <v>94</v>
      </c>
      <c r="Q47" t="s">
        <v>2039</v>
      </c>
      <c r="R47" t="s">
        <v>2040</v>
      </c>
      <c r="S47" s="8">
        <f t="shared" si="2"/>
        <v>42676.208333333328</v>
      </c>
      <c r="T47" s="8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0"/>
        <v>1.1478378378378378</v>
      </c>
      <c r="P48" s="4">
        <f t="shared" si="1"/>
        <v>46</v>
      </c>
      <c r="Q48" t="s">
        <v>2035</v>
      </c>
      <c r="R48" t="s">
        <v>2036</v>
      </c>
      <c r="S48" s="8">
        <f t="shared" si="2"/>
        <v>40367.208333333336</v>
      </c>
      <c r="T48" s="8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0"/>
        <v>4.7526666666666664</v>
      </c>
      <c r="P49" s="4">
        <f t="shared" si="1"/>
        <v>47</v>
      </c>
      <c r="Q49" t="s">
        <v>2039</v>
      </c>
      <c r="R49" t="s">
        <v>2040</v>
      </c>
      <c r="S49" s="8">
        <f t="shared" si="2"/>
        <v>41727.208333333336</v>
      </c>
      <c r="T49" s="8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0"/>
        <v>3.86972972972973</v>
      </c>
      <c r="P50" s="4">
        <f t="shared" si="1"/>
        <v>53</v>
      </c>
      <c r="Q50" t="s">
        <v>2039</v>
      </c>
      <c r="R50" t="s">
        <v>2040</v>
      </c>
      <c r="S50" s="8">
        <f t="shared" si="2"/>
        <v>42180.208333333328</v>
      </c>
      <c r="T50" s="8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0"/>
        <v>1.89625</v>
      </c>
      <c r="P51" s="4">
        <f t="shared" si="1"/>
        <v>45</v>
      </c>
      <c r="Q51" t="s">
        <v>2035</v>
      </c>
      <c r="R51" t="s">
        <v>2036</v>
      </c>
      <c r="S51" s="8">
        <f t="shared" si="2"/>
        <v>43758.208333333328</v>
      </c>
      <c r="T51" s="8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0"/>
        <v>0.02</v>
      </c>
      <c r="P52" s="4">
        <f t="shared" si="1"/>
        <v>2</v>
      </c>
      <c r="Q52" t="s">
        <v>2035</v>
      </c>
      <c r="R52" t="s">
        <v>2057</v>
      </c>
      <c r="S52" s="8">
        <f t="shared" si="2"/>
        <v>41487.208333333336</v>
      </c>
      <c r="T52" s="8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0"/>
        <v>0.91867805186590767</v>
      </c>
      <c r="P53" s="4">
        <f t="shared" si="1"/>
        <v>99</v>
      </c>
      <c r="Q53" t="s">
        <v>2037</v>
      </c>
      <c r="R53" t="s">
        <v>2046</v>
      </c>
      <c r="S53" s="8">
        <f t="shared" si="2"/>
        <v>40995.208333333336</v>
      </c>
      <c r="T53" s="8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0"/>
        <v>0.34152777777777776</v>
      </c>
      <c r="P54" s="4">
        <f t="shared" si="1"/>
        <v>32</v>
      </c>
      <c r="Q54" t="s">
        <v>2039</v>
      </c>
      <c r="R54" t="s">
        <v>2040</v>
      </c>
      <c r="S54" s="8">
        <f t="shared" si="2"/>
        <v>40436.208333333336</v>
      </c>
      <c r="T54" s="8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0"/>
        <v>1.4040909090909091</v>
      </c>
      <c r="P55" s="4">
        <f t="shared" si="1"/>
        <v>59</v>
      </c>
      <c r="Q55" t="s">
        <v>2041</v>
      </c>
      <c r="R55" t="s">
        <v>2044</v>
      </c>
      <c r="S55" s="8">
        <f t="shared" si="2"/>
        <v>41779.208333333336</v>
      </c>
      <c r="T55" s="8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0"/>
        <v>0.89866666666666661</v>
      </c>
      <c r="P56" s="4">
        <f t="shared" si="1"/>
        <v>44</v>
      </c>
      <c r="Q56" t="s">
        <v>2037</v>
      </c>
      <c r="R56" t="s">
        <v>2046</v>
      </c>
      <c r="S56" s="8">
        <f t="shared" si="2"/>
        <v>43170.25</v>
      </c>
      <c r="T56" s="8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0"/>
        <v>1.7796969696969698</v>
      </c>
      <c r="P57" s="4">
        <f t="shared" si="1"/>
        <v>89</v>
      </c>
      <c r="Q57" t="s">
        <v>2035</v>
      </c>
      <c r="R57" t="s">
        <v>2058</v>
      </c>
      <c r="S57" s="8">
        <f t="shared" si="2"/>
        <v>43311.208333333328</v>
      </c>
      <c r="T57" s="8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0"/>
        <v>1.436625</v>
      </c>
      <c r="P58" s="4">
        <f t="shared" si="1"/>
        <v>70</v>
      </c>
      <c r="Q58" t="s">
        <v>2037</v>
      </c>
      <c r="R58" t="s">
        <v>2046</v>
      </c>
      <c r="S58" s="8">
        <f t="shared" si="2"/>
        <v>42014.25</v>
      </c>
      <c r="T58" s="8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0"/>
        <v>2.1527586206896552</v>
      </c>
      <c r="P59" s="4">
        <f t="shared" si="1"/>
        <v>31</v>
      </c>
      <c r="Q59" t="s">
        <v>2050</v>
      </c>
      <c r="R59" t="s">
        <v>2051</v>
      </c>
      <c r="S59" s="8">
        <f t="shared" si="2"/>
        <v>42979.208333333328</v>
      </c>
      <c r="T59" s="8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0"/>
        <v>2.2711111111111113</v>
      </c>
      <c r="P60" s="4">
        <f t="shared" si="1"/>
        <v>29</v>
      </c>
      <c r="Q60" t="s">
        <v>2039</v>
      </c>
      <c r="R60" t="s">
        <v>2040</v>
      </c>
      <c r="S60" s="8">
        <f t="shared" si="2"/>
        <v>42268.208333333328</v>
      </c>
      <c r="T60" s="8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0"/>
        <v>2.7507142857142859</v>
      </c>
      <c r="P61" s="4">
        <f t="shared" si="1"/>
        <v>30</v>
      </c>
      <c r="Q61" t="s">
        <v>2039</v>
      </c>
      <c r="R61" t="s">
        <v>2040</v>
      </c>
      <c r="S61" s="8">
        <f t="shared" si="2"/>
        <v>42898.208333333328</v>
      </c>
      <c r="T61" s="8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0"/>
        <v>1.4437048832271762</v>
      </c>
      <c r="P62" s="4">
        <f t="shared" si="1"/>
        <v>84</v>
      </c>
      <c r="Q62" t="s">
        <v>2039</v>
      </c>
      <c r="R62" t="s">
        <v>2040</v>
      </c>
      <c r="S62" s="8">
        <f t="shared" si="2"/>
        <v>41107.208333333336</v>
      </c>
      <c r="T62" s="8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0"/>
        <v>0.92745983935742971</v>
      </c>
      <c r="P63" s="4">
        <f t="shared" si="1"/>
        <v>82</v>
      </c>
      <c r="Q63" t="s">
        <v>2039</v>
      </c>
      <c r="R63" t="s">
        <v>2040</v>
      </c>
      <c r="S63" s="8">
        <f t="shared" si="2"/>
        <v>40595.25</v>
      </c>
      <c r="T63" s="8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0"/>
        <v>7.226</v>
      </c>
      <c r="P64" s="4">
        <f t="shared" si="1"/>
        <v>58</v>
      </c>
      <c r="Q64" t="s">
        <v>2037</v>
      </c>
      <c r="R64" t="s">
        <v>2038</v>
      </c>
      <c r="S64" s="8">
        <f t="shared" si="2"/>
        <v>42160.208333333328</v>
      </c>
      <c r="T64" s="8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0"/>
        <v>0.11851063829787234</v>
      </c>
      <c r="P65" s="4">
        <f t="shared" si="1"/>
        <v>111</v>
      </c>
      <c r="Q65" t="s">
        <v>2039</v>
      </c>
      <c r="R65" t="s">
        <v>2040</v>
      </c>
      <c r="S65" s="8">
        <f t="shared" si="2"/>
        <v>42853.208333333328</v>
      </c>
      <c r="T65" s="8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0"/>
        <v>0.97642857142857142</v>
      </c>
      <c r="P66" s="4">
        <f t="shared" si="1"/>
        <v>71</v>
      </c>
      <c r="Q66" t="s">
        <v>2037</v>
      </c>
      <c r="R66" t="s">
        <v>2038</v>
      </c>
      <c r="S66" s="8">
        <f t="shared" si="2"/>
        <v>43283.208333333328</v>
      </c>
      <c r="T66" s="8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ref="O67:O130" si="4">E67/D67</f>
        <v>2.3614754098360655</v>
      </c>
      <c r="P67" s="4">
        <f t="shared" ref="P67:P130" si="5">IF(E67,QUOTIENT(E67,G67),0)</f>
        <v>61</v>
      </c>
      <c r="Q67" t="s">
        <v>2039</v>
      </c>
      <c r="R67" t="s">
        <v>2040</v>
      </c>
      <c r="S67" s="8">
        <f t="shared" ref="S67:S130" si="6">(((J67/60)/60)/24)+DATE(1970,1,1)</f>
        <v>40570.25</v>
      </c>
      <c r="T67" s="8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si="4"/>
        <v>0.45068965517241377</v>
      </c>
      <c r="P68" s="4">
        <f t="shared" si="5"/>
        <v>108</v>
      </c>
      <c r="Q68" t="s">
        <v>2039</v>
      </c>
      <c r="R68" t="s">
        <v>2040</v>
      </c>
      <c r="S68" s="8">
        <f t="shared" si="6"/>
        <v>42102.208333333328</v>
      </c>
      <c r="T68" s="8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4"/>
        <v>1.6238567493112948</v>
      </c>
      <c r="P69" s="4">
        <f t="shared" si="5"/>
        <v>29</v>
      </c>
      <c r="Q69" t="s">
        <v>2037</v>
      </c>
      <c r="R69" t="s">
        <v>2046</v>
      </c>
      <c r="S69" s="8">
        <f t="shared" si="6"/>
        <v>40203.25</v>
      </c>
      <c r="T69" s="8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4"/>
        <v>2.5452631578947367</v>
      </c>
      <c r="P70" s="4">
        <f t="shared" si="5"/>
        <v>58</v>
      </c>
      <c r="Q70" t="s">
        <v>2039</v>
      </c>
      <c r="R70" t="s">
        <v>2040</v>
      </c>
      <c r="S70" s="8">
        <f t="shared" si="6"/>
        <v>42943.208333333328</v>
      </c>
      <c r="T70" s="8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4"/>
        <v>0.24063291139240506</v>
      </c>
      <c r="P71" s="4">
        <f t="shared" si="5"/>
        <v>111</v>
      </c>
      <c r="Q71" t="s">
        <v>2039</v>
      </c>
      <c r="R71" t="s">
        <v>2040</v>
      </c>
      <c r="S71" s="8">
        <f t="shared" si="6"/>
        <v>40531.25</v>
      </c>
      <c r="T71" s="8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4"/>
        <v>1.2374140625000001</v>
      </c>
      <c r="P72" s="4">
        <f t="shared" si="5"/>
        <v>63</v>
      </c>
      <c r="Q72" t="s">
        <v>2039</v>
      </c>
      <c r="R72" t="s">
        <v>2040</v>
      </c>
      <c r="S72" s="8">
        <f t="shared" si="6"/>
        <v>40484.208333333336</v>
      </c>
      <c r="T72" s="8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4"/>
        <v>1.0806666666666667</v>
      </c>
      <c r="P73" s="4">
        <f t="shared" si="5"/>
        <v>85</v>
      </c>
      <c r="Q73" t="s">
        <v>2039</v>
      </c>
      <c r="R73" t="s">
        <v>2040</v>
      </c>
      <c r="S73" s="8">
        <f t="shared" si="6"/>
        <v>43799.25</v>
      </c>
      <c r="T73" s="8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4"/>
        <v>6.7033333333333331</v>
      </c>
      <c r="P74" s="4">
        <f t="shared" si="5"/>
        <v>74</v>
      </c>
      <c r="Q74" t="s">
        <v>2041</v>
      </c>
      <c r="R74" t="s">
        <v>2049</v>
      </c>
      <c r="S74" s="8">
        <f t="shared" si="6"/>
        <v>42186.208333333328</v>
      </c>
      <c r="T74" s="8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4"/>
        <v>6.609285714285714</v>
      </c>
      <c r="P75" s="4">
        <f t="shared" si="5"/>
        <v>105</v>
      </c>
      <c r="Q75" t="s">
        <v>2035</v>
      </c>
      <c r="R75" t="s">
        <v>2058</v>
      </c>
      <c r="S75" s="8">
        <f t="shared" si="6"/>
        <v>42701.25</v>
      </c>
      <c r="T75" s="8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4"/>
        <v>1.2246153846153847</v>
      </c>
      <c r="P76" s="4">
        <f t="shared" si="5"/>
        <v>56</v>
      </c>
      <c r="Q76" t="s">
        <v>2035</v>
      </c>
      <c r="R76" t="s">
        <v>2057</v>
      </c>
      <c r="S76" s="8">
        <f t="shared" si="6"/>
        <v>42456.208333333328</v>
      </c>
      <c r="T76" s="8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4"/>
        <v>1.5057731958762886</v>
      </c>
      <c r="P77" s="4">
        <f t="shared" si="5"/>
        <v>85</v>
      </c>
      <c r="Q77" t="s">
        <v>2054</v>
      </c>
      <c r="R77" t="s">
        <v>2055</v>
      </c>
      <c r="S77" s="8">
        <f t="shared" si="6"/>
        <v>43296.208333333328</v>
      </c>
      <c r="T77" s="8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4"/>
        <v>0.78106590724165992</v>
      </c>
      <c r="P78" s="4">
        <f t="shared" si="5"/>
        <v>57</v>
      </c>
      <c r="Q78" t="s">
        <v>2039</v>
      </c>
      <c r="R78" t="s">
        <v>2040</v>
      </c>
      <c r="S78" s="8">
        <f t="shared" si="6"/>
        <v>42027.25</v>
      </c>
      <c r="T78" s="8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4"/>
        <v>0.46947368421052632</v>
      </c>
      <c r="P79" s="4">
        <f t="shared" si="5"/>
        <v>79</v>
      </c>
      <c r="Q79" t="s">
        <v>2041</v>
      </c>
      <c r="R79" t="s">
        <v>2049</v>
      </c>
      <c r="S79" s="8">
        <f t="shared" si="6"/>
        <v>40448.208333333336</v>
      </c>
      <c r="T79" s="8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4"/>
        <v>3.008</v>
      </c>
      <c r="P80" s="4">
        <f t="shared" si="5"/>
        <v>41</v>
      </c>
      <c r="Q80" t="s">
        <v>2047</v>
      </c>
      <c r="R80" t="s">
        <v>2059</v>
      </c>
      <c r="S80" s="8">
        <f t="shared" si="6"/>
        <v>43206.208333333328</v>
      </c>
      <c r="T80" s="8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4"/>
        <v>0.6959861591695502</v>
      </c>
      <c r="P81" s="4">
        <f t="shared" si="5"/>
        <v>48</v>
      </c>
      <c r="Q81" t="s">
        <v>2039</v>
      </c>
      <c r="R81" t="s">
        <v>2040</v>
      </c>
      <c r="S81" s="8">
        <f t="shared" si="6"/>
        <v>43267.208333333328</v>
      </c>
      <c r="T81" s="8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4"/>
        <v>6.374545454545455</v>
      </c>
      <c r="P82" s="4">
        <f t="shared" si="5"/>
        <v>55</v>
      </c>
      <c r="Q82" t="s">
        <v>2050</v>
      </c>
      <c r="R82" t="s">
        <v>2051</v>
      </c>
      <c r="S82" s="8">
        <f t="shared" si="6"/>
        <v>42976.208333333328</v>
      </c>
      <c r="T82" s="8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4"/>
        <v>2.253392857142857</v>
      </c>
      <c r="P83" s="4">
        <f t="shared" si="5"/>
        <v>92</v>
      </c>
      <c r="Q83" t="s">
        <v>2035</v>
      </c>
      <c r="R83" t="s">
        <v>2036</v>
      </c>
      <c r="S83" s="8">
        <f t="shared" si="6"/>
        <v>43062.25</v>
      </c>
      <c r="T83" s="8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4"/>
        <v>14.973000000000001</v>
      </c>
      <c r="P84" s="4">
        <f t="shared" si="5"/>
        <v>83</v>
      </c>
      <c r="Q84" t="s">
        <v>2050</v>
      </c>
      <c r="R84" t="s">
        <v>2051</v>
      </c>
      <c r="S84" s="8">
        <f t="shared" si="6"/>
        <v>43482.25</v>
      </c>
      <c r="T84" s="8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4"/>
        <v>0.37590225563909774</v>
      </c>
      <c r="P85" s="4">
        <f t="shared" si="5"/>
        <v>39</v>
      </c>
      <c r="Q85" t="s">
        <v>2035</v>
      </c>
      <c r="R85" t="s">
        <v>2043</v>
      </c>
      <c r="S85" s="8">
        <f t="shared" si="6"/>
        <v>42579.208333333328</v>
      </c>
      <c r="T85" s="8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4"/>
        <v>1.3236942675159236</v>
      </c>
      <c r="P86" s="4">
        <f t="shared" si="5"/>
        <v>111</v>
      </c>
      <c r="Q86" t="s">
        <v>2037</v>
      </c>
      <c r="R86" t="s">
        <v>2046</v>
      </c>
      <c r="S86" s="8">
        <f t="shared" si="6"/>
        <v>41118.208333333336</v>
      </c>
      <c r="T86" s="8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4"/>
        <v>1.3122448979591836</v>
      </c>
      <c r="P87" s="4">
        <f t="shared" si="5"/>
        <v>90</v>
      </c>
      <c r="Q87" t="s">
        <v>2035</v>
      </c>
      <c r="R87" t="s">
        <v>2045</v>
      </c>
      <c r="S87" s="8">
        <f t="shared" si="6"/>
        <v>40797.208333333336</v>
      </c>
      <c r="T87" s="8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4"/>
        <v>1.6763513513513513</v>
      </c>
      <c r="P88" s="4">
        <f t="shared" si="5"/>
        <v>61</v>
      </c>
      <c r="Q88" t="s">
        <v>2039</v>
      </c>
      <c r="R88" t="s">
        <v>2040</v>
      </c>
      <c r="S88" s="8">
        <f t="shared" si="6"/>
        <v>42128.208333333328</v>
      </c>
      <c r="T88" s="8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4"/>
        <v>0.6198488664987406</v>
      </c>
      <c r="P89" s="4">
        <f t="shared" si="5"/>
        <v>83</v>
      </c>
      <c r="Q89" t="s">
        <v>2035</v>
      </c>
      <c r="R89" t="s">
        <v>2036</v>
      </c>
      <c r="S89" s="8">
        <f t="shared" si="6"/>
        <v>40610.25</v>
      </c>
      <c r="T89" s="8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4"/>
        <v>2.6074999999999999</v>
      </c>
      <c r="P90" s="4">
        <f t="shared" si="5"/>
        <v>110</v>
      </c>
      <c r="Q90" t="s">
        <v>2047</v>
      </c>
      <c r="R90" t="s">
        <v>2059</v>
      </c>
      <c r="S90" s="8">
        <f t="shared" si="6"/>
        <v>42110.208333333328</v>
      </c>
      <c r="T90" s="8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4"/>
        <v>2.5258823529411765</v>
      </c>
      <c r="P91" s="4">
        <f t="shared" si="5"/>
        <v>89</v>
      </c>
      <c r="Q91" t="s">
        <v>2039</v>
      </c>
      <c r="R91" t="s">
        <v>2040</v>
      </c>
      <c r="S91" s="8">
        <f t="shared" si="6"/>
        <v>40283.208333333336</v>
      </c>
      <c r="T91" s="8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4"/>
        <v>0.7861538461538462</v>
      </c>
      <c r="P92" s="4">
        <f t="shared" si="5"/>
        <v>57</v>
      </c>
      <c r="Q92" t="s">
        <v>2039</v>
      </c>
      <c r="R92" t="s">
        <v>2040</v>
      </c>
      <c r="S92" s="8">
        <f t="shared" si="6"/>
        <v>42425.25</v>
      </c>
      <c r="T92" s="8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4"/>
        <v>0.48404406999351912</v>
      </c>
      <c r="P93" s="4">
        <f t="shared" si="5"/>
        <v>109</v>
      </c>
      <c r="Q93" t="s">
        <v>2047</v>
      </c>
      <c r="R93" t="s">
        <v>2059</v>
      </c>
      <c r="S93" s="8">
        <f t="shared" si="6"/>
        <v>42588.208333333328</v>
      </c>
      <c r="T93" s="8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4"/>
        <v>2.5887500000000001</v>
      </c>
      <c r="P94" s="4">
        <f t="shared" si="5"/>
        <v>103</v>
      </c>
      <c r="Q94" t="s">
        <v>2050</v>
      </c>
      <c r="R94" t="s">
        <v>2051</v>
      </c>
      <c r="S94" s="8">
        <f t="shared" si="6"/>
        <v>40352.208333333336</v>
      </c>
      <c r="T94" s="8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4"/>
        <v>0.60548713235294116</v>
      </c>
      <c r="P95" s="4">
        <f t="shared" si="5"/>
        <v>107</v>
      </c>
      <c r="Q95" t="s">
        <v>2039</v>
      </c>
      <c r="R95" t="s">
        <v>2040</v>
      </c>
      <c r="S95" s="8">
        <f t="shared" si="6"/>
        <v>41202.208333333336</v>
      </c>
      <c r="T95" s="8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4"/>
        <v>3.036896551724138</v>
      </c>
      <c r="P96" s="4">
        <f t="shared" si="5"/>
        <v>48</v>
      </c>
      <c r="Q96" t="s">
        <v>2037</v>
      </c>
      <c r="R96" t="s">
        <v>2038</v>
      </c>
      <c r="S96" s="8">
        <f t="shared" si="6"/>
        <v>43562.208333333328</v>
      </c>
      <c r="T96" s="8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4"/>
        <v>1.1299999999999999</v>
      </c>
      <c r="P97" s="4">
        <f t="shared" si="5"/>
        <v>37</v>
      </c>
      <c r="Q97" t="s">
        <v>2041</v>
      </c>
      <c r="R97" t="s">
        <v>2042</v>
      </c>
      <c r="S97" s="8">
        <f t="shared" si="6"/>
        <v>43752.208333333328</v>
      </c>
      <c r="T97" s="8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4"/>
        <v>2.1737876614060259</v>
      </c>
      <c r="P98" s="4">
        <f t="shared" si="5"/>
        <v>64</v>
      </c>
      <c r="Q98" t="s">
        <v>2039</v>
      </c>
      <c r="R98" t="s">
        <v>2040</v>
      </c>
      <c r="S98" s="8">
        <f t="shared" si="6"/>
        <v>40612.25</v>
      </c>
      <c r="T98" s="8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4"/>
        <v>9.2669230769230762</v>
      </c>
      <c r="P99" s="4">
        <f t="shared" si="5"/>
        <v>106</v>
      </c>
      <c r="Q99" t="s">
        <v>2033</v>
      </c>
      <c r="R99" t="s">
        <v>2034</v>
      </c>
      <c r="S99" s="8">
        <f t="shared" si="6"/>
        <v>42180.208333333328</v>
      </c>
      <c r="T99" s="8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4"/>
        <v>0.33692229038854804</v>
      </c>
      <c r="P100" s="4">
        <f t="shared" si="5"/>
        <v>27</v>
      </c>
      <c r="Q100" t="s">
        <v>2050</v>
      </c>
      <c r="R100" t="s">
        <v>2051</v>
      </c>
      <c r="S100" s="8">
        <f t="shared" si="6"/>
        <v>42212.208333333328</v>
      </c>
      <c r="T100" s="8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4"/>
        <v>1.9672368421052631</v>
      </c>
      <c r="P101" s="4">
        <f t="shared" si="5"/>
        <v>91</v>
      </c>
      <c r="Q101" t="s">
        <v>2039</v>
      </c>
      <c r="R101" t="s">
        <v>2040</v>
      </c>
      <c r="S101" s="8">
        <f t="shared" si="6"/>
        <v>41968.25</v>
      </c>
      <c r="T101" s="8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4"/>
        <v>0.01</v>
      </c>
      <c r="P102" s="4">
        <f t="shared" si="5"/>
        <v>1</v>
      </c>
      <c r="Q102" t="s">
        <v>2039</v>
      </c>
      <c r="R102" t="s">
        <v>2040</v>
      </c>
      <c r="S102" s="8">
        <f t="shared" si="6"/>
        <v>40835.208333333336</v>
      </c>
      <c r="T102" s="8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4"/>
        <v>10.214444444444444</v>
      </c>
      <c r="P103" s="4">
        <f t="shared" si="5"/>
        <v>56</v>
      </c>
      <c r="Q103" t="s">
        <v>2035</v>
      </c>
      <c r="R103" t="s">
        <v>2043</v>
      </c>
      <c r="S103" s="8">
        <f t="shared" si="6"/>
        <v>42056.25</v>
      </c>
      <c r="T103" s="8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4"/>
        <v>2.8167567567567566</v>
      </c>
      <c r="P104" s="4">
        <f t="shared" si="5"/>
        <v>31</v>
      </c>
      <c r="Q104" t="s">
        <v>2037</v>
      </c>
      <c r="R104" t="s">
        <v>2046</v>
      </c>
      <c r="S104" s="8">
        <f t="shared" si="6"/>
        <v>43234.208333333328</v>
      </c>
      <c r="T104" s="8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4"/>
        <v>0.24610000000000001</v>
      </c>
      <c r="P105" s="4">
        <f t="shared" si="5"/>
        <v>66</v>
      </c>
      <c r="Q105" t="s">
        <v>2035</v>
      </c>
      <c r="R105" t="s">
        <v>2043</v>
      </c>
      <c r="S105" s="8">
        <f t="shared" si="6"/>
        <v>40475.208333333336</v>
      </c>
      <c r="T105" s="8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4"/>
        <v>1.4314010067114094</v>
      </c>
      <c r="P106" s="4">
        <f t="shared" si="5"/>
        <v>89</v>
      </c>
      <c r="Q106" t="s">
        <v>2035</v>
      </c>
      <c r="R106" t="s">
        <v>2045</v>
      </c>
      <c r="S106" s="8">
        <f t="shared" si="6"/>
        <v>42878.208333333328</v>
      </c>
      <c r="T106" s="8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4"/>
        <v>1.4454411764705883</v>
      </c>
      <c r="P107" s="4">
        <f t="shared" si="5"/>
        <v>103</v>
      </c>
      <c r="Q107" t="s">
        <v>2037</v>
      </c>
      <c r="R107" t="s">
        <v>2038</v>
      </c>
      <c r="S107" s="8">
        <f t="shared" si="6"/>
        <v>41366.208333333336</v>
      </c>
      <c r="T107" s="8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4"/>
        <v>3.5912820512820511</v>
      </c>
      <c r="P108" s="4">
        <f t="shared" si="5"/>
        <v>95</v>
      </c>
      <c r="Q108" t="s">
        <v>2039</v>
      </c>
      <c r="R108" t="s">
        <v>2040</v>
      </c>
      <c r="S108" s="8">
        <f t="shared" si="6"/>
        <v>43716.208333333328</v>
      </c>
      <c r="T108" s="8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4"/>
        <v>1.8648571428571428</v>
      </c>
      <c r="P109" s="4">
        <f t="shared" si="5"/>
        <v>75</v>
      </c>
      <c r="Q109" t="s">
        <v>2039</v>
      </c>
      <c r="R109" t="s">
        <v>2040</v>
      </c>
      <c r="S109" s="8">
        <f t="shared" si="6"/>
        <v>43213.208333333328</v>
      </c>
      <c r="T109" s="8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4"/>
        <v>5.9526666666666666</v>
      </c>
      <c r="P110" s="4">
        <f t="shared" si="5"/>
        <v>107</v>
      </c>
      <c r="Q110" t="s">
        <v>2041</v>
      </c>
      <c r="R110" t="s">
        <v>2042</v>
      </c>
      <c r="S110" s="8">
        <f t="shared" si="6"/>
        <v>41005.208333333336</v>
      </c>
      <c r="T110" s="8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4"/>
        <v>0.5921153846153846</v>
      </c>
      <c r="P111" s="4">
        <f t="shared" si="5"/>
        <v>51</v>
      </c>
      <c r="Q111" t="s">
        <v>2041</v>
      </c>
      <c r="R111" t="s">
        <v>2060</v>
      </c>
      <c r="S111" s="8">
        <f t="shared" si="6"/>
        <v>41651.25</v>
      </c>
      <c r="T111" s="8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4"/>
        <v>0.14962780898876404</v>
      </c>
      <c r="P112" s="4">
        <f t="shared" si="5"/>
        <v>71</v>
      </c>
      <c r="Q112" t="s">
        <v>2033</v>
      </c>
      <c r="R112" t="s">
        <v>2034</v>
      </c>
      <c r="S112" s="8">
        <f t="shared" si="6"/>
        <v>43354.208333333328</v>
      </c>
      <c r="T112" s="8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4"/>
        <v>1.1995602605863191</v>
      </c>
      <c r="P113" s="4">
        <f t="shared" si="5"/>
        <v>108</v>
      </c>
      <c r="Q113" t="s">
        <v>2047</v>
      </c>
      <c r="R113" t="s">
        <v>2056</v>
      </c>
      <c r="S113" s="8">
        <f t="shared" si="6"/>
        <v>41174.208333333336</v>
      </c>
      <c r="T113" s="8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4"/>
        <v>2.6882978723404256</v>
      </c>
      <c r="P114" s="4">
        <f t="shared" si="5"/>
        <v>35</v>
      </c>
      <c r="Q114" t="s">
        <v>2037</v>
      </c>
      <c r="R114" t="s">
        <v>2038</v>
      </c>
      <c r="S114" s="8">
        <f t="shared" si="6"/>
        <v>41875.208333333336</v>
      </c>
      <c r="T114" s="8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4"/>
        <v>3.7687878787878786</v>
      </c>
      <c r="P115" s="4">
        <f t="shared" si="5"/>
        <v>94</v>
      </c>
      <c r="Q115" t="s">
        <v>2033</v>
      </c>
      <c r="R115" t="s">
        <v>2034</v>
      </c>
      <c r="S115" s="8">
        <f t="shared" si="6"/>
        <v>42990.208333333328</v>
      </c>
      <c r="T115" s="8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4"/>
        <v>7.2715789473684209</v>
      </c>
      <c r="P116" s="4">
        <f t="shared" si="5"/>
        <v>109</v>
      </c>
      <c r="Q116" t="s">
        <v>2037</v>
      </c>
      <c r="R116" t="s">
        <v>2046</v>
      </c>
      <c r="S116" s="8">
        <f t="shared" si="6"/>
        <v>43564.208333333328</v>
      </c>
      <c r="T116" s="8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4"/>
        <v>0.87211757648470301</v>
      </c>
      <c r="P117" s="4">
        <f t="shared" si="5"/>
        <v>44</v>
      </c>
      <c r="Q117" t="s">
        <v>2047</v>
      </c>
      <c r="R117" t="s">
        <v>2053</v>
      </c>
      <c r="S117" s="8">
        <f t="shared" si="6"/>
        <v>43056.25</v>
      </c>
      <c r="T117" s="8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4"/>
        <v>0.88</v>
      </c>
      <c r="P118" s="4">
        <f t="shared" si="5"/>
        <v>86</v>
      </c>
      <c r="Q118" t="s">
        <v>2039</v>
      </c>
      <c r="R118" t="s">
        <v>2040</v>
      </c>
      <c r="S118" s="8">
        <f t="shared" si="6"/>
        <v>42265.208333333328</v>
      </c>
      <c r="T118" s="8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4"/>
        <v>1.7393877551020409</v>
      </c>
      <c r="P119" s="4">
        <f t="shared" si="5"/>
        <v>30</v>
      </c>
      <c r="Q119" t="s">
        <v>2041</v>
      </c>
      <c r="R119" t="s">
        <v>2060</v>
      </c>
      <c r="S119" s="8">
        <f t="shared" si="6"/>
        <v>40808.208333333336</v>
      </c>
      <c r="T119" s="8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4"/>
        <v>1.1761111111111111</v>
      </c>
      <c r="P120" s="4">
        <f t="shared" si="5"/>
        <v>94</v>
      </c>
      <c r="Q120" t="s">
        <v>2054</v>
      </c>
      <c r="R120" t="s">
        <v>2055</v>
      </c>
      <c r="S120" s="8">
        <f t="shared" si="6"/>
        <v>41665.25</v>
      </c>
      <c r="T120" s="8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4"/>
        <v>2.1496</v>
      </c>
      <c r="P121" s="4">
        <f t="shared" si="5"/>
        <v>69</v>
      </c>
      <c r="Q121" t="s">
        <v>2041</v>
      </c>
      <c r="R121" t="s">
        <v>2042</v>
      </c>
      <c r="S121" s="8">
        <f t="shared" si="6"/>
        <v>41806.208333333336</v>
      </c>
      <c r="T121" s="8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4"/>
        <v>1.4949667110519307</v>
      </c>
      <c r="P122" s="4">
        <f t="shared" si="5"/>
        <v>63</v>
      </c>
      <c r="Q122" t="s">
        <v>2050</v>
      </c>
      <c r="R122" t="s">
        <v>2061</v>
      </c>
      <c r="S122" s="8">
        <f t="shared" si="6"/>
        <v>42111.208333333328</v>
      </c>
      <c r="T122" s="8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4"/>
        <v>2.1933995584988963</v>
      </c>
      <c r="P123" s="4">
        <f t="shared" si="5"/>
        <v>110</v>
      </c>
      <c r="Q123" t="s">
        <v>2050</v>
      </c>
      <c r="R123" t="s">
        <v>2051</v>
      </c>
      <c r="S123" s="8">
        <f t="shared" si="6"/>
        <v>41917.208333333336</v>
      </c>
      <c r="T123" s="8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4"/>
        <v>0.64367690058479532</v>
      </c>
      <c r="P124" s="4">
        <f t="shared" si="5"/>
        <v>25</v>
      </c>
      <c r="Q124" t="s">
        <v>2047</v>
      </c>
      <c r="R124" t="s">
        <v>2053</v>
      </c>
      <c r="S124" s="8">
        <f t="shared" si="6"/>
        <v>41970.25</v>
      </c>
      <c r="T124" s="8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4"/>
        <v>0.18622397298818233</v>
      </c>
      <c r="P125" s="4">
        <f t="shared" si="5"/>
        <v>49</v>
      </c>
      <c r="Q125" t="s">
        <v>2039</v>
      </c>
      <c r="R125" t="s">
        <v>2040</v>
      </c>
      <c r="S125" s="8">
        <f t="shared" si="6"/>
        <v>42332.25</v>
      </c>
      <c r="T125" s="8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4"/>
        <v>3.6776923076923076</v>
      </c>
      <c r="P126" s="4">
        <f t="shared" si="5"/>
        <v>101</v>
      </c>
      <c r="Q126" t="s">
        <v>2054</v>
      </c>
      <c r="R126" t="s">
        <v>2055</v>
      </c>
      <c r="S126" s="8">
        <f t="shared" si="6"/>
        <v>43598.208333333328</v>
      </c>
      <c r="T126" s="8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4"/>
        <v>1.5990566037735849</v>
      </c>
      <c r="P127" s="4">
        <f t="shared" si="5"/>
        <v>47</v>
      </c>
      <c r="Q127" t="s">
        <v>2039</v>
      </c>
      <c r="R127" t="s">
        <v>2040</v>
      </c>
      <c r="S127" s="8">
        <f t="shared" si="6"/>
        <v>43362.208333333328</v>
      </c>
      <c r="T127" s="8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4"/>
        <v>0.38633185349611543</v>
      </c>
      <c r="P128" s="4">
        <f t="shared" si="5"/>
        <v>89</v>
      </c>
      <c r="Q128" t="s">
        <v>2039</v>
      </c>
      <c r="R128" t="s">
        <v>2040</v>
      </c>
      <c r="S128" s="8">
        <f t="shared" si="6"/>
        <v>42596.208333333328</v>
      </c>
      <c r="T128" s="8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4"/>
        <v>0.51421511627906979</v>
      </c>
      <c r="P129" s="4">
        <f t="shared" si="5"/>
        <v>78</v>
      </c>
      <c r="Q129" t="s">
        <v>2039</v>
      </c>
      <c r="R129" t="s">
        <v>2040</v>
      </c>
      <c r="S129" s="8">
        <f t="shared" si="6"/>
        <v>40310.208333333336</v>
      </c>
      <c r="T129" s="8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4"/>
        <v>0.60334277620396604</v>
      </c>
      <c r="P130" s="4">
        <f t="shared" si="5"/>
        <v>80</v>
      </c>
      <c r="Q130" t="s">
        <v>2035</v>
      </c>
      <c r="R130" t="s">
        <v>2036</v>
      </c>
      <c r="S130" s="8">
        <f t="shared" si="6"/>
        <v>40417.208333333336</v>
      </c>
      <c r="T130" s="8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ref="O131:O194" si="8">E131/D131</f>
        <v>3.2026936026936029E-2</v>
      </c>
      <c r="P131" s="4">
        <f t="shared" ref="P131:P194" si="9">IF(E131,QUOTIENT(E131,G131),0)</f>
        <v>86</v>
      </c>
      <c r="Q131" t="s">
        <v>2033</v>
      </c>
      <c r="R131" t="s">
        <v>2034</v>
      </c>
      <c r="S131" s="8">
        <f t="shared" ref="S131:S194" si="10">(((J131/60)/60)/24)+DATE(1970,1,1)</f>
        <v>42038.25</v>
      </c>
      <c r="T131" s="8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si="8"/>
        <v>1.5546875</v>
      </c>
      <c r="P132" s="4">
        <f t="shared" si="9"/>
        <v>28</v>
      </c>
      <c r="Q132" t="s">
        <v>2041</v>
      </c>
      <c r="R132" t="s">
        <v>2044</v>
      </c>
      <c r="S132" s="8">
        <f t="shared" si="10"/>
        <v>40842.208333333336</v>
      </c>
      <c r="T132" s="8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8"/>
        <v>1.0085974499089254</v>
      </c>
      <c r="P133" s="4">
        <f t="shared" si="9"/>
        <v>67</v>
      </c>
      <c r="Q133" t="s">
        <v>2037</v>
      </c>
      <c r="R133" t="s">
        <v>2038</v>
      </c>
      <c r="S133" s="8">
        <f t="shared" si="10"/>
        <v>41607.25</v>
      </c>
      <c r="T133" s="8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8"/>
        <v>1.1618181818181819</v>
      </c>
      <c r="P134" s="4">
        <f t="shared" si="9"/>
        <v>43</v>
      </c>
      <c r="Q134" t="s">
        <v>2039</v>
      </c>
      <c r="R134" t="s">
        <v>2040</v>
      </c>
      <c r="S134" s="8">
        <f t="shared" si="10"/>
        <v>43112.25</v>
      </c>
      <c r="T134" s="8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8"/>
        <v>3.1077777777777778</v>
      </c>
      <c r="P135" s="4">
        <f t="shared" si="9"/>
        <v>87</v>
      </c>
      <c r="Q135" t="s">
        <v>2035</v>
      </c>
      <c r="R135" t="s">
        <v>2062</v>
      </c>
      <c r="S135" s="8">
        <f t="shared" si="10"/>
        <v>40767.208333333336</v>
      </c>
      <c r="T135" s="8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8"/>
        <v>0.89736683417085428</v>
      </c>
      <c r="P136" s="4">
        <f t="shared" si="9"/>
        <v>94</v>
      </c>
      <c r="Q136" t="s">
        <v>2041</v>
      </c>
      <c r="R136" t="s">
        <v>2042</v>
      </c>
      <c r="S136" s="8">
        <f t="shared" si="10"/>
        <v>40713.208333333336</v>
      </c>
      <c r="T136" s="8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8"/>
        <v>0.71272727272727276</v>
      </c>
      <c r="P137" s="4">
        <f t="shared" si="9"/>
        <v>46</v>
      </c>
      <c r="Q137" t="s">
        <v>2039</v>
      </c>
      <c r="R137" t="s">
        <v>2040</v>
      </c>
      <c r="S137" s="8">
        <f t="shared" si="10"/>
        <v>41340.25</v>
      </c>
      <c r="T137" s="8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8"/>
        <v>3.2862318840579711E-2</v>
      </c>
      <c r="P138" s="4">
        <f t="shared" si="9"/>
        <v>46</v>
      </c>
      <c r="Q138" t="s">
        <v>2041</v>
      </c>
      <c r="R138" t="s">
        <v>2044</v>
      </c>
      <c r="S138" s="8">
        <f t="shared" si="10"/>
        <v>41797.208333333336</v>
      </c>
      <c r="T138" s="8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8"/>
        <v>2.617777777777778</v>
      </c>
      <c r="P139" s="4">
        <f t="shared" si="9"/>
        <v>94</v>
      </c>
      <c r="Q139" t="s">
        <v>2047</v>
      </c>
      <c r="R139" t="s">
        <v>2048</v>
      </c>
      <c r="S139" s="8">
        <f t="shared" si="10"/>
        <v>40457.208333333336</v>
      </c>
      <c r="T139" s="8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8"/>
        <v>0.96</v>
      </c>
      <c r="P140" s="4">
        <f t="shared" si="9"/>
        <v>80</v>
      </c>
      <c r="Q140" t="s">
        <v>2050</v>
      </c>
      <c r="R140" t="s">
        <v>2061</v>
      </c>
      <c r="S140" s="8">
        <f t="shared" si="10"/>
        <v>41180.208333333336</v>
      </c>
      <c r="T140" s="8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8"/>
        <v>0.20896851248642778</v>
      </c>
      <c r="P141" s="4">
        <f t="shared" si="9"/>
        <v>59</v>
      </c>
      <c r="Q141" t="s">
        <v>2037</v>
      </c>
      <c r="R141" t="s">
        <v>2046</v>
      </c>
      <c r="S141" s="8">
        <f t="shared" si="10"/>
        <v>42115.208333333328</v>
      </c>
      <c r="T141" s="8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8"/>
        <v>2.2316363636363636</v>
      </c>
      <c r="P142" s="4">
        <f t="shared" si="9"/>
        <v>65</v>
      </c>
      <c r="Q142" t="s">
        <v>2041</v>
      </c>
      <c r="R142" t="s">
        <v>2042</v>
      </c>
      <c r="S142" s="8">
        <f t="shared" si="10"/>
        <v>43156.25</v>
      </c>
      <c r="T142" s="8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8"/>
        <v>1.0159097978227061</v>
      </c>
      <c r="P143" s="4">
        <f t="shared" si="9"/>
        <v>60</v>
      </c>
      <c r="Q143" t="s">
        <v>2037</v>
      </c>
      <c r="R143" t="s">
        <v>2038</v>
      </c>
      <c r="S143" s="8">
        <f t="shared" si="10"/>
        <v>42167.208333333328</v>
      </c>
      <c r="T143" s="8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8"/>
        <v>2.3003999999999998</v>
      </c>
      <c r="P144" s="4">
        <f t="shared" si="9"/>
        <v>98</v>
      </c>
      <c r="Q144" t="s">
        <v>2037</v>
      </c>
      <c r="R144" t="s">
        <v>2038</v>
      </c>
      <c r="S144" s="8">
        <f t="shared" si="10"/>
        <v>41005.208333333336</v>
      </c>
      <c r="T144" s="8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8"/>
        <v>1.355925925925926</v>
      </c>
      <c r="P145" s="4">
        <f t="shared" si="9"/>
        <v>104</v>
      </c>
      <c r="Q145" t="s">
        <v>2035</v>
      </c>
      <c r="R145" t="s">
        <v>2045</v>
      </c>
      <c r="S145" s="8">
        <f t="shared" si="10"/>
        <v>40357.208333333336</v>
      </c>
      <c r="T145" s="8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8"/>
        <v>1.2909999999999999</v>
      </c>
      <c r="P146" s="4">
        <f t="shared" si="9"/>
        <v>86</v>
      </c>
      <c r="Q146" t="s">
        <v>2039</v>
      </c>
      <c r="R146" t="s">
        <v>2040</v>
      </c>
      <c r="S146" s="8">
        <f t="shared" si="10"/>
        <v>43633.208333333328</v>
      </c>
      <c r="T146" s="8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8"/>
        <v>2.3651200000000001</v>
      </c>
      <c r="P147" s="4">
        <f t="shared" si="9"/>
        <v>76</v>
      </c>
      <c r="Q147" t="s">
        <v>2037</v>
      </c>
      <c r="R147" t="s">
        <v>2046</v>
      </c>
      <c r="S147" s="8">
        <f t="shared" si="10"/>
        <v>41889.208333333336</v>
      </c>
      <c r="T147" s="8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8"/>
        <v>0.17249999999999999</v>
      </c>
      <c r="P148" s="4">
        <f t="shared" si="9"/>
        <v>29</v>
      </c>
      <c r="Q148" t="s">
        <v>2039</v>
      </c>
      <c r="R148" t="s">
        <v>2040</v>
      </c>
      <c r="S148" s="8">
        <f t="shared" si="10"/>
        <v>40855.25</v>
      </c>
      <c r="T148" s="8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8"/>
        <v>1.1249397590361445</v>
      </c>
      <c r="P149" s="4">
        <f t="shared" si="9"/>
        <v>46</v>
      </c>
      <c r="Q149" t="s">
        <v>2039</v>
      </c>
      <c r="R149" t="s">
        <v>2040</v>
      </c>
      <c r="S149" s="8">
        <f t="shared" si="10"/>
        <v>42534.208333333328</v>
      </c>
      <c r="T149" s="8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8"/>
        <v>1.2102150537634409</v>
      </c>
      <c r="P150" s="4">
        <f t="shared" si="9"/>
        <v>105</v>
      </c>
      <c r="Q150" t="s">
        <v>2037</v>
      </c>
      <c r="R150" t="s">
        <v>2046</v>
      </c>
      <c r="S150" s="8">
        <f t="shared" si="10"/>
        <v>42941.208333333328</v>
      </c>
      <c r="T150" s="8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8"/>
        <v>2.1987096774193549</v>
      </c>
      <c r="P151" s="4">
        <f t="shared" si="9"/>
        <v>69</v>
      </c>
      <c r="Q151" t="s">
        <v>2035</v>
      </c>
      <c r="R151" t="s">
        <v>2045</v>
      </c>
      <c r="S151" s="8">
        <f t="shared" si="10"/>
        <v>41275.25</v>
      </c>
      <c r="T151" s="8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8"/>
        <v>0.01</v>
      </c>
      <c r="P152" s="4">
        <f t="shared" si="9"/>
        <v>1</v>
      </c>
      <c r="Q152" t="s">
        <v>2035</v>
      </c>
      <c r="R152" t="s">
        <v>2036</v>
      </c>
      <c r="S152" s="8">
        <f t="shared" si="10"/>
        <v>43450.25</v>
      </c>
      <c r="T152" s="8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8"/>
        <v>0.64166909620991253</v>
      </c>
      <c r="P153" s="4">
        <f t="shared" si="9"/>
        <v>60</v>
      </c>
      <c r="Q153" t="s">
        <v>2035</v>
      </c>
      <c r="R153" t="s">
        <v>2043</v>
      </c>
      <c r="S153" s="8">
        <f t="shared" si="10"/>
        <v>41799.208333333336</v>
      </c>
      <c r="T153" s="8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8"/>
        <v>4.2306746987951804</v>
      </c>
      <c r="P154" s="4">
        <f t="shared" si="9"/>
        <v>52</v>
      </c>
      <c r="Q154" t="s">
        <v>2035</v>
      </c>
      <c r="R154" t="s">
        <v>2045</v>
      </c>
      <c r="S154" s="8">
        <f t="shared" si="10"/>
        <v>42783.25</v>
      </c>
      <c r="T154" s="8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8"/>
        <v>0.92984160506863778</v>
      </c>
      <c r="P155" s="4">
        <f t="shared" si="9"/>
        <v>31</v>
      </c>
      <c r="Q155" t="s">
        <v>2039</v>
      </c>
      <c r="R155" t="s">
        <v>2040</v>
      </c>
      <c r="S155" s="8">
        <f t="shared" si="10"/>
        <v>41201.208333333336</v>
      </c>
      <c r="T155" s="8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8"/>
        <v>0.58756567425569173</v>
      </c>
      <c r="P156" s="4">
        <f t="shared" si="9"/>
        <v>95</v>
      </c>
      <c r="Q156" t="s">
        <v>2035</v>
      </c>
      <c r="R156" t="s">
        <v>2045</v>
      </c>
      <c r="S156" s="8">
        <f t="shared" si="10"/>
        <v>42502.208333333328</v>
      </c>
      <c r="T156" s="8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8"/>
        <v>0.65022222222222226</v>
      </c>
      <c r="P157" s="4">
        <f t="shared" si="9"/>
        <v>75</v>
      </c>
      <c r="Q157" t="s">
        <v>2039</v>
      </c>
      <c r="R157" t="s">
        <v>2040</v>
      </c>
      <c r="S157" s="8">
        <f t="shared" si="10"/>
        <v>40262.208333333336</v>
      </c>
      <c r="T157" s="8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8"/>
        <v>0.73939560439560437</v>
      </c>
      <c r="P158" s="4">
        <f t="shared" si="9"/>
        <v>71</v>
      </c>
      <c r="Q158" t="s">
        <v>2035</v>
      </c>
      <c r="R158" t="s">
        <v>2036</v>
      </c>
      <c r="S158" s="8">
        <f t="shared" si="10"/>
        <v>43743.208333333328</v>
      </c>
      <c r="T158" s="8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8"/>
        <v>0.52666666666666662</v>
      </c>
      <c r="P159" s="4">
        <f t="shared" si="9"/>
        <v>73</v>
      </c>
      <c r="Q159" t="s">
        <v>2054</v>
      </c>
      <c r="R159" t="s">
        <v>2055</v>
      </c>
      <c r="S159" s="8">
        <f t="shared" si="10"/>
        <v>41638.25</v>
      </c>
      <c r="T159" s="8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8"/>
        <v>2.2095238095238097</v>
      </c>
      <c r="P160" s="4">
        <f t="shared" si="9"/>
        <v>113</v>
      </c>
      <c r="Q160" t="s">
        <v>2035</v>
      </c>
      <c r="R160" t="s">
        <v>2036</v>
      </c>
      <c r="S160" s="8">
        <f t="shared" si="10"/>
        <v>42346.25</v>
      </c>
      <c r="T160" s="8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8"/>
        <v>1.0001150627615063</v>
      </c>
      <c r="P161" s="4">
        <f t="shared" si="9"/>
        <v>105</v>
      </c>
      <c r="Q161" t="s">
        <v>2039</v>
      </c>
      <c r="R161" t="s">
        <v>2040</v>
      </c>
      <c r="S161" s="8">
        <f t="shared" si="10"/>
        <v>43551.208333333328</v>
      </c>
      <c r="T161" s="8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8"/>
        <v>1.6231249999999999</v>
      </c>
      <c r="P162" s="4">
        <f t="shared" si="9"/>
        <v>79</v>
      </c>
      <c r="Q162" t="s">
        <v>2037</v>
      </c>
      <c r="R162" t="s">
        <v>2046</v>
      </c>
      <c r="S162" s="8">
        <f t="shared" si="10"/>
        <v>43582.208333333328</v>
      </c>
      <c r="T162" s="8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8"/>
        <v>0.78181818181818186</v>
      </c>
      <c r="P163" s="4">
        <f t="shared" si="9"/>
        <v>57</v>
      </c>
      <c r="Q163" t="s">
        <v>2037</v>
      </c>
      <c r="R163" t="s">
        <v>2038</v>
      </c>
      <c r="S163" s="8">
        <f t="shared" si="10"/>
        <v>42270.208333333328</v>
      </c>
      <c r="T163" s="8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8"/>
        <v>1.4973770491803278</v>
      </c>
      <c r="P164" s="4">
        <f t="shared" si="9"/>
        <v>58</v>
      </c>
      <c r="Q164" t="s">
        <v>2035</v>
      </c>
      <c r="R164" t="s">
        <v>2036</v>
      </c>
      <c r="S164" s="8">
        <f t="shared" si="10"/>
        <v>43442.25</v>
      </c>
      <c r="T164" s="8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8"/>
        <v>2.5325714285714285</v>
      </c>
      <c r="P165" s="4">
        <f t="shared" si="9"/>
        <v>36</v>
      </c>
      <c r="Q165" t="s">
        <v>2054</v>
      </c>
      <c r="R165" t="s">
        <v>2055</v>
      </c>
      <c r="S165" s="8">
        <f t="shared" si="10"/>
        <v>43028.208333333328</v>
      </c>
      <c r="T165" s="8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8"/>
        <v>1.0016943521594683</v>
      </c>
      <c r="P166" s="4">
        <f t="shared" si="9"/>
        <v>107</v>
      </c>
      <c r="Q166" t="s">
        <v>2039</v>
      </c>
      <c r="R166" t="s">
        <v>2040</v>
      </c>
      <c r="S166" s="8">
        <f t="shared" si="10"/>
        <v>43016.208333333328</v>
      </c>
      <c r="T166" s="8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8"/>
        <v>1.2199004424778761</v>
      </c>
      <c r="P167" s="4">
        <f t="shared" si="9"/>
        <v>44</v>
      </c>
      <c r="Q167" t="s">
        <v>2037</v>
      </c>
      <c r="R167" t="s">
        <v>2038</v>
      </c>
      <c r="S167" s="8">
        <f t="shared" si="10"/>
        <v>42948.208333333328</v>
      </c>
      <c r="T167" s="8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8"/>
        <v>1.3713265306122449</v>
      </c>
      <c r="P168" s="4">
        <f t="shared" si="9"/>
        <v>55</v>
      </c>
      <c r="Q168" t="s">
        <v>2054</v>
      </c>
      <c r="R168" t="s">
        <v>2055</v>
      </c>
      <c r="S168" s="8">
        <f t="shared" si="10"/>
        <v>40534.25</v>
      </c>
      <c r="T168" s="8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8"/>
        <v>4.155384615384615</v>
      </c>
      <c r="P169" s="4">
        <f t="shared" si="9"/>
        <v>74</v>
      </c>
      <c r="Q169" t="s">
        <v>2039</v>
      </c>
      <c r="R169" t="s">
        <v>2040</v>
      </c>
      <c r="S169" s="8">
        <f t="shared" si="10"/>
        <v>41435.208333333336</v>
      </c>
      <c r="T169" s="8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8"/>
        <v>0.3130913348946136</v>
      </c>
      <c r="P170" s="4">
        <f t="shared" si="9"/>
        <v>41</v>
      </c>
      <c r="Q170" t="s">
        <v>2035</v>
      </c>
      <c r="R170" t="s">
        <v>2045</v>
      </c>
      <c r="S170" s="8">
        <f t="shared" si="10"/>
        <v>43518.25</v>
      </c>
      <c r="T170" s="8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8"/>
        <v>4.240815450643777</v>
      </c>
      <c r="P171" s="4">
        <f t="shared" si="9"/>
        <v>77</v>
      </c>
      <c r="Q171" t="s">
        <v>2041</v>
      </c>
      <c r="R171" t="s">
        <v>2052</v>
      </c>
      <c r="S171" s="8">
        <f t="shared" si="10"/>
        <v>41077.208333333336</v>
      </c>
      <c r="T171" s="8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8"/>
        <v>2.9388623072833599E-2</v>
      </c>
      <c r="P172" s="4">
        <f t="shared" si="9"/>
        <v>82</v>
      </c>
      <c r="Q172" t="s">
        <v>2035</v>
      </c>
      <c r="R172" t="s">
        <v>2045</v>
      </c>
      <c r="S172" s="8">
        <f t="shared" si="10"/>
        <v>42950.208333333328</v>
      </c>
      <c r="T172" s="8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8"/>
        <v>0.1063265306122449</v>
      </c>
      <c r="P173" s="4">
        <f t="shared" si="9"/>
        <v>104</v>
      </c>
      <c r="Q173" t="s">
        <v>2047</v>
      </c>
      <c r="R173" t="s">
        <v>2059</v>
      </c>
      <c r="S173" s="8">
        <f t="shared" si="10"/>
        <v>41718.208333333336</v>
      </c>
      <c r="T173" s="8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8"/>
        <v>0.82874999999999999</v>
      </c>
      <c r="P174" s="4">
        <f t="shared" si="9"/>
        <v>25</v>
      </c>
      <c r="Q174" t="s">
        <v>2041</v>
      </c>
      <c r="R174" t="s">
        <v>2042</v>
      </c>
      <c r="S174" s="8">
        <f t="shared" si="10"/>
        <v>41839.208333333336</v>
      </c>
      <c r="T174" s="8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8"/>
        <v>1.6301447776628748</v>
      </c>
      <c r="P175" s="4">
        <f t="shared" si="9"/>
        <v>100</v>
      </c>
      <c r="Q175" t="s">
        <v>2039</v>
      </c>
      <c r="R175" t="s">
        <v>2040</v>
      </c>
      <c r="S175" s="8">
        <f t="shared" si="10"/>
        <v>41412.208333333336</v>
      </c>
      <c r="T175" s="8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8"/>
        <v>8.9466666666666672</v>
      </c>
      <c r="P176" s="4">
        <f t="shared" si="9"/>
        <v>111</v>
      </c>
      <c r="Q176" t="s">
        <v>2037</v>
      </c>
      <c r="R176" t="s">
        <v>2046</v>
      </c>
      <c r="S176" s="8">
        <f t="shared" si="10"/>
        <v>42282.208333333328</v>
      </c>
      <c r="T176" s="8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8"/>
        <v>0.26191501103752757</v>
      </c>
      <c r="P177" s="4">
        <f t="shared" si="9"/>
        <v>41</v>
      </c>
      <c r="Q177" t="s">
        <v>2039</v>
      </c>
      <c r="R177" t="s">
        <v>2040</v>
      </c>
      <c r="S177" s="8">
        <f t="shared" si="10"/>
        <v>42613.208333333328</v>
      </c>
      <c r="T177" s="8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8"/>
        <v>0.74834782608695649</v>
      </c>
      <c r="P178" s="4">
        <f t="shared" si="9"/>
        <v>110</v>
      </c>
      <c r="Q178" t="s">
        <v>2039</v>
      </c>
      <c r="R178" t="s">
        <v>2040</v>
      </c>
      <c r="S178" s="8">
        <f t="shared" si="10"/>
        <v>42616.208333333328</v>
      </c>
      <c r="T178" s="8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8"/>
        <v>4.1647680412371137</v>
      </c>
      <c r="P179" s="4">
        <f t="shared" si="9"/>
        <v>58</v>
      </c>
      <c r="Q179" t="s">
        <v>2039</v>
      </c>
      <c r="R179" t="s">
        <v>2040</v>
      </c>
      <c r="S179" s="8">
        <f t="shared" si="10"/>
        <v>40497.25</v>
      </c>
      <c r="T179" s="8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8"/>
        <v>0.96208333333333329</v>
      </c>
      <c r="P180" s="4">
        <f t="shared" si="9"/>
        <v>32</v>
      </c>
      <c r="Q180" t="s">
        <v>2033</v>
      </c>
      <c r="R180" t="s">
        <v>2034</v>
      </c>
      <c r="S180" s="8">
        <f t="shared" si="10"/>
        <v>42999.208333333328</v>
      </c>
      <c r="T180" s="8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8"/>
        <v>3.5771910112359548</v>
      </c>
      <c r="P181" s="4">
        <f t="shared" si="9"/>
        <v>45</v>
      </c>
      <c r="Q181" t="s">
        <v>2039</v>
      </c>
      <c r="R181" t="s">
        <v>2040</v>
      </c>
      <c r="S181" s="8">
        <f t="shared" si="10"/>
        <v>41350.208333333336</v>
      </c>
      <c r="T181" s="8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8"/>
        <v>3.0845714285714285</v>
      </c>
      <c r="P182" s="4">
        <f t="shared" si="9"/>
        <v>81</v>
      </c>
      <c r="Q182" t="s">
        <v>2037</v>
      </c>
      <c r="R182" t="s">
        <v>2046</v>
      </c>
      <c r="S182" s="8">
        <f t="shared" si="10"/>
        <v>40259.208333333336</v>
      </c>
      <c r="T182" s="8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8"/>
        <v>0.61802325581395345</v>
      </c>
      <c r="P183" s="4">
        <f t="shared" si="9"/>
        <v>39</v>
      </c>
      <c r="Q183" t="s">
        <v>2037</v>
      </c>
      <c r="R183" t="s">
        <v>2038</v>
      </c>
      <c r="S183" s="8">
        <f t="shared" si="10"/>
        <v>43012.208333333328</v>
      </c>
      <c r="T183" s="8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8"/>
        <v>7.2232472324723247</v>
      </c>
      <c r="P184" s="4">
        <f t="shared" si="9"/>
        <v>58</v>
      </c>
      <c r="Q184" t="s">
        <v>2039</v>
      </c>
      <c r="R184" t="s">
        <v>2040</v>
      </c>
      <c r="S184" s="8">
        <f t="shared" si="10"/>
        <v>43631.208333333328</v>
      </c>
      <c r="T184" s="8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8"/>
        <v>0.69117647058823528</v>
      </c>
      <c r="P185" s="4">
        <f t="shared" si="9"/>
        <v>40</v>
      </c>
      <c r="Q185" t="s">
        <v>2035</v>
      </c>
      <c r="R185" t="s">
        <v>2036</v>
      </c>
      <c r="S185" s="8">
        <f t="shared" si="10"/>
        <v>40430.208333333336</v>
      </c>
      <c r="T185" s="8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8"/>
        <v>2.9305555555555554</v>
      </c>
      <c r="P186" s="4">
        <f t="shared" si="9"/>
        <v>31</v>
      </c>
      <c r="Q186" t="s">
        <v>2039</v>
      </c>
      <c r="R186" t="s">
        <v>2040</v>
      </c>
      <c r="S186" s="8">
        <f t="shared" si="10"/>
        <v>43588.208333333328</v>
      </c>
      <c r="T186" s="8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8"/>
        <v>0.71799999999999997</v>
      </c>
      <c r="P187" s="4">
        <f t="shared" si="9"/>
        <v>37</v>
      </c>
      <c r="Q187" t="s">
        <v>2041</v>
      </c>
      <c r="R187" t="s">
        <v>2060</v>
      </c>
      <c r="S187" s="8">
        <f t="shared" si="10"/>
        <v>43233.208333333328</v>
      </c>
      <c r="T187" s="8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8"/>
        <v>0.31934684684684683</v>
      </c>
      <c r="P188" s="4">
        <f t="shared" si="9"/>
        <v>32</v>
      </c>
      <c r="Q188" t="s">
        <v>2039</v>
      </c>
      <c r="R188" t="s">
        <v>2040</v>
      </c>
      <c r="S188" s="8">
        <f t="shared" si="10"/>
        <v>41782.208333333336</v>
      </c>
      <c r="T188" s="8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8"/>
        <v>2.2987375415282392</v>
      </c>
      <c r="P189" s="4">
        <f t="shared" si="9"/>
        <v>95</v>
      </c>
      <c r="Q189" t="s">
        <v>2041</v>
      </c>
      <c r="R189" t="s">
        <v>2052</v>
      </c>
      <c r="S189" s="8">
        <f t="shared" si="10"/>
        <v>41328.25</v>
      </c>
      <c r="T189" s="8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8"/>
        <v>0.3201219512195122</v>
      </c>
      <c r="P190" s="4">
        <f t="shared" si="9"/>
        <v>75</v>
      </c>
      <c r="Q190" t="s">
        <v>2039</v>
      </c>
      <c r="R190" t="s">
        <v>2040</v>
      </c>
      <c r="S190" s="8">
        <f t="shared" si="10"/>
        <v>41975.25</v>
      </c>
      <c r="T190" s="8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8"/>
        <v>0.23525352848928385</v>
      </c>
      <c r="P191" s="4">
        <f t="shared" si="9"/>
        <v>102</v>
      </c>
      <c r="Q191" t="s">
        <v>2039</v>
      </c>
      <c r="R191" t="s">
        <v>2040</v>
      </c>
      <c r="S191" s="8">
        <f t="shared" si="10"/>
        <v>42433.25</v>
      </c>
      <c r="T191" s="8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8"/>
        <v>0.68594594594594593</v>
      </c>
      <c r="P192" s="4">
        <f t="shared" si="9"/>
        <v>105</v>
      </c>
      <c r="Q192" t="s">
        <v>2039</v>
      </c>
      <c r="R192" t="s">
        <v>2040</v>
      </c>
      <c r="S192" s="8">
        <f t="shared" si="10"/>
        <v>41429.208333333336</v>
      </c>
      <c r="T192" s="8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8"/>
        <v>0.37952380952380954</v>
      </c>
      <c r="P193" s="4">
        <f t="shared" si="9"/>
        <v>37</v>
      </c>
      <c r="Q193" t="s">
        <v>2039</v>
      </c>
      <c r="R193" t="s">
        <v>2040</v>
      </c>
      <c r="S193" s="8">
        <f t="shared" si="10"/>
        <v>43536.208333333328</v>
      </c>
      <c r="T193" s="8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8"/>
        <v>0.19992957746478873</v>
      </c>
      <c r="P194" s="4">
        <f t="shared" si="9"/>
        <v>35</v>
      </c>
      <c r="Q194" t="s">
        <v>2035</v>
      </c>
      <c r="R194" t="s">
        <v>2036</v>
      </c>
      <c r="S194" s="8">
        <f t="shared" si="10"/>
        <v>41817.208333333336</v>
      </c>
      <c r="T194" s="8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ref="O195:O258" si="12">E195/D195</f>
        <v>0.45636363636363636</v>
      </c>
      <c r="P195" s="4">
        <f t="shared" ref="P195:P258" si="13">IF(E195,QUOTIENT(E195,G195),0)</f>
        <v>46</v>
      </c>
      <c r="Q195" t="s">
        <v>2035</v>
      </c>
      <c r="R195" t="s">
        <v>2045</v>
      </c>
      <c r="S195" s="8">
        <f t="shared" ref="S195:S258" si="14">(((J195/60)/60)/24)+DATE(1970,1,1)</f>
        <v>43198.208333333328</v>
      </c>
      <c r="T195" s="8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si="12"/>
        <v>1.227605633802817</v>
      </c>
      <c r="P196" s="4">
        <f t="shared" si="13"/>
        <v>69</v>
      </c>
      <c r="Q196" t="s">
        <v>2035</v>
      </c>
      <c r="R196" t="s">
        <v>2057</v>
      </c>
      <c r="S196" s="8">
        <f t="shared" si="14"/>
        <v>42261.208333333328</v>
      </c>
      <c r="T196" s="8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2"/>
        <v>3.61753164556962</v>
      </c>
      <c r="P197" s="4">
        <f t="shared" si="13"/>
        <v>109</v>
      </c>
      <c r="Q197" t="s">
        <v>2035</v>
      </c>
      <c r="R197" t="s">
        <v>2043</v>
      </c>
      <c r="S197" s="8">
        <f t="shared" si="14"/>
        <v>43310.208333333328</v>
      </c>
      <c r="T197" s="8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2"/>
        <v>0.63146341463414635</v>
      </c>
      <c r="P198" s="4">
        <f t="shared" si="13"/>
        <v>51</v>
      </c>
      <c r="Q198" t="s">
        <v>2037</v>
      </c>
      <c r="R198" t="s">
        <v>2046</v>
      </c>
      <c r="S198" s="8">
        <f t="shared" si="14"/>
        <v>42616.208333333328</v>
      </c>
      <c r="T198" s="8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2"/>
        <v>2.9820475319926874</v>
      </c>
      <c r="P199" s="4">
        <f t="shared" si="13"/>
        <v>82</v>
      </c>
      <c r="Q199" t="s">
        <v>2041</v>
      </c>
      <c r="R199" t="s">
        <v>2044</v>
      </c>
      <c r="S199" s="8">
        <f t="shared" si="14"/>
        <v>42909.208333333328</v>
      </c>
      <c r="T199" s="8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2"/>
        <v>9.5585443037974685E-2</v>
      </c>
      <c r="P200" s="4">
        <f t="shared" si="13"/>
        <v>35</v>
      </c>
      <c r="Q200" t="s">
        <v>2035</v>
      </c>
      <c r="R200" t="s">
        <v>2043</v>
      </c>
      <c r="S200" s="8">
        <f t="shared" si="14"/>
        <v>40396.208333333336</v>
      </c>
      <c r="T200" s="8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2"/>
        <v>0.5377777777777778</v>
      </c>
      <c r="P201" s="4">
        <f t="shared" si="13"/>
        <v>74</v>
      </c>
      <c r="Q201" t="s">
        <v>2035</v>
      </c>
      <c r="R201" t="s">
        <v>2036</v>
      </c>
      <c r="S201" s="8">
        <f t="shared" si="14"/>
        <v>42192.208333333328</v>
      </c>
      <c r="T201" s="8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2"/>
        <v>0.02</v>
      </c>
      <c r="P202" s="4">
        <f t="shared" si="13"/>
        <v>2</v>
      </c>
      <c r="Q202" t="s">
        <v>2039</v>
      </c>
      <c r="R202" t="s">
        <v>2040</v>
      </c>
      <c r="S202" s="8">
        <f t="shared" si="14"/>
        <v>40262.208333333336</v>
      </c>
      <c r="T202" s="8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2"/>
        <v>6.8119047619047617</v>
      </c>
      <c r="P203" s="4">
        <f t="shared" si="13"/>
        <v>91</v>
      </c>
      <c r="Q203" t="s">
        <v>2037</v>
      </c>
      <c r="R203" t="s">
        <v>2038</v>
      </c>
      <c r="S203" s="8">
        <f t="shared" si="14"/>
        <v>41845.208333333336</v>
      </c>
      <c r="T203" s="8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2"/>
        <v>0.78831325301204824</v>
      </c>
      <c r="P204" s="4">
        <f t="shared" si="13"/>
        <v>79</v>
      </c>
      <c r="Q204" t="s">
        <v>2033</v>
      </c>
      <c r="R204" t="s">
        <v>2034</v>
      </c>
      <c r="S204" s="8">
        <f t="shared" si="14"/>
        <v>40818.208333333336</v>
      </c>
      <c r="T204" s="8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2"/>
        <v>1.3440792216817234</v>
      </c>
      <c r="P205" s="4">
        <f t="shared" si="13"/>
        <v>42</v>
      </c>
      <c r="Q205" t="s">
        <v>2039</v>
      </c>
      <c r="R205" t="s">
        <v>2040</v>
      </c>
      <c r="S205" s="8">
        <f t="shared" si="14"/>
        <v>42752.25</v>
      </c>
      <c r="T205" s="8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2"/>
        <v>3.372E-2</v>
      </c>
      <c r="P206" s="4">
        <f t="shared" si="13"/>
        <v>63</v>
      </c>
      <c r="Q206" t="s">
        <v>2035</v>
      </c>
      <c r="R206" t="s">
        <v>2058</v>
      </c>
      <c r="S206" s="8">
        <f t="shared" si="14"/>
        <v>40636.208333333336</v>
      </c>
      <c r="T206" s="8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2"/>
        <v>4.3184615384615386</v>
      </c>
      <c r="P207" s="4">
        <f t="shared" si="13"/>
        <v>70</v>
      </c>
      <c r="Q207" t="s">
        <v>2039</v>
      </c>
      <c r="R207" t="s">
        <v>2040</v>
      </c>
      <c r="S207" s="8">
        <f t="shared" si="14"/>
        <v>43390.208333333328</v>
      </c>
      <c r="T207" s="8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2"/>
        <v>0.38844444444444443</v>
      </c>
      <c r="P208" s="4">
        <f t="shared" si="13"/>
        <v>61</v>
      </c>
      <c r="Q208" t="s">
        <v>2047</v>
      </c>
      <c r="R208" t="s">
        <v>2053</v>
      </c>
      <c r="S208" s="8">
        <f t="shared" si="14"/>
        <v>40236.25</v>
      </c>
      <c r="T208" s="8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2"/>
        <v>4.2569999999999997</v>
      </c>
      <c r="P209" s="4">
        <f t="shared" si="13"/>
        <v>99</v>
      </c>
      <c r="Q209" t="s">
        <v>2035</v>
      </c>
      <c r="R209" t="s">
        <v>2036</v>
      </c>
      <c r="S209" s="8">
        <f t="shared" si="14"/>
        <v>43340.208333333328</v>
      </c>
      <c r="T209" s="8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2"/>
        <v>1.0112239715591671</v>
      </c>
      <c r="P210" s="4">
        <f t="shared" si="13"/>
        <v>96</v>
      </c>
      <c r="Q210" t="s">
        <v>2041</v>
      </c>
      <c r="R210" t="s">
        <v>2042</v>
      </c>
      <c r="S210" s="8">
        <f t="shared" si="14"/>
        <v>43048.25</v>
      </c>
      <c r="T210" s="8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2"/>
        <v>0.21188688946015424</v>
      </c>
      <c r="P211" s="4">
        <f t="shared" si="13"/>
        <v>51</v>
      </c>
      <c r="Q211" t="s">
        <v>2041</v>
      </c>
      <c r="R211" t="s">
        <v>2042</v>
      </c>
      <c r="S211" s="8">
        <f t="shared" si="14"/>
        <v>42496.208333333328</v>
      </c>
      <c r="T211" s="8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2"/>
        <v>0.67425531914893622</v>
      </c>
      <c r="P212" s="4">
        <f t="shared" si="13"/>
        <v>28</v>
      </c>
      <c r="Q212" t="s">
        <v>2041</v>
      </c>
      <c r="R212" t="s">
        <v>2063</v>
      </c>
      <c r="S212" s="8">
        <f t="shared" si="14"/>
        <v>42797.25</v>
      </c>
      <c r="T212" s="8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2"/>
        <v>0.9492337164750958</v>
      </c>
      <c r="P213" s="4">
        <f t="shared" si="13"/>
        <v>60</v>
      </c>
      <c r="Q213" t="s">
        <v>2039</v>
      </c>
      <c r="R213" t="s">
        <v>2040</v>
      </c>
      <c r="S213" s="8">
        <f t="shared" si="14"/>
        <v>41513.208333333336</v>
      </c>
      <c r="T213" s="8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2"/>
        <v>1.5185185185185186</v>
      </c>
      <c r="P214" s="4">
        <f t="shared" si="13"/>
        <v>73</v>
      </c>
      <c r="Q214" t="s">
        <v>2039</v>
      </c>
      <c r="R214" t="s">
        <v>2040</v>
      </c>
      <c r="S214" s="8">
        <f t="shared" si="14"/>
        <v>43814.25</v>
      </c>
      <c r="T214" s="8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2"/>
        <v>1.9516382252559727</v>
      </c>
      <c r="P215" s="4">
        <f t="shared" si="13"/>
        <v>39</v>
      </c>
      <c r="Q215" t="s">
        <v>2035</v>
      </c>
      <c r="R215" t="s">
        <v>2045</v>
      </c>
      <c r="S215" s="8">
        <f t="shared" si="14"/>
        <v>40488.208333333336</v>
      </c>
      <c r="T215" s="8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2"/>
        <v>10.231428571428571</v>
      </c>
      <c r="P216" s="4">
        <f t="shared" si="13"/>
        <v>86</v>
      </c>
      <c r="Q216" t="s">
        <v>2035</v>
      </c>
      <c r="R216" t="s">
        <v>2036</v>
      </c>
      <c r="S216" s="8">
        <f t="shared" si="14"/>
        <v>40409.208333333336</v>
      </c>
      <c r="T216" s="8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2"/>
        <v>3.8418367346938778E-2</v>
      </c>
      <c r="P217" s="4">
        <f t="shared" si="13"/>
        <v>42</v>
      </c>
      <c r="Q217" t="s">
        <v>2039</v>
      </c>
      <c r="R217" t="s">
        <v>2040</v>
      </c>
      <c r="S217" s="8">
        <f t="shared" si="14"/>
        <v>43509.25</v>
      </c>
      <c r="T217" s="8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2"/>
        <v>1.5507066557107643</v>
      </c>
      <c r="P218" s="4">
        <f t="shared" si="13"/>
        <v>103</v>
      </c>
      <c r="Q218" t="s">
        <v>2039</v>
      </c>
      <c r="R218" t="s">
        <v>2040</v>
      </c>
      <c r="S218" s="8">
        <f t="shared" si="14"/>
        <v>40869.25</v>
      </c>
      <c r="T218" s="8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2"/>
        <v>0.44753477588871715</v>
      </c>
      <c r="P219" s="4">
        <f t="shared" si="13"/>
        <v>62</v>
      </c>
      <c r="Q219" t="s">
        <v>2041</v>
      </c>
      <c r="R219" t="s">
        <v>2063</v>
      </c>
      <c r="S219" s="8">
        <f t="shared" si="14"/>
        <v>43583.208333333328</v>
      </c>
      <c r="T219" s="8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2"/>
        <v>2.1594736842105262</v>
      </c>
      <c r="P220" s="4">
        <f t="shared" si="13"/>
        <v>31</v>
      </c>
      <c r="Q220" t="s">
        <v>2041</v>
      </c>
      <c r="R220" t="s">
        <v>2052</v>
      </c>
      <c r="S220" s="8">
        <f t="shared" si="14"/>
        <v>40858.25</v>
      </c>
      <c r="T220" s="8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2"/>
        <v>3.3212709832134291</v>
      </c>
      <c r="P221" s="4">
        <f t="shared" si="13"/>
        <v>89</v>
      </c>
      <c r="Q221" t="s">
        <v>2041</v>
      </c>
      <c r="R221" t="s">
        <v>2049</v>
      </c>
      <c r="S221" s="8">
        <f t="shared" si="14"/>
        <v>41137.208333333336</v>
      </c>
      <c r="T221" s="8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2"/>
        <v>8.4430379746835441E-2</v>
      </c>
      <c r="P222" s="4">
        <f t="shared" si="13"/>
        <v>39</v>
      </c>
      <c r="Q222" t="s">
        <v>2039</v>
      </c>
      <c r="R222" t="s">
        <v>2040</v>
      </c>
      <c r="S222" s="8">
        <f t="shared" si="14"/>
        <v>40725.208333333336</v>
      </c>
      <c r="T222" s="8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2"/>
        <v>0.9862551440329218</v>
      </c>
      <c r="P223" s="4">
        <f t="shared" si="13"/>
        <v>54</v>
      </c>
      <c r="Q223" t="s">
        <v>2033</v>
      </c>
      <c r="R223" t="s">
        <v>2034</v>
      </c>
      <c r="S223" s="8">
        <f t="shared" si="14"/>
        <v>41081.208333333336</v>
      </c>
      <c r="T223" s="8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2"/>
        <v>1.3797916666666667</v>
      </c>
      <c r="P224" s="4">
        <f t="shared" si="13"/>
        <v>47</v>
      </c>
      <c r="Q224" t="s">
        <v>2054</v>
      </c>
      <c r="R224" t="s">
        <v>2055</v>
      </c>
      <c r="S224" s="8">
        <f t="shared" si="14"/>
        <v>41914.208333333336</v>
      </c>
      <c r="T224" s="8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2"/>
        <v>0.93810996563573879</v>
      </c>
      <c r="P225" s="4">
        <f t="shared" si="13"/>
        <v>87</v>
      </c>
      <c r="Q225" t="s">
        <v>2039</v>
      </c>
      <c r="R225" t="s">
        <v>2040</v>
      </c>
      <c r="S225" s="8">
        <f t="shared" si="14"/>
        <v>42445.208333333328</v>
      </c>
      <c r="T225" s="8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2"/>
        <v>4.0363930885529156</v>
      </c>
      <c r="P226" s="4">
        <f t="shared" si="13"/>
        <v>51</v>
      </c>
      <c r="Q226" t="s">
        <v>2041</v>
      </c>
      <c r="R226" t="s">
        <v>2063</v>
      </c>
      <c r="S226" s="8">
        <f t="shared" si="14"/>
        <v>41906.208333333336</v>
      </c>
      <c r="T226" s="8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2"/>
        <v>2.6017404129793511</v>
      </c>
      <c r="P227" s="4">
        <f t="shared" si="13"/>
        <v>29</v>
      </c>
      <c r="Q227" t="s">
        <v>2035</v>
      </c>
      <c r="R227" t="s">
        <v>2036</v>
      </c>
      <c r="S227" s="8">
        <f t="shared" si="14"/>
        <v>41762.208333333336</v>
      </c>
      <c r="T227" s="8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2"/>
        <v>3.6663333333333332</v>
      </c>
      <c r="P228" s="4">
        <f t="shared" si="13"/>
        <v>98</v>
      </c>
      <c r="Q228" t="s">
        <v>2054</v>
      </c>
      <c r="R228" t="s">
        <v>2055</v>
      </c>
      <c r="S228" s="8">
        <f t="shared" si="14"/>
        <v>40276.208333333336</v>
      </c>
      <c r="T228" s="8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2"/>
        <v>1.687208538587849</v>
      </c>
      <c r="P229" s="4">
        <f t="shared" si="13"/>
        <v>108</v>
      </c>
      <c r="Q229" t="s">
        <v>2050</v>
      </c>
      <c r="R229" t="s">
        <v>2061</v>
      </c>
      <c r="S229" s="8">
        <f t="shared" si="14"/>
        <v>42139.208333333328</v>
      </c>
      <c r="T229" s="8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2"/>
        <v>1.1990717911530093</v>
      </c>
      <c r="P230" s="4">
        <f t="shared" si="13"/>
        <v>66</v>
      </c>
      <c r="Q230" t="s">
        <v>2041</v>
      </c>
      <c r="R230" t="s">
        <v>2049</v>
      </c>
      <c r="S230" s="8">
        <f t="shared" si="14"/>
        <v>42613.208333333328</v>
      </c>
      <c r="T230" s="8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2"/>
        <v>1.936892523364486</v>
      </c>
      <c r="P231" s="4">
        <f t="shared" si="13"/>
        <v>64</v>
      </c>
      <c r="Q231" t="s">
        <v>2050</v>
      </c>
      <c r="R231" t="s">
        <v>2061</v>
      </c>
      <c r="S231" s="8">
        <f t="shared" si="14"/>
        <v>42887.208333333328</v>
      </c>
      <c r="T231" s="8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2"/>
        <v>4.2016666666666671</v>
      </c>
      <c r="P232" s="4">
        <f t="shared" si="13"/>
        <v>99</v>
      </c>
      <c r="Q232" t="s">
        <v>2050</v>
      </c>
      <c r="R232" t="s">
        <v>2051</v>
      </c>
      <c r="S232" s="8">
        <f t="shared" si="14"/>
        <v>43805.25</v>
      </c>
      <c r="T232" s="8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2"/>
        <v>0.76708333333333334</v>
      </c>
      <c r="P233" s="4">
        <f t="shared" si="13"/>
        <v>82</v>
      </c>
      <c r="Q233" t="s">
        <v>2039</v>
      </c>
      <c r="R233" t="s">
        <v>2040</v>
      </c>
      <c r="S233" s="8">
        <f t="shared" si="14"/>
        <v>41415.208333333336</v>
      </c>
      <c r="T233" s="8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2"/>
        <v>1.7126470588235294</v>
      </c>
      <c r="P234" s="4">
        <f t="shared" si="13"/>
        <v>63</v>
      </c>
      <c r="Q234" t="s">
        <v>2039</v>
      </c>
      <c r="R234" t="s">
        <v>2040</v>
      </c>
      <c r="S234" s="8">
        <f t="shared" si="14"/>
        <v>42576.208333333328</v>
      </c>
      <c r="T234" s="8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2"/>
        <v>1.5789473684210527</v>
      </c>
      <c r="P235" s="4">
        <f t="shared" si="13"/>
        <v>96</v>
      </c>
      <c r="Q235" t="s">
        <v>2041</v>
      </c>
      <c r="R235" t="s">
        <v>2049</v>
      </c>
      <c r="S235" s="8">
        <f t="shared" si="14"/>
        <v>40706.208333333336</v>
      </c>
      <c r="T235" s="8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2"/>
        <v>1.0908</v>
      </c>
      <c r="P236" s="4">
        <f t="shared" si="13"/>
        <v>54</v>
      </c>
      <c r="Q236" t="s">
        <v>2050</v>
      </c>
      <c r="R236" t="s">
        <v>2051</v>
      </c>
      <c r="S236" s="8">
        <f t="shared" si="14"/>
        <v>42969.208333333328</v>
      </c>
      <c r="T236" s="8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2"/>
        <v>0.41732558139534881</v>
      </c>
      <c r="P237" s="4">
        <f t="shared" si="13"/>
        <v>39</v>
      </c>
      <c r="Q237" t="s">
        <v>2041</v>
      </c>
      <c r="R237" t="s">
        <v>2049</v>
      </c>
      <c r="S237" s="8">
        <f t="shared" si="14"/>
        <v>42779.25</v>
      </c>
      <c r="T237" s="8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2"/>
        <v>0.10944303797468355</v>
      </c>
      <c r="P238" s="4">
        <f t="shared" si="13"/>
        <v>75</v>
      </c>
      <c r="Q238" t="s">
        <v>2035</v>
      </c>
      <c r="R238" t="s">
        <v>2036</v>
      </c>
      <c r="S238" s="8">
        <f t="shared" si="14"/>
        <v>43641.208333333328</v>
      </c>
      <c r="T238" s="8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2"/>
        <v>1.593763440860215</v>
      </c>
      <c r="P239" s="4">
        <f t="shared" si="13"/>
        <v>45</v>
      </c>
      <c r="Q239" t="s">
        <v>2041</v>
      </c>
      <c r="R239" t="s">
        <v>2049</v>
      </c>
      <c r="S239" s="8">
        <f t="shared" si="14"/>
        <v>41754.208333333336</v>
      </c>
      <c r="T239" s="8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2"/>
        <v>4.2241666666666671</v>
      </c>
      <c r="P240" s="4">
        <f t="shared" si="13"/>
        <v>104</v>
      </c>
      <c r="Q240" t="s">
        <v>2039</v>
      </c>
      <c r="R240" t="s">
        <v>2040</v>
      </c>
      <c r="S240" s="8">
        <f t="shared" si="14"/>
        <v>43083.25</v>
      </c>
      <c r="T240" s="8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2"/>
        <v>0.97718749999999999</v>
      </c>
      <c r="P241" s="4">
        <f t="shared" si="13"/>
        <v>76</v>
      </c>
      <c r="Q241" t="s">
        <v>2037</v>
      </c>
      <c r="R241" t="s">
        <v>2046</v>
      </c>
      <c r="S241" s="8">
        <f t="shared" si="14"/>
        <v>42245.208333333328</v>
      </c>
      <c r="T241" s="8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2"/>
        <v>4.1878911564625847</v>
      </c>
      <c r="P242" s="4">
        <f t="shared" si="13"/>
        <v>69</v>
      </c>
      <c r="Q242" t="s">
        <v>2039</v>
      </c>
      <c r="R242" t="s">
        <v>2040</v>
      </c>
      <c r="S242" s="8">
        <f t="shared" si="14"/>
        <v>40396.208333333336</v>
      </c>
      <c r="T242" s="8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2"/>
        <v>1.0191632047477746</v>
      </c>
      <c r="P243" s="4">
        <f t="shared" si="13"/>
        <v>101</v>
      </c>
      <c r="Q243" t="s">
        <v>2047</v>
      </c>
      <c r="R243" t="s">
        <v>2048</v>
      </c>
      <c r="S243" s="8">
        <f t="shared" si="14"/>
        <v>41742.208333333336</v>
      </c>
      <c r="T243" s="8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2"/>
        <v>1.2772619047619047</v>
      </c>
      <c r="P244" s="4">
        <f t="shared" si="13"/>
        <v>42</v>
      </c>
      <c r="Q244" t="s">
        <v>2035</v>
      </c>
      <c r="R244" t="s">
        <v>2036</v>
      </c>
      <c r="S244" s="8">
        <f t="shared" si="14"/>
        <v>42865.208333333328</v>
      </c>
      <c r="T244" s="8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2"/>
        <v>4.4521739130434783</v>
      </c>
      <c r="P245" s="4">
        <f t="shared" si="13"/>
        <v>43</v>
      </c>
      <c r="Q245" t="s">
        <v>2039</v>
      </c>
      <c r="R245" t="s">
        <v>2040</v>
      </c>
      <c r="S245" s="8">
        <f t="shared" si="14"/>
        <v>43163.25</v>
      </c>
      <c r="T245" s="8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2"/>
        <v>5.6971428571428575</v>
      </c>
      <c r="P246" s="4">
        <f t="shared" si="13"/>
        <v>75</v>
      </c>
      <c r="Q246" t="s">
        <v>2039</v>
      </c>
      <c r="R246" t="s">
        <v>2040</v>
      </c>
      <c r="S246" s="8">
        <f t="shared" si="14"/>
        <v>41834.208333333336</v>
      </c>
      <c r="T246" s="8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2"/>
        <v>5.0934482758620687</v>
      </c>
      <c r="P247" s="4">
        <f t="shared" si="13"/>
        <v>69</v>
      </c>
      <c r="Q247" t="s">
        <v>2039</v>
      </c>
      <c r="R247" t="s">
        <v>2040</v>
      </c>
      <c r="S247" s="8">
        <f t="shared" si="14"/>
        <v>41736.208333333336</v>
      </c>
      <c r="T247" s="8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2"/>
        <v>3.2553333333333332</v>
      </c>
      <c r="P248" s="4">
        <f t="shared" si="13"/>
        <v>65</v>
      </c>
      <c r="Q248" t="s">
        <v>2037</v>
      </c>
      <c r="R248" t="s">
        <v>2038</v>
      </c>
      <c r="S248" s="8">
        <f t="shared" si="14"/>
        <v>41491.208333333336</v>
      </c>
      <c r="T248" s="8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2"/>
        <v>9.3261616161616168</v>
      </c>
      <c r="P249" s="4">
        <f t="shared" si="13"/>
        <v>98</v>
      </c>
      <c r="Q249" t="s">
        <v>2047</v>
      </c>
      <c r="R249" t="s">
        <v>2053</v>
      </c>
      <c r="S249" s="8">
        <f t="shared" si="14"/>
        <v>42726.25</v>
      </c>
      <c r="T249" s="8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2"/>
        <v>2.1133870967741935</v>
      </c>
      <c r="P250" s="4">
        <f t="shared" si="13"/>
        <v>60</v>
      </c>
      <c r="Q250" t="s">
        <v>2050</v>
      </c>
      <c r="R250" t="s">
        <v>2061</v>
      </c>
      <c r="S250" s="8">
        <f t="shared" si="14"/>
        <v>42004.25</v>
      </c>
      <c r="T250" s="8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2"/>
        <v>2.7332520325203253</v>
      </c>
      <c r="P251" s="4">
        <f t="shared" si="13"/>
        <v>26</v>
      </c>
      <c r="Q251" t="s">
        <v>2047</v>
      </c>
      <c r="R251" t="s">
        <v>2059</v>
      </c>
      <c r="S251" s="8">
        <f t="shared" si="14"/>
        <v>42006.25</v>
      </c>
      <c r="T251" s="8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2"/>
        <v>0.03</v>
      </c>
      <c r="P252" s="4">
        <f t="shared" si="13"/>
        <v>3</v>
      </c>
      <c r="Q252" t="s">
        <v>2035</v>
      </c>
      <c r="R252" t="s">
        <v>2036</v>
      </c>
      <c r="S252" s="8">
        <f t="shared" si="14"/>
        <v>40203.25</v>
      </c>
      <c r="T252" s="8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2"/>
        <v>0.54084507042253516</v>
      </c>
      <c r="P253" s="4">
        <f t="shared" si="13"/>
        <v>38</v>
      </c>
      <c r="Q253" t="s">
        <v>2039</v>
      </c>
      <c r="R253" t="s">
        <v>2040</v>
      </c>
      <c r="S253" s="8">
        <f t="shared" si="14"/>
        <v>41252.25</v>
      </c>
      <c r="T253" s="8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2"/>
        <v>6.2629999999999999</v>
      </c>
      <c r="P254" s="4">
        <f t="shared" si="13"/>
        <v>106</v>
      </c>
      <c r="Q254" t="s">
        <v>2039</v>
      </c>
      <c r="R254" t="s">
        <v>2040</v>
      </c>
      <c r="S254" s="8">
        <f t="shared" si="14"/>
        <v>41572.208333333336</v>
      </c>
      <c r="T254" s="8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2"/>
        <v>0.8902139917695473</v>
      </c>
      <c r="P255" s="4">
        <f t="shared" si="13"/>
        <v>81</v>
      </c>
      <c r="Q255" t="s">
        <v>2041</v>
      </c>
      <c r="R255" t="s">
        <v>2044</v>
      </c>
      <c r="S255" s="8">
        <f t="shared" si="14"/>
        <v>40641.208333333336</v>
      </c>
      <c r="T255" s="8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2"/>
        <v>1.8489130434782608</v>
      </c>
      <c r="P256" s="4">
        <f t="shared" si="13"/>
        <v>96</v>
      </c>
      <c r="Q256" t="s">
        <v>2047</v>
      </c>
      <c r="R256" t="s">
        <v>2048</v>
      </c>
      <c r="S256" s="8">
        <f t="shared" si="14"/>
        <v>42787.25</v>
      </c>
      <c r="T256" s="8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2"/>
        <v>1.2016770186335404</v>
      </c>
      <c r="P257" s="4">
        <f t="shared" si="13"/>
        <v>57</v>
      </c>
      <c r="Q257" t="s">
        <v>2035</v>
      </c>
      <c r="R257" t="s">
        <v>2036</v>
      </c>
      <c r="S257" s="8">
        <f t="shared" si="14"/>
        <v>40590.25</v>
      </c>
      <c r="T257" s="8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2"/>
        <v>0.23390243902439026</v>
      </c>
      <c r="P258" s="4">
        <f t="shared" si="13"/>
        <v>63</v>
      </c>
      <c r="Q258" t="s">
        <v>2035</v>
      </c>
      <c r="R258" t="s">
        <v>2036</v>
      </c>
      <c r="S258" s="8">
        <f t="shared" si="14"/>
        <v>42393.25</v>
      </c>
      <c r="T258" s="8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ref="O259:O322" si="16">E259/D259</f>
        <v>1.46</v>
      </c>
      <c r="P259" s="4">
        <f t="shared" ref="P259:P322" si="17">IF(E259,QUOTIENT(E259,G259),0)</f>
        <v>90</v>
      </c>
      <c r="Q259" t="s">
        <v>2039</v>
      </c>
      <c r="R259" t="s">
        <v>2040</v>
      </c>
      <c r="S259" s="8">
        <f t="shared" ref="S259:S322" si="18">(((J259/60)/60)/24)+DATE(1970,1,1)</f>
        <v>41338.25</v>
      </c>
      <c r="T259" s="8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si="16"/>
        <v>2.6848000000000001</v>
      </c>
      <c r="P260" s="4">
        <f t="shared" si="17"/>
        <v>72</v>
      </c>
      <c r="Q260" t="s">
        <v>2039</v>
      </c>
      <c r="R260" t="s">
        <v>2040</v>
      </c>
      <c r="S260" s="8">
        <f t="shared" si="18"/>
        <v>42712.25</v>
      </c>
      <c r="T260" s="8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16"/>
        <v>5.9749999999999996</v>
      </c>
      <c r="P261" s="4">
        <f t="shared" si="17"/>
        <v>77</v>
      </c>
      <c r="Q261" t="s">
        <v>2054</v>
      </c>
      <c r="R261" t="s">
        <v>2055</v>
      </c>
      <c r="S261" s="8">
        <f t="shared" si="18"/>
        <v>41251.25</v>
      </c>
      <c r="T261" s="8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16"/>
        <v>1.5769841269841269</v>
      </c>
      <c r="P262" s="4">
        <f t="shared" si="17"/>
        <v>38</v>
      </c>
      <c r="Q262" t="s">
        <v>2035</v>
      </c>
      <c r="R262" t="s">
        <v>2036</v>
      </c>
      <c r="S262" s="8">
        <f t="shared" si="18"/>
        <v>41180.208333333336</v>
      </c>
      <c r="T262" s="8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16"/>
        <v>0.31201660735468567</v>
      </c>
      <c r="P263" s="4">
        <f t="shared" si="17"/>
        <v>57</v>
      </c>
      <c r="Q263" t="s">
        <v>2035</v>
      </c>
      <c r="R263" t="s">
        <v>2036</v>
      </c>
      <c r="S263" s="8">
        <f t="shared" si="18"/>
        <v>40415.208333333336</v>
      </c>
      <c r="T263" s="8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16"/>
        <v>3.1341176470588237</v>
      </c>
      <c r="P264" s="4">
        <f t="shared" si="17"/>
        <v>49</v>
      </c>
      <c r="Q264" t="s">
        <v>2035</v>
      </c>
      <c r="R264" t="s">
        <v>2045</v>
      </c>
      <c r="S264" s="8">
        <f t="shared" si="18"/>
        <v>40638.208333333336</v>
      </c>
      <c r="T264" s="8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16"/>
        <v>3.7089655172413791</v>
      </c>
      <c r="P265" s="4">
        <f t="shared" si="17"/>
        <v>54</v>
      </c>
      <c r="Q265" t="s">
        <v>2054</v>
      </c>
      <c r="R265" t="s">
        <v>2055</v>
      </c>
      <c r="S265" s="8">
        <f t="shared" si="18"/>
        <v>40187.25</v>
      </c>
      <c r="T265" s="8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16"/>
        <v>3.6266447368421053</v>
      </c>
      <c r="P266" s="4">
        <f t="shared" si="17"/>
        <v>30</v>
      </c>
      <c r="Q266" t="s">
        <v>2039</v>
      </c>
      <c r="R266" t="s">
        <v>2040</v>
      </c>
      <c r="S266" s="8">
        <f t="shared" si="18"/>
        <v>41317.25</v>
      </c>
      <c r="T266" s="8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16"/>
        <v>1.2308163265306122</v>
      </c>
      <c r="P267" s="4">
        <f t="shared" si="17"/>
        <v>70</v>
      </c>
      <c r="Q267" t="s">
        <v>2039</v>
      </c>
      <c r="R267" t="s">
        <v>2040</v>
      </c>
      <c r="S267" s="8">
        <f t="shared" si="18"/>
        <v>42372.25</v>
      </c>
      <c r="T267" s="8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16"/>
        <v>0.76766756032171579</v>
      </c>
      <c r="P268" s="4">
        <f t="shared" si="17"/>
        <v>26</v>
      </c>
      <c r="Q268" t="s">
        <v>2035</v>
      </c>
      <c r="R268" t="s">
        <v>2058</v>
      </c>
      <c r="S268" s="8">
        <f t="shared" si="18"/>
        <v>41950.25</v>
      </c>
      <c r="T268" s="8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16"/>
        <v>2.3362012987012988</v>
      </c>
      <c r="P269" s="4">
        <f t="shared" si="17"/>
        <v>51</v>
      </c>
      <c r="Q269" t="s">
        <v>2039</v>
      </c>
      <c r="R269" t="s">
        <v>2040</v>
      </c>
      <c r="S269" s="8">
        <f t="shared" si="18"/>
        <v>41206.208333333336</v>
      </c>
      <c r="T269" s="8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16"/>
        <v>1.8053333333333332</v>
      </c>
      <c r="P270" s="4">
        <f t="shared" si="17"/>
        <v>56</v>
      </c>
      <c r="Q270" t="s">
        <v>2041</v>
      </c>
      <c r="R270" t="s">
        <v>2042</v>
      </c>
      <c r="S270" s="8">
        <f t="shared" si="18"/>
        <v>41186.208333333336</v>
      </c>
      <c r="T270" s="8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16"/>
        <v>2.5262857142857142</v>
      </c>
      <c r="P271" s="4">
        <f t="shared" si="17"/>
        <v>101</v>
      </c>
      <c r="Q271" t="s">
        <v>2041</v>
      </c>
      <c r="R271" t="s">
        <v>2060</v>
      </c>
      <c r="S271" s="8">
        <f t="shared" si="18"/>
        <v>43496.25</v>
      </c>
      <c r="T271" s="8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16"/>
        <v>0.27176538240368026</v>
      </c>
      <c r="P272" s="4">
        <f t="shared" si="17"/>
        <v>25</v>
      </c>
      <c r="Q272" t="s">
        <v>2050</v>
      </c>
      <c r="R272" t="s">
        <v>2051</v>
      </c>
      <c r="S272" s="8">
        <f t="shared" si="18"/>
        <v>40514.25</v>
      </c>
      <c r="T272" s="8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16"/>
        <v>1.2706571242680547E-2</v>
      </c>
      <c r="P273" s="4">
        <f t="shared" si="17"/>
        <v>32</v>
      </c>
      <c r="Q273" t="s">
        <v>2054</v>
      </c>
      <c r="R273" t="s">
        <v>2055</v>
      </c>
      <c r="S273" s="8">
        <f t="shared" si="18"/>
        <v>42345.25</v>
      </c>
      <c r="T273" s="8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16"/>
        <v>3.0400978473581213</v>
      </c>
      <c r="P274" s="4">
        <f t="shared" si="17"/>
        <v>82</v>
      </c>
      <c r="Q274" t="s">
        <v>2039</v>
      </c>
      <c r="R274" t="s">
        <v>2040</v>
      </c>
      <c r="S274" s="8">
        <f t="shared" si="18"/>
        <v>43656.208333333328</v>
      </c>
      <c r="T274" s="8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16"/>
        <v>1.3723076923076922</v>
      </c>
      <c r="P275" s="4">
        <f t="shared" si="17"/>
        <v>37</v>
      </c>
      <c r="Q275" t="s">
        <v>2039</v>
      </c>
      <c r="R275" t="s">
        <v>2040</v>
      </c>
      <c r="S275" s="8">
        <f t="shared" si="18"/>
        <v>42995.208333333328</v>
      </c>
      <c r="T275" s="8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16"/>
        <v>0.32208333333333333</v>
      </c>
      <c r="P276" s="4">
        <f t="shared" si="17"/>
        <v>51</v>
      </c>
      <c r="Q276" t="s">
        <v>2039</v>
      </c>
      <c r="R276" t="s">
        <v>2040</v>
      </c>
      <c r="S276" s="8">
        <f t="shared" si="18"/>
        <v>43045.25</v>
      </c>
      <c r="T276" s="8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16"/>
        <v>2.4151282051282053</v>
      </c>
      <c r="P277" s="4">
        <f t="shared" si="17"/>
        <v>81</v>
      </c>
      <c r="Q277" t="s">
        <v>2047</v>
      </c>
      <c r="R277" t="s">
        <v>2059</v>
      </c>
      <c r="S277" s="8">
        <f t="shared" si="18"/>
        <v>43561.208333333328</v>
      </c>
      <c r="T277" s="8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16"/>
        <v>0.96799999999999997</v>
      </c>
      <c r="P278" s="4">
        <f t="shared" si="17"/>
        <v>40</v>
      </c>
      <c r="Q278" t="s">
        <v>2050</v>
      </c>
      <c r="R278" t="s">
        <v>2051</v>
      </c>
      <c r="S278" s="8">
        <f t="shared" si="18"/>
        <v>41018.208333333336</v>
      </c>
      <c r="T278" s="8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16"/>
        <v>10.664285714285715</v>
      </c>
      <c r="P279" s="4">
        <f t="shared" si="17"/>
        <v>89</v>
      </c>
      <c r="Q279" t="s">
        <v>2039</v>
      </c>
      <c r="R279" t="s">
        <v>2040</v>
      </c>
      <c r="S279" s="8">
        <f t="shared" si="18"/>
        <v>40378.208333333336</v>
      </c>
      <c r="T279" s="8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16"/>
        <v>3.2588888888888889</v>
      </c>
      <c r="P280" s="4">
        <f t="shared" si="17"/>
        <v>96</v>
      </c>
      <c r="Q280" t="s">
        <v>2037</v>
      </c>
      <c r="R280" t="s">
        <v>2038</v>
      </c>
      <c r="S280" s="8">
        <f t="shared" si="18"/>
        <v>41239.25</v>
      </c>
      <c r="T280" s="8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16"/>
        <v>1.7070000000000001</v>
      </c>
      <c r="P281" s="4">
        <f t="shared" si="17"/>
        <v>25</v>
      </c>
      <c r="Q281" t="s">
        <v>2039</v>
      </c>
      <c r="R281" t="s">
        <v>2040</v>
      </c>
      <c r="S281" s="8">
        <f t="shared" si="18"/>
        <v>43346.208333333328</v>
      </c>
      <c r="T281" s="8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16"/>
        <v>5.8144</v>
      </c>
      <c r="P282" s="4">
        <f t="shared" si="17"/>
        <v>36</v>
      </c>
      <c r="Q282" t="s">
        <v>2041</v>
      </c>
      <c r="R282" t="s">
        <v>2049</v>
      </c>
      <c r="S282" s="8">
        <f t="shared" si="18"/>
        <v>43060.25</v>
      </c>
      <c r="T282" s="8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16"/>
        <v>0.91520972644376897</v>
      </c>
      <c r="P283" s="4">
        <f t="shared" si="17"/>
        <v>73</v>
      </c>
      <c r="Q283" t="s">
        <v>2039</v>
      </c>
      <c r="R283" t="s">
        <v>2040</v>
      </c>
      <c r="S283" s="8">
        <f t="shared" si="18"/>
        <v>40979.25</v>
      </c>
      <c r="T283" s="8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16"/>
        <v>1.0804761904761904</v>
      </c>
      <c r="P284" s="4">
        <f t="shared" si="17"/>
        <v>68</v>
      </c>
      <c r="Q284" t="s">
        <v>2041</v>
      </c>
      <c r="R284" t="s">
        <v>2060</v>
      </c>
      <c r="S284" s="8">
        <f t="shared" si="18"/>
        <v>42701.25</v>
      </c>
      <c r="T284" s="8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16"/>
        <v>0.18728395061728395</v>
      </c>
      <c r="P285" s="4">
        <f t="shared" si="17"/>
        <v>52</v>
      </c>
      <c r="Q285" t="s">
        <v>2035</v>
      </c>
      <c r="R285" t="s">
        <v>2036</v>
      </c>
      <c r="S285" s="8">
        <f t="shared" si="18"/>
        <v>42520.208333333328</v>
      </c>
      <c r="T285" s="8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16"/>
        <v>0.83193877551020412</v>
      </c>
      <c r="P286" s="4">
        <f t="shared" si="17"/>
        <v>61</v>
      </c>
      <c r="Q286" t="s">
        <v>2037</v>
      </c>
      <c r="R286" t="s">
        <v>2038</v>
      </c>
      <c r="S286" s="8">
        <f t="shared" si="18"/>
        <v>41030.208333333336</v>
      </c>
      <c r="T286" s="8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16"/>
        <v>7.0633333333333335</v>
      </c>
      <c r="P287" s="4">
        <f t="shared" si="17"/>
        <v>25</v>
      </c>
      <c r="Q287" t="s">
        <v>2039</v>
      </c>
      <c r="R287" t="s">
        <v>2040</v>
      </c>
      <c r="S287" s="8">
        <f t="shared" si="18"/>
        <v>42623.208333333328</v>
      </c>
      <c r="T287" s="8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16"/>
        <v>0.17446030330062445</v>
      </c>
      <c r="P288" s="4">
        <f t="shared" si="17"/>
        <v>106</v>
      </c>
      <c r="Q288" t="s">
        <v>2039</v>
      </c>
      <c r="R288" t="s">
        <v>2040</v>
      </c>
      <c r="S288" s="8">
        <f t="shared" si="18"/>
        <v>42697.25</v>
      </c>
      <c r="T288" s="8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16"/>
        <v>2.0973015873015872</v>
      </c>
      <c r="P289" s="4">
        <f t="shared" si="17"/>
        <v>75</v>
      </c>
      <c r="Q289" t="s">
        <v>2035</v>
      </c>
      <c r="R289" t="s">
        <v>2043</v>
      </c>
      <c r="S289" s="8">
        <f t="shared" si="18"/>
        <v>42122.208333333328</v>
      </c>
      <c r="T289" s="8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16"/>
        <v>0.97785714285714287</v>
      </c>
      <c r="P290" s="4">
        <f t="shared" si="17"/>
        <v>39</v>
      </c>
      <c r="Q290" t="s">
        <v>2035</v>
      </c>
      <c r="R290" t="s">
        <v>2057</v>
      </c>
      <c r="S290" s="8">
        <f t="shared" si="18"/>
        <v>40982.208333333336</v>
      </c>
      <c r="T290" s="8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16"/>
        <v>16.842500000000001</v>
      </c>
      <c r="P291" s="4">
        <f t="shared" si="17"/>
        <v>39</v>
      </c>
      <c r="Q291" t="s">
        <v>2039</v>
      </c>
      <c r="R291" t="s">
        <v>2040</v>
      </c>
      <c r="S291" s="8">
        <f t="shared" si="18"/>
        <v>42219.208333333328</v>
      </c>
      <c r="T291" s="8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16"/>
        <v>0.54402135231316728</v>
      </c>
      <c r="P292" s="4">
        <f t="shared" si="17"/>
        <v>101</v>
      </c>
      <c r="Q292" t="s">
        <v>2041</v>
      </c>
      <c r="R292" t="s">
        <v>2042</v>
      </c>
      <c r="S292" s="8">
        <f t="shared" si="18"/>
        <v>41404.208333333336</v>
      </c>
      <c r="T292" s="8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16"/>
        <v>4.5661111111111108</v>
      </c>
      <c r="P293" s="4">
        <f t="shared" si="17"/>
        <v>76</v>
      </c>
      <c r="Q293" t="s">
        <v>2037</v>
      </c>
      <c r="R293" t="s">
        <v>2038</v>
      </c>
      <c r="S293" s="8">
        <f t="shared" si="18"/>
        <v>40831.208333333336</v>
      </c>
      <c r="T293" s="8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16"/>
        <v>9.8219178082191785E-2</v>
      </c>
      <c r="P294" s="4">
        <f t="shared" si="17"/>
        <v>71</v>
      </c>
      <c r="Q294" t="s">
        <v>2033</v>
      </c>
      <c r="R294" t="s">
        <v>2034</v>
      </c>
      <c r="S294" s="8">
        <f t="shared" si="18"/>
        <v>40984.208333333336</v>
      </c>
      <c r="T294" s="8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16"/>
        <v>0.16384615384615384</v>
      </c>
      <c r="P295" s="4">
        <f t="shared" si="17"/>
        <v>33</v>
      </c>
      <c r="Q295" t="s">
        <v>2039</v>
      </c>
      <c r="R295" t="s">
        <v>2040</v>
      </c>
      <c r="S295" s="8">
        <f t="shared" si="18"/>
        <v>40456.208333333336</v>
      </c>
      <c r="T295" s="8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16"/>
        <v>13.396666666666667</v>
      </c>
      <c r="P296" s="4">
        <f t="shared" si="17"/>
        <v>43</v>
      </c>
      <c r="Q296" t="s">
        <v>2039</v>
      </c>
      <c r="R296" t="s">
        <v>2040</v>
      </c>
      <c r="S296" s="8">
        <f t="shared" si="18"/>
        <v>43399.208333333328</v>
      </c>
      <c r="T296" s="8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16"/>
        <v>0.35650077760497667</v>
      </c>
      <c r="P297" s="4">
        <f t="shared" si="17"/>
        <v>36</v>
      </c>
      <c r="Q297" t="s">
        <v>2039</v>
      </c>
      <c r="R297" t="s">
        <v>2040</v>
      </c>
      <c r="S297" s="8">
        <f t="shared" si="18"/>
        <v>41562.208333333336</v>
      </c>
      <c r="T297" s="8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16"/>
        <v>0.54950819672131146</v>
      </c>
      <c r="P298" s="4">
        <f t="shared" si="17"/>
        <v>88</v>
      </c>
      <c r="Q298" t="s">
        <v>2039</v>
      </c>
      <c r="R298" t="s">
        <v>2040</v>
      </c>
      <c r="S298" s="8">
        <f t="shared" si="18"/>
        <v>43493.25</v>
      </c>
      <c r="T298" s="8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16"/>
        <v>0.94236111111111109</v>
      </c>
      <c r="P299" s="4">
        <f t="shared" si="17"/>
        <v>65</v>
      </c>
      <c r="Q299" t="s">
        <v>2039</v>
      </c>
      <c r="R299" t="s">
        <v>2040</v>
      </c>
      <c r="S299" s="8">
        <f t="shared" si="18"/>
        <v>41653.25</v>
      </c>
      <c r="T299" s="8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16"/>
        <v>1.4391428571428571</v>
      </c>
      <c r="P300" s="4">
        <f t="shared" si="17"/>
        <v>69</v>
      </c>
      <c r="Q300" t="s">
        <v>2035</v>
      </c>
      <c r="R300" t="s">
        <v>2036</v>
      </c>
      <c r="S300" s="8">
        <f t="shared" si="18"/>
        <v>42426.25</v>
      </c>
      <c r="T300" s="8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16"/>
        <v>0.51421052631578945</v>
      </c>
      <c r="P301" s="4">
        <f t="shared" si="17"/>
        <v>39</v>
      </c>
      <c r="Q301" t="s">
        <v>2033</v>
      </c>
      <c r="R301" t="s">
        <v>2034</v>
      </c>
      <c r="S301" s="8">
        <f t="shared" si="18"/>
        <v>42432.25</v>
      </c>
      <c r="T301" s="8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16"/>
        <v>0.05</v>
      </c>
      <c r="P302" s="4">
        <f t="shared" si="17"/>
        <v>5</v>
      </c>
      <c r="Q302" t="s">
        <v>2047</v>
      </c>
      <c r="R302" t="s">
        <v>2048</v>
      </c>
      <c r="S302" s="8">
        <f t="shared" si="18"/>
        <v>42977.208333333328</v>
      </c>
      <c r="T302" s="8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16"/>
        <v>13.446666666666667</v>
      </c>
      <c r="P303" s="4">
        <f t="shared" si="17"/>
        <v>41</v>
      </c>
      <c r="Q303" t="s">
        <v>2041</v>
      </c>
      <c r="R303" t="s">
        <v>2042</v>
      </c>
      <c r="S303" s="8">
        <f t="shared" si="18"/>
        <v>42061.25</v>
      </c>
      <c r="T303" s="8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16"/>
        <v>0.31844940867279897</v>
      </c>
      <c r="P304" s="4">
        <f t="shared" si="17"/>
        <v>98</v>
      </c>
      <c r="Q304" t="s">
        <v>2039</v>
      </c>
      <c r="R304" t="s">
        <v>2040</v>
      </c>
      <c r="S304" s="8">
        <f t="shared" si="18"/>
        <v>43345.208333333328</v>
      </c>
      <c r="T304" s="8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16"/>
        <v>0.82617647058823529</v>
      </c>
      <c r="P305" s="4">
        <f t="shared" si="17"/>
        <v>87</v>
      </c>
      <c r="Q305" t="s">
        <v>2035</v>
      </c>
      <c r="R305" t="s">
        <v>2045</v>
      </c>
      <c r="S305" s="8">
        <f t="shared" si="18"/>
        <v>42376.25</v>
      </c>
      <c r="T305" s="8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16"/>
        <v>5.4614285714285717</v>
      </c>
      <c r="P306" s="4">
        <f t="shared" si="17"/>
        <v>80</v>
      </c>
      <c r="Q306" t="s">
        <v>2041</v>
      </c>
      <c r="R306" t="s">
        <v>2042</v>
      </c>
      <c r="S306" s="8">
        <f t="shared" si="18"/>
        <v>42589.208333333328</v>
      </c>
      <c r="T306" s="8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16"/>
        <v>2.8621428571428571</v>
      </c>
      <c r="P307" s="4">
        <f t="shared" si="17"/>
        <v>94</v>
      </c>
      <c r="Q307" t="s">
        <v>2039</v>
      </c>
      <c r="R307" t="s">
        <v>2040</v>
      </c>
      <c r="S307" s="8">
        <f t="shared" si="18"/>
        <v>42448.208333333328</v>
      </c>
      <c r="T307" s="8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16"/>
        <v>7.9076923076923072E-2</v>
      </c>
      <c r="P308" s="4">
        <f t="shared" si="17"/>
        <v>73</v>
      </c>
      <c r="Q308" t="s">
        <v>2039</v>
      </c>
      <c r="R308" t="s">
        <v>2040</v>
      </c>
      <c r="S308" s="8">
        <f t="shared" si="18"/>
        <v>42930.208333333328</v>
      </c>
      <c r="T308" s="8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16"/>
        <v>1.3213677811550153</v>
      </c>
      <c r="P309" s="4">
        <f t="shared" si="17"/>
        <v>65</v>
      </c>
      <c r="Q309" t="s">
        <v>2047</v>
      </c>
      <c r="R309" t="s">
        <v>2053</v>
      </c>
      <c r="S309" s="8">
        <f t="shared" si="18"/>
        <v>41066.208333333336</v>
      </c>
      <c r="T309" s="8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16"/>
        <v>0.74077834179357027</v>
      </c>
      <c r="P310" s="4">
        <f t="shared" si="17"/>
        <v>109</v>
      </c>
      <c r="Q310" t="s">
        <v>2039</v>
      </c>
      <c r="R310" t="s">
        <v>2040</v>
      </c>
      <c r="S310" s="8">
        <f t="shared" si="18"/>
        <v>40651.208333333336</v>
      </c>
      <c r="T310" s="8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16"/>
        <v>0.75292682926829269</v>
      </c>
      <c r="P311" s="4">
        <f t="shared" si="17"/>
        <v>41</v>
      </c>
      <c r="Q311" t="s">
        <v>2035</v>
      </c>
      <c r="R311" t="s">
        <v>2045</v>
      </c>
      <c r="S311" s="8">
        <f t="shared" si="18"/>
        <v>40807.208333333336</v>
      </c>
      <c r="T311" s="8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16"/>
        <v>0.20333333333333334</v>
      </c>
      <c r="P312" s="4">
        <f t="shared" si="17"/>
        <v>99</v>
      </c>
      <c r="Q312" t="s">
        <v>2050</v>
      </c>
      <c r="R312" t="s">
        <v>2051</v>
      </c>
      <c r="S312" s="8">
        <f t="shared" si="18"/>
        <v>40277.208333333336</v>
      </c>
      <c r="T312" s="8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16"/>
        <v>2.0336507936507937</v>
      </c>
      <c r="P313" s="4">
        <f t="shared" si="17"/>
        <v>105</v>
      </c>
      <c r="Q313" t="s">
        <v>2039</v>
      </c>
      <c r="R313" t="s">
        <v>2040</v>
      </c>
      <c r="S313" s="8">
        <f t="shared" si="18"/>
        <v>40590.25</v>
      </c>
      <c r="T313" s="8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16"/>
        <v>3.1022842639593908</v>
      </c>
      <c r="P314" s="4">
        <f t="shared" si="17"/>
        <v>48</v>
      </c>
      <c r="Q314" t="s">
        <v>2039</v>
      </c>
      <c r="R314" t="s">
        <v>2040</v>
      </c>
      <c r="S314" s="8">
        <f t="shared" si="18"/>
        <v>41572.208333333336</v>
      </c>
      <c r="T314" s="8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16"/>
        <v>3.9531818181818181</v>
      </c>
      <c r="P315" s="4">
        <f t="shared" si="17"/>
        <v>39</v>
      </c>
      <c r="Q315" t="s">
        <v>2035</v>
      </c>
      <c r="R315" t="s">
        <v>2036</v>
      </c>
      <c r="S315" s="8">
        <f t="shared" si="18"/>
        <v>40966.25</v>
      </c>
      <c r="T315" s="8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16"/>
        <v>2.9471428571428571</v>
      </c>
      <c r="P316" s="4">
        <f t="shared" si="17"/>
        <v>31</v>
      </c>
      <c r="Q316" t="s">
        <v>2041</v>
      </c>
      <c r="R316" t="s">
        <v>2042</v>
      </c>
      <c r="S316" s="8">
        <f t="shared" si="18"/>
        <v>43536.208333333328</v>
      </c>
      <c r="T316" s="8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16"/>
        <v>0.33894736842105261</v>
      </c>
      <c r="P317" s="4">
        <f t="shared" si="17"/>
        <v>103</v>
      </c>
      <c r="Q317" t="s">
        <v>2039</v>
      </c>
      <c r="R317" t="s">
        <v>2040</v>
      </c>
      <c r="S317" s="8">
        <f t="shared" si="18"/>
        <v>41783.208333333336</v>
      </c>
      <c r="T317" s="8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16"/>
        <v>0.66677083333333331</v>
      </c>
      <c r="P318" s="4">
        <f t="shared" si="17"/>
        <v>59</v>
      </c>
      <c r="Q318" t="s">
        <v>2033</v>
      </c>
      <c r="R318" t="s">
        <v>2034</v>
      </c>
      <c r="S318" s="8">
        <f t="shared" si="18"/>
        <v>43788.25</v>
      </c>
      <c r="T318" s="8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16"/>
        <v>0.19227272727272726</v>
      </c>
      <c r="P319" s="4">
        <f t="shared" si="17"/>
        <v>42</v>
      </c>
      <c r="Q319" t="s">
        <v>2039</v>
      </c>
      <c r="R319" t="s">
        <v>2040</v>
      </c>
      <c r="S319" s="8">
        <f t="shared" si="18"/>
        <v>42869.208333333328</v>
      </c>
      <c r="T319" s="8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16"/>
        <v>0.15842105263157893</v>
      </c>
      <c r="P320" s="4">
        <f t="shared" si="17"/>
        <v>53</v>
      </c>
      <c r="Q320" t="s">
        <v>2035</v>
      </c>
      <c r="R320" t="s">
        <v>2036</v>
      </c>
      <c r="S320" s="8">
        <f t="shared" si="18"/>
        <v>41684.25</v>
      </c>
      <c r="T320" s="8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16"/>
        <v>0.38702380952380955</v>
      </c>
      <c r="P321" s="4">
        <f t="shared" si="17"/>
        <v>50</v>
      </c>
      <c r="Q321" t="s">
        <v>2037</v>
      </c>
      <c r="R321" t="s">
        <v>2038</v>
      </c>
      <c r="S321" s="8">
        <f t="shared" si="18"/>
        <v>40402.208333333336</v>
      </c>
      <c r="T321" s="8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16"/>
        <v>9.5876777251184833E-2</v>
      </c>
      <c r="P322" s="4">
        <f t="shared" si="17"/>
        <v>101</v>
      </c>
      <c r="Q322" t="s">
        <v>2047</v>
      </c>
      <c r="R322" t="s">
        <v>2053</v>
      </c>
      <c r="S322" s="8">
        <f t="shared" si="18"/>
        <v>40673.208333333336</v>
      </c>
      <c r="T322" s="8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ref="O323:O386" si="20">E323/D323</f>
        <v>0.94144366197183094</v>
      </c>
      <c r="P323" s="4">
        <f t="shared" ref="P323:P386" si="21">IF(E323,QUOTIENT(E323,G323),0)</f>
        <v>65</v>
      </c>
      <c r="Q323" t="s">
        <v>2041</v>
      </c>
      <c r="R323" t="s">
        <v>2052</v>
      </c>
      <c r="S323" s="8">
        <f t="shared" ref="S323:S386" si="22">(((J323/60)/60)/24)+DATE(1970,1,1)</f>
        <v>40634.208333333336</v>
      </c>
      <c r="T323" s="8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si="20"/>
        <v>1.6656234096692113</v>
      </c>
      <c r="P324" s="4">
        <f t="shared" si="21"/>
        <v>37</v>
      </c>
      <c r="Q324" t="s">
        <v>2039</v>
      </c>
      <c r="R324" t="s">
        <v>2040</v>
      </c>
      <c r="S324" s="8">
        <f t="shared" si="22"/>
        <v>40507.25</v>
      </c>
      <c r="T324" s="8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0"/>
        <v>0.24134831460674158</v>
      </c>
      <c r="P325" s="4">
        <f t="shared" si="21"/>
        <v>82</v>
      </c>
      <c r="Q325" t="s">
        <v>2041</v>
      </c>
      <c r="R325" t="s">
        <v>2042</v>
      </c>
      <c r="S325" s="8">
        <f t="shared" si="22"/>
        <v>41725.208333333336</v>
      </c>
      <c r="T325" s="8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0"/>
        <v>1.6405633802816901</v>
      </c>
      <c r="P326" s="4">
        <f t="shared" si="21"/>
        <v>37</v>
      </c>
      <c r="Q326" t="s">
        <v>2039</v>
      </c>
      <c r="R326" t="s">
        <v>2040</v>
      </c>
      <c r="S326" s="8">
        <f t="shared" si="22"/>
        <v>42176.208333333328</v>
      </c>
      <c r="T326" s="8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0"/>
        <v>0.90723076923076929</v>
      </c>
      <c r="P327" s="4">
        <f t="shared" si="21"/>
        <v>80</v>
      </c>
      <c r="Q327" t="s">
        <v>2039</v>
      </c>
      <c r="R327" t="s">
        <v>2040</v>
      </c>
      <c r="S327" s="8">
        <f t="shared" si="22"/>
        <v>43267.208333333328</v>
      </c>
      <c r="T327" s="8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0"/>
        <v>0.46194444444444444</v>
      </c>
      <c r="P328" s="4">
        <f t="shared" si="21"/>
        <v>25</v>
      </c>
      <c r="Q328" t="s">
        <v>2041</v>
      </c>
      <c r="R328" t="s">
        <v>2049</v>
      </c>
      <c r="S328" s="8">
        <f t="shared" si="22"/>
        <v>42364.25</v>
      </c>
      <c r="T328" s="8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0"/>
        <v>0.38538461538461538</v>
      </c>
      <c r="P329" s="4">
        <f t="shared" si="21"/>
        <v>30</v>
      </c>
      <c r="Q329" t="s">
        <v>2039</v>
      </c>
      <c r="R329" t="s">
        <v>2040</v>
      </c>
      <c r="S329" s="8">
        <f t="shared" si="22"/>
        <v>43705.208333333328</v>
      </c>
      <c r="T329" s="8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0"/>
        <v>1.3356231003039514</v>
      </c>
      <c r="P330" s="4">
        <f t="shared" si="21"/>
        <v>54</v>
      </c>
      <c r="Q330" t="s">
        <v>2035</v>
      </c>
      <c r="R330" t="s">
        <v>2036</v>
      </c>
      <c r="S330" s="8">
        <f t="shared" si="22"/>
        <v>43434.25</v>
      </c>
      <c r="T330" s="8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0"/>
        <v>0.22896588486140726</v>
      </c>
      <c r="P331" s="4">
        <f t="shared" si="21"/>
        <v>101</v>
      </c>
      <c r="Q331" t="s">
        <v>2050</v>
      </c>
      <c r="R331" t="s">
        <v>2051</v>
      </c>
      <c r="S331" s="8">
        <f t="shared" si="22"/>
        <v>42716.25</v>
      </c>
      <c r="T331" s="8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0"/>
        <v>1.8495548961424333</v>
      </c>
      <c r="P332" s="4">
        <f t="shared" si="21"/>
        <v>45</v>
      </c>
      <c r="Q332" t="s">
        <v>2041</v>
      </c>
      <c r="R332" t="s">
        <v>2042</v>
      </c>
      <c r="S332" s="8">
        <f t="shared" si="22"/>
        <v>43077.25</v>
      </c>
      <c r="T332" s="8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0"/>
        <v>4.4372727272727275</v>
      </c>
      <c r="P333" s="4">
        <f t="shared" si="21"/>
        <v>77</v>
      </c>
      <c r="Q333" t="s">
        <v>2033</v>
      </c>
      <c r="R333" t="s">
        <v>2034</v>
      </c>
      <c r="S333" s="8">
        <f t="shared" si="22"/>
        <v>40896.25</v>
      </c>
      <c r="T333" s="8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0"/>
        <v>1.999806763285024</v>
      </c>
      <c r="P334" s="4">
        <f t="shared" si="21"/>
        <v>88</v>
      </c>
      <c r="Q334" t="s">
        <v>2037</v>
      </c>
      <c r="R334" t="s">
        <v>2046</v>
      </c>
      <c r="S334" s="8">
        <f t="shared" si="22"/>
        <v>41361.208333333336</v>
      </c>
      <c r="T334" s="8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0"/>
        <v>1.2395833333333333</v>
      </c>
      <c r="P335" s="4">
        <f t="shared" si="21"/>
        <v>47</v>
      </c>
      <c r="Q335" t="s">
        <v>2039</v>
      </c>
      <c r="R335" t="s">
        <v>2040</v>
      </c>
      <c r="S335" s="8">
        <f t="shared" si="22"/>
        <v>43424.25</v>
      </c>
      <c r="T335" s="8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0"/>
        <v>1.8661329305135952</v>
      </c>
      <c r="P336" s="4">
        <f t="shared" si="21"/>
        <v>110</v>
      </c>
      <c r="Q336" t="s">
        <v>2035</v>
      </c>
      <c r="R336" t="s">
        <v>2036</v>
      </c>
      <c r="S336" s="8">
        <f t="shared" si="22"/>
        <v>43110.25</v>
      </c>
      <c r="T336" s="8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0"/>
        <v>1.1428538550057536</v>
      </c>
      <c r="P337" s="4">
        <f t="shared" si="21"/>
        <v>87</v>
      </c>
      <c r="Q337" t="s">
        <v>2035</v>
      </c>
      <c r="R337" t="s">
        <v>2036</v>
      </c>
      <c r="S337" s="8">
        <f t="shared" si="22"/>
        <v>43784.25</v>
      </c>
      <c r="T337" s="8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0"/>
        <v>0.97032531824611035</v>
      </c>
      <c r="P338" s="4">
        <f t="shared" si="21"/>
        <v>63</v>
      </c>
      <c r="Q338" t="s">
        <v>2035</v>
      </c>
      <c r="R338" t="s">
        <v>2036</v>
      </c>
      <c r="S338" s="8">
        <f t="shared" si="22"/>
        <v>40527.25</v>
      </c>
      <c r="T338" s="8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0"/>
        <v>1.2281904761904763</v>
      </c>
      <c r="P339" s="4">
        <f t="shared" si="21"/>
        <v>105</v>
      </c>
      <c r="Q339" t="s">
        <v>2039</v>
      </c>
      <c r="R339" t="s">
        <v>2040</v>
      </c>
      <c r="S339" s="8">
        <f t="shared" si="22"/>
        <v>43780.25</v>
      </c>
      <c r="T339" s="8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0"/>
        <v>1.7914326647564469</v>
      </c>
      <c r="P340" s="4">
        <f t="shared" si="21"/>
        <v>73</v>
      </c>
      <c r="Q340" t="s">
        <v>2039</v>
      </c>
      <c r="R340" t="s">
        <v>2040</v>
      </c>
      <c r="S340" s="8">
        <f t="shared" si="22"/>
        <v>40821.208333333336</v>
      </c>
      <c r="T340" s="8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0"/>
        <v>0.79951577402787966</v>
      </c>
      <c r="P341" s="4">
        <f t="shared" si="21"/>
        <v>84</v>
      </c>
      <c r="Q341" t="s">
        <v>2039</v>
      </c>
      <c r="R341" t="s">
        <v>2040</v>
      </c>
      <c r="S341" s="8">
        <f t="shared" si="22"/>
        <v>42949.208333333328</v>
      </c>
      <c r="T341" s="8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0"/>
        <v>0.94242587601078165</v>
      </c>
      <c r="P342" s="4">
        <f t="shared" si="21"/>
        <v>88</v>
      </c>
      <c r="Q342" t="s">
        <v>2054</v>
      </c>
      <c r="R342" t="s">
        <v>2055</v>
      </c>
      <c r="S342" s="8">
        <f t="shared" si="22"/>
        <v>40889.25</v>
      </c>
      <c r="T342" s="8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0"/>
        <v>0.84669291338582675</v>
      </c>
      <c r="P343" s="4">
        <f t="shared" si="21"/>
        <v>76</v>
      </c>
      <c r="Q343" t="s">
        <v>2035</v>
      </c>
      <c r="R343" t="s">
        <v>2045</v>
      </c>
      <c r="S343" s="8">
        <f t="shared" si="22"/>
        <v>42244.208333333328</v>
      </c>
      <c r="T343" s="8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0"/>
        <v>0.66521920668058454</v>
      </c>
      <c r="P344" s="4">
        <f t="shared" si="21"/>
        <v>97</v>
      </c>
      <c r="Q344" t="s">
        <v>2039</v>
      </c>
      <c r="R344" t="s">
        <v>2040</v>
      </c>
      <c r="S344" s="8">
        <f t="shared" si="22"/>
        <v>41475.208333333336</v>
      </c>
      <c r="T344" s="8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0"/>
        <v>0.53922222222222227</v>
      </c>
      <c r="P345" s="4">
        <f t="shared" si="21"/>
        <v>33</v>
      </c>
      <c r="Q345" t="s">
        <v>2039</v>
      </c>
      <c r="R345" t="s">
        <v>2040</v>
      </c>
      <c r="S345" s="8">
        <f t="shared" si="22"/>
        <v>41597.25</v>
      </c>
      <c r="T345" s="8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0"/>
        <v>0.41983299595141699</v>
      </c>
      <c r="P346" s="4">
        <f t="shared" si="21"/>
        <v>99</v>
      </c>
      <c r="Q346" t="s">
        <v>2050</v>
      </c>
      <c r="R346" t="s">
        <v>2051</v>
      </c>
      <c r="S346" s="8">
        <f t="shared" si="22"/>
        <v>43122.25</v>
      </c>
      <c r="T346" s="8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0"/>
        <v>0.14694796954314721</v>
      </c>
      <c r="P347" s="4">
        <f t="shared" si="21"/>
        <v>69</v>
      </c>
      <c r="Q347" t="s">
        <v>2041</v>
      </c>
      <c r="R347" t="s">
        <v>2044</v>
      </c>
      <c r="S347" s="8">
        <f t="shared" si="22"/>
        <v>42194.208333333328</v>
      </c>
      <c r="T347" s="8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0"/>
        <v>0.34475</v>
      </c>
      <c r="P348" s="4">
        <f t="shared" si="21"/>
        <v>110</v>
      </c>
      <c r="Q348" t="s">
        <v>2035</v>
      </c>
      <c r="R348" t="s">
        <v>2045</v>
      </c>
      <c r="S348" s="8">
        <f t="shared" si="22"/>
        <v>42971.208333333328</v>
      </c>
      <c r="T348" s="8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0"/>
        <v>14.007777777777777</v>
      </c>
      <c r="P349" s="4">
        <f t="shared" si="21"/>
        <v>66</v>
      </c>
      <c r="Q349" t="s">
        <v>2037</v>
      </c>
      <c r="R349" t="s">
        <v>2038</v>
      </c>
      <c r="S349" s="8">
        <f t="shared" si="22"/>
        <v>42046.25</v>
      </c>
      <c r="T349" s="8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0"/>
        <v>0.71770351758793971</v>
      </c>
      <c r="P350" s="4">
        <f t="shared" si="21"/>
        <v>41</v>
      </c>
      <c r="Q350" t="s">
        <v>2033</v>
      </c>
      <c r="R350" t="s">
        <v>2034</v>
      </c>
      <c r="S350" s="8">
        <f t="shared" si="22"/>
        <v>42782.25</v>
      </c>
      <c r="T350" s="8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0"/>
        <v>0.53074115044247783</v>
      </c>
      <c r="P351" s="4">
        <f t="shared" si="21"/>
        <v>103</v>
      </c>
      <c r="Q351" t="s">
        <v>2039</v>
      </c>
      <c r="R351" t="s">
        <v>2040</v>
      </c>
      <c r="S351" s="8">
        <f t="shared" si="22"/>
        <v>42930.208333333328</v>
      </c>
      <c r="T351" s="8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0"/>
        <v>0.05</v>
      </c>
      <c r="P352" s="4">
        <f t="shared" si="21"/>
        <v>5</v>
      </c>
      <c r="Q352" t="s">
        <v>2035</v>
      </c>
      <c r="R352" t="s">
        <v>2058</v>
      </c>
      <c r="S352" s="8">
        <f t="shared" si="22"/>
        <v>42144.208333333328</v>
      </c>
      <c r="T352" s="8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0"/>
        <v>1.2770715249662619</v>
      </c>
      <c r="P353" s="4">
        <f t="shared" si="21"/>
        <v>47</v>
      </c>
      <c r="Q353" t="s">
        <v>2035</v>
      </c>
      <c r="R353" t="s">
        <v>2036</v>
      </c>
      <c r="S353" s="8">
        <f t="shared" si="22"/>
        <v>42240.208333333328</v>
      </c>
      <c r="T353" s="8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0"/>
        <v>0.34892857142857142</v>
      </c>
      <c r="P354" s="4">
        <f t="shared" si="21"/>
        <v>29</v>
      </c>
      <c r="Q354" t="s">
        <v>2039</v>
      </c>
      <c r="R354" t="s">
        <v>2040</v>
      </c>
      <c r="S354" s="8">
        <f t="shared" si="22"/>
        <v>42315.25</v>
      </c>
      <c r="T354" s="8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0"/>
        <v>4.105982142857143</v>
      </c>
      <c r="P355" s="4">
        <f t="shared" si="21"/>
        <v>81</v>
      </c>
      <c r="Q355" t="s">
        <v>2039</v>
      </c>
      <c r="R355" t="s">
        <v>2040</v>
      </c>
      <c r="S355" s="8">
        <f t="shared" si="22"/>
        <v>43651.208333333328</v>
      </c>
      <c r="T355" s="8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0"/>
        <v>1.2373770491803278</v>
      </c>
      <c r="P356" s="4">
        <f t="shared" si="21"/>
        <v>94</v>
      </c>
      <c r="Q356" t="s">
        <v>2041</v>
      </c>
      <c r="R356" t="s">
        <v>2042</v>
      </c>
      <c r="S356" s="8">
        <f t="shared" si="22"/>
        <v>41520.208333333336</v>
      </c>
      <c r="T356" s="8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0"/>
        <v>0.58973684210526311</v>
      </c>
      <c r="P357" s="4">
        <f t="shared" si="21"/>
        <v>26</v>
      </c>
      <c r="Q357" t="s">
        <v>2037</v>
      </c>
      <c r="R357" t="s">
        <v>2046</v>
      </c>
      <c r="S357" s="8">
        <f t="shared" si="22"/>
        <v>42757.25</v>
      </c>
      <c r="T357" s="8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0"/>
        <v>0.36892473118279567</v>
      </c>
      <c r="P358" s="4">
        <f t="shared" si="21"/>
        <v>85</v>
      </c>
      <c r="Q358" t="s">
        <v>2039</v>
      </c>
      <c r="R358" t="s">
        <v>2040</v>
      </c>
      <c r="S358" s="8">
        <f t="shared" si="22"/>
        <v>40922.25</v>
      </c>
      <c r="T358" s="8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0"/>
        <v>1.8491304347826087</v>
      </c>
      <c r="P359" s="4">
        <f t="shared" si="21"/>
        <v>103</v>
      </c>
      <c r="Q359" t="s">
        <v>2050</v>
      </c>
      <c r="R359" t="s">
        <v>2051</v>
      </c>
      <c r="S359" s="8">
        <f t="shared" si="22"/>
        <v>42250.208333333328</v>
      </c>
      <c r="T359" s="8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0"/>
        <v>0.11814432989690722</v>
      </c>
      <c r="P360" s="4">
        <f t="shared" si="21"/>
        <v>49</v>
      </c>
      <c r="Q360" t="s">
        <v>2054</v>
      </c>
      <c r="R360" t="s">
        <v>2055</v>
      </c>
      <c r="S360" s="8">
        <f t="shared" si="22"/>
        <v>43322.208333333328</v>
      </c>
      <c r="T360" s="8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0"/>
        <v>2.9870000000000001</v>
      </c>
      <c r="P361" s="4">
        <f t="shared" si="21"/>
        <v>63</v>
      </c>
      <c r="Q361" t="s">
        <v>2041</v>
      </c>
      <c r="R361" t="s">
        <v>2049</v>
      </c>
      <c r="S361" s="8">
        <f t="shared" si="22"/>
        <v>40782.208333333336</v>
      </c>
      <c r="T361" s="8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0"/>
        <v>2.2635175879396985</v>
      </c>
      <c r="P362" s="4">
        <f t="shared" si="21"/>
        <v>47</v>
      </c>
      <c r="Q362" t="s">
        <v>2039</v>
      </c>
      <c r="R362" t="s">
        <v>2040</v>
      </c>
      <c r="S362" s="8">
        <f t="shared" si="22"/>
        <v>40544.25</v>
      </c>
      <c r="T362" s="8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0"/>
        <v>1.7356363636363636</v>
      </c>
      <c r="P363" s="4">
        <f t="shared" si="21"/>
        <v>108</v>
      </c>
      <c r="Q363" t="s">
        <v>2039</v>
      </c>
      <c r="R363" t="s">
        <v>2040</v>
      </c>
      <c r="S363" s="8">
        <f t="shared" si="22"/>
        <v>43015.208333333328</v>
      </c>
      <c r="T363" s="8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0"/>
        <v>3.7175675675675675</v>
      </c>
      <c r="P364" s="4">
        <f t="shared" si="21"/>
        <v>72</v>
      </c>
      <c r="Q364" t="s">
        <v>2035</v>
      </c>
      <c r="R364" t="s">
        <v>2036</v>
      </c>
      <c r="S364" s="8">
        <f t="shared" si="22"/>
        <v>40570.25</v>
      </c>
      <c r="T364" s="8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0"/>
        <v>1.601923076923077</v>
      </c>
      <c r="P365" s="4">
        <f t="shared" si="21"/>
        <v>59</v>
      </c>
      <c r="Q365" t="s">
        <v>2035</v>
      </c>
      <c r="R365" t="s">
        <v>2036</v>
      </c>
      <c r="S365" s="8">
        <f t="shared" si="22"/>
        <v>40904.25</v>
      </c>
      <c r="T365" s="8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0"/>
        <v>16.163333333333334</v>
      </c>
      <c r="P366" s="4">
        <f t="shared" si="21"/>
        <v>78</v>
      </c>
      <c r="Q366" t="s">
        <v>2035</v>
      </c>
      <c r="R366" t="s">
        <v>2045</v>
      </c>
      <c r="S366" s="8">
        <f t="shared" si="22"/>
        <v>43164.25</v>
      </c>
      <c r="T366" s="8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0"/>
        <v>7.3343749999999996</v>
      </c>
      <c r="P367" s="4">
        <f t="shared" si="21"/>
        <v>104</v>
      </c>
      <c r="Q367" t="s">
        <v>2039</v>
      </c>
      <c r="R367" t="s">
        <v>2040</v>
      </c>
      <c r="S367" s="8">
        <f t="shared" si="22"/>
        <v>42733.25</v>
      </c>
      <c r="T367" s="8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0"/>
        <v>5.9211111111111112</v>
      </c>
      <c r="P368" s="4">
        <f t="shared" si="21"/>
        <v>105</v>
      </c>
      <c r="Q368" t="s">
        <v>2039</v>
      </c>
      <c r="R368" t="s">
        <v>2040</v>
      </c>
      <c r="S368" s="8">
        <f t="shared" si="22"/>
        <v>40546.25</v>
      </c>
      <c r="T368" s="8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0"/>
        <v>0.18888888888888888</v>
      </c>
      <c r="P369" s="4">
        <f t="shared" si="21"/>
        <v>24</v>
      </c>
      <c r="Q369" t="s">
        <v>2039</v>
      </c>
      <c r="R369" t="s">
        <v>2040</v>
      </c>
      <c r="S369" s="8">
        <f t="shared" si="22"/>
        <v>41930.208333333336</v>
      </c>
      <c r="T369" s="8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0"/>
        <v>2.7680769230769231</v>
      </c>
      <c r="P370" s="4">
        <f t="shared" si="21"/>
        <v>69</v>
      </c>
      <c r="Q370" t="s">
        <v>2041</v>
      </c>
      <c r="R370" t="s">
        <v>2042</v>
      </c>
      <c r="S370" s="8">
        <f t="shared" si="22"/>
        <v>40464.208333333336</v>
      </c>
      <c r="T370" s="8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0"/>
        <v>2.730185185185185</v>
      </c>
      <c r="P371" s="4">
        <f t="shared" si="21"/>
        <v>95</v>
      </c>
      <c r="Q371" t="s">
        <v>2041</v>
      </c>
      <c r="R371" t="s">
        <v>2060</v>
      </c>
      <c r="S371" s="8">
        <f t="shared" si="22"/>
        <v>41308.25</v>
      </c>
      <c r="T371" s="8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0"/>
        <v>1.593633125556545</v>
      </c>
      <c r="P372" s="4">
        <f t="shared" si="21"/>
        <v>29</v>
      </c>
      <c r="Q372" t="s">
        <v>2039</v>
      </c>
      <c r="R372" t="s">
        <v>2040</v>
      </c>
      <c r="S372" s="8">
        <f t="shared" si="22"/>
        <v>43570.208333333328</v>
      </c>
      <c r="T372" s="8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0"/>
        <v>0.67869978858350954</v>
      </c>
      <c r="P373" s="4">
        <f t="shared" si="21"/>
        <v>59</v>
      </c>
      <c r="Q373" t="s">
        <v>2039</v>
      </c>
      <c r="R373" t="s">
        <v>2040</v>
      </c>
      <c r="S373" s="8">
        <f t="shared" si="22"/>
        <v>42043.25</v>
      </c>
      <c r="T373" s="8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0"/>
        <v>15.915555555555555</v>
      </c>
      <c r="P374" s="4">
        <f t="shared" si="21"/>
        <v>84</v>
      </c>
      <c r="Q374" t="s">
        <v>2041</v>
      </c>
      <c r="R374" t="s">
        <v>2042</v>
      </c>
      <c r="S374" s="8">
        <f t="shared" si="22"/>
        <v>42012.25</v>
      </c>
      <c r="T374" s="8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0"/>
        <v>7.3018222222222224</v>
      </c>
      <c r="P375" s="4">
        <f t="shared" si="21"/>
        <v>78</v>
      </c>
      <c r="Q375" t="s">
        <v>2039</v>
      </c>
      <c r="R375" t="s">
        <v>2040</v>
      </c>
      <c r="S375" s="8">
        <f t="shared" si="22"/>
        <v>42964.208333333328</v>
      </c>
      <c r="T375" s="8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0"/>
        <v>0.13185782556750297</v>
      </c>
      <c r="P376" s="4">
        <f t="shared" si="21"/>
        <v>50</v>
      </c>
      <c r="Q376" t="s">
        <v>2041</v>
      </c>
      <c r="R376" t="s">
        <v>2042</v>
      </c>
      <c r="S376" s="8">
        <f t="shared" si="22"/>
        <v>43476.25</v>
      </c>
      <c r="T376" s="8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0"/>
        <v>0.54777777777777781</v>
      </c>
      <c r="P377" s="4">
        <f t="shared" si="21"/>
        <v>59</v>
      </c>
      <c r="Q377" t="s">
        <v>2035</v>
      </c>
      <c r="R377" t="s">
        <v>2045</v>
      </c>
      <c r="S377" s="8">
        <f t="shared" si="22"/>
        <v>42293.208333333328</v>
      </c>
      <c r="T377" s="8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0"/>
        <v>3.6102941176470589</v>
      </c>
      <c r="P378" s="4">
        <f t="shared" si="21"/>
        <v>93</v>
      </c>
      <c r="Q378" t="s">
        <v>2035</v>
      </c>
      <c r="R378" t="s">
        <v>2036</v>
      </c>
      <c r="S378" s="8">
        <f t="shared" si="22"/>
        <v>41826.208333333336</v>
      </c>
      <c r="T378" s="8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0"/>
        <v>0.10257545271629778</v>
      </c>
      <c r="P379" s="4">
        <f t="shared" si="21"/>
        <v>40</v>
      </c>
      <c r="Q379" t="s">
        <v>2039</v>
      </c>
      <c r="R379" t="s">
        <v>2040</v>
      </c>
      <c r="S379" s="8">
        <f t="shared" si="22"/>
        <v>43760.208333333328</v>
      </c>
      <c r="T379" s="8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0"/>
        <v>0.13962962962962963</v>
      </c>
      <c r="P380" s="4">
        <f t="shared" si="21"/>
        <v>70</v>
      </c>
      <c r="Q380" t="s">
        <v>2041</v>
      </c>
      <c r="R380" t="s">
        <v>2042</v>
      </c>
      <c r="S380" s="8">
        <f t="shared" si="22"/>
        <v>43241.208333333328</v>
      </c>
      <c r="T380" s="8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0"/>
        <v>0.40444444444444444</v>
      </c>
      <c r="P381" s="4">
        <f t="shared" si="21"/>
        <v>66</v>
      </c>
      <c r="Q381" t="s">
        <v>2039</v>
      </c>
      <c r="R381" t="s">
        <v>2040</v>
      </c>
      <c r="S381" s="8">
        <f t="shared" si="22"/>
        <v>40843.208333333336</v>
      </c>
      <c r="T381" s="8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0"/>
        <v>1.6032</v>
      </c>
      <c r="P382" s="4">
        <f t="shared" si="21"/>
        <v>47</v>
      </c>
      <c r="Q382" t="s">
        <v>2039</v>
      </c>
      <c r="R382" t="s">
        <v>2040</v>
      </c>
      <c r="S382" s="8">
        <f t="shared" si="22"/>
        <v>41448.208333333336</v>
      </c>
      <c r="T382" s="8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0"/>
        <v>1.8394339622641509</v>
      </c>
      <c r="P383" s="4">
        <f t="shared" si="21"/>
        <v>62</v>
      </c>
      <c r="Q383" t="s">
        <v>2039</v>
      </c>
      <c r="R383" t="s">
        <v>2040</v>
      </c>
      <c r="S383" s="8">
        <f t="shared" si="22"/>
        <v>42163.208333333328</v>
      </c>
      <c r="T383" s="8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0"/>
        <v>0.63769230769230767</v>
      </c>
      <c r="P384" s="4">
        <f t="shared" si="21"/>
        <v>86</v>
      </c>
      <c r="Q384" t="s">
        <v>2054</v>
      </c>
      <c r="R384" t="s">
        <v>2055</v>
      </c>
      <c r="S384" s="8">
        <f t="shared" si="22"/>
        <v>43024.208333333328</v>
      </c>
      <c r="T384" s="8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0"/>
        <v>2.2538095238095237</v>
      </c>
      <c r="P385" s="4">
        <f t="shared" si="21"/>
        <v>75</v>
      </c>
      <c r="Q385" t="s">
        <v>2033</v>
      </c>
      <c r="R385" t="s">
        <v>2034</v>
      </c>
      <c r="S385" s="8">
        <f t="shared" si="22"/>
        <v>43509.25</v>
      </c>
      <c r="T385" s="8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0"/>
        <v>1.7200961538461539</v>
      </c>
      <c r="P386" s="4">
        <f t="shared" si="21"/>
        <v>41</v>
      </c>
      <c r="Q386" t="s">
        <v>2041</v>
      </c>
      <c r="R386" t="s">
        <v>2042</v>
      </c>
      <c r="S386" s="8">
        <f t="shared" si="22"/>
        <v>42776.25</v>
      </c>
      <c r="T386" s="8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ref="O387:O450" si="24">E387/D387</f>
        <v>1.4616709511568124</v>
      </c>
      <c r="P387" s="4">
        <f t="shared" ref="P387:P450" si="25">IF(E387,QUOTIENT(E387,G387),0)</f>
        <v>50</v>
      </c>
      <c r="Q387" t="s">
        <v>2047</v>
      </c>
      <c r="R387" t="s">
        <v>2048</v>
      </c>
      <c r="S387" s="8">
        <f t="shared" ref="S387:S450" si="26">(((J387/60)/60)/24)+DATE(1970,1,1)</f>
        <v>43553.208333333328</v>
      </c>
      <c r="T387" s="8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si="24"/>
        <v>0.76423616236162362</v>
      </c>
      <c r="P388" s="4">
        <f t="shared" si="25"/>
        <v>96</v>
      </c>
      <c r="Q388" t="s">
        <v>2039</v>
      </c>
      <c r="R388" t="s">
        <v>2040</v>
      </c>
      <c r="S388" s="8">
        <f t="shared" si="26"/>
        <v>40355.208333333336</v>
      </c>
      <c r="T388" s="8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24"/>
        <v>0.39261467889908258</v>
      </c>
      <c r="P389" s="4">
        <f t="shared" si="25"/>
        <v>100</v>
      </c>
      <c r="Q389" t="s">
        <v>2037</v>
      </c>
      <c r="R389" t="s">
        <v>2046</v>
      </c>
      <c r="S389" s="8">
        <f t="shared" si="26"/>
        <v>41072.208333333336</v>
      </c>
      <c r="T389" s="8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24"/>
        <v>0.11270034843205574</v>
      </c>
      <c r="P390" s="4">
        <f t="shared" si="25"/>
        <v>89</v>
      </c>
      <c r="Q390" t="s">
        <v>2035</v>
      </c>
      <c r="R390" t="s">
        <v>2045</v>
      </c>
      <c r="S390" s="8">
        <f t="shared" si="26"/>
        <v>40912.25</v>
      </c>
      <c r="T390" s="8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24"/>
        <v>1.2211084337349398</v>
      </c>
      <c r="P391" s="4">
        <f t="shared" si="25"/>
        <v>87</v>
      </c>
      <c r="Q391" t="s">
        <v>2039</v>
      </c>
      <c r="R391" t="s">
        <v>2040</v>
      </c>
      <c r="S391" s="8">
        <f t="shared" si="26"/>
        <v>40479.208333333336</v>
      </c>
      <c r="T391" s="8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24"/>
        <v>1.8654166666666667</v>
      </c>
      <c r="P392" s="4">
        <f t="shared" si="25"/>
        <v>89</v>
      </c>
      <c r="Q392" t="s">
        <v>2054</v>
      </c>
      <c r="R392" t="s">
        <v>2055</v>
      </c>
      <c r="S392" s="8">
        <f t="shared" si="26"/>
        <v>41530.208333333336</v>
      </c>
      <c r="T392" s="8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24"/>
        <v>7.27317880794702E-2</v>
      </c>
      <c r="P393" s="4">
        <f t="shared" si="25"/>
        <v>29</v>
      </c>
      <c r="Q393" t="s">
        <v>2047</v>
      </c>
      <c r="R393" t="s">
        <v>2048</v>
      </c>
      <c r="S393" s="8">
        <f t="shared" si="26"/>
        <v>41653.25</v>
      </c>
      <c r="T393" s="8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24"/>
        <v>0.65642371234207963</v>
      </c>
      <c r="P394" s="4">
        <f t="shared" si="25"/>
        <v>42</v>
      </c>
      <c r="Q394" t="s">
        <v>2037</v>
      </c>
      <c r="R394" t="s">
        <v>2046</v>
      </c>
      <c r="S394" s="8">
        <f t="shared" si="26"/>
        <v>40549.25</v>
      </c>
      <c r="T394" s="8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24"/>
        <v>2.2896178343949045</v>
      </c>
      <c r="P395" s="4">
        <f t="shared" si="25"/>
        <v>47</v>
      </c>
      <c r="Q395" t="s">
        <v>2035</v>
      </c>
      <c r="R395" t="s">
        <v>2058</v>
      </c>
      <c r="S395" s="8">
        <f t="shared" si="26"/>
        <v>42933.208333333328</v>
      </c>
      <c r="T395" s="8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24"/>
        <v>4.6937499999999996</v>
      </c>
      <c r="P396" s="4">
        <f t="shared" si="25"/>
        <v>110</v>
      </c>
      <c r="Q396" t="s">
        <v>2041</v>
      </c>
      <c r="R396" t="s">
        <v>2042</v>
      </c>
      <c r="S396" s="8">
        <f t="shared" si="26"/>
        <v>41484.208333333336</v>
      </c>
      <c r="T396" s="8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24"/>
        <v>1.3011267605633803</v>
      </c>
      <c r="P397" s="4">
        <f t="shared" si="25"/>
        <v>41</v>
      </c>
      <c r="Q397" t="s">
        <v>2039</v>
      </c>
      <c r="R397" t="s">
        <v>2040</v>
      </c>
      <c r="S397" s="8">
        <f t="shared" si="26"/>
        <v>40885.25</v>
      </c>
      <c r="T397" s="8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24"/>
        <v>1.6705422993492407</v>
      </c>
      <c r="P398" s="4">
        <f t="shared" si="25"/>
        <v>48</v>
      </c>
      <c r="Q398" t="s">
        <v>2041</v>
      </c>
      <c r="R398" t="s">
        <v>2044</v>
      </c>
      <c r="S398" s="8">
        <f t="shared" si="26"/>
        <v>43378.208333333328</v>
      </c>
      <c r="T398" s="8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24"/>
        <v>1.738641975308642</v>
      </c>
      <c r="P399" s="4">
        <f t="shared" si="25"/>
        <v>31</v>
      </c>
      <c r="Q399" t="s">
        <v>2035</v>
      </c>
      <c r="R399" t="s">
        <v>2036</v>
      </c>
      <c r="S399" s="8">
        <f t="shared" si="26"/>
        <v>41417.208333333336</v>
      </c>
      <c r="T399" s="8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24"/>
        <v>7.1776470588235295</v>
      </c>
      <c r="P400" s="4">
        <f t="shared" si="25"/>
        <v>99</v>
      </c>
      <c r="Q400" t="s">
        <v>2041</v>
      </c>
      <c r="R400" t="s">
        <v>2049</v>
      </c>
      <c r="S400" s="8">
        <f t="shared" si="26"/>
        <v>43228.208333333328</v>
      </c>
      <c r="T400" s="8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24"/>
        <v>0.63850976361767731</v>
      </c>
      <c r="P401" s="4">
        <f t="shared" si="25"/>
        <v>66</v>
      </c>
      <c r="Q401" t="s">
        <v>2035</v>
      </c>
      <c r="R401" t="s">
        <v>2045</v>
      </c>
      <c r="S401" s="8">
        <f t="shared" si="26"/>
        <v>40576.25</v>
      </c>
      <c r="T401" s="8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24"/>
        <v>0.02</v>
      </c>
      <c r="P402" s="4">
        <f t="shared" si="25"/>
        <v>2</v>
      </c>
      <c r="Q402" t="s">
        <v>2054</v>
      </c>
      <c r="R402" t="s">
        <v>2055</v>
      </c>
      <c r="S402" s="8">
        <f t="shared" si="26"/>
        <v>41502.208333333336</v>
      </c>
      <c r="T402" s="8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24"/>
        <v>15.302222222222222</v>
      </c>
      <c r="P403" s="4">
        <f t="shared" si="25"/>
        <v>46</v>
      </c>
      <c r="Q403" t="s">
        <v>2039</v>
      </c>
      <c r="R403" t="s">
        <v>2040</v>
      </c>
      <c r="S403" s="8">
        <f t="shared" si="26"/>
        <v>43765.208333333328</v>
      </c>
      <c r="T403" s="8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24"/>
        <v>0.40356164383561643</v>
      </c>
      <c r="P404" s="4">
        <f t="shared" si="25"/>
        <v>73</v>
      </c>
      <c r="Q404" t="s">
        <v>2041</v>
      </c>
      <c r="R404" t="s">
        <v>2052</v>
      </c>
      <c r="S404" s="8">
        <f t="shared" si="26"/>
        <v>40914.25</v>
      </c>
      <c r="T404" s="8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24"/>
        <v>0.86220633299284988</v>
      </c>
      <c r="P405" s="4">
        <f t="shared" si="25"/>
        <v>55</v>
      </c>
      <c r="Q405" t="s">
        <v>2039</v>
      </c>
      <c r="R405" t="s">
        <v>2040</v>
      </c>
      <c r="S405" s="8">
        <f t="shared" si="26"/>
        <v>40310.208333333336</v>
      </c>
      <c r="T405" s="8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24"/>
        <v>3.1558486707566464</v>
      </c>
      <c r="P406" s="4">
        <f t="shared" si="25"/>
        <v>68</v>
      </c>
      <c r="Q406" t="s">
        <v>2039</v>
      </c>
      <c r="R406" t="s">
        <v>2040</v>
      </c>
      <c r="S406" s="8">
        <f t="shared" si="26"/>
        <v>43053.25</v>
      </c>
      <c r="T406" s="8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24"/>
        <v>0.89618243243243245</v>
      </c>
      <c r="P407" s="4">
        <f t="shared" si="25"/>
        <v>60</v>
      </c>
      <c r="Q407" t="s">
        <v>2039</v>
      </c>
      <c r="R407" t="s">
        <v>2040</v>
      </c>
      <c r="S407" s="8">
        <f t="shared" si="26"/>
        <v>43255.208333333328</v>
      </c>
      <c r="T407" s="8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24"/>
        <v>1.8214503816793892</v>
      </c>
      <c r="P408" s="4">
        <f t="shared" si="25"/>
        <v>110</v>
      </c>
      <c r="Q408" t="s">
        <v>2041</v>
      </c>
      <c r="R408" t="s">
        <v>2042</v>
      </c>
      <c r="S408" s="8">
        <f t="shared" si="26"/>
        <v>41304.25</v>
      </c>
      <c r="T408" s="8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24"/>
        <v>3.5588235294117645</v>
      </c>
      <c r="P409" s="4">
        <f t="shared" si="25"/>
        <v>25</v>
      </c>
      <c r="Q409" t="s">
        <v>2039</v>
      </c>
      <c r="R409" t="s">
        <v>2040</v>
      </c>
      <c r="S409" s="8">
        <f t="shared" si="26"/>
        <v>43751.208333333328</v>
      </c>
      <c r="T409" s="8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24"/>
        <v>1.3183695652173912</v>
      </c>
      <c r="P410" s="4">
        <f t="shared" si="25"/>
        <v>78</v>
      </c>
      <c r="Q410" t="s">
        <v>2041</v>
      </c>
      <c r="R410" t="s">
        <v>2042</v>
      </c>
      <c r="S410" s="8">
        <f t="shared" si="26"/>
        <v>42541.208333333328</v>
      </c>
      <c r="T410" s="8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24"/>
        <v>0.46315634218289087</v>
      </c>
      <c r="P411" s="4">
        <f t="shared" si="25"/>
        <v>87</v>
      </c>
      <c r="Q411" t="s">
        <v>2035</v>
      </c>
      <c r="R411" t="s">
        <v>2036</v>
      </c>
      <c r="S411" s="8">
        <f t="shared" si="26"/>
        <v>42843.208333333328</v>
      </c>
      <c r="T411" s="8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24"/>
        <v>0.36132726089785294</v>
      </c>
      <c r="P412" s="4">
        <f t="shared" si="25"/>
        <v>49</v>
      </c>
      <c r="Q412" t="s">
        <v>2050</v>
      </c>
      <c r="R412" t="s">
        <v>2061</v>
      </c>
      <c r="S412" s="8">
        <f t="shared" si="26"/>
        <v>42122.208333333328</v>
      </c>
      <c r="T412" s="8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24"/>
        <v>1.0462820512820512</v>
      </c>
      <c r="P413" s="4">
        <f t="shared" si="25"/>
        <v>99</v>
      </c>
      <c r="Q413" t="s">
        <v>2039</v>
      </c>
      <c r="R413" t="s">
        <v>2040</v>
      </c>
      <c r="S413" s="8">
        <f t="shared" si="26"/>
        <v>42884.208333333328</v>
      </c>
      <c r="T413" s="8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24"/>
        <v>6.6885714285714286</v>
      </c>
      <c r="P414" s="4">
        <f t="shared" si="25"/>
        <v>104</v>
      </c>
      <c r="Q414" t="s">
        <v>2047</v>
      </c>
      <c r="R414" t="s">
        <v>2053</v>
      </c>
      <c r="S414" s="8">
        <f t="shared" si="26"/>
        <v>41642.25</v>
      </c>
      <c r="T414" s="8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24"/>
        <v>0.62072823218997364</v>
      </c>
      <c r="P415" s="4">
        <f t="shared" si="25"/>
        <v>108</v>
      </c>
      <c r="Q415" t="s">
        <v>2041</v>
      </c>
      <c r="R415" t="s">
        <v>2049</v>
      </c>
      <c r="S415" s="8">
        <f t="shared" si="26"/>
        <v>43431.25</v>
      </c>
      <c r="T415" s="8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24"/>
        <v>0.84699787460148779</v>
      </c>
      <c r="P416" s="4">
        <f t="shared" si="25"/>
        <v>28</v>
      </c>
      <c r="Q416" t="s">
        <v>2033</v>
      </c>
      <c r="R416" t="s">
        <v>2034</v>
      </c>
      <c r="S416" s="8">
        <f t="shared" si="26"/>
        <v>40288.208333333336</v>
      </c>
      <c r="T416" s="8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24"/>
        <v>0.11059030837004405</v>
      </c>
      <c r="P417" s="4">
        <f t="shared" si="25"/>
        <v>30</v>
      </c>
      <c r="Q417" t="s">
        <v>2039</v>
      </c>
      <c r="R417" t="s">
        <v>2040</v>
      </c>
      <c r="S417" s="8">
        <f t="shared" si="26"/>
        <v>40921.25</v>
      </c>
      <c r="T417" s="8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24"/>
        <v>0.43838781575037145</v>
      </c>
      <c r="P418" s="4">
        <f t="shared" si="25"/>
        <v>41</v>
      </c>
      <c r="Q418" t="s">
        <v>2041</v>
      </c>
      <c r="R418" t="s">
        <v>2042</v>
      </c>
      <c r="S418" s="8">
        <f t="shared" si="26"/>
        <v>40560.25</v>
      </c>
      <c r="T418" s="8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24"/>
        <v>0.55470588235294116</v>
      </c>
      <c r="P419" s="4">
        <f t="shared" si="25"/>
        <v>62</v>
      </c>
      <c r="Q419" t="s">
        <v>2039</v>
      </c>
      <c r="R419" t="s">
        <v>2040</v>
      </c>
      <c r="S419" s="8">
        <f t="shared" si="26"/>
        <v>43407.208333333328</v>
      </c>
      <c r="T419" s="8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24"/>
        <v>0.57399511301160655</v>
      </c>
      <c r="P420" s="4">
        <f t="shared" si="25"/>
        <v>47</v>
      </c>
      <c r="Q420" t="s">
        <v>2041</v>
      </c>
      <c r="R420" t="s">
        <v>2042</v>
      </c>
      <c r="S420" s="8">
        <f t="shared" si="26"/>
        <v>41035.208333333336</v>
      </c>
      <c r="T420" s="8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24"/>
        <v>1.2343497363796134</v>
      </c>
      <c r="P421" s="4">
        <f t="shared" si="25"/>
        <v>26</v>
      </c>
      <c r="Q421" t="s">
        <v>2037</v>
      </c>
      <c r="R421" t="s">
        <v>2038</v>
      </c>
      <c r="S421" s="8">
        <f t="shared" si="26"/>
        <v>40899.25</v>
      </c>
      <c r="T421" s="8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24"/>
        <v>1.2846</v>
      </c>
      <c r="P422" s="4">
        <f t="shared" si="25"/>
        <v>68</v>
      </c>
      <c r="Q422" t="s">
        <v>2039</v>
      </c>
      <c r="R422" t="s">
        <v>2040</v>
      </c>
      <c r="S422" s="8">
        <f t="shared" si="26"/>
        <v>42911.208333333328</v>
      </c>
      <c r="T422" s="8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24"/>
        <v>0.63989361702127656</v>
      </c>
      <c r="P423" s="4">
        <f t="shared" si="25"/>
        <v>50</v>
      </c>
      <c r="Q423" t="s">
        <v>2037</v>
      </c>
      <c r="R423" t="s">
        <v>2046</v>
      </c>
      <c r="S423" s="8">
        <f t="shared" si="26"/>
        <v>42915.208333333328</v>
      </c>
      <c r="T423" s="8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24"/>
        <v>1.2729885057471264</v>
      </c>
      <c r="P424" s="4">
        <f t="shared" si="25"/>
        <v>54</v>
      </c>
      <c r="Q424" t="s">
        <v>2039</v>
      </c>
      <c r="R424" t="s">
        <v>2040</v>
      </c>
      <c r="S424" s="8">
        <f t="shared" si="26"/>
        <v>40285.208333333336</v>
      </c>
      <c r="T424" s="8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24"/>
        <v>0.10638024357239513</v>
      </c>
      <c r="P425" s="4">
        <f t="shared" si="25"/>
        <v>97</v>
      </c>
      <c r="Q425" t="s">
        <v>2033</v>
      </c>
      <c r="R425" t="s">
        <v>2034</v>
      </c>
      <c r="S425" s="8">
        <f t="shared" si="26"/>
        <v>40808.208333333336</v>
      </c>
      <c r="T425" s="8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24"/>
        <v>0.40470588235294119</v>
      </c>
      <c r="P426" s="4">
        <f t="shared" si="25"/>
        <v>24</v>
      </c>
      <c r="Q426" t="s">
        <v>2035</v>
      </c>
      <c r="R426" t="s">
        <v>2045</v>
      </c>
      <c r="S426" s="8">
        <f t="shared" si="26"/>
        <v>43208.208333333328</v>
      </c>
      <c r="T426" s="8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24"/>
        <v>2.8766666666666665</v>
      </c>
      <c r="P427" s="4">
        <f t="shared" si="25"/>
        <v>84</v>
      </c>
      <c r="Q427" t="s">
        <v>2054</v>
      </c>
      <c r="R427" t="s">
        <v>2055</v>
      </c>
      <c r="S427" s="8">
        <f t="shared" si="26"/>
        <v>42213.208333333328</v>
      </c>
      <c r="T427" s="8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24"/>
        <v>5.7294444444444448</v>
      </c>
      <c r="P428" s="4">
        <f t="shared" si="25"/>
        <v>47</v>
      </c>
      <c r="Q428" t="s">
        <v>2039</v>
      </c>
      <c r="R428" t="s">
        <v>2040</v>
      </c>
      <c r="S428" s="8">
        <f t="shared" si="26"/>
        <v>41332.25</v>
      </c>
      <c r="T428" s="8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24"/>
        <v>1.1290429799426933</v>
      </c>
      <c r="P429" s="4">
        <f t="shared" si="25"/>
        <v>77</v>
      </c>
      <c r="Q429" t="s">
        <v>2039</v>
      </c>
      <c r="R429" t="s">
        <v>2040</v>
      </c>
      <c r="S429" s="8">
        <f t="shared" si="26"/>
        <v>41895.208333333336</v>
      </c>
      <c r="T429" s="8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24"/>
        <v>0.46387573964497042</v>
      </c>
      <c r="P430" s="4">
        <f t="shared" si="25"/>
        <v>62</v>
      </c>
      <c r="Q430" t="s">
        <v>2041</v>
      </c>
      <c r="R430" t="s">
        <v>2049</v>
      </c>
      <c r="S430" s="8">
        <f t="shared" si="26"/>
        <v>40585.25</v>
      </c>
      <c r="T430" s="8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24"/>
        <v>0.90675916230366493</v>
      </c>
      <c r="P431" s="4">
        <f t="shared" si="25"/>
        <v>81</v>
      </c>
      <c r="Q431" t="s">
        <v>2054</v>
      </c>
      <c r="R431" t="s">
        <v>2055</v>
      </c>
      <c r="S431" s="8">
        <f t="shared" si="26"/>
        <v>41680.25</v>
      </c>
      <c r="T431" s="8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24"/>
        <v>0.67740740740740746</v>
      </c>
      <c r="P432" s="4">
        <f t="shared" si="25"/>
        <v>65</v>
      </c>
      <c r="Q432" t="s">
        <v>2039</v>
      </c>
      <c r="R432" t="s">
        <v>2040</v>
      </c>
      <c r="S432" s="8">
        <f t="shared" si="26"/>
        <v>43737.208333333328</v>
      </c>
      <c r="T432" s="8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24"/>
        <v>1.9249019607843136</v>
      </c>
      <c r="P433" s="4">
        <f t="shared" si="25"/>
        <v>104</v>
      </c>
      <c r="Q433" t="s">
        <v>2039</v>
      </c>
      <c r="R433" t="s">
        <v>2040</v>
      </c>
      <c r="S433" s="8">
        <f t="shared" si="26"/>
        <v>43273.208333333328</v>
      </c>
      <c r="T433" s="8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24"/>
        <v>0.82714285714285718</v>
      </c>
      <c r="P434" s="4">
        <f t="shared" si="25"/>
        <v>69</v>
      </c>
      <c r="Q434" t="s">
        <v>2039</v>
      </c>
      <c r="R434" t="s">
        <v>2040</v>
      </c>
      <c r="S434" s="8">
        <f t="shared" si="26"/>
        <v>41761.208333333336</v>
      </c>
      <c r="T434" s="8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24"/>
        <v>0.54163920922570019</v>
      </c>
      <c r="P435" s="4">
        <f t="shared" si="25"/>
        <v>83</v>
      </c>
      <c r="Q435" t="s">
        <v>2041</v>
      </c>
      <c r="R435" t="s">
        <v>2042</v>
      </c>
      <c r="S435" s="8">
        <f t="shared" si="26"/>
        <v>41603.25</v>
      </c>
      <c r="T435" s="8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24"/>
        <v>0.16722222222222222</v>
      </c>
      <c r="P436" s="4">
        <f t="shared" si="25"/>
        <v>90</v>
      </c>
      <c r="Q436" t="s">
        <v>2039</v>
      </c>
      <c r="R436" t="s">
        <v>2040</v>
      </c>
      <c r="S436" s="8">
        <f t="shared" si="26"/>
        <v>42705.25</v>
      </c>
      <c r="T436" s="8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24"/>
        <v>1.168766404199475</v>
      </c>
      <c r="P437" s="4">
        <f t="shared" si="25"/>
        <v>103</v>
      </c>
      <c r="Q437" t="s">
        <v>2039</v>
      </c>
      <c r="R437" t="s">
        <v>2040</v>
      </c>
      <c r="S437" s="8">
        <f t="shared" si="26"/>
        <v>41988.25</v>
      </c>
      <c r="T437" s="8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24"/>
        <v>10.521538461538462</v>
      </c>
      <c r="P438" s="4">
        <f t="shared" si="25"/>
        <v>54</v>
      </c>
      <c r="Q438" t="s">
        <v>2035</v>
      </c>
      <c r="R438" t="s">
        <v>2058</v>
      </c>
      <c r="S438" s="8">
        <f t="shared" si="26"/>
        <v>43575.208333333328</v>
      </c>
      <c r="T438" s="8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24"/>
        <v>1.2307407407407407</v>
      </c>
      <c r="P439" s="4">
        <f t="shared" si="25"/>
        <v>51</v>
      </c>
      <c r="Q439" t="s">
        <v>2041</v>
      </c>
      <c r="R439" t="s">
        <v>2049</v>
      </c>
      <c r="S439" s="8">
        <f t="shared" si="26"/>
        <v>42260.208333333328</v>
      </c>
      <c r="T439" s="8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24"/>
        <v>1.7863855421686747</v>
      </c>
      <c r="P440" s="4">
        <f t="shared" si="25"/>
        <v>60</v>
      </c>
      <c r="Q440" t="s">
        <v>2039</v>
      </c>
      <c r="R440" t="s">
        <v>2040</v>
      </c>
      <c r="S440" s="8">
        <f t="shared" si="26"/>
        <v>41337.25</v>
      </c>
      <c r="T440" s="8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24"/>
        <v>3.5528169014084505</v>
      </c>
      <c r="P441" s="4">
        <f t="shared" si="25"/>
        <v>44</v>
      </c>
      <c r="Q441" t="s">
        <v>2041</v>
      </c>
      <c r="R441" t="s">
        <v>2063</v>
      </c>
      <c r="S441" s="8">
        <f t="shared" si="26"/>
        <v>42680.208333333328</v>
      </c>
      <c r="T441" s="8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24"/>
        <v>1.6190634146341463</v>
      </c>
      <c r="P442" s="4">
        <f t="shared" si="25"/>
        <v>53</v>
      </c>
      <c r="Q442" t="s">
        <v>2041</v>
      </c>
      <c r="R442" t="s">
        <v>2060</v>
      </c>
      <c r="S442" s="8">
        <f t="shared" si="26"/>
        <v>42916.208333333328</v>
      </c>
      <c r="T442" s="8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24"/>
        <v>0.24914285714285714</v>
      </c>
      <c r="P443" s="4">
        <f t="shared" si="25"/>
        <v>54</v>
      </c>
      <c r="Q443" t="s">
        <v>2037</v>
      </c>
      <c r="R443" t="s">
        <v>2046</v>
      </c>
      <c r="S443" s="8">
        <f t="shared" si="26"/>
        <v>41025.208333333336</v>
      </c>
      <c r="T443" s="8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24"/>
        <v>1.9872222222222222</v>
      </c>
      <c r="P444" s="4">
        <f t="shared" si="25"/>
        <v>75</v>
      </c>
      <c r="Q444" t="s">
        <v>2039</v>
      </c>
      <c r="R444" t="s">
        <v>2040</v>
      </c>
      <c r="S444" s="8">
        <f t="shared" si="26"/>
        <v>42980.208333333328</v>
      </c>
      <c r="T444" s="8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24"/>
        <v>0.34752688172043011</v>
      </c>
      <c r="P445" s="4">
        <f t="shared" si="25"/>
        <v>35</v>
      </c>
      <c r="Q445" t="s">
        <v>2039</v>
      </c>
      <c r="R445" t="s">
        <v>2040</v>
      </c>
      <c r="S445" s="8">
        <f t="shared" si="26"/>
        <v>40451.208333333336</v>
      </c>
      <c r="T445" s="8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24"/>
        <v>1.7641935483870967</v>
      </c>
      <c r="P446" s="4">
        <f t="shared" si="25"/>
        <v>36</v>
      </c>
      <c r="Q446" t="s">
        <v>2035</v>
      </c>
      <c r="R446" t="s">
        <v>2045</v>
      </c>
      <c r="S446" s="8">
        <f t="shared" si="26"/>
        <v>40748.208333333336</v>
      </c>
      <c r="T446" s="8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24"/>
        <v>5.1138095238095236</v>
      </c>
      <c r="P447" s="4">
        <f t="shared" si="25"/>
        <v>63</v>
      </c>
      <c r="Q447" t="s">
        <v>2039</v>
      </c>
      <c r="R447" t="s">
        <v>2040</v>
      </c>
      <c r="S447" s="8">
        <f t="shared" si="26"/>
        <v>40515.25</v>
      </c>
      <c r="T447" s="8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24"/>
        <v>0.82044117647058823</v>
      </c>
      <c r="P448" s="4">
        <f t="shared" si="25"/>
        <v>29</v>
      </c>
      <c r="Q448" t="s">
        <v>2037</v>
      </c>
      <c r="R448" t="s">
        <v>2046</v>
      </c>
      <c r="S448" s="8">
        <f t="shared" si="26"/>
        <v>41261.25</v>
      </c>
      <c r="T448" s="8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24"/>
        <v>0.24326030927835052</v>
      </c>
      <c r="P449" s="4">
        <f t="shared" si="25"/>
        <v>86</v>
      </c>
      <c r="Q449" t="s">
        <v>2041</v>
      </c>
      <c r="R449" t="s">
        <v>2060</v>
      </c>
      <c r="S449" s="8">
        <f t="shared" si="26"/>
        <v>43088.25</v>
      </c>
      <c r="T449" s="8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24"/>
        <v>0.50482758620689661</v>
      </c>
      <c r="P450" s="4">
        <f t="shared" si="25"/>
        <v>75</v>
      </c>
      <c r="Q450" t="s">
        <v>2050</v>
      </c>
      <c r="R450" t="s">
        <v>2051</v>
      </c>
      <c r="S450" s="8">
        <f t="shared" si="26"/>
        <v>41378.208333333336</v>
      </c>
      <c r="T450" s="8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ref="O451:O514" si="28">E451/D451</f>
        <v>9.67</v>
      </c>
      <c r="P451" s="4">
        <f t="shared" ref="P451:P514" si="29">IF(E451,QUOTIENT(E451,G451),0)</f>
        <v>101</v>
      </c>
      <c r="Q451" t="s">
        <v>2050</v>
      </c>
      <c r="R451" t="s">
        <v>2051</v>
      </c>
      <c r="S451" s="8">
        <f t="shared" ref="S451:S514" si="30">(((J451/60)/60)/24)+DATE(1970,1,1)</f>
        <v>43530.25</v>
      </c>
      <c r="T451" s="8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si="28"/>
        <v>0.04</v>
      </c>
      <c r="P452" s="4">
        <f t="shared" si="29"/>
        <v>4</v>
      </c>
      <c r="Q452" t="s">
        <v>2041</v>
      </c>
      <c r="R452" t="s">
        <v>2049</v>
      </c>
      <c r="S452" s="8">
        <f t="shared" si="30"/>
        <v>43394.208333333328</v>
      </c>
      <c r="T452" s="8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28"/>
        <v>1.2284501347708894</v>
      </c>
      <c r="P453" s="4">
        <f t="shared" si="29"/>
        <v>29</v>
      </c>
      <c r="Q453" t="s">
        <v>2035</v>
      </c>
      <c r="R453" t="s">
        <v>2036</v>
      </c>
      <c r="S453" s="8">
        <f t="shared" si="30"/>
        <v>42935.208333333328</v>
      </c>
      <c r="T453" s="8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28"/>
        <v>0.63437500000000002</v>
      </c>
      <c r="P454" s="4">
        <f t="shared" si="29"/>
        <v>98</v>
      </c>
      <c r="Q454" t="s">
        <v>2041</v>
      </c>
      <c r="R454" t="s">
        <v>2044</v>
      </c>
      <c r="S454" s="8">
        <f t="shared" si="30"/>
        <v>40365.208333333336</v>
      </c>
      <c r="T454" s="8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28"/>
        <v>0.56331688596491225</v>
      </c>
      <c r="P455" s="4">
        <f t="shared" si="29"/>
        <v>87</v>
      </c>
      <c r="Q455" t="s">
        <v>2041</v>
      </c>
      <c r="R455" t="s">
        <v>2063</v>
      </c>
      <c r="S455" s="8">
        <f t="shared" si="30"/>
        <v>42705.25</v>
      </c>
      <c r="T455" s="8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28"/>
        <v>0.44074999999999998</v>
      </c>
      <c r="P456" s="4">
        <f t="shared" si="29"/>
        <v>45</v>
      </c>
      <c r="Q456" t="s">
        <v>2041</v>
      </c>
      <c r="R456" t="s">
        <v>2044</v>
      </c>
      <c r="S456" s="8">
        <f t="shared" si="30"/>
        <v>41568.208333333336</v>
      </c>
      <c r="T456" s="8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28"/>
        <v>1.1837253218884121</v>
      </c>
      <c r="P457" s="4">
        <f t="shared" si="29"/>
        <v>37</v>
      </c>
      <c r="Q457" t="s">
        <v>2039</v>
      </c>
      <c r="R457" t="s">
        <v>2040</v>
      </c>
      <c r="S457" s="8">
        <f t="shared" si="30"/>
        <v>40809.208333333336</v>
      </c>
      <c r="T457" s="8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28"/>
        <v>1.041243169398907</v>
      </c>
      <c r="P458" s="4">
        <f t="shared" si="29"/>
        <v>94</v>
      </c>
      <c r="Q458" t="s">
        <v>2035</v>
      </c>
      <c r="R458" t="s">
        <v>2045</v>
      </c>
      <c r="S458" s="8">
        <f t="shared" si="30"/>
        <v>43141.25</v>
      </c>
      <c r="T458" s="8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28"/>
        <v>0.26640000000000003</v>
      </c>
      <c r="P459" s="4">
        <f t="shared" si="29"/>
        <v>28</v>
      </c>
      <c r="Q459" t="s">
        <v>2039</v>
      </c>
      <c r="R459" t="s">
        <v>2040</v>
      </c>
      <c r="S459" s="8">
        <f t="shared" si="30"/>
        <v>42657.208333333328</v>
      </c>
      <c r="T459" s="8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28"/>
        <v>3.5120118343195266</v>
      </c>
      <c r="P460" s="4">
        <f t="shared" si="29"/>
        <v>55</v>
      </c>
      <c r="Q460" t="s">
        <v>2039</v>
      </c>
      <c r="R460" t="s">
        <v>2040</v>
      </c>
      <c r="S460" s="8">
        <f t="shared" si="30"/>
        <v>40265.208333333336</v>
      </c>
      <c r="T460" s="8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28"/>
        <v>0.90063492063492068</v>
      </c>
      <c r="P461" s="4">
        <f t="shared" si="29"/>
        <v>54</v>
      </c>
      <c r="Q461" t="s">
        <v>2041</v>
      </c>
      <c r="R461" t="s">
        <v>2042</v>
      </c>
      <c r="S461" s="8">
        <f t="shared" si="30"/>
        <v>42001.25</v>
      </c>
      <c r="T461" s="8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28"/>
        <v>1.7162500000000001</v>
      </c>
      <c r="P462" s="4">
        <f t="shared" si="29"/>
        <v>82</v>
      </c>
      <c r="Q462" t="s">
        <v>2039</v>
      </c>
      <c r="R462" t="s">
        <v>2040</v>
      </c>
      <c r="S462" s="8">
        <f t="shared" si="30"/>
        <v>40399.208333333336</v>
      </c>
      <c r="T462" s="8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28"/>
        <v>1.4104655870445344</v>
      </c>
      <c r="P463" s="4">
        <f t="shared" si="29"/>
        <v>66</v>
      </c>
      <c r="Q463" t="s">
        <v>2041</v>
      </c>
      <c r="R463" t="s">
        <v>2044</v>
      </c>
      <c r="S463" s="8">
        <f t="shared" si="30"/>
        <v>41757.208333333336</v>
      </c>
      <c r="T463" s="8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28"/>
        <v>0.30579449152542371</v>
      </c>
      <c r="P464" s="4">
        <f t="shared" si="29"/>
        <v>107</v>
      </c>
      <c r="Q464" t="s">
        <v>2050</v>
      </c>
      <c r="R464" t="s">
        <v>2061</v>
      </c>
      <c r="S464" s="8">
        <f t="shared" si="30"/>
        <v>41304.25</v>
      </c>
      <c r="T464" s="8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28"/>
        <v>1.0816455696202532</v>
      </c>
      <c r="P465" s="4">
        <f t="shared" si="29"/>
        <v>69</v>
      </c>
      <c r="Q465" t="s">
        <v>2041</v>
      </c>
      <c r="R465" t="s">
        <v>2049</v>
      </c>
      <c r="S465" s="8">
        <f t="shared" si="30"/>
        <v>41639.25</v>
      </c>
      <c r="T465" s="8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28"/>
        <v>1.3345505617977529</v>
      </c>
      <c r="P466" s="4">
        <f t="shared" si="29"/>
        <v>39</v>
      </c>
      <c r="Q466" t="s">
        <v>2039</v>
      </c>
      <c r="R466" t="s">
        <v>2040</v>
      </c>
      <c r="S466" s="8">
        <f t="shared" si="30"/>
        <v>43142.25</v>
      </c>
      <c r="T466" s="8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28"/>
        <v>1.8785106382978722</v>
      </c>
      <c r="P467" s="4">
        <f t="shared" si="29"/>
        <v>110</v>
      </c>
      <c r="Q467" t="s">
        <v>2047</v>
      </c>
      <c r="R467" t="s">
        <v>2059</v>
      </c>
      <c r="S467" s="8">
        <f t="shared" si="30"/>
        <v>43127.25</v>
      </c>
      <c r="T467" s="8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28"/>
        <v>3.32</v>
      </c>
      <c r="P468" s="4">
        <f t="shared" si="29"/>
        <v>94</v>
      </c>
      <c r="Q468" t="s">
        <v>2037</v>
      </c>
      <c r="R468" t="s">
        <v>2046</v>
      </c>
      <c r="S468" s="8">
        <f t="shared" si="30"/>
        <v>41409.208333333336</v>
      </c>
      <c r="T468" s="8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28"/>
        <v>5.7521428571428572</v>
      </c>
      <c r="P469" s="4">
        <f t="shared" si="29"/>
        <v>57</v>
      </c>
      <c r="Q469" t="s">
        <v>2037</v>
      </c>
      <c r="R469" t="s">
        <v>2038</v>
      </c>
      <c r="S469" s="8">
        <f t="shared" si="30"/>
        <v>42331.25</v>
      </c>
      <c r="T469" s="8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28"/>
        <v>0.40500000000000003</v>
      </c>
      <c r="P470" s="4">
        <f t="shared" si="29"/>
        <v>101</v>
      </c>
      <c r="Q470" t="s">
        <v>2039</v>
      </c>
      <c r="R470" t="s">
        <v>2040</v>
      </c>
      <c r="S470" s="8">
        <f t="shared" si="30"/>
        <v>43569.208333333328</v>
      </c>
      <c r="T470" s="8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28"/>
        <v>1.8442857142857143</v>
      </c>
      <c r="P471" s="4">
        <f t="shared" si="29"/>
        <v>64</v>
      </c>
      <c r="Q471" t="s">
        <v>2041</v>
      </c>
      <c r="R471" t="s">
        <v>2044</v>
      </c>
      <c r="S471" s="8">
        <f t="shared" si="30"/>
        <v>42142.208333333328</v>
      </c>
      <c r="T471" s="8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28"/>
        <v>2.8580555555555556</v>
      </c>
      <c r="P472" s="4">
        <f t="shared" si="29"/>
        <v>27</v>
      </c>
      <c r="Q472" t="s">
        <v>2037</v>
      </c>
      <c r="R472" t="s">
        <v>2046</v>
      </c>
      <c r="S472" s="8">
        <f t="shared" si="30"/>
        <v>42716.25</v>
      </c>
      <c r="T472" s="8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28"/>
        <v>3.19</v>
      </c>
      <c r="P473" s="4">
        <f t="shared" si="29"/>
        <v>50</v>
      </c>
      <c r="Q473" t="s">
        <v>2033</v>
      </c>
      <c r="R473" t="s">
        <v>2034</v>
      </c>
      <c r="S473" s="8">
        <f t="shared" si="30"/>
        <v>41031.208333333336</v>
      </c>
      <c r="T473" s="8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28"/>
        <v>0.39234070221066319</v>
      </c>
      <c r="P474" s="4">
        <f t="shared" si="29"/>
        <v>104</v>
      </c>
      <c r="Q474" t="s">
        <v>2035</v>
      </c>
      <c r="R474" t="s">
        <v>2036</v>
      </c>
      <c r="S474" s="8">
        <f t="shared" si="30"/>
        <v>43535.208333333328</v>
      </c>
      <c r="T474" s="8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28"/>
        <v>1.7814000000000001</v>
      </c>
      <c r="P475" s="4">
        <f t="shared" si="29"/>
        <v>84</v>
      </c>
      <c r="Q475" t="s">
        <v>2035</v>
      </c>
      <c r="R475" t="s">
        <v>2043</v>
      </c>
      <c r="S475" s="8">
        <f t="shared" si="30"/>
        <v>43277.208333333328</v>
      </c>
      <c r="T475" s="8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28"/>
        <v>3.6515</v>
      </c>
      <c r="P476" s="4">
        <f t="shared" si="29"/>
        <v>102</v>
      </c>
      <c r="Q476" t="s">
        <v>2041</v>
      </c>
      <c r="R476" t="s">
        <v>2060</v>
      </c>
      <c r="S476" s="8">
        <f t="shared" si="30"/>
        <v>41989.25</v>
      </c>
      <c r="T476" s="8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28"/>
        <v>1.1394594594594594</v>
      </c>
      <c r="P477" s="4">
        <f t="shared" si="29"/>
        <v>39</v>
      </c>
      <c r="Q477" t="s">
        <v>2047</v>
      </c>
      <c r="R477" t="s">
        <v>2059</v>
      </c>
      <c r="S477" s="8">
        <f t="shared" si="30"/>
        <v>41450.208333333336</v>
      </c>
      <c r="T477" s="8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28"/>
        <v>0.29828720626631855</v>
      </c>
      <c r="P478" s="4">
        <f t="shared" si="29"/>
        <v>51</v>
      </c>
      <c r="Q478" t="s">
        <v>2047</v>
      </c>
      <c r="R478" t="s">
        <v>2053</v>
      </c>
      <c r="S478" s="8">
        <f t="shared" si="30"/>
        <v>43322.208333333328</v>
      </c>
      <c r="T478" s="8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28"/>
        <v>0.54270588235294115</v>
      </c>
      <c r="P479" s="4">
        <f t="shared" si="29"/>
        <v>40</v>
      </c>
      <c r="Q479" t="s">
        <v>2041</v>
      </c>
      <c r="R479" t="s">
        <v>2063</v>
      </c>
      <c r="S479" s="8">
        <f t="shared" si="30"/>
        <v>40720.208333333336</v>
      </c>
      <c r="T479" s="8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28"/>
        <v>2.3634156976744185</v>
      </c>
      <c r="P480" s="4">
        <f t="shared" si="29"/>
        <v>58</v>
      </c>
      <c r="Q480" t="s">
        <v>2037</v>
      </c>
      <c r="R480" t="s">
        <v>2046</v>
      </c>
      <c r="S480" s="8">
        <f t="shared" si="30"/>
        <v>42072.208333333328</v>
      </c>
      <c r="T480" s="8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28"/>
        <v>5.1291666666666664</v>
      </c>
      <c r="P481" s="4">
        <f t="shared" si="29"/>
        <v>71</v>
      </c>
      <c r="Q481" t="s">
        <v>2033</v>
      </c>
      <c r="R481" t="s">
        <v>2034</v>
      </c>
      <c r="S481" s="8">
        <f t="shared" si="30"/>
        <v>42945.208333333328</v>
      </c>
      <c r="T481" s="8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28"/>
        <v>1.0065116279069768</v>
      </c>
      <c r="P482" s="4">
        <f t="shared" si="29"/>
        <v>99</v>
      </c>
      <c r="Q482" t="s">
        <v>2054</v>
      </c>
      <c r="R482" t="s">
        <v>2055</v>
      </c>
      <c r="S482" s="8">
        <f t="shared" si="30"/>
        <v>40248.25</v>
      </c>
      <c r="T482" s="8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28"/>
        <v>0.81348423194303154</v>
      </c>
      <c r="P483" s="4">
        <f t="shared" si="29"/>
        <v>103</v>
      </c>
      <c r="Q483" t="s">
        <v>2039</v>
      </c>
      <c r="R483" t="s">
        <v>2040</v>
      </c>
      <c r="S483" s="8">
        <f t="shared" si="30"/>
        <v>41913.208333333336</v>
      </c>
      <c r="T483" s="8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28"/>
        <v>0.16404761904761905</v>
      </c>
      <c r="P484" s="4">
        <f t="shared" si="29"/>
        <v>76</v>
      </c>
      <c r="Q484" t="s">
        <v>2047</v>
      </c>
      <c r="R484" t="s">
        <v>2053</v>
      </c>
      <c r="S484" s="8">
        <f t="shared" si="30"/>
        <v>40963.25</v>
      </c>
      <c r="T484" s="8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28"/>
        <v>0.52774617067833696</v>
      </c>
      <c r="P485" s="4">
        <f t="shared" si="29"/>
        <v>87</v>
      </c>
      <c r="Q485" t="s">
        <v>2039</v>
      </c>
      <c r="R485" t="s">
        <v>2040</v>
      </c>
      <c r="S485" s="8">
        <f t="shared" si="30"/>
        <v>43811.25</v>
      </c>
      <c r="T485" s="8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28"/>
        <v>2.6020608108108108</v>
      </c>
      <c r="P486" s="4">
        <f t="shared" si="29"/>
        <v>48</v>
      </c>
      <c r="Q486" t="s">
        <v>2033</v>
      </c>
      <c r="R486" t="s">
        <v>2034</v>
      </c>
      <c r="S486" s="8">
        <f t="shared" si="30"/>
        <v>41855.208333333336</v>
      </c>
      <c r="T486" s="8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28"/>
        <v>0.30732891832229581</v>
      </c>
      <c r="P487" s="4">
        <f t="shared" si="29"/>
        <v>42</v>
      </c>
      <c r="Q487" t="s">
        <v>2039</v>
      </c>
      <c r="R487" t="s">
        <v>2040</v>
      </c>
      <c r="S487" s="8">
        <f t="shared" si="30"/>
        <v>43626.208333333328</v>
      </c>
      <c r="T487" s="8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28"/>
        <v>0.13500000000000001</v>
      </c>
      <c r="P488" s="4">
        <f t="shared" si="29"/>
        <v>33</v>
      </c>
      <c r="Q488" t="s">
        <v>2047</v>
      </c>
      <c r="R488" t="s">
        <v>2059</v>
      </c>
      <c r="S488" s="8">
        <f t="shared" si="30"/>
        <v>43168.25</v>
      </c>
      <c r="T488" s="8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28"/>
        <v>1.7862556663644606</v>
      </c>
      <c r="P489" s="4">
        <f t="shared" si="29"/>
        <v>83</v>
      </c>
      <c r="Q489" t="s">
        <v>2039</v>
      </c>
      <c r="R489" t="s">
        <v>2040</v>
      </c>
      <c r="S489" s="8">
        <f t="shared" si="30"/>
        <v>42845.208333333328</v>
      </c>
      <c r="T489" s="8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28"/>
        <v>2.2005660377358489</v>
      </c>
      <c r="P490" s="4">
        <f t="shared" si="29"/>
        <v>101</v>
      </c>
      <c r="Q490" t="s">
        <v>2039</v>
      </c>
      <c r="R490" t="s">
        <v>2040</v>
      </c>
      <c r="S490" s="8">
        <f t="shared" si="30"/>
        <v>42403.25</v>
      </c>
      <c r="T490" s="8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28"/>
        <v>1.015108695652174</v>
      </c>
      <c r="P491" s="4">
        <f t="shared" si="29"/>
        <v>109</v>
      </c>
      <c r="Q491" t="s">
        <v>2037</v>
      </c>
      <c r="R491" t="s">
        <v>2046</v>
      </c>
      <c r="S491" s="8">
        <f t="shared" si="30"/>
        <v>40406.208333333336</v>
      </c>
      <c r="T491" s="8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28"/>
        <v>1.915</v>
      </c>
      <c r="P492" s="4">
        <f t="shared" si="29"/>
        <v>31</v>
      </c>
      <c r="Q492" t="s">
        <v>2064</v>
      </c>
      <c r="R492" t="s">
        <v>2065</v>
      </c>
      <c r="S492" s="8">
        <f t="shared" si="30"/>
        <v>43786.25</v>
      </c>
      <c r="T492" s="8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28"/>
        <v>3.0534683098591549</v>
      </c>
      <c r="P493" s="4">
        <f t="shared" si="29"/>
        <v>70</v>
      </c>
      <c r="Q493" t="s">
        <v>2033</v>
      </c>
      <c r="R493" t="s">
        <v>2034</v>
      </c>
      <c r="S493" s="8">
        <f t="shared" si="30"/>
        <v>41456.208333333336</v>
      </c>
      <c r="T493" s="8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28"/>
        <v>0.23995287958115183</v>
      </c>
      <c r="P494" s="4">
        <f t="shared" si="29"/>
        <v>77</v>
      </c>
      <c r="Q494" t="s">
        <v>2041</v>
      </c>
      <c r="R494" t="s">
        <v>2052</v>
      </c>
      <c r="S494" s="8">
        <f t="shared" si="30"/>
        <v>40336.208333333336</v>
      </c>
      <c r="T494" s="8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28"/>
        <v>7.2377777777777776</v>
      </c>
      <c r="P495" s="4">
        <f t="shared" si="29"/>
        <v>101</v>
      </c>
      <c r="Q495" t="s">
        <v>2054</v>
      </c>
      <c r="R495" t="s">
        <v>2055</v>
      </c>
      <c r="S495" s="8">
        <f t="shared" si="30"/>
        <v>43645.208333333328</v>
      </c>
      <c r="T495" s="8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28"/>
        <v>5.4736000000000002</v>
      </c>
      <c r="P496" s="4">
        <f t="shared" si="29"/>
        <v>51</v>
      </c>
      <c r="Q496" t="s">
        <v>2037</v>
      </c>
      <c r="R496" t="s">
        <v>2046</v>
      </c>
      <c r="S496" s="8">
        <f t="shared" si="30"/>
        <v>40990.208333333336</v>
      </c>
      <c r="T496" s="8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28"/>
        <v>4.1449999999999996</v>
      </c>
      <c r="P497" s="4">
        <f t="shared" si="29"/>
        <v>68</v>
      </c>
      <c r="Q497" t="s">
        <v>2039</v>
      </c>
      <c r="R497" t="s">
        <v>2040</v>
      </c>
      <c r="S497" s="8">
        <f t="shared" si="30"/>
        <v>41800.208333333336</v>
      </c>
      <c r="T497" s="8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28"/>
        <v>9.0696409140369975E-3</v>
      </c>
      <c r="P498" s="4">
        <f t="shared" si="29"/>
        <v>30</v>
      </c>
      <c r="Q498" t="s">
        <v>2041</v>
      </c>
      <c r="R498" t="s">
        <v>2049</v>
      </c>
      <c r="S498" s="8">
        <f t="shared" si="30"/>
        <v>42876.208333333328</v>
      </c>
      <c r="T498" s="8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28"/>
        <v>0.34173469387755101</v>
      </c>
      <c r="P499" s="4">
        <f t="shared" si="29"/>
        <v>27</v>
      </c>
      <c r="Q499" t="s">
        <v>2037</v>
      </c>
      <c r="R499" t="s">
        <v>2046</v>
      </c>
      <c r="S499" s="8">
        <f t="shared" si="30"/>
        <v>42724.25</v>
      </c>
      <c r="T499" s="8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28"/>
        <v>0.239488107549121</v>
      </c>
      <c r="P500" s="4">
        <f t="shared" si="29"/>
        <v>79</v>
      </c>
      <c r="Q500" t="s">
        <v>2037</v>
      </c>
      <c r="R500" t="s">
        <v>2038</v>
      </c>
      <c r="S500" s="8">
        <f t="shared" si="30"/>
        <v>42005.25</v>
      </c>
      <c r="T500" s="8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28"/>
        <v>0.48072649572649573</v>
      </c>
      <c r="P501" s="4">
        <f t="shared" si="29"/>
        <v>38</v>
      </c>
      <c r="Q501" t="s">
        <v>2041</v>
      </c>
      <c r="R501" t="s">
        <v>2042</v>
      </c>
      <c r="S501" s="8">
        <f t="shared" si="30"/>
        <v>42444.208333333328</v>
      </c>
      <c r="T501" s="8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28"/>
        <v>0</v>
      </c>
      <c r="P502" s="4">
        <f t="shared" si="29"/>
        <v>0</v>
      </c>
      <c r="Q502" t="s">
        <v>2039</v>
      </c>
      <c r="R502" t="s">
        <v>2040</v>
      </c>
      <c r="S502" s="8">
        <f t="shared" si="30"/>
        <v>41395.208333333336</v>
      </c>
      <c r="T502" s="8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28"/>
        <v>0.70145182291666663</v>
      </c>
      <c r="P503" s="4">
        <f t="shared" si="29"/>
        <v>59</v>
      </c>
      <c r="Q503" t="s">
        <v>2041</v>
      </c>
      <c r="R503" t="s">
        <v>2042</v>
      </c>
      <c r="S503" s="8">
        <f t="shared" si="30"/>
        <v>41345.208333333336</v>
      </c>
      <c r="T503" s="8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28"/>
        <v>5.2992307692307694</v>
      </c>
      <c r="P504" s="4">
        <f t="shared" si="29"/>
        <v>37</v>
      </c>
      <c r="Q504" t="s">
        <v>2050</v>
      </c>
      <c r="R504" t="s">
        <v>2051</v>
      </c>
      <c r="S504" s="8">
        <f t="shared" si="30"/>
        <v>41117.208333333336</v>
      </c>
      <c r="T504" s="8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28"/>
        <v>1.8032549019607844</v>
      </c>
      <c r="P505" s="4">
        <f t="shared" si="29"/>
        <v>99</v>
      </c>
      <c r="Q505" t="s">
        <v>2041</v>
      </c>
      <c r="R505" t="s">
        <v>2044</v>
      </c>
      <c r="S505" s="8">
        <f t="shared" si="30"/>
        <v>42186.208333333328</v>
      </c>
      <c r="T505" s="8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28"/>
        <v>0.92320000000000002</v>
      </c>
      <c r="P506" s="4">
        <f t="shared" si="29"/>
        <v>111</v>
      </c>
      <c r="Q506" t="s">
        <v>2035</v>
      </c>
      <c r="R506" t="s">
        <v>2036</v>
      </c>
      <c r="S506" s="8">
        <f t="shared" si="30"/>
        <v>42142.208333333328</v>
      </c>
      <c r="T506" s="8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28"/>
        <v>0.13901001112347053</v>
      </c>
      <c r="P507" s="4">
        <f t="shared" si="29"/>
        <v>36</v>
      </c>
      <c r="Q507" t="s">
        <v>2047</v>
      </c>
      <c r="R507" t="s">
        <v>2056</v>
      </c>
      <c r="S507" s="8">
        <f t="shared" si="30"/>
        <v>41341.25</v>
      </c>
      <c r="T507" s="8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28"/>
        <v>9.2707777777777771</v>
      </c>
      <c r="P508" s="4">
        <f t="shared" si="29"/>
        <v>66</v>
      </c>
      <c r="Q508" t="s">
        <v>2039</v>
      </c>
      <c r="R508" t="s">
        <v>2040</v>
      </c>
      <c r="S508" s="8">
        <f t="shared" si="30"/>
        <v>43062.25</v>
      </c>
      <c r="T508" s="8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28"/>
        <v>0.39857142857142858</v>
      </c>
      <c r="P509" s="4">
        <f t="shared" si="29"/>
        <v>44</v>
      </c>
      <c r="Q509" t="s">
        <v>2037</v>
      </c>
      <c r="R509" t="s">
        <v>2038</v>
      </c>
      <c r="S509" s="8">
        <f t="shared" si="30"/>
        <v>41373.208333333336</v>
      </c>
      <c r="T509" s="8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28"/>
        <v>1.1222929936305732</v>
      </c>
      <c r="P510" s="4">
        <f t="shared" si="29"/>
        <v>52</v>
      </c>
      <c r="Q510" t="s">
        <v>2039</v>
      </c>
      <c r="R510" t="s">
        <v>2040</v>
      </c>
      <c r="S510" s="8">
        <f t="shared" si="30"/>
        <v>43310.208333333328</v>
      </c>
      <c r="T510" s="8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28"/>
        <v>0.70925816023738875</v>
      </c>
      <c r="P511" s="4">
        <f t="shared" si="29"/>
        <v>95</v>
      </c>
      <c r="Q511" t="s">
        <v>2039</v>
      </c>
      <c r="R511" t="s">
        <v>2040</v>
      </c>
      <c r="S511" s="8">
        <f t="shared" si="30"/>
        <v>41034.208333333336</v>
      </c>
      <c r="T511" s="8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28"/>
        <v>1.1908974358974358</v>
      </c>
      <c r="P512" s="4">
        <f t="shared" si="29"/>
        <v>70</v>
      </c>
      <c r="Q512" t="s">
        <v>2041</v>
      </c>
      <c r="R512" t="s">
        <v>2044</v>
      </c>
      <c r="S512" s="8">
        <f t="shared" si="30"/>
        <v>43251.208333333328</v>
      </c>
      <c r="T512" s="8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28"/>
        <v>0.24017591339648173</v>
      </c>
      <c r="P513" s="4">
        <f t="shared" si="29"/>
        <v>98</v>
      </c>
      <c r="Q513" t="s">
        <v>2039</v>
      </c>
      <c r="R513" t="s">
        <v>2040</v>
      </c>
      <c r="S513" s="8">
        <f t="shared" si="30"/>
        <v>43671.208333333328</v>
      </c>
      <c r="T513" s="8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28"/>
        <v>1.3931868131868133</v>
      </c>
      <c r="P514" s="4">
        <f t="shared" si="29"/>
        <v>53</v>
      </c>
      <c r="Q514" t="s">
        <v>2050</v>
      </c>
      <c r="R514" t="s">
        <v>2051</v>
      </c>
      <c r="S514" s="8">
        <f t="shared" si="30"/>
        <v>41825.208333333336</v>
      </c>
      <c r="T514" s="8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ref="O515:O578" si="32">E515/D515</f>
        <v>0.39277108433734942</v>
      </c>
      <c r="P515" s="4">
        <f t="shared" ref="P515:P578" si="33">IF(E515,QUOTIENT(E515,G515),0)</f>
        <v>93</v>
      </c>
      <c r="Q515" t="s">
        <v>2041</v>
      </c>
      <c r="R515" t="s">
        <v>2060</v>
      </c>
      <c r="S515" s="8">
        <f t="shared" ref="S515:S578" si="34">(((J515/60)/60)/24)+DATE(1970,1,1)</f>
        <v>40430.208333333336</v>
      </c>
      <c r="T515" s="8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si="32"/>
        <v>0.22439077144917088</v>
      </c>
      <c r="P516" s="4">
        <f t="shared" si="33"/>
        <v>58</v>
      </c>
      <c r="Q516" t="s">
        <v>2035</v>
      </c>
      <c r="R516" t="s">
        <v>2036</v>
      </c>
      <c r="S516" s="8">
        <f t="shared" si="34"/>
        <v>41614.25</v>
      </c>
      <c r="T516" s="8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32"/>
        <v>0.55779069767441858</v>
      </c>
      <c r="P517" s="4">
        <f t="shared" si="33"/>
        <v>36</v>
      </c>
      <c r="Q517" t="s">
        <v>2039</v>
      </c>
      <c r="R517" t="s">
        <v>2040</v>
      </c>
      <c r="S517" s="8">
        <f t="shared" si="34"/>
        <v>40900.25</v>
      </c>
      <c r="T517" s="8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32"/>
        <v>0.42523125996810207</v>
      </c>
      <c r="P518" s="4">
        <f t="shared" si="33"/>
        <v>63</v>
      </c>
      <c r="Q518" t="s">
        <v>2047</v>
      </c>
      <c r="R518" t="s">
        <v>2048</v>
      </c>
      <c r="S518" s="8">
        <f t="shared" si="34"/>
        <v>40396.208333333336</v>
      </c>
      <c r="T518" s="8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32"/>
        <v>1.1200000000000001</v>
      </c>
      <c r="P519" s="4">
        <f t="shared" si="33"/>
        <v>84</v>
      </c>
      <c r="Q519" t="s">
        <v>2033</v>
      </c>
      <c r="R519" t="s">
        <v>2034</v>
      </c>
      <c r="S519" s="8">
        <f t="shared" si="34"/>
        <v>42860.208333333328</v>
      </c>
      <c r="T519" s="8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32"/>
        <v>7.0681818181818179E-2</v>
      </c>
      <c r="P520" s="4">
        <f t="shared" si="33"/>
        <v>62</v>
      </c>
      <c r="Q520" t="s">
        <v>2041</v>
      </c>
      <c r="R520" t="s">
        <v>2049</v>
      </c>
      <c r="S520" s="8">
        <f t="shared" si="34"/>
        <v>43154.25</v>
      </c>
      <c r="T520" s="8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32"/>
        <v>1.0174563871693867</v>
      </c>
      <c r="P521" s="4">
        <f t="shared" si="33"/>
        <v>101</v>
      </c>
      <c r="Q521" t="s">
        <v>2035</v>
      </c>
      <c r="R521" t="s">
        <v>2036</v>
      </c>
      <c r="S521" s="8">
        <f t="shared" si="34"/>
        <v>42012.25</v>
      </c>
      <c r="T521" s="8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32"/>
        <v>4.2575000000000003</v>
      </c>
      <c r="P522" s="4">
        <f t="shared" si="33"/>
        <v>106</v>
      </c>
      <c r="Q522" t="s">
        <v>2039</v>
      </c>
      <c r="R522" t="s">
        <v>2040</v>
      </c>
      <c r="S522" s="8">
        <f t="shared" si="34"/>
        <v>43574.208333333328</v>
      </c>
      <c r="T522" s="8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32"/>
        <v>1.4553947368421052</v>
      </c>
      <c r="P523" s="4">
        <f t="shared" si="33"/>
        <v>29</v>
      </c>
      <c r="Q523" t="s">
        <v>2041</v>
      </c>
      <c r="R523" t="s">
        <v>2044</v>
      </c>
      <c r="S523" s="8">
        <f t="shared" si="34"/>
        <v>42605.208333333328</v>
      </c>
      <c r="T523" s="8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32"/>
        <v>0.32453465346534655</v>
      </c>
      <c r="P524" s="4">
        <f t="shared" si="33"/>
        <v>85</v>
      </c>
      <c r="Q524" t="s">
        <v>2041</v>
      </c>
      <c r="R524" t="s">
        <v>2052</v>
      </c>
      <c r="S524" s="8">
        <f t="shared" si="34"/>
        <v>41093.208333333336</v>
      </c>
      <c r="T524" s="8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32"/>
        <v>7.003333333333333</v>
      </c>
      <c r="P525" s="4">
        <f t="shared" si="33"/>
        <v>70</v>
      </c>
      <c r="Q525" t="s">
        <v>2041</v>
      </c>
      <c r="R525" t="s">
        <v>2052</v>
      </c>
      <c r="S525" s="8">
        <f t="shared" si="34"/>
        <v>40241.25</v>
      </c>
      <c r="T525" s="8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32"/>
        <v>0.83904860392967939</v>
      </c>
      <c r="P526" s="4">
        <f t="shared" si="33"/>
        <v>40</v>
      </c>
      <c r="Q526" t="s">
        <v>2039</v>
      </c>
      <c r="R526" t="s">
        <v>2040</v>
      </c>
      <c r="S526" s="8">
        <f t="shared" si="34"/>
        <v>40294.208333333336</v>
      </c>
      <c r="T526" s="8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32"/>
        <v>0.84190476190476193</v>
      </c>
      <c r="P527" s="4">
        <f t="shared" si="33"/>
        <v>28</v>
      </c>
      <c r="Q527" t="s">
        <v>2037</v>
      </c>
      <c r="R527" t="s">
        <v>2046</v>
      </c>
      <c r="S527" s="8">
        <f t="shared" si="34"/>
        <v>40505.25</v>
      </c>
      <c r="T527" s="8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32"/>
        <v>1.5595180722891566</v>
      </c>
      <c r="P528" s="4">
        <f t="shared" si="33"/>
        <v>88</v>
      </c>
      <c r="Q528" t="s">
        <v>2039</v>
      </c>
      <c r="R528" t="s">
        <v>2040</v>
      </c>
      <c r="S528" s="8">
        <f t="shared" si="34"/>
        <v>42364.25</v>
      </c>
      <c r="T528" s="8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32"/>
        <v>0.99619450317124736</v>
      </c>
      <c r="P529" s="4">
        <f t="shared" si="33"/>
        <v>31</v>
      </c>
      <c r="Q529" t="s">
        <v>2041</v>
      </c>
      <c r="R529" t="s">
        <v>2049</v>
      </c>
      <c r="S529" s="8">
        <f t="shared" si="34"/>
        <v>42405.25</v>
      </c>
      <c r="T529" s="8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32"/>
        <v>0.80300000000000005</v>
      </c>
      <c r="P530" s="4">
        <f t="shared" si="33"/>
        <v>90</v>
      </c>
      <c r="Q530" t="s">
        <v>2035</v>
      </c>
      <c r="R530" t="s">
        <v>2045</v>
      </c>
      <c r="S530" s="8">
        <f t="shared" si="34"/>
        <v>41601.25</v>
      </c>
      <c r="T530" s="8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32"/>
        <v>0.11254901960784314</v>
      </c>
      <c r="P531" s="4">
        <f t="shared" si="33"/>
        <v>63</v>
      </c>
      <c r="Q531" t="s">
        <v>2050</v>
      </c>
      <c r="R531" t="s">
        <v>2051</v>
      </c>
      <c r="S531" s="8">
        <f t="shared" si="34"/>
        <v>41769.208333333336</v>
      </c>
      <c r="T531" s="8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32"/>
        <v>0.91740952380952379</v>
      </c>
      <c r="P532" s="4">
        <f t="shared" si="33"/>
        <v>53</v>
      </c>
      <c r="Q532" t="s">
        <v>2047</v>
      </c>
      <c r="R532" t="s">
        <v>2053</v>
      </c>
      <c r="S532" s="8">
        <f t="shared" si="34"/>
        <v>40421.208333333336</v>
      </c>
      <c r="T532" s="8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32"/>
        <v>0.95521156936261387</v>
      </c>
      <c r="P533" s="4">
        <f t="shared" si="33"/>
        <v>48</v>
      </c>
      <c r="Q533" t="s">
        <v>2050</v>
      </c>
      <c r="R533" t="s">
        <v>2051</v>
      </c>
      <c r="S533" s="8">
        <f t="shared" si="34"/>
        <v>41589.25</v>
      </c>
      <c r="T533" s="8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32"/>
        <v>5.0287499999999996</v>
      </c>
      <c r="P534" s="4">
        <f t="shared" si="33"/>
        <v>63</v>
      </c>
      <c r="Q534" t="s">
        <v>2039</v>
      </c>
      <c r="R534" t="s">
        <v>2040</v>
      </c>
      <c r="S534" s="8">
        <f t="shared" si="34"/>
        <v>43125.25</v>
      </c>
      <c r="T534" s="8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32"/>
        <v>1.5924394463667819</v>
      </c>
      <c r="P535" s="4">
        <f t="shared" si="33"/>
        <v>82</v>
      </c>
      <c r="Q535" t="s">
        <v>2035</v>
      </c>
      <c r="R535" t="s">
        <v>2045</v>
      </c>
      <c r="S535" s="8">
        <f t="shared" si="34"/>
        <v>41479.208333333336</v>
      </c>
      <c r="T535" s="8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32"/>
        <v>0.15022446689113356</v>
      </c>
      <c r="P536" s="4">
        <f t="shared" si="33"/>
        <v>55</v>
      </c>
      <c r="Q536" t="s">
        <v>2041</v>
      </c>
      <c r="R536" t="s">
        <v>2044</v>
      </c>
      <c r="S536" s="8">
        <f t="shared" si="34"/>
        <v>43329.208333333328</v>
      </c>
      <c r="T536" s="8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32"/>
        <v>4.820384615384615</v>
      </c>
      <c r="P537" s="4">
        <f t="shared" si="33"/>
        <v>62</v>
      </c>
      <c r="Q537" t="s">
        <v>2039</v>
      </c>
      <c r="R537" t="s">
        <v>2040</v>
      </c>
      <c r="S537" s="8">
        <f t="shared" si="34"/>
        <v>43259.208333333328</v>
      </c>
      <c r="T537" s="8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32"/>
        <v>1.4996938775510205</v>
      </c>
      <c r="P538" s="4">
        <f t="shared" si="33"/>
        <v>104</v>
      </c>
      <c r="Q538" t="s">
        <v>2047</v>
      </c>
      <c r="R538" t="s">
        <v>2053</v>
      </c>
      <c r="S538" s="8">
        <f t="shared" si="34"/>
        <v>40414.208333333336</v>
      </c>
      <c r="T538" s="8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32"/>
        <v>1.1722156398104266</v>
      </c>
      <c r="P539" s="4">
        <f t="shared" si="33"/>
        <v>94</v>
      </c>
      <c r="Q539" t="s">
        <v>2041</v>
      </c>
      <c r="R539" t="s">
        <v>2042</v>
      </c>
      <c r="S539" s="8">
        <f t="shared" si="34"/>
        <v>43342.208333333328</v>
      </c>
      <c r="T539" s="8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32"/>
        <v>0.37695968274950431</v>
      </c>
      <c r="P540" s="4">
        <f t="shared" si="33"/>
        <v>44</v>
      </c>
      <c r="Q540" t="s">
        <v>2050</v>
      </c>
      <c r="R540" t="s">
        <v>2061</v>
      </c>
      <c r="S540" s="8">
        <f t="shared" si="34"/>
        <v>41539.208333333336</v>
      </c>
      <c r="T540" s="8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32"/>
        <v>0.72653061224489801</v>
      </c>
      <c r="P541" s="4">
        <f t="shared" si="33"/>
        <v>92</v>
      </c>
      <c r="Q541" t="s">
        <v>2033</v>
      </c>
      <c r="R541" t="s">
        <v>2034</v>
      </c>
      <c r="S541" s="8">
        <f t="shared" si="34"/>
        <v>43647.208333333328</v>
      </c>
      <c r="T541" s="8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32"/>
        <v>2.6598113207547169</v>
      </c>
      <c r="P542" s="4">
        <f t="shared" si="33"/>
        <v>57</v>
      </c>
      <c r="Q542" t="s">
        <v>2054</v>
      </c>
      <c r="R542" t="s">
        <v>2055</v>
      </c>
      <c r="S542" s="8">
        <f t="shared" si="34"/>
        <v>43225.208333333328</v>
      </c>
      <c r="T542" s="8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32"/>
        <v>0.24205617977528091</v>
      </c>
      <c r="P543" s="4">
        <f t="shared" si="33"/>
        <v>109</v>
      </c>
      <c r="Q543" t="s">
        <v>2050</v>
      </c>
      <c r="R543" t="s">
        <v>2061</v>
      </c>
      <c r="S543" s="8">
        <f t="shared" si="34"/>
        <v>42165.208333333328</v>
      </c>
      <c r="T543" s="8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32"/>
        <v>2.5064935064935064E-2</v>
      </c>
      <c r="P544" s="4">
        <f t="shared" si="33"/>
        <v>39</v>
      </c>
      <c r="Q544" t="s">
        <v>2035</v>
      </c>
      <c r="R544" t="s">
        <v>2045</v>
      </c>
      <c r="S544" s="8">
        <f t="shared" si="34"/>
        <v>42391.25</v>
      </c>
      <c r="T544" s="8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32"/>
        <v>0.1632979976442874</v>
      </c>
      <c r="P545" s="4">
        <f t="shared" si="33"/>
        <v>77</v>
      </c>
      <c r="Q545" t="s">
        <v>2050</v>
      </c>
      <c r="R545" t="s">
        <v>2051</v>
      </c>
      <c r="S545" s="8">
        <f t="shared" si="34"/>
        <v>41528.208333333336</v>
      </c>
      <c r="T545" s="8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32"/>
        <v>2.7650000000000001</v>
      </c>
      <c r="P546" s="4">
        <f t="shared" si="33"/>
        <v>92</v>
      </c>
      <c r="Q546" t="s">
        <v>2035</v>
      </c>
      <c r="R546" t="s">
        <v>2036</v>
      </c>
      <c r="S546" s="8">
        <f t="shared" si="34"/>
        <v>42377.25</v>
      </c>
      <c r="T546" s="8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32"/>
        <v>0.88803571428571426</v>
      </c>
      <c r="P547" s="4">
        <f t="shared" si="33"/>
        <v>61</v>
      </c>
      <c r="Q547" t="s">
        <v>2039</v>
      </c>
      <c r="R547" t="s">
        <v>2040</v>
      </c>
      <c r="S547" s="8">
        <f t="shared" si="34"/>
        <v>43824.25</v>
      </c>
      <c r="T547" s="8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32"/>
        <v>1.6357142857142857</v>
      </c>
      <c r="P548" s="4">
        <f t="shared" si="33"/>
        <v>78</v>
      </c>
      <c r="Q548" t="s">
        <v>2039</v>
      </c>
      <c r="R548" t="s">
        <v>2040</v>
      </c>
      <c r="S548" s="8">
        <f t="shared" si="34"/>
        <v>43360.208333333328</v>
      </c>
      <c r="T548" s="8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32"/>
        <v>9.69</v>
      </c>
      <c r="P549" s="4">
        <f t="shared" si="33"/>
        <v>80</v>
      </c>
      <c r="Q549" t="s">
        <v>2041</v>
      </c>
      <c r="R549" t="s">
        <v>2044</v>
      </c>
      <c r="S549" s="8">
        <f t="shared" si="34"/>
        <v>42029.25</v>
      </c>
      <c r="T549" s="8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32"/>
        <v>2.7091376701966716</v>
      </c>
      <c r="P550" s="4">
        <f t="shared" si="33"/>
        <v>59</v>
      </c>
      <c r="Q550" t="s">
        <v>2039</v>
      </c>
      <c r="R550" t="s">
        <v>2040</v>
      </c>
      <c r="S550" s="8">
        <f t="shared" si="34"/>
        <v>42461.208333333328</v>
      </c>
      <c r="T550" s="8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32"/>
        <v>2.8421355932203389</v>
      </c>
      <c r="P551" s="4">
        <f t="shared" si="33"/>
        <v>110</v>
      </c>
      <c r="Q551" t="s">
        <v>2037</v>
      </c>
      <c r="R551" t="s">
        <v>2046</v>
      </c>
      <c r="S551" s="8">
        <f t="shared" si="34"/>
        <v>41422.208333333336</v>
      </c>
      <c r="T551" s="8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32"/>
        <v>0.04</v>
      </c>
      <c r="P552" s="4">
        <f t="shared" si="33"/>
        <v>4</v>
      </c>
      <c r="Q552" t="s">
        <v>2035</v>
      </c>
      <c r="R552" t="s">
        <v>2045</v>
      </c>
      <c r="S552" s="8">
        <f t="shared" si="34"/>
        <v>40968.25</v>
      </c>
      <c r="T552" s="8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32"/>
        <v>0.58632981676846196</v>
      </c>
      <c r="P553" s="4">
        <f t="shared" si="33"/>
        <v>37</v>
      </c>
      <c r="Q553" t="s">
        <v>2037</v>
      </c>
      <c r="R553" t="s">
        <v>2038</v>
      </c>
      <c r="S553" s="8">
        <f t="shared" si="34"/>
        <v>41993.25</v>
      </c>
      <c r="T553" s="8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32"/>
        <v>0.98511111111111116</v>
      </c>
      <c r="P554" s="4">
        <f t="shared" si="33"/>
        <v>96</v>
      </c>
      <c r="Q554" t="s">
        <v>2039</v>
      </c>
      <c r="R554" t="s">
        <v>2040</v>
      </c>
      <c r="S554" s="8">
        <f t="shared" si="34"/>
        <v>42700.25</v>
      </c>
      <c r="T554" s="8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32"/>
        <v>0.43975381008206332</v>
      </c>
      <c r="P555" s="4">
        <f t="shared" si="33"/>
        <v>72</v>
      </c>
      <c r="Q555" t="s">
        <v>2035</v>
      </c>
      <c r="R555" t="s">
        <v>2036</v>
      </c>
      <c r="S555" s="8">
        <f t="shared" si="34"/>
        <v>40545.25</v>
      </c>
      <c r="T555" s="8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32"/>
        <v>1.5166315789473683</v>
      </c>
      <c r="P556" s="4">
        <f t="shared" si="33"/>
        <v>26</v>
      </c>
      <c r="Q556" t="s">
        <v>2035</v>
      </c>
      <c r="R556" t="s">
        <v>2045</v>
      </c>
      <c r="S556" s="8">
        <f t="shared" si="34"/>
        <v>42723.25</v>
      </c>
      <c r="T556" s="8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32"/>
        <v>2.2363492063492063</v>
      </c>
      <c r="P557" s="4">
        <f t="shared" si="33"/>
        <v>104</v>
      </c>
      <c r="Q557" t="s">
        <v>2035</v>
      </c>
      <c r="R557" t="s">
        <v>2036</v>
      </c>
      <c r="S557" s="8">
        <f t="shared" si="34"/>
        <v>41731.208333333336</v>
      </c>
      <c r="T557" s="8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32"/>
        <v>2.3975</v>
      </c>
      <c r="P558" s="4">
        <f t="shared" si="33"/>
        <v>102</v>
      </c>
      <c r="Q558" t="s">
        <v>2047</v>
      </c>
      <c r="R558" t="s">
        <v>2059</v>
      </c>
      <c r="S558" s="8">
        <f t="shared" si="34"/>
        <v>40792.208333333336</v>
      </c>
      <c r="T558" s="8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32"/>
        <v>1.9933333333333334</v>
      </c>
      <c r="P559" s="4">
        <f t="shared" si="33"/>
        <v>54</v>
      </c>
      <c r="Q559" t="s">
        <v>2041</v>
      </c>
      <c r="R559" t="s">
        <v>2063</v>
      </c>
      <c r="S559" s="8">
        <f t="shared" si="34"/>
        <v>42279.208333333328</v>
      </c>
      <c r="T559" s="8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32"/>
        <v>1.373448275862069</v>
      </c>
      <c r="P560" s="4">
        <f t="shared" si="33"/>
        <v>63</v>
      </c>
      <c r="Q560" t="s">
        <v>2039</v>
      </c>
      <c r="R560" t="s">
        <v>2040</v>
      </c>
      <c r="S560" s="8">
        <f t="shared" si="34"/>
        <v>42424.25</v>
      </c>
      <c r="T560" s="8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32"/>
        <v>1.009696106362773</v>
      </c>
      <c r="P561" s="4">
        <f t="shared" si="33"/>
        <v>104</v>
      </c>
      <c r="Q561" t="s">
        <v>2039</v>
      </c>
      <c r="R561" t="s">
        <v>2040</v>
      </c>
      <c r="S561" s="8">
        <f t="shared" si="34"/>
        <v>42584.208333333328</v>
      </c>
      <c r="T561" s="8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32"/>
        <v>7.9416000000000002</v>
      </c>
      <c r="P562" s="4">
        <f t="shared" si="33"/>
        <v>49</v>
      </c>
      <c r="Q562" t="s">
        <v>2041</v>
      </c>
      <c r="R562" t="s">
        <v>2049</v>
      </c>
      <c r="S562" s="8">
        <f t="shared" si="34"/>
        <v>40865.25</v>
      </c>
      <c r="T562" s="8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32"/>
        <v>3.6970000000000001</v>
      </c>
      <c r="P563" s="4">
        <f t="shared" si="33"/>
        <v>56</v>
      </c>
      <c r="Q563" t="s">
        <v>2039</v>
      </c>
      <c r="R563" t="s">
        <v>2040</v>
      </c>
      <c r="S563" s="8">
        <f t="shared" si="34"/>
        <v>40833.208333333336</v>
      </c>
      <c r="T563" s="8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32"/>
        <v>0.12818181818181817</v>
      </c>
      <c r="P564" s="4">
        <f t="shared" si="33"/>
        <v>48</v>
      </c>
      <c r="Q564" t="s">
        <v>2035</v>
      </c>
      <c r="R564" t="s">
        <v>2036</v>
      </c>
      <c r="S564" s="8">
        <f t="shared" si="34"/>
        <v>43536.208333333328</v>
      </c>
      <c r="T564" s="8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32"/>
        <v>1.3802702702702703</v>
      </c>
      <c r="P565" s="4">
        <f t="shared" si="33"/>
        <v>60</v>
      </c>
      <c r="Q565" t="s">
        <v>2041</v>
      </c>
      <c r="R565" t="s">
        <v>2042</v>
      </c>
      <c r="S565" s="8">
        <f t="shared" si="34"/>
        <v>43417.25</v>
      </c>
      <c r="T565" s="8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32"/>
        <v>0.83813278008298753</v>
      </c>
      <c r="P566" s="4">
        <f t="shared" si="33"/>
        <v>78</v>
      </c>
      <c r="Q566" t="s">
        <v>2039</v>
      </c>
      <c r="R566" t="s">
        <v>2040</v>
      </c>
      <c r="S566" s="8">
        <f t="shared" si="34"/>
        <v>42078.208333333328</v>
      </c>
      <c r="T566" s="8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32"/>
        <v>2.0460063224446787</v>
      </c>
      <c r="P567" s="4">
        <f t="shared" si="33"/>
        <v>53</v>
      </c>
      <c r="Q567" t="s">
        <v>2039</v>
      </c>
      <c r="R567" t="s">
        <v>2040</v>
      </c>
      <c r="S567" s="8">
        <f t="shared" si="34"/>
        <v>40862.25</v>
      </c>
      <c r="T567" s="8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32"/>
        <v>0.44344086021505374</v>
      </c>
      <c r="P568" s="4">
        <f t="shared" si="33"/>
        <v>111</v>
      </c>
      <c r="Q568" t="s">
        <v>2035</v>
      </c>
      <c r="R568" t="s">
        <v>2043</v>
      </c>
      <c r="S568" s="8">
        <f t="shared" si="34"/>
        <v>42424.25</v>
      </c>
      <c r="T568" s="8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32"/>
        <v>2.1860294117647059</v>
      </c>
      <c r="P569" s="4">
        <f t="shared" si="33"/>
        <v>60</v>
      </c>
      <c r="Q569" t="s">
        <v>2035</v>
      </c>
      <c r="R569" t="s">
        <v>2036</v>
      </c>
      <c r="S569" s="8">
        <f t="shared" si="34"/>
        <v>41830.208333333336</v>
      </c>
      <c r="T569" s="8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32"/>
        <v>1.8603314917127072</v>
      </c>
      <c r="P570" s="4">
        <f t="shared" si="33"/>
        <v>26</v>
      </c>
      <c r="Q570" t="s">
        <v>2039</v>
      </c>
      <c r="R570" t="s">
        <v>2040</v>
      </c>
      <c r="S570" s="8">
        <f t="shared" si="34"/>
        <v>40374.208333333336</v>
      </c>
      <c r="T570" s="8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32"/>
        <v>2.3733830845771142</v>
      </c>
      <c r="P571" s="4">
        <f t="shared" si="33"/>
        <v>80</v>
      </c>
      <c r="Q571" t="s">
        <v>2041</v>
      </c>
      <c r="R571" t="s">
        <v>2049</v>
      </c>
      <c r="S571" s="8">
        <f t="shared" si="34"/>
        <v>40554.25</v>
      </c>
      <c r="T571" s="8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32"/>
        <v>3.0565384615384614</v>
      </c>
      <c r="P572" s="4">
        <f t="shared" si="33"/>
        <v>34</v>
      </c>
      <c r="Q572" t="s">
        <v>2035</v>
      </c>
      <c r="R572" t="s">
        <v>2036</v>
      </c>
      <c r="S572" s="8">
        <f t="shared" si="34"/>
        <v>41993.25</v>
      </c>
      <c r="T572" s="8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32"/>
        <v>0.94142857142857139</v>
      </c>
      <c r="P573" s="4">
        <f t="shared" si="33"/>
        <v>94</v>
      </c>
      <c r="Q573" t="s">
        <v>2041</v>
      </c>
      <c r="R573" t="s">
        <v>2052</v>
      </c>
      <c r="S573" s="8">
        <f t="shared" si="34"/>
        <v>42174.208333333328</v>
      </c>
      <c r="T573" s="8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32"/>
        <v>0.54400000000000004</v>
      </c>
      <c r="P574" s="4">
        <f t="shared" si="33"/>
        <v>52</v>
      </c>
      <c r="Q574" t="s">
        <v>2035</v>
      </c>
      <c r="R574" t="s">
        <v>2036</v>
      </c>
      <c r="S574" s="8">
        <f t="shared" si="34"/>
        <v>42275.208333333328</v>
      </c>
      <c r="T574" s="8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32"/>
        <v>1.1188059701492536</v>
      </c>
      <c r="P575" s="4">
        <f t="shared" si="33"/>
        <v>24</v>
      </c>
      <c r="Q575" t="s">
        <v>2064</v>
      </c>
      <c r="R575" t="s">
        <v>2065</v>
      </c>
      <c r="S575" s="8">
        <f t="shared" si="34"/>
        <v>41761.208333333336</v>
      </c>
      <c r="T575" s="8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32"/>
        <v>3.6914814814814814</v>
      </c>
      <c r="P576" s="4">
        <f t="shared" si="33"/>
        <v>69</v>
      </c>
      <c r="Q576" t="s">
        <v>2033</v>
      </c>
      <c r="R576" t="s">
        <v>2034</v>
      </c>
      <c r="S576" s="8">
        <f t="shared" si="34"/>
        <v>43806.25</v>
      </c>
      <c r="T576" s="8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32"/>
        <v>0.62930372148859548</v>
      </c>
      <c r="P577" s="4">
        <f t="shared" si="33"/>
        <v>93</v>
      </c>
      <c r="Q577" t="s">
        <v>2039</v>
      </c>
      <c r="R577" t="s">
        <v>2040</v>
      </c>
      <c r="S577" s="8">
        <f t="shared" si="34"/>
        <v>41779.208333333336</v>
      </c>
      <c r="T577" s="8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32"/>
        <v>0.6492783505154639</v>
      </c>
      <c r="P578" s="4">
        <f t="shared" si="33"/>
        <v>98</v>
      </c>
      <c r="Q578" t="s">
        <v>2039</v>
      </c>
      <c r="R578" t="s">
        <v>2040</v>
      </c>
      <c r="S578" s="8">
        <f t="shared" si="34"/>
        <v>43040.208333333328</v>
      </c>
      <c r="T578" s="8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ref="O579:O642" si="36">E579/D579</f>
        <v>0.18853658536585366</v>
      </c>
      <c r="P579" s="4">
        <f t="shared" ref="P579:P642" si="37">IF(E579,QUOTIENT(E579,G579),0)</f>
        <v>41</v>
      </c>
      <c r="Q579" t="s">
        <v>2035</v>
      </c>
      <c r="R579" t="s">
        <v>2058</v>
      </c>
      <c r="S579" s="8">
        <f t="shared" ref="S579:S642" si="38">(((J579/60)/60)/24)+DATE(1970,1,1)</f>
        <v>40613.25</v>
      </c>
      <c r="T579" s="8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si="36"/>
        <v>0.1675440414507772</v>
      </c>
      <c r="P580" s="4">
        <f t="shared" si="37"/>
        <v>65</v>
      </c>
      <c r="Q580" t="s">
        <v>2041</v>
      </c>
      <c r="R580" t="s">
        <v>2063</v>
      </c>
      <c r="S580" s="8">
        <f t="shared" si="38"/>
        <v>40878.25</v>
      </c>
      <c r="T580" s="8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36"/>
        <v>1.0111290322580646</v>
      </c>
      <c r="P581" s="4">
        <f t="shared" si="37"/>
        <v>72</v>
      </c>
      <c r="Q581" t="s">
        <v>2035</v>
      </c>
      <c r="R581" t="s">
        <v>2058</v>
      </c>
      <c r="S581" s="8">
        <f t="shared" si="38"/>
        <v>40762.208333333336</v>
      </c>
      <c r="T581" s="8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36"/>
        <v>3.4150228310502282</v>
      </c>
      <c r="P582" s="4">
        <f t="shared" si="37"/>
        <v>48</v>
      </c>
      <c r="Q582" t="s">
        <v>2039</v>
      </c>
      <c r="R582" t="s">
        <v>2040</v>
      </c>
      <c r="S582" s="8">
        <f t="shared" si="38"/>
        <v>41696.25</v>
      </c>
      <c r="T582" s="8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36"/>
        <v>0.64016666666666666</v>
      </c>
      <c r="P583" s="4">
        <f t="shared" si="37"/>
        <v>54</v>
      </c>
      <c r="Q583" t="s">
        <v>2037</v>
      </c>
      <c r="R583" t="s">
        <v>2038</v>
      </c>
      <c r="S583" s="8">
        <f t="shared" si="38"/>
        <v>40662.208333333336</v>
      </c>
      <c r="T583" s="8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36"/>
        <v>0.5208045977011494</v>
      </c>
      <c r="P584" s="4">
        <f t="shared" si="37"/>
        <v>107</v>
      </c>
      <c r="Q584" t="s">
        <v>2050</v>
      </c>
      <c r="R584" t="s">
        <v>2051</v>
      </c>
      <c r="S584" s="8">
        <f t="shared" si="38"/>
        <v>42165.208333333328</v>
      </c>
      <c r="T584" s="8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36"/>
        <v>3.2240211640211642</v>
      </c>
      <c r="P585" s="4">
        <f t="shared" si="37"/>
        <v>67</v>
      </c>
      <c r="Q585" t="s">
        <v>2041</v>
      </c>
      <c r="R585" t="s">
        <v>2042</v>
      </c>
      <c r="S585" s="8">
        <f t="shared" si="38"/>
        <v>40959.25</v>
      </c>
      <c r="T585" s="8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36"/>
        <v>1.1950810185185186</v>
      </c>
      <c r="P586" s="4">
        <f t="shared" si="37"/>
        <v>64</v>
      </c>
      <c r="Q586" t="s">
        <v>2037</v>
      </c>
      <c r="R586" t="s">
        <v>2038</v>
      </c>
      <c r="S586" s="8">
        <f t="shared" si="38"/>
        <v>41024.208333333336</v>
      </c>
      <c r="T586" s="8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36"/>
        <v>1.4679775280898877</v>
      </c>
      <c r="P587" s="4">
        <f t="shared" si="37"/>
        <v>96</v>
      </c>
      <c r="Q587" t="s">
        <v>2047</v>
      </c>
      <c r="R587" t="s">
        <v>2059</v>
      </c>
      <c r="S587" s="8">
        <f t="shared" si="38"/>
        <v>40255.208333333336</v>
      </c>
      <c r="T587" s="8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36"/>
        <v>9.5057142857142853</v>
      </c>
      <c r="P588" s="4">
        <f t="shared" si="37"/>
        <v>51</v>
      </c>
      <c r="Q588" t="s">
        <v>2035</v>
      </c>
      <c r="R588" t="s">
        <v>2036</v>
      </c>
      <c r="S588" s="8">
        <f t="shared" si="38"/>
        <v>40499.25</v>
      </c>
      <c r="T588" s="8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36"/>
        <v>0.72893617021276591</v>
      </c>
      <c r="P589" s="4">
        <f t="shared" si="37"/>
        <v>43</v>
      </c>
      <c r="Q589" t="s">
        <v>2033</v>
      </c>
      <c r="R589" t="s">
        <v>2034</v>
      </c>
      <c r="S589" s="8">
        <f t="shared" si="38"/>
        <v>43484.25</v>
      </c>
      <c r="T589" s="8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36"/>
        <v>0.7900824873096447</v>
      </c>
      <c r="P590" s="4">
        <f t="shared" si="37"/>
        <v>91</v>
      </c>
      <c r="Q590" t="s">
        <v>2039</v>
      </c>
      <c r="R590" t="s">
        <v>2040</v>
      </c>
      <c r="S590" s="8">
        <f t="shared" si="38"/>
        <v>40262.208333333336</v>
      </c>
      <c r="T590" s="8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36"/>
        <v>0.64721518987341775</v>
      </c>
      <c r="P591" s="4">
        <f t="shared" si="37"/>
        <v>50</v>
      </c>
      <c r="Q591" t="s">
        <v>2041</v>
      </c>
      <c r="R591" t="s">
        <v>2042</v>
      </c>
      <c r="S591" s="8">
        <f t="shared" si="38"/>
        <v>42190.208333333328</v>
      </c>
      <c r="T591" s="8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36"/>
        <v>0.82028169014084507</v>
      </c>
      <c r="P592" s="4">
        <f t="shared" si="37"/>
        <v>67</v>
      </c>
      <c r="Q592" t="s">
        <v>2047</v>
      </c>
      <c r="R592" t="s">
        <v>2056</v>
      </c>
      <c r="S592" s="8">
        <f t="shared" si="38"/>
        <v>41994.25</v>
      </c>
      <c r="T592" s="8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36"/>
        <v>10.376666666666667</v>
      </c>
      <c r="P593" s="4">
        <f t="shared" si="37"/>
        <v>61</v>
      </c>
      <c r="Q593" t="s">
        <v>2050</v>
      </c>
      <c r="R593" t="s">
        <v>2051</v>
      </c>
      <c r="S593" s="8">
        <f t="shared" si="38"/>
        <v>40373.208333333336</v>
      </c>
      <c r="T593" s="8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36"/>
        <v>0.12910076530612244</v>
      </c>
      <c r="P594" s="4">
        <f t="shared" si="37"/>
        <v>80</v>
      </c>
      <c r="Q594" t="s">
        <v>2039</v>
      </c>
      <c r="R594" t="s">
        <v>2040</v>
      </c>
      <c r="S594" s="8">
        <f t="shared" si="38"/>
        <v>41789.208333333336</v>
      </c>
      <c r="T594" s="8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36"/>
        <v>1.5484210526315789</v>
      </c>
      <c r="P595" s="4">
        <f t="shared" si="37"/>
        <v>47</v>
      </c>
      <c r="Q595" t="s">
        <v>2041</v>
      </c>
      <c r="R595" t="s">
        <v>2049</v>
      </c>
      <c r="S595" s="8">
        <f t="shared" si="38"/>
        <v>41724.208333333336</v>
      </c>
      <c r="T595" s="8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36"/>
        <v>7.0991735537190084E-2</v>
      </c>
      <c r="P596" s="4">
        <f t="shared" si="37"/>
        <v>71</v>
      </c>
      <c r="Q596" t="s">
        <v>2039</v>
      </c>
      <c r="R596" t="s">
        <v>2040</v>
      </c>
      <c r="S596" s="8">
        <f t="shared" si="38"/>
        <v>42548.208333333328</v>
      </c>
      <c r="T596" s="8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36"/>
        <v>2.0852773826458035</v>
      </c>
      <c r="P597" s="4">
        <f t="shared" si="37"/>
        <v>89</v>
      </c>
      <c r="Q597" t="s">
        <v>2039</v>
      </c>
      <c r="R597" t="s">
        <v>2040</v>
      </c>
      <c r="S597" s="8">
        <f t="shared" si="38"/>
        <v>40253.208333333336</v>
      </c>
      <c r="T597" s="8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36"/>
        <v>0.99683544303797467</v>
      </c>
      <c r="P598" s="4">
        <f t="shared" si="37"/>
        <v>43</v>
      </c>
      <c r="Q598" t="s">
        <v>2041</v>
      </c>
      <c r="R598" t="s">
        <v>2044</v>
      </c>
      <c r="S598" s="8">
        <f t="shared" si="38"/>
        <v>42434.25</v>
      </c>
      <c r="T598" s="8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36"/>
        <v>2.0159756097560977</v>
      </c>
      <c r="P599" s="4">
        <f t="shared" si="37"/>
        <v>67</v>
      </c>
      <c r="Q599" t="s">
        <v>2039</v>
      </c>
      <c r="R599" t="s">
        <v>2040</v>
      </c>
      <c r="S599" s="8">
        <f t="shared" si="38"/>
        <v>43786.25</v>
      </c>
      <c r="T599" s="8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36"/>
        <v>1.6209032258064515</v>
      </c>
      <c r="P600" s="4">
        <f t="shared" si="37"/>
        <v>73</v>
      </c>
      <c r="Q600" t="s">
        <v>2035</v>
      </c>
      <c r="R600" t="s">
        <v>2036</v>
      </c>
      <c r="S600" s="8">
        <f t="shared" si="38"/>
        <v>40344.208333333336</v>
      </c>
      <c r="T600" s="8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36"/>
        <v>3.6436208125445471E-2</v>
      </c>
      <c r="P601" s="4">
        <f t="shared" si="37"/>
        <v>62</v>
      </c>
      <c r="Q601" t="s">
        <v>2041</v>
      </c>
      <c r="R601" t="s">
        <v>2042</v>
      </c>
      <c r="S601" s="8">
        <f t="shared" si="38"/>
        <v>42047.25</v>
      </c>
      <c r="T601" s="8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36"/>
        <v>0.05</v>
      </c>
      <c r="P602" s="4">
        <f t="shared" si="37"/>
        <v>5</v>
      </c>
      <c r="Q602" t="s">
        <v>2033</v>
      </c>
      <c r="R602" t="s">
        <v>2034</v>
      </c>
      <c r="S602" s="8">
        <f t="shared" si="38"/>
        <v>41485.208333333336</v>
      </c>
      <c r="T602" s="8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36"/>
        <v>2.0663492063492064</v>
      </c>
      <c r="P603" s="4">
        <f t="shared" si="37"/>
        <v>67</v>
      </c>
      <c r="Q603" t="s">
        <v>2037</v>
      </c>
      <c r="R603" t="s">
        <v>2046</v>
      </c>
      <c r="S603" s="8">
        <f t="shared" si="38"/>
        <v>41789.208333333336</v>
      </c>
      <c r="T603" s="8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36"/>
        <v>1.2823628691983122</v>
      </c>
      <c r="P604" s="4">
        <f t="shared" si="37"/>
        <v>79</v>
      </c>
      <c r="Q604" t="s">
        <v>2039</v>
      </c>
      <c r="R604" t="s">
        <v>2040</v>
      </c>
      <c r="S604" s="8">
        <f t="shared" si="38"/>
        <v>42160.208333333328</v>
      </c>
      <c r="T604" s="8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36"/>
        <v>1.1966037735849056</v>
      </c>
      <c r="P605" s="4">
        <f t="shared" si="37"/>
        <v>62</v>
      </c>
      <c r="Q605" t="s">
        <v>2039</v>
      </c>
      <c r="R605" t="s">
        <v>2040</v>
      </c>
      <c r="S605" s="8">
        <f t="shared" si="38"/>
        <v>43573.208333333328</v>
      </c>
      <c r="T605" s="8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36"/>
        <v>1.7073055242390078</v>
      </c>
      <c r="P606" s="4">
        <f t="shared" si="37"/>
        <v>53</v>
      </c>
      <c r="Q606" t="s">
        <v>2039</v>
      </c>
      <c r="R606" t="s">
        <v>2040</v>
      </c>
      <c r="S606" s="8">
        <f t="shared" si="38"/>
        <v>40565.25</v>
      </c>
      <c r="T606" s="8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36"/>
        <v>1.8721212121212121</v>
      </c>
      <c r="P607" s="4">
        <f t="shared" si="37"/>
        <v>57</v>
      </c>
      <c r="Q607" t="s">
        <v>2047</v>
      </c>
      <c r="R607" t="s">
        <v>2048</v>
      </c>
      <c r="S607" s="8">
        <f t="shared" si="38"/>
        <v>42280.208333333328</v>
      </c>
      <c r="T607" s="8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36"/>
        <v>1.8838235294117647</v>
      </c>
      <c r="P608" s="4">
        <f t="shared" si="37"/>
        <v>40</v>
      </c>
      <c r="Q608" t="s">
        <v>2035</v>
      </c>
      <c r="R608" t="s">
        <v>2036</v>
      </c>
      <c r="S608" s="8">
        <f t="shared" si="38"/>
        <v>42436.25</v>
      </c>
      <c r="T608" s="8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36"/>
        <v>1.3129869186046512</v>
      </c>
      <c r="P609" s="4">
        <f t="shared" si="37"/>
        <v>81</v>
      </c>
      <c r="Q609" t="s">
        <v>2033</v>
      </c>
      <c r="R609" t="s">
        <v>2034</v>
      </c>
      <c r="S609" s="8">
        <f t="shared" si="38"/>
        <v>41721.208333333336</v>
      </c>
      <c r="T609" s="8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36"/>
        <v>2.8397435897435899</v>
      </c>
      <c r="P610" s="4">
        <f t="shared" si="37"/>
        <v>35</v>
      </c>
      <c r="Q610" t="s">
        <v>2035</v>
      </c>
      <c r="R610" t="s">
        <v>2058</v>
      </c>
      <c r="S610" s="8">
        <f t="shared" si="38"/>
        <v>43530.25</v>
      </c>
      <c r="T610" s="8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36"/>
        <v>1.2041999999999999</v>
      </c>
      <c r="P611" s="4">
        <f t="shared" si="37"/>
        <v>102</v>
      </c>
      <c r="Q611" t="s">
        <v>2041</v>
      </c>
      <c r="R611" t="s">
        <v>2063</v>
      </c>
      <c r="S611" s="8">
        <f t="shared" si="38"/>
        <v>43481.25</v>
      </c>
      <c r="T611" s="8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36"/>
        <v>4.1905607476635511</v>
      </c>
      <c r="P612" s="4">
        <f t="shared" si="37"/>
        <v>27</v>
      </c>
      <c r="Q612" t="s">
        <v>2039</v>
      </c>
      <c r="R612" t="s">
        <v>2040</v>
      </c>
      <c r="S612" s="8">
        <f t="shared" si="38"/>
        <v>41259.25</v>
      </c>
      <c r="T612" s="8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36"/>
        <v>0.13853658536585367</v>
      </c>
      <c r="P613" s="4">
        <f t="shared" si="37"/>
        <v>75</v>
      </c>
      <c r="Q613" t="s">
        <v>2039</v>
      </c>
      <c r="R613" t="s">
        <v>2040</v>
      </c>
      <c r="S613" s="8">
        <f t="shared" si="38"/>
        <v>41480.208333333336</v>
      </c>
      <c r="T613" s="8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36"/>
        <v>1.3943548387096774</v>
      </c>
      <c r="P614" s="4">
        <f t="shared" si="37"/>
        <v>45</v>
      </c>
      <c r="Q614" t="s">
        <v>2035</v>
      </c>
      <c r="R614" t="s">
        <v>2043</v>
      </c>
      <c r="S614" s="8">
        <f t="shared" si="38"/>
        <v>40474.208333333336</v>
      </c>
      <c r="T614" s="8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36"/>
        <v>1.74</v>
      </c>
      <c r="P615" s="4">
        <f t="shared" si="37"/>
        <v>73</v>
      </c>
      <c r="Q615" t="s">
        <v>2039</v>
      </c>
      <c r="R615" t="s">
        <v>2040</v>
      </c>
      <c r="S615" s="8">
        <f t="shared" si="38"/>
        <v>42973.208333333328</v>
      </c>
      <c r="T615" s="8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36"/>
        <v>1.5549056603773586</v>
      </c>
      <c r="P616" s="4">
        <f t="shared" si="37"/>
        <v>56</v>
      </c>
      <c r="Q616" t="s">
        <v>2039</v>
      </c>
      <c r="R616" t="s">
        <v>2040</v>
      </c>
      <c r="S616" s="8">
        <f t="shared" si="38"/>
        <v>42746.25</v>
      </c>
      <c r="T616" s="8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36"/>
        <v>1.7044705882352942</v>
      </c>
      <c r="P617" s="4">
        <f t="shared" si="37"/>
        <v>85</v>
      </c>
      <c r="Q617" t="s">
        <v>2039</v>
      </c>
      <c r="R617" t="s">
        <v>2040</v>
      </c>
      <c r="S617" s="8">
        <f t="shared" si="38"/>
        <v>42489.208333333328</v>
      </c>
      <c r="T617" s="8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36"/>
        <v>1.8951562500000001</v>
      </c>
      <c r="P618" s="4">
        <f t="shared" si="37"/>
        <v>50</v>
      </c>
      <c r="Q618" t="s">
        <v>2035</v>
      </c>
      <c r="R618" t="s">
        <v>2045</v>
      </c>
      <c r="S618" s="8">
        <f t="shared" si="38"/>
        <v>41537.208333333336</v>
      </c>
      <c r="T618" s="8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36"/>
        <v>2.4971428571428573</v>
      </c>
      <c r="P619" s="4">
        <f t="shared" si="37"/>
        <v>63</v>
      </c>
      <c r="Q619" t="s">
        <v>2039</v>
      </c>
      <c r="R619" t="s">
        <v>2040</v>
      </c>
      <c r="S619" s="8">
        <f t="shared" si="38"/>
        <v>41794.208333333336</v>
      </c>
      <c r="T619" s="8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36"/>
        <v>0.48860523665659616</v>
      </c>
      <c r="P620" s="4">
        <f t="shared" si="37"/>
        <v>80</v>
      </c>
      <c r="Q620" t="s">
        <v>2047</v>
      </c>
      <c r="R620" t="s">
        <v>2048</v>
      </c>
      <c r="S620" s="8">
        <f t="shared" si="38"/>
        <v>41396.208333333336</v>
      </c>
      <c r="T620" s="8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36"/>
        <v>0.28461970393057684</v>
      </c>
      <c r="P621" s="4">
        <f t="shared" si="37"/>
        <v>86</v>
      </c>
      <c r="Q621" t="s">
        <v>2039</v>
      </c>
      <c r="R621" t="s">
        <v>2040</v>
      </c>
      <c r="S621" s="8">
        <f t="shared" si="38"/>
        <v>40669.208333333336</v>
      </c>
      <c r="T621" s="8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36"/>
        <v>2.6802325581395348</v>
      </c>
      <c r="P622" s="4">
        <f t="shared" si="37"/>
        <v>90</v>
      </c>
      <c r="Q622" t="s">
        <v>2054</v>
      </c>
      <c r="R622" t="s">
        <v>2055</v>
      </c>
      <c r="S622" s="8">
        <f t="shared" si="38"/>
        <v>42559.208333333328</v>
      </c>
      <c r="T622" s="8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36"/>
        <v>6.1980078125000002</v>
      </c>
      <c r="P623" s="4">
        <f t="shared" si="37"/>
        <v>74</v>
      </c>
      <c r="Q623" t="s">
        <v>2039</v>
      </c>
      <c r="R623" t="s">
        <v>2040</v>
      </c>
      <c r="S623" s="8">
        <f t="shared" si="38"/>
        <v>42626.208333333328</v>
      </c>
      <c r="T623" s="8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36"/>
        <v>3.1301587301587303E-2</v>
      </c>
      <c r="P624" s="4">
        <f t="shared" si="37"/>
        <v>92</v>
      </c>
      <c r="Q624" t="s">
        <v>2035</v>
      </c>
      <c r="R624" t="s">
        <v>2045</v>
      </c>
      <c r="S624" s="8">
        <f t="shared" si="38"/>
        <v>43205.208333333328</v>
      </c>
      <c r="T624" s="8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36"/>
        <v>1.5992152704135738</v>
      </c>
      <c r="P625" s="4">
        <f t="shared" si="37"/>
        <v>55</v>
      </c>
      <c r="Q625" t="s">
        <v>2039</v>
      </c>
      <c r="R625" t="s">
        <v>2040</v>
      </c>
      <c r="S625" s="8">
        <f t="shared" si="38"/>
        <v>42201.208333333328</v>
      </c>
      <c r="T625" s="8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36"/>
        <v>2.793921568627451</v>
      </c>
      <c r="P626" s="4">
        <f t="shared" si="37"/>
        <v>32</v>
      </c>
      <c r="Q626" t="s">
        <v>2054</v>
      </c>
      <c r="R626" t="s">
        <v>2055</v>
      </c>
      <c r="S626" s="8">
        <f t="shared" si="38"/>
        <v>42029.25</v>
      </c>
      <c r="T626" s="8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36"/>
        <v>0.77373333333333338</v>
      </c>
      <c r="P627" s="4">
        <f t="shared" si="37"/>
        <v>93</v>
      </c>
      <c r="Q627" t="s">
        <v>2039</v>
      </c>
      <c r="R627" t="s">
        <v>2040</v>
      </c>
      <c r="S627" s="8">
        <f t="shared" si="38"/>
        <v>43857.25</v>
      </c>
      <c r="T627" s="8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36"/>
        <v>2.0632812500000002</v>
      </c>
      <c r="P628" s="4">
        <f t="shared" si="37"/>
        <v>69</v>
      </c>
      <c r="Q628" t="s">
        <v>2039</v>
      </c>
      <c r="R628" t="s">
        <v>2040</v>
      </c>
      <c r="S628" s="8">
        <f t="shared" si="38"/>
        <v>40449.208333333336</v>
      </c>
      <c r="T628" s="8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36"/>
        <v>6.9424999999999999</v>
      </c>
      <c r="P629" s="4">
        <f t="shared" si="37"/>
        <v>72</v>
      </c>
      <c r="Q629" t="s">
        <v>2033</v>
      </c>
      <c r="R629" t="s">
        <v>2034</v>
      </c>
      <c r="S629" s="8">
        <f t="shared" si="38"/>
        <v>40345.208333333336</v>
      </c>
      <c r="T629" s="8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36"/>
        <v>1.5178947368421052</v>
      </c>
      <c r="P630" s="4">
        <f t="shared" si="37"/>
        <v>30</v>
      </c>
      <c r="Q630" t="s">
        <v>2035</v>
      </c>
      <c r="R630" t="s">
        <v>2045</v>
      </c>
      <c r="S630" s="8">
        <f t="shared" si="38"/>
        <v>40455.208333333336</v>
      </c>
      <c r="T630" s="8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36"/>
        <v>0.64582072176949945</v>
      </c>
      <c r="P631" s="4">
        <f t="shared" si="37"/>
        <v>73</v>
      </c>
      <c r="Q631" t="s">
        <v>2039</v>
      </c>
      <c r="R631" t="s">
        <v>2040</v>
      </c>
      <c r="S631" s="8">
        <f t="shared" si="38"/>
        <v>42557.208333333328</v>
      </c>
      <c r="T631" s="8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36"/>
        <v>0.62873684210526315</v>
      </c>
      <c r="P632" s="4">
        <f t="shared" si="37"/>
        <v>68</v>
      </c>
      <c r="Q632" t="s">
        <v>2039</v>
      </c>
      <c r="R632" t="s">
        <v>2040</v>
      </c>
      <c r="S632" s="8">
        <f t="shared" si="38"/>
        <v>43586.208333333328</v>
      </c>
      <c r="T632" s="8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36"/>
        <v>3.1039864864864866</v>
      </c>
      <c r="P633" s="4">
        <f t="shared" si="37"/>
        <v>59</v>
      </c>
      <c r="Q633" t="s">
        <v>2039</v>
      </c>
      <c r="R633" t="s">
        <v>2040</v>
      </c>
      <c r="S633" s="8">
        <f t="shared" si="38"/>
        <v>43550.208333333328</v>
      </c>
      <c r="T633" s="8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36"/>
        <v>0.42859916782246882</v>
      </c>
      <c r="P634" s="4">
        <f t="shared" si="37"/>
        <v>111</v>
      </c>
      <c r="Q634" t="s">
        <v>2039</v>
      </c>
      <c r="R634" t="s">
        <v>2040</v>
      </c>
      <c r="S634" s="8">
        <f t="shared" si="38"/>
        <v>41945.208333333336</v>
      </c>
      <c r="T634" s="8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36"/>
        <v>0.83119402985074631</v>
      </c>
      <c r="P635" s="4">
        <f t="shared" si="37"/>
        <v>53</v>
      </c>
      <c r="Q635" t="s">
        <v>2041</v>
      </c>
      <c r="R635" t="s">
        <v>2049</v>
      </c>
      <c r="S635" s="8">
        <f t="shared" si="38"/>
        <v>42315.25</v>
      </c>
      <c r="T635" s="8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36"/>
        <v>0.78531302876480547</v>
      </c>
      <c r="P636" s="4">
        <f t="shared" si="37"/>
        <v>55</v>
      </c>
      <c r="Q636" t="s">
        <v>2041</v>
      </c>
      <c r="R636" t="s">
        <v>2060</v>
      </c>
      <c r="S636" s="8">
        <f t="shared" si="38"/>
        <v>42819.208333333328</v>
      </c>
      <c r="T636" s="8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36"/>
        <v>1.1409352517985611</v>
      </c>
      <c r="P637" s="4">
        <f t="shared" si="37"/>
        <v>69</v>
      </c>
      <c r="Q637" t="s">
        <v>2041</v>
      </c>
      <c r="R637" t="s">
        <v>2060</v>
      </c>
      <c r="S637" s="8">
        <f t="shared" si="38"/>
        <v>41314.25</v>
      </c>
      <c r="T637" s="8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36"/>
        <v>0.64537683358624176</v>
      </c>
      <c r="P638" s="4">
        <f t="shared" si="37"/>
        <v>48</v>
      </c>
      <c r="Q638" t="s">
        <v>2041</v>
      </c>
      <c r="R638" t="s">
        <v>2049</v>
      </c>
      <c r="S638" s="8">
        <f t="shared" si="38"/>
        <v>40926.25</v>
      </c>
      <c r="T638" s="8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36"/>
        <v>0.79411764705882348</v>
      </c>
      <c r="P639" s="4">
        <f t="shared" si="37"/>
        <v>103</v>
      </c>
      <c r="Q639" t="s">
        <v>2039</v>
      </c>
      <c r="R639" t="s">
        <v>2040</v>
      </c>
      <c r="S639" s="8">
        <f t="shared" si="38"/>
        <v>42688.25</v>
      </c>
      <c r="T639" s="8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36"/>
        <v>0.11419117647058824</v>
      </c>
      <c r="P640" s="4">
        <f t="shared" si="37"/>
        <v>99</v>
      </c>
      <c r="Q640" t="s">
        <v>2039</v>
      </c>
      <c r="R640" t="s">
        <v>2040</v>
      </c>
      <c r="S640" s="8">
        <f t="shared" si="38"/>
        <v>40386.208333333336</v>
      </c>
      <c r="T640" s="8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36"/>
        <v>0.56186046511627907</v>
      </c>
      <c r="P641" s="4">
        <f t="shared" si="37"/>
        <v>107</v>
      </c>
      <c r="Q641" t="s">
        <v>2041</v>
      </c>
      <c r="R641" t="s">
        <v>2044</v>
      </c>
      <c r="S641" s="8">
        <f t="shared" si="38"/>
        <v>43309.208333333328</v>
      </c>
      <c r="T641" s="8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36"/>
        <v>0.16501669449081802</v>
      </c>
      <c r="P642" s="4">
        <f t="shared" si="37"/>
        <v>76</v>
      </c>
      <c r="Q642" t="s">
        <v>2039</v>
      </c>
      <c r="R642" t="s">
        <v>2040</v>
      </c>
      <c r="S642" s="8">
        <f t="shared" si="38"/>
        <v>42387.25</v>
      </c>
      <c r="T642" s="8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ref="O643:O706" si="40">E643/D643</f>
        <v>1.1996808510638297</v>
      </c>
      <c r="P643" s="4">
        <f t="shared" ref="P643:P706" si="41">IF(E643,QUOTIENT(E643,G643),0)</f>
        <v>58</v>
      </c>
      <c r="Q643" t="s">
        <v>2039</v>
      </c>
      <c r="R643" t="s">
        <v>2040</v>
      </c>
      <c r="S643" s="8">
        <f t="shared" ref="S643:S706" si="42">(((J643/60)/60)/24)+DATE(1970,1,1)</f>
        <v>42786.25</v>
      </c>
      <c r="T643" s="8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si="40"/>
        <v>1.4545652173913044</v>
      </c>
      <c r="P644" s="4">
        <f t="shared" si="41"/>
        <v>103</v>
      </c>
      <c r="Q644" t="s">
        <v>2037</v>
      </c>
      <c r="R644" t="s">
        <v>2046</v>
      </c>
      <c r="S644" s="8">
        <f t="shared" si="42"/>
        <v>43451.25</v>
      </c>
      <c r="T644" s="8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40"/>
        <v>2.2138255033557046</v>
      </c>
      <c r="P645" s="4">
        <f t="shared" si="41"/>
        <v>87</v>
      </c>
      <c r="Q645" t="s">
        <v>2039</v>
      </c>
      <c r="R645" t="s">
        <v>2040</v>
      </c>
      <c r="S645" s="8">
        <f t="shared" si="42"/>
        <v>42795.25</v>
      </c>
      <c r="T645" s="8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40"/>
        <v>0.48396694214876035</v>
      </c>
      <c r="P646" s="4">
        <f t="shared" si="41"/>
        <v>28</v>
      </c>
      <c r="Q646" t="s">
        <v>2039</v>
      </c>
      <c r="R646" t="s">
        <v>2040</v>
      </c>
      <c r="S646" s="8">
        <f t="shared" si="42"/>
        <v>43452.25</v>
      </c>
      <c r="T646" s="8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40"/>
        <v>0.92911504424778757</v>
      </c>
      <c r="P647" s="4">
        <f t="shared" si="41"/>
        <v>37</v>
      </c>
      <c r="Q647" t="s">
        <v>2035</v>
      </c>
      <c r="R647" t="s">
        <v>2036</v>
      </c>
      <c r="S647" s="8">
        <f t="shared" si="42"/>
        <v>43369.208333333328</v>
      </c>
      <c r="T647" s="8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40"/>
        <v>0.88599797365754818</v>
      </c>
      <c r="P648" s="4">
        <f t="shared" si="41"/>
        <v>29</v>
      </c>
      <c r="Q648" t="s">
        <v>2050</v>
      </c>
      <c r="R648" t="s">
        <v>2051</v>
      </c>
      <c r="S648" s="8">
        <f t="shared" si="42"/>
        <v>41346.208333333336</v>
      </c>
      <c r="T648" s="8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40"/>
        <v>0.41399999999999998</v>
      </c>
      <c r="P649" s="4">
        <f t="shared" si="41"/>
        <v>103</v>
      </c>
      <c r="Q649" t="s">
        <v>2047</v>
      </c>
      <c r="R649" t="s">
        <v>2059</v>
      </c>
      <c r="S649" s="8">
        <f t="shared" si="42"/>
        <v>43199.208333333328</v>
      </c>
      <c r="T649" s="8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40"/>
        <v>0.63056795131845844</v>
      </c>
      <c r="P650" s="4">
        <f t="shared" si="41"/>
        <v>85</v>
      </c>
      <c r="Q650" t="s">
        <v>2033</v>
      </c>
      <c r="R650" t="s">
        <v>2034</v>
      </c>
      <c r="S650" s="8">
        <f t="shared" si="42"/>
        <v>42922.208333333328</v>
      </c>
      <c r="T650" s="8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40"/>
        <v>0.48482333607230893</v>
      </c>
      <c r="P651" s="4">
        <f t="shared" si="41"/>
        <v>98</v>
      </c>
      <c r="Q651" t="s">
        <v>2039</v>
      </c>
      <c r="R651" t="s">
        <v>2040</v>
      </c>
      <c r="S651" s="8">
        <f t="shared" si="42"/>
        <v>40471.208333333336</v>
      </c>
      <c r="T651" s="8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40"/>
        <v>0.02</v>
      </c>
      <c r="P652" s="4">
        <f t="shared" si="41"/>
        <v>2</v>
      </c>
      <c r="Q652" t="s">
        <v>2035</v>
      </c>
      <c r="R652" t="s">
        <v>2058</v>
      </c>
      <c r="S652" s="8">
        <f t="shared" si="42"/>
        <v>41828.208333333336</v>
      </c>
      <c r="T652" s="8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40"/>
        <v>0.88479410269445857</v>
      </c>
      <c r="P653" s="4">
        <f t="shared" si="41"/>
        <v>44</v>
      </c>
      <c r="Q653" t="s">
        <v>2041</v>
      </c>
      <c r="R653" t="s">
        <v>2052</v>
      </c>
      <c r="S653" s="8">
        <f t="shared" si="42"/>
        <v>41692.25</v>
      </c>
      <c r="T653" s="8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40"/>
        <v>1.2684</v>
      </c>
      <c r="P654" s="4">
        <f t="shared" si="41"/>
        <v>31</v>
      </c>
      <c r="Q654" t="s">
        <v>2037</v>
      </c>
      <c r="R654" t="s">
        <v>2038</v>
      </c>
      <c r="S654" s="8">
        <f t="shared" si="42"/>
        <v>42587.208333333328</v>
      </c>
      <c r="T654" s="8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40"/>
        <v>23.388333333333332</v>
      </c>
      <c r="P655" s="4">
        <f t="shared" si="41"/>
        <v>59</v>
      </c>
      <c r="Q655" t="s">
        <v>2037</v>
      </c>
      <c r="R655" t="s">
        <v>2038</v>
      </c>
      <c r="S655" s="8">
        <f t="shared" si="42"/>
        <v>42468.208333333328</v>
      </c>
      <c r="T655" s="8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40"/>
        <v>5.0838857142857146</v>
      </c>
      <c r="P656" s="4">
        <f t="shared" si="41"/>
        <v>58</v>
      </c>
      <c r="Q656" t="s">
        <v>2035</v>
      </c>
      <c r="R656" t="s">
        <v>2057</v>
      </c>
      <c r="S656" s="8">
        <f t="shared" si="42"/>
        <v>42240.208333333328</v>
      </c>
      <c r="T656" s="8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40"/>
        <v>1.9147826086956521</v>
      </c>
      <c r="P657" s="4">
        <f t="shared" si="41"/>
        <v>50</v>
      </c>
      <c r="Q657" t="s">
        <v>2054</v>
      </c>
      <c r="R657" t="s">
        <v>2055</v>
      </c>
      <c r="S657" s="8">
        <f t="shared" si="42"/>
        <v>42796.25</v>
      </c>
      <c r="T657" s="8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40"/>
        <v>0.42127533783783783</v>
      </c>
      <c r="P658" s="4">
        <f t="shared" si="41"/>
        <v>98</v>
      </c>
      <c r="Q658" t="s">
        <v>2033</v>
      </c>
      <c r="R658" t="s">
        <v>2034</v>
      </c>
      <c r="S658" s="8">
        <f t="shared" si="42"/>
        <v>43097.25</v>
      </c>
      <c r="T658" s="8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40"/>
        <v>8.2400000000000001E-2</v>
      </c>
      <c r="P659" s="4">
        <f t="shared" si="41"/>
        <v>58</v>
      </c>
      <c r="Q659" t="s">
        <v>2041</v>
      </c>
      <c r="R659" t="s">
        <v>2063</v>
      </c>
      <c r="S659" s="8">
        <f t="shared" si="42"/>
        <v>43096.25</v>
      </c>
      <c r="T659" s="8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40"/>
        <v>0.60064638783269964</v>
      </c>
      <c r="P660" s="4">
        <f t="shared" si="41"/>
        <v>81</v>
      </c>
      <c r="Q660" t="s">
        <v>2035</v>
      </c>
      <c r="R660" t="s">
        <v>2036</v>
      </c>
      <c r="S660" s="8">
        <f t="shared" si="42"/>
        <v>42246.208333333328</v>
      </c>
      <c r="T660" s="8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40"/>
        <v>0.47232808616404309</v>
      </c>
      <c r="P661" s="4">
        <f t="shared" si="41"/>
        <v>76</v>
      </c>
      <c r="Q661" t="s">
        <v>2041</v>
      </c>
      <c r="R661" t="s">
        <v>2042</v>
      </c>
      <c r="S661" s="8">
        <f t="shared" si="42"/>
        <v>40570.25</v>
      </c>
      <c r="T661" s="8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40"/>
        <v>0.81736263736263737</v>
      </c>
      <c r="P662" s="4">
        <f t="shared" si="41"/>
        <v>96</v>
      </c>
      <c r="Q662" t="s">
        <v>2039</v>
      </c>
      <c r="R662" t="s">
        <v>2040</v>
      </c>
      <c r="S662" s="8">
        <f t="shared" si="42"/>
        <v>42237.208333333328</v>
      </c>
      <c r="T662" s="8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40"/>
        <v>0.54187265917603</v>
      </c>
      <c r="P663" s="4">
        <f t="shared" si="41"/>
        <v>76</v>
      </c>
      <c r="Q663" t="s">
        <v>2035</v>
      </c>
      <c r="R663" t="s">
        <v>2058</v>
      </c>
      <c r="S663" s="8">
        <f t="shared" si="42"/>
        <v>40996.208333333336</v>
      </c>
      <c r="T663" s="8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40"/>
        <v>0.97868131868131869</v>
      </c>
      <c r="P664" s="4">
        <f t="shared" si="41"/>
        <v>67</v>
      </c>
      <c r="Q664" t="s">
        <v>2039</v>
      </c>
      <c r="R664" t="s">
        <v>2040</v>
      </c>
      <c r="S664" s="8">
        <f t="shared" si="42"/>
        <v>43443.25</v>
      </c>
      <c r="T664" s="8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40"/>
        <v>0.77239999999999998</v>
      </c>
      <c r="P665" s="4">
        <f t="shared" si="41"/>
        <v>88</v>
      </c>
      <c r="Q665" t="s">
        <v>2039</v>
      </c>
      <c r="R665" t="s">
        <v>2040</v>
      </c>
      <c r="S665" s="8">
        <f t="shared" si="42"/>
        <v>40458.208333333336</v>
      </c>
      <c r="T665" s="8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40"/>
        <v>0.33464735516372796</v>
      </c>
      <c r="P666" s="4">
        <f t="shared" si="41"/>
        <v>24</v>
      </c>
      <c r="Q666" t="s">
        <v>2035</v>
      </c>
      <c r="R666" t="s">
        <v>2058</v>
      </c>
      <c r="S666" s="8">
        <f t="shared" si="42"/>
        <v>40959.25</v>
      </c>
      <c r="T666" s="8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40"/>
        <v>2.3958823529411766</v>
      </c>
      <c r="P667" s="4">
        <f t="shared" si="41"/>
        <v>44</v>
      </c>
      <c r="Q667" t="s">
        <v>2041</v>
      </c>
      <c r="R667" t="s">
        <v>2042</v>
      </c>
      <c r="S667" s="8">
        <f t="shared" si="42"/>
        <v>40733.208333333336</v>
      </c>
      <c r="T667" s="8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40"/>
        <v>0.64032258064516134</v>
      </c>
      <c r="P668" s="4">
        <f t="shared" si="41"/>
        <v>79</v>
      </c>
      <c r="Q668" t="s">
        <v>2039</v>
      </c>
      <c r="R668" t="s">
        <v>2040</v>
      </c>
      <c r="S668" s="8">
        <f t="shared" si="42"/>
        <v>41516.208333333336</v>
      </c>
      <c r="T668" s="8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40"/>
        <v>1.7615942028985507</v>
      </c>
      <c r="P669" s="4">
        <f t="shared" si="41"/>
        <v>29</v>
      </c>
      <c r="Q669" t="s">
        <v>2064</v>
      </c>
      <c r="R669" t="s">
        <v>2065</v>
      </c>
      <c r="S669" s="8">
        <f t="shared" si="42"/>
        <v>41892.208333333336</v>
      </c>
      <c r="T669" s="8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40"/>
        <v>0.20338181818181819</v>
      </c>
      <c r="P670" s="4">
        <f t="shared" si="41"/>
        <v>73</v>
      </c>
      <c r="Q670" t="s">
        <v>2039</v>
      </c>
      <c r="R670" t="s">
        <v>2040</v>
      </c>
      <c r="S670" s="8">
        <f t="shared" si="42"/>
        <v>41122.208333333336</v>
      </c>
      <c r="T670" s="8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40"/>
        <v>3.5864754098360656</v>
      </c>
      <c r="P671" s="4">
        <f t="shared" si="41"/>
        <v>107</v>
      </c>
      <c r="Q671" t="s">
        <v>2039</v>
      </c>
      <c r="R671" t="s">
        <v>2040</v>
      </c>
      <c r="S671" s="8">
        <f t="shared" si="42"/>
        <v>42912.208333333328</v>
      </c>
      <c r="T671" s="8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40"/>
        <v>4.6885802469135802</v>
      </c>
      <c r="P672" s="4">
        <f t="shared" si="41"/>
        <v>68</v>
      </c>
      <c r="Q672" t="s">
        <v>2035</v>
      </c>
      <c r="R672" t="s">
        <v>2045</v>
      </c>
      <c r="S672" s="8">
        <f t="shared" si="42"/>
        <v>42425.25</v>
      </c>
      <c r="T672" s="8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40"/>
        <v>1.220563524590164</v>
      </c>
      <c r="P673" s="4">
        <f t="shared" si="41"/>
        <v>111</v>
      </c>
      <c r="Q673" t="s">
        <v>2039</v>
      </c>
      <c r="R673" t="s">
        <v>2040</v>
      </c>
      <c r="S673" s="8">
        <f t="shared" si="42"/>
        <v>40390.208333333336</v>
      </c>
      <c r="T673" s="8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40"/>
        <v>0.55931783729156137</v>
      </c>
      <c r="P674" s="4">
        <f t="shared" si="41"/>
        <v>24</v>
      </c>
      <c r="Q674" t="s">
        <v>2039</v>
      </c>
      <c r="R674" t="s">
        <v>2040</v>
      </c>
      <c r="S674" s="8">
        <f t="shared" si="42"/>
        <v>43180.208333333328</v>
      </c>
      <c r="T674" s="8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40"/>
        <v>0.43660714285714286</v>
      </c>
      <c r="P675" s="4">
        <f t="shared" si="41"/>
        <v>42</v>
      </c>
      <c r="Q675" t="s">
        <v>2035</v>
      </c>
      <c r="R675" t="s">
        <v>2045</v>
      </c>
      <c r="S675" s="8">
        <f t="shared" si="42"/>
        <v>42475.208333333328</v>
      </c>
      <c r="T675" s="8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40"/>
        <v>0.33538371411833628</v>
      </c>
      <c r="P676" s="4">
        <f t="shared" si="41"/>
        <v>47</v>
      </c>
      <c r="Q676" t="s">
        <v>2054</v>
      </c>
      <c r="R676" t="s">
        <v>2055</v>
      </c>
      <c r="S676" s="8">
        <f t="shared" si="42"/>
        <v>40774.208333333336</v>
      </c>
      <c r="T676" s="8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40"/>
        <v>1.2297938144329896</v>
      </c>
      <c r="P677" s="4">
        <f t="shared" si="41"/>
        <v>36</v>
      </c>
      <c r="Q677" t="s">
        <v>2064</v>
      </c>
      <c r="R677" t="s">
        <v>2065</v>
      </c>
      <c r="S677" s="8">
        <f t="shared" si="42"/>
        <v>43719.208333333328</v>
      </c>
      <c r="T677" s="8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40"/>
        <v>1.8974959871589085</v>
      </c>
      <c r="P678" s="4">
        <f t="shared" si="41"/>
        <v>101</v>
      </c>
      <c r="Q678" t="s">
        <v>2054</v>
      </c>
      <c r="R678" t="s">
        <v>2055</v>
      </c>
      <c r="S678" s="8">
        <f t="shared" si="42"/>
        <v>41178.208333333336</v>
      </c>
      <c r="T678" s="8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40"/>
        <v>0.83622641509433959</v>
      </c>
      <c r="P679" s="4">
        <f t="shared" si="41"/>
        <v>39</v>
      </c>
      <c r="Q679" t="s">
        <v>2047</v>
      </c>
      <c r="R679" t="s">
        <v>2053</v>
      </c>
      <c r="S679" s="8">
        <f t="shared" si="42"/>
        <v>42561.208333333328</v>
      </c>
      <c r="T679" s="8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40"/>
        <v>0.17968844221105529</v>
      </c>
      <c r="P680" s="4">
        <f t="shared" si="41"/>
        <v>83</v>
      </c>
      <c r="Q680" t="s">
        <v>2041</v>
      </c>
      <c r="R680" t="s">
        <v>2044</v>
      </c>
      <c r="S680" s="8">
        <f t="shared" si="42"/>
        <v>43484.25</v>
      </c>
      <c r="T680" s="8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40"/>
        <v>10.365</v>
      </c>
      <c r="P681" s="4">
        <f t="shared" si="41"/>
        <v>39</v>
      </c>
      <c r="Q681" t="s">
        <v>2033</v>
      </c>
      <c r="R681" t="s">
        <v>2034</v>
      </c>
      <c r="S681" s="8">
        <f t="shared" si="42"/>
        <v>43756.208333333328</v>
      </c>
      <c r="T681" s="8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40"/>
        <v>0.97405219780219776</v>
      </c>
      <c r="P682" s="4">
        <f t="shared" si="41"/>
        <v>47</v>
      </c>
      <c r="Q682" t="s">
        <v>2050</v>
      </c>
      <c r="R682" t="s">
        <v>2061</v>
      </c>
      <c r="S682" s="8">
        <f t="shared" si="42"/>
        <v>43813.25</v>
      </c>
      <c r="T682" s="8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40"/>
        <v>0.86386203150461705</v>
      </c>
      <c r="P683" s="4">
        <f t="shared" si="41"/>
        <v>95</v>
      </c>
      <c r="Q683" t="s">
        <v>2039</v>
      </c>
      <c r="R683" t="s">
        <v>2040</v>
      </c>
      <c r="S683" s="8">
        <f t="shared" si="42"/>
        <v>40898.25</v>
      </c>
      <c r="T683" s="8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40"/>
        <v>1.5016666666666667</v>
      </c>
      <c r="P684" s="4">
        <f t="shared" si="41"/>
        <v>78</v>
      </c>
      <c r="Q684" t="s">
        <v>2039</v>
      </c>
      <c r="R684" t="s">
        <v>2040</v>
      </c>
      <c r="S684" s="8">
        <f t="shared" si="42"/>
        <v>41619.25</v>
      </c>
      <c r="T684" s="8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40"/>
        <v>3.5843478260869563</v>
      </c>
      <c r="P685" s="4">
        <f t="shared" si="41"/>
        <v>56</v>
      </c>
      <c r="Q685" t="s">
        <v>2039</v>
      </c>
      <c r="R685" t="s">
        <v>2040</v>
      </c>
      <c r="S685" s="8">
        <f t="shared" si="42"/>
        <v>43359.208333333328</v>
      </c>
      <c r="T685" s="8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40"/>
        <v>5.4285714285714288</v>
      </c>
      <c r="P686" s="4">
        <f t="shared" si="41"/>
        <v>69</v>
      </c>
      <c r="Q686" t="s">
        <v>2047</v>
      </c>
      <c r="R686" t="s">
        <v>2048</v>
      </c>
      <c r="S686" s="8">
        <f t="shared" si="42"/>
        <v>40358.208333333336</v>
      </c>
      <c r="T686" s="8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40"/>
        <v>0.67500714285714281</v>
      </c>
      <c r="P687" s="4">
        <f t="shared" si="41"/>
        <v>102</v>
      </c>
      <c r="Q687" t="s">
        <v>2039</v>
      </c>
      <c r="R687" t="s">
        <v>2040</v>
      </c>
      <c r="S687" s="8">
        <f t="shared" si="42"/>
        <v>42239.208333333328</v>
      </c>
      <c r="T687" s="8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40"/>
        <v>1.9174666666666667</v>
      </c>
      <c r="P688" s="4">
        <f t="shared" si="41"/>
        <v>107</v>
      </c>
      <c r="Q688" t="s">
        <v>2037</v>
      </c>
      <c r="R688" t="s">
        <v>2046</v>
      </c>
      <c r="S688" s="8">
        <f t="shared" si="42"/>
        <v>43186.208333333328</v>
      </c>
      <c r="T688" s="8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40"/>
        <v>9.32</v>
      </c>
      <c r="P689" s="4">
        <f t="shared" si="41"/>
        <v>51</v>
      </c>
      <c r="Q689" t="s">
        <v>2039</v>
      </c>
      <c r="R689" t="s">
        <v>2040</v>
      </c>
      <c r="S689" s="8">
        <f t="shared" si="42"/>
        <v>42806.25</v>
      </c>
      <c r="T689" s="8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40"/>
        <v>4.2927586206896553</v>
      </c>
      <c r="P690" s="4">
        <f t="shared" si="41"/>
        <v>71</v>
      </c>
      <c r="Q690" t="s">
        <v>2041</v>
      </c>
      <c r="R690" t="s">
        <v>2060</v>
      </c>
      <c r="S690" s="8">
        <f t="shared" si="42"/>
        <v>43475.25</v>
      </c>
      <c r="T690" s="8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40"/>
        <v>1.0065753424657535</v>
      </c>
      <c r="P691" s="4">
        <f t="shared" si="41"/>
        <v>106</v>
      </c>
      <c r="Q691" t="s">
        <v>2037</v>
      </c>
      <c r="R691" t="s">
        <v>2038</v>
      </c>
      <c r="S691" s="8">
        <f t="shared" si="42"/>
        <v>41576.208333333336</v>
      </c>
      <c r="T691" s="8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40"/>
        <v>2.266111111111111</v>
      </c>
      <c r="P692" s="4">
        <f t="shared" si="41"/>
        <v>42</v>
      </c>
      <c r="Q692" t="s">
        <v>2041</v>
      </c>
      <c r="R692" t="s">
        <v>2042</v>
      </c>
      <c r="S692" s="8">
        <f t="shared" si="42"/>
        <v>40874.25</v>
      </c>
      <c r="T692" s="8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40"/>
        <v>1.4238</v>
      </c>
      <c r="P693" s="4">
        <f t="shared" si="41"/>
        <v>30</v>
      </c>
      <c r="Q693" t="s">
        <v>2041</v>
      </c>
      <c r="R693" t="s">
        <v>2042</v>
      </c>
      <c r="S693" s="8">
        <f t="shared" si="42"/>
        <v>41185.208333333336</v>
      </c>
      <c r="T693" s="8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40"/>
        <v>0.90633333333333332</v>
      </c>
      <c r="P694" s="4">
        <f t="shared" si="41"/>
        <v>70</v>
      </c>
      <c r="Q694" t="s">
        <v>2035</v>
      </c>
      <c r="R694" t="s">
        <v>2036</v>
      </c>
      <c r="S694" s="8">
        <f t="shared" si="42"/>
        <v>43655.208333333328</v>
      </c>
      <c r="T694" s="8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40"/>
        <v>0.63966740576496672</v>
      </c>
      <c r="P695" s="4">
        <f t="shared" si="41"/>
        <v>66</v>
      </c>
      <c r="Q695" t="s">
        <v>2039</v>
      </c>
      <c r="R695" t="s">
        <v>2040</v>
      </c>
      <c r="S695" s="8">
        <f t="shared" si="42"/>
        <v>43025.208333333328</v>
      </c>
      <c r="T695" s="8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40"/>
        <v>0.84131868131868137</v>
      </c>
      <c r="P696" s="4">
        <f t="shared" si="41"/>
        <v>96</v>
      </c>
      <c r="Q696" t="s">
        <v>2039</v>
      </c>
      <c r="R696" t="s">
        <v>2040</v>
      </c>
      <c r="S696" s="8">
        <f t="shared" si="42"/>
        <v>43066.25</v>
      </c>
      <c r="T696" s="8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40"/>
        <v>1.3393478260869565</v>
      </c>
      <c r="P697" s="4">
        <f t="shared" si="41"/>
        <v>62</v>
      </c>
      <c r="Q697" t="s">
        <v>2035</v>
      </c>
      <c r="R697" t="s">
        <v>2036</v>
      </c>
      <c r="S697" s="8">
        <f t="shared" si="42"/>
        <v>42322.25</v>
      </c>
      <c r="T697" s="8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40"/>
        <v>0.59042047531992692</v>
      </c>
      <c r="P698" s="4">
        <f t="shared" si="41"/>
        <v>108</v>
      </c>
      <c r="Q698" t="s">
        <v>2039</v>
      </c>
      <c r="R698" t="s">
        <v>2040</v>
      </c>
      <c r="S698" s="8">
        <f t="shared" si="42"/>
        <v>42114.208333333328</v>
      </c>
      <c r="T698" s="8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40"/>
        <v>1.5280062063615205</v>
      </c>
      <c r="P699" s="4">
        <f t="shared" si="41"/>
        <v>26</v>
      </c>
      <c r="Q699" t="s">
        <v>2035</v>
      </c>
      <c r="R699" t="s">
        <v>2043</v>
      </c>
      <c r="S699" s="8">
        <f t="shared" si="42"/>
        <v>43190.208333333328</v>
      </c>
      <c r="T699" s="8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40"/>
        <v>4.466912114014252</v>
      </c>
      <c r="P700" s="4">
        <f t="shared" si="41"/>
        <v>65</v>
      </c>
      <c r="Q700" t="s">
        <v>2037</v>
      </c>
      <c r="R700" t="s">
        <v>2046</v>
      </c>
      <c r="S700" s="8">
        <f t="shared" si="42"/>
        <v>40871.25</v>
      </c>
      <c r="T700" s="8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40"/>
        <v>0.8439189189189189</v>
      </c>
      <c r="P701" s="4">
        <f t="shared" si="41"/>
        <v>111</v>
      </c>
      <c r="Q701" t="s">
        <v>2041</v>
      </c>
      <c r="R701" t="s">
        <v>2044</v>
      </c>
      <c r="S701" s="8">
        <f t="shared" si="42"/>
        <v>43641.208333333328</v>
      </c>
      <c r="T701" s="8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40"/>
        <v>0.03</v>
      </c>
      <c r="P702" s="4">
        <f t="shared" si="41"/>
        <v>3</v>
      </c>
      <c r="Q702" t="s">
        <v>2037</v>
      </c>
      <c r="R702" t="s">
        <v>2046</v>
      </c>
      <c r="S702" s="8">
        <f t="shared" si="42"/>
        <v>40203.25</v>
      </c>
      <c r="T702" s="8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40"/>
        <v>1.7502692307692307</v>
      </c>
      <c r="P703" s="4">
        <f t="shared" si="41"/>
        <v>110</v>
      </c>
      <c r="Q703" t="s">
        <v>2039</v>
      </c>
      <c r="R703" t="s">
        <v>2040</v>
      </c>
      <c r="S703" s="8">
        <f t="shared" si="42"/>
        <v>40629.208333333336</v>
      </c>
      <c r="T703" s="8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40"/>
        <v>0.54137931034482756</v>
      </c>
      <c r="P704" s="4">
        <f t="shared" si="41"/>
        <v>56</v>
      </c>
      <c r="Q704" t="s">
        <v>2037</v>
      </c>
      <c r="R704" t="s">
        <v>2046</v>
      </c>
      <c r="S704" s="8">
        <f t="shared" si="42"/>
        <v>41477.208333333336</v>
      </c>
      <c r="T704" s="8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40"/>
        <v>3.1187381703470032</v>
      </c>
      <c r="P705" s="4">
        <f t="shared" si="41"/>
        <v>97</v>
      </c>
      <c r="Q705" t="s">
        <v>2047</v>
      </c>
      <c r="R705" t="s">
        <v>2059</v>
      </c>
      <c r="S705" s="8">
        <f t="shared" si="42"/>
        <v>41020.208333333336</v>
      </c>
      <c r="T705" s="8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40"/>
        <v>1.2278160919540231</v>
      </c>
      <c r="P706" s="4">
        <f t="shared" si="41"/>
        <v>92</v>
      </c>
      <c r="Q706" t="s">
        <v>2041</v>
      </c>
      <c r="R706" t="s">
        <v>2049</v>
      </c>
      <c r="S706" s="8">
        <f t="shared" si="42"/>
        <v>42555.208333333328</v>
      </c>
      <c r="T706" s="8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ref="O707:O770" si="44">E707/D707</f>
        <v>0.99026517383618151</v>
      </c>
      <c r="P707" s="4">
        <f t="shared" ref="P707:P770" si="45">IF(E707,QUOTIENT(E707,G707),0)</f>
        <v>82</v>
      </c>
      <c r="Q707" t="s">
        <v>2047</v>
      </c>
      <c r="R707" t="s">
        <v>2048</v>
      </c>
      <c r="S707" s="8">
        <f t="shared" ref="S707:S770" si="46">(((J707/60)/60)/24)+DATE(1970,1,1)</f>
        <v>41619.25</v>
      </c>
      <c r="T707" s="8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si="44"/>
        <v>1.278468634686347</v>
      </c>
      <c r="P708" s="4">
        <f t="shared" si="45"/>
        <v>103</v>
      </c>
      <c r="Q708" t="s">
        <v>2037</v>
      </c>
      <c r="R708" t="s">
        <v>2038</v>
      </c>
      <c r="S708" s="8">
        <f t="shared" si="46"/>
        <v>43471.25</v>
      </c>
      <c r="T708" s="8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44"/>
        <v>1.5861643835616439</v>
      </c>
      <c r="P709" s="4">
        <f t="shared" si="45"/>
        <v>68</v>
      </c>
      <c r="Q709" t="s">
        <v>2041</v>
      </c>
      <c r="R709" t="s">
        <v>2044</v>
      </c>
      <c r="S709" s="8">
        <f t="shared" si="46"/>
        <v>43442.25</v>
      </c>
      <c r="T709" s="8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44"/>
        <v>7.0705882352941174</v>
      </c>
      <c r="P710" s="4">
        <f t="shared" si="45"/>
        <v>87</v>
      </c>
      <c r="Q710" t="s">
        <v>2039</v>
      </c>
      <c r="R710" t="s">
        <v>2040</v>
      </c>
      <c r="S710" s="8">
        <f t="shared" si="46"/>
        <v>42877.208333333328</v>
      </c>
      <c r="T710" s="8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44"/>
        <v>1.4238775510204082</v>
      </c>
      <c r="P711" s="4">
        <f t="shared" si="45"/>
        <v>75</v>
      </c>
      <c r="Q711" t="s">
        <v>2039</v>
      </c>
      <c r="R711" t="s">
        <v>2040</v>
      </c>
      <c r="S711" s="8">
        <f t="shared" si="46"/>
        <v>41018.208333333336</v>
      </c>
      <c r="T711" s="8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44"/>
        <v>1.4786046511627906</v>
      </c>
      <c r="P712" s="4">
        <f t="shared" si="45"/>
        <v>50</v>
      </c>
      <c r="Q712" t="s">
        <v>2039</v>
      </c>
      <c r="R712" t="s">
        <v>2040</v>
      </c>
      <c r="S712" s="8">
        <f t="shared" si="46"/>
        <v>43295.208333333328</v>
      </c>
      <c r="T712" s="8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44"/>
        <v>0.20322580645161289</v>
      </c>
      <c r="P713" s="4">
        <f t="shared" si="45"/>
        <v>90</v>
      </c>
      <c r="Q713" t="s">
        <v>2039</v>
      </c>
      <c r="R713" t="s">
        <v>2040</v>
      </c>
      <c r="S713" s="8">
        <f t="shared" si="46"/>
        <v>42393.25</v>
      </c>
      <c r="T713" s="8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44"/>
        <v>18.40625</v>
      </c>
      <c r="P714" s="4">
        <f t="shared" si="45"/>
        <v>72</v>
      </c>
      <c r="Q714" t="s">
        <v>2039</v>
      </c>
      <c r="R714" t="s">
        <v>2040</v>
      </c>
      <c r="S714" s="8">
        <f t="shared" si="46"/>
        <v>42559.208333333328</v>
      </c>
      <c r="T714" s="8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44"/>
        <v>1.6194202898550725</v>
      </c>
      <c r="P715" s="4">
        <f t="shared" si="45"/>
        <v>108</v>
      </c>
      <c r="Q715" t="s">
        <v>2047</v>
      </c>
      <c r="R715" t="s">
        <v>2056</v>
      </c>
      <c r="S715" s="8">
        <f t="shared" si="46"/>
        <v>42604.208333333328</v>
      </c>
      <c r="T715" s="8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44"/>
        <v>4.7282077922077921</v>
      </c>
      <c r="P716" s="4">
        <f t="shared" si="45"/>
        <v>101</v>
      </c>
      <c r="Q716" t="s">
        <v>2035</v>
      </c>
      <c r="R716" t="s">
        <v>2036</v>
      </c>
      <c r="S716" s="8">
        <f t="shared" si="46"/>
        <v>41870.208333333336</v>
      </c>
      <c r="T716" s="8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44"/>
        <v>0.24466101694915254</v>
      </c>
      <c r="P717" s="4">
        <f t="shared" si="45"/>
        <v>44</v>
      </c>
      <c r="Q717" t="s">
        <v>2050</v>
      </c>
      <c r="R717" t="s">
        <v>2061</v>
      </c>
      <c r="S717" s="8">
        <f t="shared" si="46"/>
        <v>40397.208333333336</v>
      </c>
      <c r="T717" s="8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44"/>
        <v>5.1764999999999999</v>
      </c>
      <c r="P718" s="4">
        <f t="shared" si="45"/>
        <v>65</v>
      </c>
      <c r="Q718" t="s">
        <v>2039</v>
      </c>
      <c r="R718" t="s">
        <v>2040</v>
      </c>
      <c r="S718" s="8">
        <f t="shared" si="46"/>
        <v>41465.208333333336</v>
      </c>
      <c r="T718" s="8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44"/>
        <v>2.4764285714285714</v>
      </c>
      <c r="P719" s="4">
        <f t="shared" si="45"/>
        <v>24</v>
      </c>
      <c r="Q719" t="s">
        <v>2041</v>
      </c>
      <c r="R719" t="s">
        <v>2042</v>
      </c>
      <c r="S719" s="8">
        <f t="shared" si="46"/>
        <v>40777.208333333336</v>
      </c>
      <c r="T719" s="8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44"/>
        <v>1.0020481927710843</v>
      </c>
      <c r="P720" s="4">
        <f t="shared" si="45"/>
        <v>28</v>
      </c>
      <c r="Q720" t="s">
        <v>2037</v>
      </c>
      <c r="R720" t="s">
        <v>2046</v>
      </c>
      <c r="S720" s="8">
        <f t="shared" si="46"/>
        <v>41442.208333333336</v>
      </c>
      <c r="T720" s="8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44"/>
        <v>1.53</v>
      </c>
      <c r="P721" s="4">
        <f t="shared" si="45"/>
        <v>85</v>
      </c>
      <c r="Q721" t="s">
        <v>2047</v>
      </c>
      <c r="R721" t="s">
        <v>2053</v>
      </c>
      <c r="S721" s="8">
        <f t="shared" si="46"/>
        <v>41058.208333333336</v>
      </c>
      <c r="T721" s="8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44"/>
        <v>0.37091954022988505</v>
      </c>
      <c r="P722" s="4">
        <f t="shared" si="45"/>
        <v>84</v>
      </c>
      <c r="Q722" t="s">
        <v>2039</v>
      </c>
      <c r="R722" t="s">
        <v>2040</v>
      </c>
      <c r="S722" s="8">
        <f t="shared" si="46"/>
        <v>43152.25</v>
      </c>
      <c r="T722" s="8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44"/>
        <v>4.3923948220064728E-2</v>
      </c>
      <c r="P723" s="4">
        <f t="shared" si="45"/>
        <v>90</v>
      </c>
      <c r="Q723" t="s">
        <v>2035</v>
      </c>
      <c r="R723" t="s">
        <v>2036</v>
      </c>
      <c r="S723" s="8">
        <f t="shared" si="46"/>
        <v>43194.208333333328</v>
      </c>
      <c r="T723" s="8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44"/>
        <v>1.5650721649484536</v>
      </c>
      <c r="P724" s="4">
        <f t="shared" si="45"/>
        <v>25</v>
      </c>
      <c r="Q724" t="s">
        <v>2041</v>
      </c>
      <c r="R724" t="s">
        <v>2042</v>
      </c>
      <c r="S724" s="8">
        <f t="shared" si="46"/>
        <v>43045.25</v>
      </c>
      <c r="T724" s="8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44"/>
        <v>2.704081632653061</v>
      </c>
      <c r="P725" s="4">
        <f t="shared" si="45"/>
        <v>92</v>
      </c>
      <c r="Q725" t="s">
        <v>2039</v>
      </c>
      <c r="R725" t="s">
        <v>2040</v>
      </c>
      <c r="S725" s="8">
        <f t="shared" si="46"/>
        <v>42431.25</v>
      </c>
      <c r="T725" s="8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44"/>
        <v>1.3405952380952382</v>
      </c>
      <c r="P726" s="4">
        <f t="shared" si="45"/>
        <v>93</v>
      </c>
      <c r="Q726" t="s">
        <v>2039</v>
      </c>
      <c r="R726" t="s">
        <v>2040</v>
      </c>
      <c r="S726" s="8">
        <f t="shared" si="46"/>
        <v>41934.208333333336</v>
      </c>
      <c r="T726" s="8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44"/>
        <v>0.50398033126293995</v>
      </c>
      <c r="P727" s="4">
        <f t="shared" si="45"/>
        <v>61</v>
      </c>
      <c r="Q727" t="s">
        <v>2050</v>
      </c>
      <c r="R727" t="s">
        <v>2061</v>
      </c>
      <c r="S727" s="8">
        <f t="shared" si="46"/>
        <v>41958.25</v>
      </c>
      <c r="T727" s="8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44"/>
        <v>0.88815837937384901</v>
      </c>
      <c r="P728" s="4">
        <f t="shared" si="45"/>
        <v>92</v>
      </c>
      <c r="Q728" t="s">
        <v>2039</v>
      </c>
      <c r="R728" t="s">
        <v>2040</v>
      </c>
      <c r="S728" s="8">
        <f t="shared" si="46"/>
        <v>40476.208333333336</v>
      </c>
      <c r="T728" s="8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44"/>
        <v>1.65</v>
      </c>
      <c r="P729" s="4">
        <f t="shared" si="45"/>
        <v>81</v>
      </c>
      <c r="Q729" t="s">
        <v>2037</v>
      </c>
      <c r="R729" t="s">
        <v>2038</v>
      </c>
      <c r="S729" s="8">
        <f t="shared" si="46"/>
        <v>43485.25</v>
      </c>
      <c r="T729" s="8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44"/>
        <v>0.17499999999999999</v>
      </c>
      <c r="P730" s="4">
        <f t="shared" si="45"/>
        <v>73</v>
      </c>
      <c r="Q730" t="s">
        <v>2039</v>
      </c>
      <c r="R730" t="s">
        <v>2040</v>
      </c>
      <c r="S730" s="8">
        <f t="shared" si="46"/>
        <v>42515.208333333328</v>
      </c>
      <c r="T730" s="8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44"/>
        <v>1.8566071428571429</v>
      </c>
      <c r="P731" s="4">
        <f t="shared" si="45"/>
        <v>85</v>
      </c>
      <c r="Q731" t="s">
        <v>2041</v>
      </c>
      <c r="R731" t="s">
        <v>2044</v>
      </c>
      <c r="S731" s="8">
        <f t="shared" si="46"/>
        <v>41309.25</v>
      </c>
      <c r="T731" s="8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44"/>
        <v>4.1266319444444441</v>
      </c>
      <c r="P732" s="4">
        <f t="shared" si="45"/>
        <v>110</v>
      </c>
      <c r="Q732" t="s">
        <v>2037</v>
      </c>
      <c r="R732" t="s">
        <v>2046</v>
      </c>
      <c r="S732" s="8">
        <f t="shared" si="46"/>
        <v>42147.208333333328</v>
      </c>
      <c r="T732" s="8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44"/>
        <v>0.90249999999999997</v>
      </c>
      <c r="P733" s="4">
        <f t="shared" si="45"/>
        <v>32</v>
      </c>
      <c r="Q733" t="s">
        <v>2037</v>
      </c>
      <c r="R733" t="s">
        <v>2038</v>
      </c>
      <c r="S733" s="8">
        <f t="shared" si="46"/>
        <v>42939.208333333328</v>
      </c>
      <c r="T733" s="8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44"/>
        <v>0.91984615384615387</v>
      </c>
      <c r="P734" s="4">
        <f t="shared" si="45"/>
        <v>96</v>
      </c>
      <c r="Q734" t="s">
        <v>2035</v>
      </c>
      <c r="R734" t="s">
        <v>2036</v>
      </c>
      <c r="S734" s="8">
        <f t="shared" si="46"/>
        <v>42816.208333333328</v>
      </c>
      <c r="T734" s="8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44"/>
        <v>5.2700632911392402</v>
      </c>
      <c r="P735" s="4">
        <f t="shared" si="45"/>
        <v>84</v>
      </c>
      <c r="Q735" t="s">
        <v>2035</v>
      </c>
      <c r="R735" t="s">
        <v>2057</v>
      </c>
      <c r="S735" s="8">
        <f t="shared" si="46"/>
        <v>41844.208333333336</v>
      </c>
      <c r="T735" s="8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44"/>
        <v>3.1914285714285713</v>
      </c>
      <c r="P736" s="4">
        <f t="shared" si="45"/>
        <v>25</v>
      </c>
      <c r="Q736" t="s">
        <v>2039</v>
      </c>
      <c r="R736" t="s">
        <v>2040</v>
      </c>
      <c r="S736" s="8">
        <f t="shared" si="46"/>
        <v>42763.25</v>
      </c>
      <c r="T736" s="8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44"/>
        <v>3.5418867924528303</v>
      </c>
      <c r="P737" s="4">
        <f t="shared" si="45"/>
        <v>65</v>
      </c>
      <c r="Q737" t="s">
        <v>2054</v>
      </c>
      <c r="R737" t="s">
        <v>2055</v>
      </c>
      <c r="S737" s="8">
        <f t="shared" si="46"/>
        <v>42459.208333333328</v>
      </c>
      <c r="T737" s="8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44"/>
        <v>0.32896103896103895</v>
      </c>
      <c r="P738" s="4">
        <f t="shared" si="45"/>
        <v>87</v>
      </c>
      <c r="Q738" t="s">
        <v>2047</v>
      </c>
      <c r="R738" t="s">
        <v>2048</v>
      </c>
      <c r="S738" s="8">
        <f t="shared" si="46"/>
        <v>42055.25</v>
      </c>
      <c r="T738" s="8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44"/>
        <v>1.358918918918919</v>
      </c>
      <c r="P739" s="4">
        <f t="shared" si="45"/>
        <v>27</v>
      </c>
      <c r="Q739" t="s">
        <v>2035</v>
      </c>
      <c r="R739" t="s">
        <v>2045</v>
      </c>
      <c r="S739" s="8">
        <f t="shared" si="46"/>
        <v>42685.25</v>
      </c>
      <c r="T739" s="8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44"/>
        <v>2.0843373493975904E-2</v>
      </c>
      <c r="P740" s="4">
        <f t="shared" si="45"/>
        <v>103</v>
      </c>
      <c r="Q740" t="s">
        <v>2039</v>
      </c>
      <c r="R740" t="s">
        <v>2040</v>
      </c>
      <c r="S740" s="8">
        <f t="shared" si="46"/>
        <v>41959.25</v>
      </c>
      <c r="T740" s="8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44"/>
        <v>0.61</v>
      </c>
      <c r="P741" s="4">
        <f t="shared" si="45"/>
        <v>31</v>
      </c>
      <c r="Q741" t="s">
        <v>2035</v>
      </c>
      <c r="R741" t="s">
        <v>2045</v>
      </c>
      <c r="S741" s="8">
        <f t="shared" si="46"/>
        <v>41089.208333333336</v>
      </c>
      <c r="T741" s="8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44"/>
        <v>0.30037735849056602</v>
      </c>
      <c r="P742" s="4">
        <f t="shared" si="45"/>
        <v>99</v>
      </c>
      <c r="Q742" t="s">
        <v>2039</v>
      </c>
      <c r="R742" t="s">
        <v>2040</v>
      </c>
      <c r="S742" s="8">
        <f t="shared" si="46"/>
        <v>42769.25</v>
      </c>
      <c r="T742" s="8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44"/>
        <v>11.791666666666666</v>
      </c>
      <c r="P743" s="4">
        <f t="shared" si="45"/>
        <v>108</v>
      </c>
      <c r="Q743" t="s">
        <v>2039</v>
      </c>
      <c r="R743" t="s">
        <v>2040</v>
      </c>
      <c r="S743" s="8">
        <f t="shared" si="46"/>
        <v>40321.208333333336</v>
      </c>
      <c r="T743" s="8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44"/>
        <v>11.260833333333334</v>
      </c>
      <c r="P744" s="4">
        <f t="shared" si="45"/>
        <v>110</v>
      </c>
      <c r="Q744" t="s">
        <v>2035</v>
      </c>
      <c r="R744" t="s">
        <v>2043</v>
      </c>
      <c r="S744" s="8">
        <f t="shared" si="46"/>
        <v>40197.25</v>
      </c>
      <c r="T744" s="8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44"/>
        <v>0.12923076923076923</v>
      </c>
      <c r="P745" s="4">
        <f t="shared" si="45"/>
        <v>29</v>
      </c>
      <c r="Q745" t="s">
        <v>2039</v>
      </c>
      <c r="R745" t="s">
        <v>2040</v>
      </c>
      <c r="S745" s="8">
        <f t="shared" si="46"/>
        <v>42298.208333333328</v>
      </c>
      <c r="T745" s="8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44"/>
        <v>7.12</v>
      </c>
      <c r="P746" s="4">
        <f t="shared" si="45"/>
        <v>101</v>
      </c>
      <c r="Q746" t="s">
        <v>2039</v>
      </c>
      <c r="R746" t="s">
        <v>2040</v>
      </c>
      <c r="S746" s="8">
        <f t="shared" si="46"/>
        <v>43322.208333333328</v>
      </c>
      <c r="T746" s="8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44"/>
        <v>0.30304347826086958</v>
      </c>
      <c r="P747" s="4">
        <f t="shared" si="45"/>
        <v>61</v>
      </c>
      <c r="Q747" t="s">
        <v>2037</v>
      </c>
      <c r="R747" t="s">
        <v>2046</v>
      </c>
      <c r="S747" s="8">
        <f t="shared" si="46"/>
        <v>40328.208333333336</v>
      </c>
      <c r="T747" s="8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44"/>
        <v>2.1250896057347672</v>
      </c>
      <c r="P748" s="4">
        <f t="shared" si="45"/>
        <v>35</v>
      </c>
      <c r="Q748" t="s">
        <v>2037</v>
      </c>
      <c r="R748" t="s">
        <v>2038</v>
      </c>
      <c r="S748" s="8">
        <f t="shared" si="46"/>
        <v>40825.208333333336</v>
      </c>
      <c r="T748" s="8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44"/>
        <v>2.2885714285714287</v>
      </c>
      <c r="P749" s="4">
        <f t="shared" si="45"/>
        <v>40</v>
      </c>
      <c r="Q749" t="s">
        <v>2039</v>
      </c>
      <c r="R749" t="s">
        <v>2040</v>
      </c>
      <c r="S749" s="8">
        <f t="shared" si="46"/>
        <v>40423.208333333336</v>
      </c>
      <c r="T749" s="8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44"/>
        <v>0.34959979476654696</v>
      </c>
      <c r="P750" s="4">
        <f t="shared" si="45"/>
        <v>110</v>
      </c>
      <c r="Q750" t="s">
        <v>2041</v>
      </c>
      <c r="R750" t="s">
        <v>2049</v>
      </c>
      <c r="S750" s="8">
        <f t="shared" si="46"/>
        <v>40238.25</v>
      </c>
      <c r="T750" s="8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44"/>
        <v>1.5729069767441861</v>
      </c>
      <c r="P751" s="4">
        <f t="shared" si="45"/>
        <v>36</v>
      </c>
      <c r="Q751" t="s">
        <v>2037</v>
      </c>
      <c r="R751" t="s">
        <v>2046</v>
      </c>
      <c r="S751" s="8">
        <f t="shared" si="46"/>
        <v>41920.208333333336</v>
      </c>
      <c r="T751" s="8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44"/>
        <v>0.01</v>
      </c>
      <c r="P752" s="4">
        <f t="shared" si="45"/>
        <v>1</v>
      </c>
      <c r="Q752" t="s">
        <v>2035</v>
      </c>
      <c r="R752" t="s">
        <v>2043</v>
      </c>
      <c r="S752" s="8">
        <f t="shared" si="46"/>
        <v>40360.208333333336</v>
      </c>
      <c r="T752" s="8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44"/>
        <v>2.3230555555555554</v>
      </c>
      <c r="P753" s="4">
        <f t="shared" si="45"/>
        <v>30</v>
      </c>
      <c r="Q753" t="s">
        <v>2047</v>
      </c>
      <c r="R753" t="s">
        <v>2048</v>
      </c>
      <c r="S753" s="8">
        <f t="shared" si="46"/>
        <v>42446.208333333328</v>
      </c>
      <c r="T753" s="8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44"/>
        <v>0.92448275862068963</v>
      </c>
      <c r="P754" s="4">
        <f t="shared" si="45"/>
        <v>47</v>
      </c>
      <c r="Q754" t="s">
        <v>2039</v>
      </c>
      <c r="R754" t="s">
        <v>2040</v>
      </c>
      <c r="S754" s="8">
        <f t="shared" si="46"/>
        <v>40395.208333333336</v>
      </c>
      <c r="T754" s="8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44"/>
        <v>2.5670212765957445</v>
      </c>
      <c r="P755" s="4">
        <f t="shared" si="45"/>
        <v>88</v>
      </c>
      <c r="Q755" t="s">
        <v>2054</v>
      </c>
      <c r="R755" t="s">
        <v>2055</v>
      </c>
      <c r="S755" s="8">
        <f t="shared" si="46"/>
        <v>40321.208333333336</v>
      </c>
      <c r="T755" s="8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44"/>
        <v>1.6847017045454546</v>
      </c>
      <c r="P756" s="4">
        <f t="shared" si="45"/>
        <v>37</v>
      </c>
      <c r="Q756" t="s">
        <v>2039</v>
      </c>
      <c r="R756" t="s">
        <v>2040</v>
      </c>
      <c r="S756" s="8">
        <f t="shared" si="46"/>
        <v>41210.208333333336</v>
      </c>
      <c r="T756" s="8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44"/>
        <v>1.6657777777777778</v>
      </c>
      <c r="P757" s="4">
        <f t="shared" si="45"/>
        <v>26</v>
      </c>
      <c r="Q757" t="s">
        <v>2039</v>
      </c>
      <c r="R757" t="s">
        <v>2040</v>
      </c>
      <c r="S757" s="8">
        <f t="shared" si="46"/>
        <v>43096.25</v>
      </c>
      <c r="T757" s="8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44"/>
        <v>7.7207692307692311</v>
      </c>
      <c r="P758" s="4">
        <f t="shared" si="45"/>
        <v>67</v>
      </c>
      <c r="Q758" t="s">
        <v>2039</v>
      </c>
      <c r="R758" t="s">
        <v>2040</v>
      </c>
      <c r="S758" s="8">
        <f t="shared" si="46"/>
        <v>42024.25</v>
      </c>
      <c r="T758" s="8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44"/>
        <v>4.0685714285714285</v>
      </c>
      <c r="P759" s="4">
        <f t="shared" si="45"/>
        <v>49</v>
      </c>
      <c r="Q759" t="s">
        <v>2041</v>
      </c>
      <c r="R759" t="s">
        <v>2044</v>
      </c>
      <c r="S759" s="8">
        <f t="shared" si="46"/>
        <v>40675.208333333336</v>
      </c>
      <c r="T759" s="8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44"/>
        <v>5.6420608108108112</v>
      </c>
      <c r="P760" s="4">
        <f t="shared" si="45"/>
        <v>110</v>
      </c>
      <c r="Q760" t="s">
        <v>2035</v>
      </c>
      <c r="R760" t="s">
        <v>2036</v>
      </c>
      <c r="S760" s="8">
        <f t="shared" si="46"/>
        <v>41936.208333333336</v>
      </c>
      <c r="T760" s="8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44"/>
        <v>0.6842686567164179</v>
      </c>
      <c r="P761" s="4">
        <f t="shared" si="45"/>
        <v>89</v>
      </c>
      <c r="Q761" t="s">
        <v>2035</v>
      </c>
      <c r="R761" t="s">
        <v>2043</v>
      </c>
      <c r="S761" s="8">
        <f t="shared" si="46"/>
        <v>43136.25</v>
      </c>
      <c r="T761" s="8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44"/>
        <v>0.34351966873706002</v>
      </c>
      <c r="P762" s="4">
        <f t="shared" si="45"/>
        <v>79</v>
      </c>
      <c r="Q762" t="s">
        <v>2050</v>
      </c>
      <c r="R762" t="s">
        <v>2051</v>
      </c>
      <c r="S762" s="8">
        <f t="shared" si="46"/>
        <v>43678.208333333328</v>
      </c>
      <c r="T762" s="8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44"/>
        <v>6.5545454545454547</v>
      </c>
      <c r="P763" s="4">
        <f t="shared" si="45"/>
        <v>86</v>
      </c>
      <c r="Q763" t="s">
        <v>2035</v>
      </c>
      <c r="R763" t="s">
        <v>2036</v>
      </c>
      <c r="S763" s="8">
        <f t="shared" si="46"/>
        <v>42938.208333333328</v>
      </c>
      <c r="T763" s="8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44"/>
        <v>1.7725714285714285</v>
      </c>
      <c r="P764" s="4">
        <f t="shared" si="45"/>
        <v>62</v>
      </c>
      <c r="Q764" t="s">
        <v>2035</v>
      </c>
      <c r="R764" t="s">
        <v>2058</v>
      </c>
      <c r="S764" s="8">
        <f t="shared" si="46"/>
        <v>41241.25</v>
      </c>
      <c r="T764" s="8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44"/>
        <v>1.1317857142857144</v>
      </c>
      <c r="P765" s="4">
        <f t="shared" si="45"/>
        <v>26</v>
      </c>
      <c r="Q765" t="s">
        <v>2039</v>
      </c>
      <c r="R765" t="s">
        <v>2040</v>
      </c>
      <c r="S765" s="8">
        <f t="shared" si="46"/>
        <v>41037.208333333336</v>
      </c>
      <c r="T765" s="8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44"/>
        <v>7.2818181818181822</v>
      </c>
      <c r="P766" s="4">
        <f t="shared" si="45"/>
        <v>54</v>
      </c>
      <c r="Q766" t="s">
        <v>2035</v>
      </c>
      <c r="R766" t="s">
        <v>2036</v>
      </c>
      <c r="S766" s="8">
        <f t="shared" si="46"/>
        <v>40676.208333333336</v>
      </c>
      <c r="T766" s="8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44"/>
        <v>2.0833333333333335</v>
      </c>
      <c r="P767" s="4">
        <f t="shared" si="45"/>
        <v>41</v>
      </c>
      <c r="Q767" t="s">
        <v>2035</v>
      </c>
      <c r="R767" t="s">
        <v>2045</v>
      </c>
      <c r="S767" s="8">
        <f t="shared" si="46"/>
        <v>42840.208333333328</v>
      </c>
      <c r="T767" s="8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44"/>
        <v>0.31171232876712329</v>
      </c>
      <c r="P768" s="4">
        <f t="shared" si="45"/>
        <v>55</v>
      </c>
      <c r="Q768" t="s">
        <v>2041</v>
      </c>
      <c r="R768" t="s">
        <v>2063</v>
      </c>
      <c r="S768" s="8">
        <f t="shared" si="46"/>
        <v>43362.208333333328</v>
      </c>
      <c r="T768" s="8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44"/>
        <v>0.56967078189300413</v>
      </c>
      <c r="P769" s="4">
        <f t="shared" si="45"/>
        <v>107</v>
      </c>
      <c r="Q769" t="s">
        <v>2047</v>
      </c>
      <c r="R769" t="s">
        <v>2059</v>
      </c>
      <c r="S769" s="8">
        <f t="shared" si="46"/>
        <v>42283.208333333328</v>
      </c>
      <c r="T769" s="8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44"/>
        <v>2.31</v>
      </c>
      <c r="P770" s="4">
        <f t="shared" si="45"/>
        <v>73</v>
      </c>
      <c r="Q770" t="s">
        <v>2039</v>
      </c>
      <c r="R770" t="s">
        <v>2040</v>
      </c>
      <c r="S770" s="8">
        <f t="shared" si="46"/>
        <v>41619.25</v>
      </c>
      <c r="T770" s="8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ref="O771:O834" si="48">E771/D771</f>
        <v>0.86867834394904464</v>
      </c>
      <c r="P771" s="4">
        <f t="shared" ref="P771:P834" si="49">IF(E771,QUOTIENT(E771,G771),0)</f>
        <v>31</v>
      </c>
      <c r="Q771" t="s">
        <v>2050</v>
      </c>
      <c r="R771" t="s">
        <v>2051</v>
      </c>
      <c r="S771" s="8">
        <f t="shared" ref="S771:S834" si="50">(((J771/60)/60)/24)+DATE(1970,1,1)</f>
        <v>41501.208333333336</v>
      </c>
      <c r="T771" s="8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si="48"/>
        <v>2.7074418604651163</v>
      </c>
      <c r="P772" s="4">
        <f t="shared" si="49"/>
        <v>53</v>
      </c>
      <c r="Q772" t="s">
        <v>2039</v>
      </c>
      <c r="R772" t="s">
        <v>2040</v>
      </c>
      <c r="S772" s="8">
        <f t="shared" si="50"/>
        <v>41743.208333333336</v>
      </c>
      <c r="T772" s="8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48"/>
        <v>0.49446428571428569</v>
      </c>
      <c r="P773" s="4">
        <f t="shared" si="49"/>
        <v>106</v>
      </c>
      <c r="Q773" t="s">
        <v>2039</v>
      </c>
      <c r="R773" t="s">
        <v>2040</v>
      </c>
      <c r="S773" s="8">
        <f t="shared" si="50"/>
        <v>43491.25</v>
      </c>
      <c r="T773" s="8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48"/>
        <v>1.1335962566844919</v>
      </c>
      <c r="P774" s="4">
        <f t="shared" si="49"/>
        <v>32</v>
      </c>
      <c r="Q774" t="s">
        <v>2035</v>
      </c>
      <c r="R774" t="s">
        <v>2045</v>
      </c>
      <c r="S774" s="8">
        <f t="shared" si="50"/>
        <v>43505.25</v>
      </c>
      <c r="T774" s="8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48"/>
        <v>1.9055555555555554</v>
      </c>
      <c r="P775" s="4">
        <f t="shared" si="49"/>
        <v>43</v>
      </c>
      <c r="Q775" t="s">
        <v>2039</v>
      </c>
      <c r="R775" t="s">
        <v>2040</v>
      </c>
      <c r="S775" s="8">
        <f t="shared" si="50"/>
        <v>42838.208333333328</v>
      </c>
      <c r="T775" s="8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48"/>
        <v>1.355</v>
      </c>
      <c r="P776" s="4">
        <f t="shared" si="49"/>
        <v>86</v>
      </c>
      <c r="Q776" t="s">
        <v>2037</v>
      </c>
      <c r="R776" t="s">
        <v>2038</v>
      </c>
      <c r="S776" s="8">
        <f t="shared" si="50"/>
        <v>42513.208333333328</v>
      </c>
      <c r="T776" s="8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48"/>
        <v>0.10297872340425532</v>
      </c>
      <c r="P777" s="4">
        <f t="shared" si="49"/>
        <v>96</v>
      </c>
      <c r="Q777" t="s">
        <v>2035</v>
      </c>
      <c r="R777" t="s">
        <v>2036</v>
      </c>
      <c r="S777" s="8">
        <f t="shared" si="50"/>
        <v>41949.25</v>
      </c>
      <c r="T777" s="8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48"/>
        <v>0.65544223826714798</v>
      </c>
      <c r="P778" s="4">
        <f t="shared" si="49"/>
        <v>32</v>
      </c>
      <c r="Q778" t="s">
        <v>2039</v>
      </c>
      <c r="R778" t="s">
        <v>2040</v>
      </c>
      <c r="S778" s="8">
        <f t="shared" si="50"/>
        <v>43650.208333333328</v>
      </c>
      <c r="T778" s="8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48"/>
        <v>0.49026652452025588</v>
      </c>
      <c r="P779" s="4">
        <f t="shared" si="49"/>
        <v>68</v>
      </c>
      <c r="Q779" t="s">
        <v>2039</v>
      </c>
      <c r="R779" t="s">
        <v>2040</v>
      </c>
      <c r="S779" s="8">
        <f t="shared" si="50"/>
        <v>40809.208333333336</v>
      </c>
      <c r="T779" s="8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48"/>
        <v>7.8792307692307695</v>
      </c>
      <c r="P780" s="4">
        <f t="shared" si="49"/>
        <v>58</v>
      </c>
      <c r="Q780" t="s">
        <v>2041</v>
      </c>
      <c r="R780" t="s">
        <v>2049</v>
      </c>
      <c r="S780" s="8">
        <f t="shared" si="50"/>
        <v>40768.208333333336</v>
      </c>
      <c r="T780" s="8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48"/>
        <v>0.80306347746090156</v>
      </c>
      <c r="P781" s="4">
        <f t="shared" si="49"/>
        <v>105</v>
      </c>
      <c r="Q781" t="s">
        <v>2039</v>
      </c>
      <c r="R781" t="s">
        <v>2040</v>
      </c>
      <c r="S781" s="8">
        <f t="shared" si="50"/>
        <v>42230.208333333328</v>
      </c>
      <c r="T781" s="8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48"/>
        <v>1.0629411764705883</v>
      </c>
      <c r="P782" s="4">
        <f t="shared" si="49"/>
        <v>33</v>
      </c>
      <c r="Q782" t="s">
        <v>2041</v>
      </c>
      <c r="R782" t="s">
        <v>2044</v>
      </c>
      <c r="S782" s="8">
        <f t="shared" si="50"/>
        <v>42573.208333333328</v>
      </c>
      <c r="T782" s="8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48"/>
        <v>0.50735632183908042</v>
      </c>
      <c r="P783" s="4">
        <f t="shared" si="49"/>
        <v>78</v>
      </c>
      <c r="Q783" t="s">
        <v>2039</v>
      </c>
      <c r="R783" t="s">
        <v>2040</v>
      </c>
      <c r="S783" s="8">
        <f t="shared" si="50"/>
        <v>40482.208333333336</v>
      </c>
      <c r="T783" s="8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48"/>
        <v>2.153137254901961</v>
      </c>
      <c r="P784" s="4">
        <f t="shared" si="49"/>
        <v>68</v>
      </c>
      <c r="Q784" t="s">
        <v>2041</v>
      </c>
      <c r="R784" t="s">
        <v>2049</v>
      </c>
      <c r="S784" s="8">
        <f t="shared" si="50"/>
        <v>40603.25</v>
      </c>
      <c r="T784" s="8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48"/>
        <v>1.4122972972972974</v>
      </c>
      <c r="P785" s="4">
        <f t="shared" si="49"/>
        <v>75</v>
      </c>
      <c r="Q785" t="s">
        <v>2035</v>
      </c>
      <c r="R785" t="s">
        <v>2036</v>
      </c>
      <c r="S785" s="8">
        <f t="shared" si="50"/>
        <v>41625.25</v>
      </c>
      <c r="T785" s="8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48"/>
        <v>1.1533745781777278</v>
      </c>
      <c r="P786" s="4">
        <f t="shared" si="49"/>
        <v>30</v>
      </c>
      <c r="Q786" t="s">
        <v>2037</v>
      </c>
      <c r="R786" t="s">
        <v>2038</v>
      </c>
      <c r="S786" s="8">
        <f t="shared" si="50"/>
        <v>42435.25</v>
      </c>
      <c r="T786" s="8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48"/>
        <v>1.9311940298507462</v>
      </c>
      <c r="P787" s="4">
        <f t="shared" si="49"/>
        <v>101</v>
      </c>
      <c r="Q787" t="s">
        <v>2041</v>
      </c>
      <c r="R787" t="s">
        <v>2049</v>
      </c>
      <c r="S787" s="8">
        <f t="shared" si="50"/>
        <v>43582.208333333328</v>
      </c>
      <c r="T787" s="8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48"/>
        <v>7.2973333333333334</v>
      </c>
      <c r="P788" s="4">
        <f t="shared" si="49"/>
        <v>52</v>
      </c>
      <c r="Q788" t="s">
        <v>2035</v>
      </c>
      <c r="R788" t="s">
        <v>2058</v>
      </c>
      <c r="S788" s="8">
        <f t="shared" si="50"/>
        <v>43186.208333333328</v>
      </c>
      <c r="T788" s="8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48"/>
        <v>0.99663398692810456</v>
      </c>
      <c r="P789" s="4">
        <f t="shared" si="49"/>
        <v>71</v>
      </c>
      <c r="Q789" t="s">
        <v>2035</v>
      </c>
      <c r="R789" t="s">
        <v>2036</v>
      </c>
      <c r="S789" s="8">
        <f t="shared" si="50"/>
        <v>40684.208333333336</v>
      </c>
      <c r="T789" s="8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48"/>
        <v>0.88166666666666671</v>
      </c>
      <c r="P790" s="4">
        <f t="shared" si="49"/>
        <v>102</v>
      </c>
      <c r="Q790" t="s">
        <v>2041</v>
      </c>
      <c r="R790" t="s">
        <v>2049</v>
      </c>
      <c r="S790" s="8">
        <f t="shared" si="50"/>
        <v>41202.208333333336</v>
      </c>
      <c r="T790" s="8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48"/>
        <v>0.37233333333333335</v>
      </c>
      <c r="P791" s="4">
        <f t="shared" si="49"/>
        <v>74</v>
      </c>
      <c r="Q791" t="s">
        <v>2039</v>
      </c>
      <c r="R791" t="s">
        <v>2040</v>
      </c>
      <c r="S791" s="8">
        <f t="shared" si="50"/>
        <v>41786.208333333336</v>
      </c>
      <c r="T791" s="8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48"/>
        <v>0.30540075309306081</v>
      </c>
      <c r="P792" s="4">
        <f t="shared" si="49"/>
        <v>51</v>
      </c>
      <c r="Q792" t="s">
        <v>2039</v>
      </c>
      <c r="R792" t="s">
        <v>2040</v>
      </c>
      <c r="S792" s="8">
        <f t="shared" si="50"/>
        <v>40223.25</v>
      </c>
      <c r="T792" s="8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48"/>
        <v>0.25714285714285712</v>
      </c>
      <c r="P793" s="4">
        <f t="shared" si="49"/>
        <v>90</v>
      </c>
      <c r="Q793" t="s">
        <v>2033</v>
      </c>
      <c r="R793" t="s">
        <v>2034</v>
      </c>
      <c r="S793" s="8">
        <f t="shared" si="50"/>
        <v>42715.25</v>
      </c>
      <c r="T793" s="8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48"/>
        <v>0.34</v>
      </c>
      <c r="P794" s="4">
        <f t="shared" si="49"/>
        <v>97</v>
      </c>
      <c r="Q794" t="s">
        <v>2039</v>
      </c>
      <c r="R794" t="s">
        <v>2040</v>
      </c>
      <c r="S794" s="8">
        <f t="shared" si="50"/>
        <v>41451.208333333336</v>
      </c>
      <c r="T794" s="8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48"/>
        <v>11.859090909090909</v>
      </c>
      <c r="P795" s="4">
        <f t="shared" si="49"/>
        <v>72</v>
      </c>
      <c r="Q795" t="s">
        <v>2047</v>
      </c>
      <c r="R795" t="s">
        <v>2048</v>
      </c>
      <c r="S795" s="8">
        <f t="shared" si="50"/>
        <v>41450.208333333336</v>
      </c>
      <c r="T795" s="8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48"/>
        <v>1.2539393939393939</v>
      </c>
      <c r="P796" s="4">
        <f t="shared" si="49"/>
        <v>75</v>
      </c>
      <c r="Q796" t="s">
        <v>2035</v>
      </c>
      <c r="R796" t="s">
        <v>2036</v>
      </c>
      <c r="S796" s="8">
        <f t="shared" si="50"/>
        <v>43091.25</v>
      </c>
      <c r="T796" s="8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48"/>
        <v>0.14394366197183098</v>
      </c>
      <c r="P797" s="4">
        <f t="shared" si="49"/>
        <v>32</v>
      </c>
      <c r="Q797" t="s">
        <v>2041</v>
      </c>
      <c r="R797" t="s">
        <v>2044</v>
      </c>
      <c r="S797" s="8">
        <f t="shared" si="50"/>
        <v>42675.208333333328</v>
      </c>
      <c r="T797" s="8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48"/>
        <v>0.54807692307692313</v>
      </c>
      <c r="P798" s="4">
        <f t="shared" si="49"/>
        <v>54</v>
      </c>
      <c r="Q798" t="s">
        <v>2050</v>
      </c>
      <c r="R798" t="s">
        <v>2061</v>
      </c>
      <c r="S798" s="8">
        <f t="shared" si="50"/>
        <v>41859.208333333336</v>
      </c>
      <c r="T798" s="8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48"/>
        <v>1.0963157894736841</v>
      </c>
      <c r="P799" s="4">
        <f t="shared" si="49"/>
        <v>45</v>
      </c>
      <c r="Q799" t="s">
        <v>2037</v>
      </c>
      <c r="R799" t="s">
        <v>2038</v>
      </c>
      <c r="S799" s="8">
        <f t="shared" si="50"/>
        <v>43464.25</v>
      </c>
      <c r="T799" s="8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48"/>
        <v>1.8847058823529412</v>
      </c>
      <c r="P800" s="4">
        <f t="shared" si="49"/>
        <v>52</v>
      </c>
      <c r="Q800" t="s">
        <v>2039</v>
      </c>
      <c r="R800" t="s">
        <v>2040</v>
      </c>
      <c r="S800" s="8">
        <f t="shared" si="50"/>
        <v>41060.208333333336</v>
      </c>
      <c r="T800" s="8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48"/>
        <v>0.87008284023668636</v>
      </c>
      <c r="P801" s="4">
        <f t="shared" si="49"/>
        <v>60</v>
      </c>
      <c r="Q801" t="s">
        <v>2039</v>
      </c>
      <c r="R801" t="s">
        <v>2040</v>
      </c>
      <c r="S801" s="8">
        <f t="shared" si="50"/>
        <v>42399.25</v>
      </c>
      <c r="T801" s="8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48"/>
        <v>0.01</v>
      </c>
      <c r="P802" s="4">
        <f t="shared" si="49"/>
        <v>1</v>
      </c>
      <c r="Q802" t="s">
        <v>2035</v>
      </c>
      <c r="R802" t="s">
        <v>2036</v>
      </c>
      <c r="S802" s="8">
        <f t="shared" si="50"/>
        <v>42167.208333333328</v>
      </c>
      <c r="T802" s="8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48"/>
        <v>2.0291304347826089</v>
      </c>
      <c r="P803" s="4">
        <f t="shared" si="49"/>
        <v>44</v>
      </c>
      <c r="Q803" t="s">
        <v>2054</v>
      </c>
      <c r="R803" t="s">
        <v>2055</v>
      </c>
      <c r="S803" s="8">
        <f t="shared" si="50"/>
        <v>43830.25</v>
      </c>
      <c r="T803" s="8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48"/>
        <v>1.9703225806451612</v>
      </c>
      <c r="P804" s="4">
        <f t="shared" si="49"/>
        <v>86</v>
      </c>
      <c r="Q804" t="s">
        <v>2054</v>
      </c>
      <c r="R804" t="s">
        <v>2055</v>
      </c>
      <c r="S804" s="8">
        <f t="shared" si="50"/>
        <v>43650.208333333328</v>
      </c>
      <c r="T804" s="8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48"/>
        <v>1.07</v>
      </c>
      <c r="P805" s="4">
        <f t="shared" si="49"/>
        <v>28</v>
      </c>
      <c r="Q805" t="s">
        <v>2039</v>
      </c>
      <c r="R805" t="s">
        <v>2040</v>
      </c>
      <c r="S805" s="8">
        <f t="shared" si="50"/>
        <v>43492.25</v>
      </c>
      <c r="T805" s="8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48"/>
        <v>2.6873076923076922</v>
      </c>
      <c r="P806" s="4">
        <f t="shared" si="49"/>
        <v>32</v>
      </c>
      <c r="Q806" t="s">
        <v>2035</v>
      </c>
      <c r="R806" t="s">
        <v>2036</v>
      </c>
      <c r="S806" s="8">
        <f t="shared" si="50"/>
        <v>43102.25</v>
      </c>
      <c r="T806" s="8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48"/>
        <v>0.50845360824742269</v>
      </c>
      <c r="P807" s="4">
        <f t="shared" si="49"/>
        <v>73</v>
      </c>
      <c r="Q807" t="s">
        <v>2041</v>
      </c>
      <c r="R807" t="s">
        <v>2042</v>
      </c>
      <c r="S807" s="8">
        <f t="shared" si="50"/>
        <v>41958.25</v>
      </c>
      <c r="T807" s="8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48"/>
        <v>11.802857142857142</v>
      </c>
      <c r="P808" s="4">
        <f t="shared" si="49"/>
        <v>108</v>
      </c>
      <c r="Q808" t="s">
        <v>2041</v>
      </c>
      <c r="R808" t="s">
        <v>2044</v>
      </c>
      <c r="S808" s="8">
        <f t="shared" si="50"/>
        <v>40973.25</v>
      </c>
      <c r="T808" s="8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48"/>
        <v>2.64</v>
      </c>
      <c r="P809" s="4">
        <f t="shared" si="49"/>
        <v>42</v>
      </c>
      <c r="Q809" t="s">
        <v>2039</v>
      </c>
      <c r="R809" t="s">
        <v>2040</v>
      </c>
      <c r="S809" s="8">
        <f t="shared" si="50"/>
        <v>43753.208333333328</v>
      </c>
      <c r="T809" s="8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48"/>
        <v>0.30442307692307691</v>
      </c>
      <c r="P810" s="4">
        <f t="shared" si="49"/>
        <v>83</v>
      </c>
      <c r="Q810" t="s">
        <v>2033</v>
      </c>
      <c r="R810" t="s">
        <v>2034</v>
      </c>
      <c r="S810" s="8">
        <f t="shared" si="50"/>
        <v>42507.208333333328</v>
      </c>
      <c r="T810" s="8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48"/>
        <v>0.62880681818181816</v>
      </c>
      <c r="P811" s="4">
        <f t="shared" si="49"/>
        <v>42</v>
      </c>
      <c r="Q811" t="s">
        <v>2041</v>
      </c>
      <c r="R811" t="s">
        <v>2042</v>
      </c>
      <c r="S811" s="8">
        <f t="shared" si="50"/>
        <v>41135.208333333336</v>
      </c>
      <c r="T811" s="8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48"/>
        <v>1.9312499999999999</v>
      </c>
      <c r="P812" s="4">
        <f t="shared" si="49"/>
        <v>55</v>
      </c>
      <c r="Q812" t="s">
        <v>2039</v>
      </c>
      <c r="R812" t="s">
        <v>2040</v>
      </c>
      <c r="S812" s="8">
        <f t="shared" si="50"/>
        <v>43067.25</v>
      </c>
      <c r="T812" s="8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48"/>
        <v>0.77102702702702708</v>
      </c>
      <c r="P813" s="4">
        <f t="shared" si="49"/>
        <v>105</v>
      </c>
      <c r="Q813" t="s">
        <v>2050</v>
      </c>
      <c r="R813" t="s">
        <v>2051</v>
      </c>
      <c r="S813" s="8">
        <f t="shared" si="50"/>
        <v>42378.25</v>
      </c>
      <c r="T813" s="8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48"/>
        <v>2.2552763819095478</v>
      </c>
      <c r="P814" s="4">
        <f t="shared" si="49"/>
        <v>48</v>
      </c>
      <c r="Q814" t="s">
        <v>2047</v>
      </c>
      <c r="R814" t="s">
        <v>2048</v>
      </c>
      <c r="S814" s="8">
        <f t="shared" si="50"/>
        <v>43206.208333333328</v>
      </c>
      <c r="T814" s="8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48"/>
        <v>2.3940625</v>
      </c>
      <c r="P815" s="4">
        <f t="shared" si="49"/>
        <v>112</v>
      </c>
      <c r="Q815" t="s">
        <v>2050</v>
      </c>
      <c r="R815" t="s">
        <v>2051</v>
      </c>
      <c r="S815" s="8">
        <f t="shared" si="50"/>
        <v>41148.208333333336</v>
      </c>
      <c r="T815" s="8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48"/>
        <v>0.921875</v>
      </c>
      <c r="P816" s="4">
        <f t="shared" si="49"/>
        <v>81</v>
      </c>
      <c r="Q816" t="s">
        <v>2035</v>
      </c>
      <c r="R816" t="s">
        <v>2036</v>
      </c>
      <c r="S816" s="8">
        <f t="shared" si="50"/>
        <v>42517.208333333328</v>
      </c>
      <c r="T816" s="8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48"/>
        <v>1.3023333333333333</v>
      </c>
      <c r="P817" s="4">
        <f t="shared" si="49"/>
        <v>64</v>
      </c>
      <c r="Q817" t="s">
        <v>2035</v>
      </c>
      <c r="R817" t="s">
        <v>2036</v>
      </c>
      <c r="S817" s="8">
        <f t="shared" si="50"/>
        <v>43068.25</v>
      </c>
      <c r="T817" s="8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48"/>
        <v>6.1521739130434785</v>
      </c>
      <c r="P818" s="4">
        <f t="shared" si="49"/>
        <v>106</v>
      </c>
      <c r="Q818" t="s">
        <v>2039</v>
      </c>
      <c r="R818" t="s">
        <v>2040</v>
      </c>
      <c r="S818" s="8">
        <f t="shared" si="50"/>
        <v>41680.25</v>
      </c>
      <c r="T818" s="8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48"/>
        <v>3.687953216374269</v>
      </c>
      <c r="P819" s="4">
        <f t="shared" si="49"/>
        <v>76</v>
      </c>
      <c r="Q819" t="s">
        <v>2047</v>
      </c>
      <c r="R819" t="s">
        <v>2048</v>
      </c>
      <c r="S819" s="8">
        <f t="shared" si="50"/>
        <v>43589.208333333328</v>
      </c>
      <c r="T819" s="8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48"/>
        <v>10.948571428571428</v>
      </c>
      <c r="P820" s="4">
        <f t="shared" si="49"/>
        <v>111</v>
      </c>
      <c r="Q820" t="s">
        <v>2039</v>
      </c>
      <c r="R820" t="s">
        <v>2040</v>
      </c>
      <c r="S820" s="8">
        <f t="shared" si="50"/>
        <v>43486.25</v>
      </c>
      <c r="T820" s="8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48"/>
        <v>0.50662921348314605</v>
      </c>
      <c r="P821" s="4">
        <f t="shared" si="49"/>
        <v>95</v>
      </c>
      <c r="Q821" t="s">
        <v>2050</v>
      </c>
      <c r="R821" t="s">
        <v>2051</v>
      </c>
      <c r="S821" s="8">
        <f t="shared" si="50"/>
        <v>41237.25</v>
      </c>
      <c r="T821" s="8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48"/>
        <v>8.0060000000000002</v>
      </c>
      <c r="P822" s="4">
        <f t="shared" si="49"/>
        <v>43</v>
      </c>
      <c r="Q822" t="s">
        <v>2035</v>
      </c>
      <c r="R822" t="s">
        <v>2036</v>
      </c>
      <c r="S822" s="8">
        <f t="shared" si="50"/>
        <v>43310.208333333328</v>
      </c>
      <c r="T822" s="8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48"/>
        <v>2.9128571428571428</v>
      </c>
      <c r="P823" s="4">
        <f t="shared" si="49"/>
        <v>67</v>
      </c>
      <c r="Q823" t="s">
        <v>2041</v>
      </c>
      <c r="R823" t="s">
        <v>2042</v>
      </c>
      <c r="S823" s="8">
        <f t="shared" si="50"/>
        <v>42794.25</v>
      </c>
      <c r="T823" s="8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48"/>
        <v>3.4996666666666667</v>
      </c>
      <c r="P824" s="4">
        <f t="shared" si="49"/>
        <v>89</v>
      </c>
      <c r="Q824" t="s">
        <v>2035</v>
      </c>
      <c r="R824" t="s">
        <v>2036</v>
      </c>
      <c r="S824" s="8">
        <f t="shared" si="50"/>
        <v>41698.25</v>
      </c>
      <c r="T824" s="8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48"/>
        <v>3.5707317073170732</v>
      </c>
      <c r="P825" s="4">
        <f t="shared" si="49"/>
        <v>58</v>
      </c>
      <c r="Q825" t="s">
        <v>2035</v>
      </c>
      <c r="R825" t="s">
        <v>2036</v>
      </c>
      <c r="S825" s="8">
        <f t="shared" si="50"/>
        <v>41892.208333333336</v>
      </c>
      <c r="T825" s="8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48"/>
        <v>1.2648941176470587</v>
      </c>
      <c r="P826" s="4">
        <f t="shared" si="49"/>
        <v>83</v>
      </c>
      <c r="Q826" t="s">
        <v>2047</v>
      </c>
      <c r="R826" t="s">
        <v>2048</v>
      </c>
      <c r="S826" s="8">
        <f t="shared" si="50"/>
        <v>40348.208333333336</v>
      </c>
      <c r="T826" s="8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48"/>
        <v>3.875</v>
      </c>
      <c r="P827" s="4">
        <f t="shared" si="49"/>
        <v>88</v>
      </c>
      <c r="Q827" t="s">
        <v>2041</v>
      </c>
      <c r="R827" t="s">
        <v>2052</v>
      </c>
      <c r="S827" s="8">
        <f t="shared" si="50"/>
        <v>42941.208333333328</v>
      </c>
      <c r="T827" s="8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48"/>
        <v>4.5703571428571426</v>
      </c>
      <c r="P828" s="4">
        <f t="shared" si="49"/>
        <v>65</v>
      </c>
      <c r="Q828" t="s">
        <v>2039</v>
      </c>
      <c r="R828" t="s">
        <v>2040</v>
      </c>
      <c r="S828" s="8">
        <f t="shared" si="50"/>
        <v>40525.25</v>
      </c>
      <c r="T828" s="8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48"/>
        <v>2.6669565217391304</v>
      </c>
      <c r="P829" s="4">
        <f t="shared" si="49"/>
        <v>74</v>
      </c>
      <c r="Q829" t="s">
        <v>2041</v>
      </c>
      <c r="R829" t="s">
        <v>2044</v>
      </c>
      <c r="S829" s="8">
        <f t="shared" si="50"/>
        <v>40666.208333333336</v>
      </c>
      <c r="T829" s="8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48"/>
        <v>0.69</v>
      </c>
      <c r="P830" s="4">
        <f t="shared" si="49"/>
        <v>69</v>
      </c>
      <c r="Q830" t="s">
        <v>2039</v>
      </c>
      <c r="R830" t="s">
        <v>2040</v>
      </c>
      <c r="S830" s="8">
        <f t="shared" si="50"/>
        <v>43340.208333333328</v>
      </c>
      <c r="T830" s="8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48"/>
        <v>0.51343749999999999</v>
      </c>
      <c r="P831" s="4">
        <f t="shared" si="49"/>
        <v>32</v>
      </c>
      <c r="Q831" t="s">
        <v>2039</v>
      </c>
      <c r="R831" t="s">
        <v>2040</v>
      </c>
      <c r="S831" s="8">
        <f t="shared" si="50"/>
        <v>42164.208333333328</v>
      </c>
      <c r="T831" s="8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48"/>
        <v>1.1710526315789473E-2</v>
      </c>
      <c r="P832" s="4">
        <f t="shared" si="49"/>
        <v>64</v>
      </c>
      <c r="Q832" t="s">
        <v>2039</v>
      </c>
      <c r="R832" t="s">
        <v>2040</v>
      </c>
      <c r="S832" s="8">
        <f t="shared" si="50"/>
        <v>43103.25</v>
      </c>
      <c r="T832" s="8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48"/>
        <v>1.089773429454171</v>
      </c>
      <c r="P833" s="4">
        <f t="shared" si="49"/>
        <v>24</v>
      </c>
      <c r="Q833" t="s">
        <v>2054</v>
      </c>
      <c r="R833" t="s">
        <v>2055</v>
      </c>
      <c r="S833" s="8">
        <f t="shared" si="50"/>
        <v>40994.208333333336</v>
      </c>
      <c r="T833" s="8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48"/>
        <v>3.1517592592592591</v>
      </c>
      <c r="P834" s="4">
        <f t="shared" si="49"/>
        <v>104</v>
      </c>
      <c r="Q834" t="s">
        <v>2047</v>
      </c>
      <c r="R834" t="s">
        <v>2059</v>
      </c>
      <c r="S834" s="8">
        <f t="shared" si="50"/>
        <v>42299.208333333328</v>
      </c>
      <c r="T834" s="8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ref="O835:O898" si="52">E835/D835</f>
        <v>1.5769117647058823</v>
      </c>
      <c r="P835" s="4">
        <f t="shared" ref="P835:P898" si="53">IF(E835,QUOTIENT(E835,G835),0)</f>
        <v>64</v>
      </c>
      <c r="Q835" t="s">
        <v>2047</v>
      </c>
      <c r="R835" t="s">
        <v>2059</v>
      </c>
      <c r="S835" s="8">
        <f t="shared" ref="S835:S898" si="54">(((J835/60)/60)/24)+DATE(1970,1,1)</f>
        <v>40588.25</v>
      </c>
      <c r="T835" s="8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si="52"/>
        <v>1.5380821917808218</v>
      </c>
      <c r="P836" s="4">
        <f t="shared" si="53"/>
        <v>94</v>
      </c>
      <c r="Q836" t="s">
        <v>2039</v>
      </c>
      <c r="R836" t="s">
        <v>2040</v>
      </c>
      <c r="S836" s="8">
        <f t="shared" si="54"/>
        <v>41448.208333333336</v>
      </c>
      <c r="T836" s="8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52"/>
        <v>0.89738979118329465</v>
      </c>
      <c r="P837" s="4">
        <f t="shared" si="53"/>
        <v>44</v>
      </c>
      <c r="Q837" t="s">
        <v>2037</v>
      </c>
      <c r="R837" t="s">
        <v>2038</v>
      </c>
      <c r="S837" s="8">
        <f t="shared" si="54"/>
        <v>42063.25</v>
      </c>
      <c r="T837" s="8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52"/>
        <v>0.75135802469135804</v>
      </c>
      <c r="P838" s="4">
        <f t="shared" si="53"/>
        <v>64</v>
      </c>
      <c r="Q838" t="s">
        <v>2035</v>
      </c>
      <c r="R838" t="s">
        <v>2045</v>
      </c>
      <c r="S838" s="8">
        <f t="shared" si="54"/>
        <v>40214.25</v>
      </c>
      <c r="T838" s="8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52"/>
        <v>8.5288135593220336</v>
      </c>
      <c r="P839" s="4">
        <f t="shared" si="53"/>
        <v>84</v>
      </c>
      <c r="Q839" t="s">
        <v>2035</v>
      </c>
      <c r="R839" t="s">
        <v>2058</v>
      </c>
      <c r="S839" s="8">
        <f t="shared" si="54"/>
        <v>40629.208333333336</v>
      </c>
      <c r="T839" s="8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52"/>
        <v>1.3890625000000001</v>
      </c>
      <c r="P840" s="4">
        <f t="shared" si="53"/>
        <v>34</v>
      </c>
      <c r="Q840" t="s">
        <v>2039</v>
      </c>
      <c r="R840" t="s">
        <v>2040</v>
      </c>
      <c r="S840" s="8">
        <f t="shared" si="54"/>
        <v>43370.208333333328</v>
      </c>
      <c r="T840" s="8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52"/>
        <v>1.9018181818181819</v>
      </c>
      <c r="P841" s="4">
        <f t="shared" si="53"/>
        <v>93</v>
      </c>
      <c r="Q841" t="s">
        <v>2041</v>
      </c>
      <c r="R841" t="s">
        <v>2042</v>
      </c>
      <c r="S841" s="8">
        <f t="shared" si="54"/>
        <v>41715.208333333336</v>
      </c>
      <c r="T841" s="8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52"/>
        <v>1.0024333619948409</v>
      </c>
      <c r="P842" s="4">
        <f t="shared" si="53"/>
        <v>32</v>
      </c>
      <c r="Q842" t="s">
        <v>2039</v>
      </c>
      <c r="R842" t="s">
        <v>2040</v>
      </c>
      <c r="S842" s="8">
        <f t="shared" si="54"/>
        <v>41836.208333333336</v>
      </c>
      <c r="T842" s="8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52"/>
        <v>1.4275824175824177</v>
      </c>
      <c r="P843" s="4">
        <f t="shared" si="53"/>
        <v>83</v>
      </c>
      <c r="Q843" t="s">
        <v>2037</v>
      </c>
      <c r="R843" t="s">
        <v>2038</v>
      </c>
      <c r="S843" s="8">
        <f t="shared" si="54"/>
        <v>42419.25</v>
      </c>
      <c r="T843" s="8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52"/>
        <v>5.6313333333333331</v>
      </c>
      <c r="P844" s="4">
        <f t="shared" si="53"/>
        <v>63</v>
      </c>
      <c r="Q844" t="s">
        <v>2037</v>
      </c>
      <c r="R844" t="s">
        <v>2046</v>
      </c>
      <c r="S844" s="8">
        <f t="shared" si="54"/>
        <v>43266.208333333328</v>
      </c>
      <c r="T844" s="8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52"/>
        <v>0.30715909090909088</v>
      </c>
      <c r="P845" s="4">
        <f t="shared" si="53"/>
        <v>81</v>
      </c>
      <c r="Q845" t="s">
        <v>2054</v>
      </c>
      <c r="R845" t="s">
        <v>2055</v>
      </c>
      <c r="S845" s="8">
        <f t="shared" si="54"/>
        <v>43338.208333333328</v>
      </c>
      <c r="T845" s="8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52"/>
        <v>0.99397727272727276</v>
      </c>
      <c r="P846" s="4">
        <f t="shared" si="53"/>
        <v>93</v>
      </c>
      <c r="Q846" t="s">
        <v>2041</v>
      </c>
      <c r="R846" t="s">
        <v>2042</v>
      </c>
      <c r="S846" s="8">
        <f t="shared" si="54"/>
        <v>40930.25</v>
      </c>
      <c r="T846" s="8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52"/>
        <v>1.9754935622317598</v>
      </c>
      <c r="P847" s="4">
        <f t="shared" si="53"/>
        <v>101</v>
      </c>
      <c r="Q847" t="s">
        <v>2037</v>
      </c>
      <c r="R847" t="s">
        <v>2038</v>
      </c>
      <c r="S847" s="8">
        <f t="shared" si="54"/>
        <v>43235.208333333328</v>
      </c>
      <c r="T847" s="8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52"/>
        <v>5.085</v>
      </c>
      <c r="P848" s="4">
        <f t="shared" si="53"/>
        <v>105</v>
      </c>
      <c r="Q848" t="s">
        <v>2037</v>
      </c>
      <c r="R848" t="s">
        <v>2038</v>
      </c>
      <c r="S848" s="8">
        <f t="shared" si="54"/>
        <v>43302.208333333328</v>
      </c>
      <c r="T848" s="8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52"/>
        <v>2.3774468085106384</v>
      </c>
      <c r="P849" s="4">
        <f t="shared" si="53"/>
        <v>101</v>
      </c>
      <c r="Q849" t="s">
        <v>2033</v>
      </c>
      <c r="R849" t="s">
        <v>2034</v>
      </c>
      <c r="S849" s="8">
        <f t="shared" si="54"/>
        <v>43107.25</v>
      </c>
      <c r="T849" s="8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52"/>
        <v>3.3846875000000001</v>
      </c>
      <c r="P850" s="4">
        <f t="shared" si="53"/>
        <v>62</v>
      </c>
      <c r="Q850" t="s">
        <v>2041</v>
      </c>
      <c r="R850" t="s">
        <v>2044</v>
      </c>
      <c r="S850" s="8">
        <f t="shared" si="54"/>
        <v>40341.208333333336</v>
      </c>
      <c r="T850" s="8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52"/>
        <v>1.3308955223880596</v>
      </c>
      <c r="P851" s="4">
        <f t="shared" si="53"/>
        <v>29</v>
      </c>
      <c r="Q851" t="s">
        <v>2035</v>
      </c>
      <c r="R851" t="s">
        <v>2045</v>
      </c>
      <c r="S851" s="8">
        <f t="shared" si="54"/>
        <v>40948.25</v>
      </c>
      <c r="T851" s="8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52"/>
        <v>0.01</v>
      </c>
      <c r="P852" s="4">
        <f t="shared" si="53"/>
        <v>1</v>
      </c>
      <c r="Q852" t="s">
        <v>2035</v>
      </c>
      <c r="R852" t="s">
        <v>2036</v>
      </c>
      <c r="S852" s="8">
        <f t="shared" si="54"/>
        <v>40866.25</v>
      </c>
      <c r="T852" s="8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52"/>
        <v>2.0779999999999998</v>
      </c>
      <c r="P853" s="4">
        <f t="shared" si="53"/>
        <v>77</v>
      </c>
      <c r="Q853" t="s">
        <v>2035</v>
      </c>
      <c r="R853" t="s">
        <v>2043</v>
      </c>
      <c r="S853" s="8">
        <f t="shared" si="54"/>
        <v>41031.208333333336</v>
      </c>
      <c r="T853" s="8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52"/>
        <v>0.51122448979591839</v>
      </c>
      <c r="P854" s="4">
        <f t="shared" si="53"/>
        <v>80</v>
      </c>
      <c r="Q854" t="s">
        <v>2050</v>
      </c>
      <c r="R854" t="s">
        <v>2051</v>
      </c>
      <c r="S854" s="8">
        <f t="shared" si="54"/>
        <v>40740.208333333336</v>
      </c>
      <c r="T854" s="8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52"/>
        <v>6.5205847953216374</v>
      </c>
      <c r="P855" s="4">
        <f t="shared" si="53"/>
        <v>76</v>
      </c>
      <c r="Q855" t="s">
        <v>2035</v>
      </c>
      <c r="R855" t="s">
        <v>2045</v>
      </c>
      <c r="S855" s="8">
        <f t="shared" si="54"/>
        <v>40714.208333333336</v>
      </c>
      <c r="T855" s="8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52"/>
        <v>1.1363099415204678</v>
      </c>
      <c r="P856" s="4">
        <f t="shared" si="53"/>
        <v>72</v>
      </c>
      <c r="Q856" t="s">
        <v>2047</v>
      </c>
      <c r="R856" t="s">
        <v>2053</v>
      </c>
      <c r="S856" s="8">
        <f t="shared" si="54"/>
        <v>43787.25</v>
      </c>
      <c r="T856" s="8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52"/>
        <v>1.0237606837606839</v>
      </c>
      <c r="P857" s="4">
        <f t="shared" si="53"/>
        <v>53</v>
      </c>
      <c r="Q857" t="s">
        <v>2039</v>
      </c>
      <c r="R857" t="s">
        <v>2040</v>
      </c>
      <c r="S857" s="8">
        <f t="shared" si="54"/>
        <v>40712.208333333336</v>
      </c>
      <c r="T857" s="8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52"/>
        <v>3.5658333333333334</v>
      </c>
      <c r="P858" s="4">
        <f t="shared" si="53"/>
        <v>54</v>
      </c>
      <c r="Q858" t="s">
        <v>2033</v>
      </c>
      <c r="R858" t="s">
        <v>2034</v>
      </c>
      <c r="S858" s="8">
        <f t="shared" si="54"/>
        <v>41023.208333333336</v>
      </c>
      <c r="T858" s="8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52"/>
        <v>1.3986792452830188</v>
      </c>
      <c r="P859" s="4">
        <f t="shared" si="53"/>
        <v>32</v>
      </c>
      <c r="Q859" t="s">
        <v>2041</v>
      </c>
      <c r="R859" t="s">
        <v>2052</v>
      </c>
      <c r="S859" s="8">
        <f t="shared" si="54"/>
        <v>40944.25</v>
      </c>
      <c r="T859" s="8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52"/>
        <v>0.69450000000000001</v>
      </c>
      <c r="P860" s="4">
        <f t="shared" si="53"/>
        <v>79</v>
      </c>
      <c r="Q860" t="s">
        <v>2033</v>
      </c>
      <c r="R860" t="s">
        <v>2034</v>
      </c>
      <c r="S860" s="8">
        <f t="shared" si="54"/>
        <v>43211.208333333328</v>
      </c>
      <c r="T860" s="8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52"/>
        <v>0.35534246575342465</v>
      </c>
      <c r="P861" s="4">
        <f t="shared" si="53"/>
        <v>41</v>
      </c>
      <c r="Q861" t="s">
        <v>2039</v>
      </c>
      <c r="R861" t="s">
        <v>2040</v>
      </c>
      <c r="S861" s="8">
        <f t="shared" si="54"/>
        <v>41334.25</v>
      </c>
      <c r="T861" s="8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52"/>
        <v>2.5165000000000002</v>
      </c>
      <c r="P862" s="4">
        <f t="shared" si="53"/>
        <v>77</v>
      </c>
      <c r="Q862" t="s">
        <v>2037</v>
      </c>
      <c r="R862" t="s">
        <v>2046</v>
      </c>
      <c r="S862" s="8">
        <f t="shared" si="54"/>
        <v>43515.25</v>
      </c>
      <c r="T862" s="8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52"/>
        <v>1.0587500000000001</v>
      </c>
      <c r="P863" s="4">
        <f t="shared" si="53"/>
        <v>57</v>
      </c>
      <c r="Q863" t="s">
        <v>2039</v>
      </c>
      <c r="R863" t="s">
        <v>2040</v>
      </c>
      <c r="S863" s="8">
        <f t="shared" si="54"/>
        <v>40258.208333333336</v>
      </c>
      <c r="T863" s="8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52"/>
        <v>1.8742857142857143</v>
      </c>
      <c r="P864" s="4">
        <f t="shared" si="53"/>
        <v>77</v>
      </c>
      <c r="Q864" t="s">
        <v>2039</v>
      </c>
      <c r="R864" t="s">
        <v>2040</v>
      </c>
      <c r="S864" s="8">
        <f t="shared" si="54"/>
        <v>40756.208333333336</v>
      </c>
      <c r="T864" s="8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52"/>
        <v>3.8678571428571429</v>
      </c>
      <c r="P865" s="4">
        <f t="shared" si="53"/>
        <v>24</v>
      </c>
      <c r="Q865" t="s">
        <v>2041</v>
      </c>
      <c r="R865" t="s">
        <v>2060</v>
      </c>
      <c r="S865" s="8">
        <f t="shared" si="54"/>
        <v>42172.208333333328</v>
      </c>
      <c r="T865" s="8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52"/>
        <v>3.4707142857142856</v>
      </c>
      <c r="P866" s="4">
        <f t="shared" si="53"/>
        <v>97</v>
      </c>
      <c r="Q866" t="s">
        <v>2041</v>
      </c>
      <c r="R866" t="s">
        <v>2052</v>
      </c>
      <c r="S866" s="8">
        <f t="shared" si="54"/>
        <v>42601.208333333328</v>
      </c>
      <c r="T866" s="8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52"/>
        <v>1.8582098765432098</v>
      </c>
      <c r="P867" s="4">
        <f t="shared" si="53"/>
        <v>46</v>
      </c>
      <c r="Q867" t="s">
        <v>2039</v>
      </c>
      <c r="R867" t="s">
        <v>2040</v>
      </c>
      <c r="S867" s="8">
        <f t="shared" si="54"/>
        <v>41897.208333333336</v>
      </c>
      <c r="T867" s="8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52"/>
        <v>0.43241247264770238</v>
      </c>
      <c r="P868" s="4">
        <f t="shared" si="53"/>
        <v>88</v>
      </c>
      <c r="Q868" t="s">
        <v>2054</v>
      </c>
      <c r="R868" t="s">
        <v>2055</v>
      </c>
      <c r="S868" s="8">
        <f t="shared" si="54"/>
        <v>40671.208333333336</v>
      </c>
      <c r="T868" s="8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52"/>
        <v>1.6243749999999999</v>
      </c>
      <c r="P869" s="4">
        <f t="shared" si="53"/>
        <v>25</v>
      </c>
      <c r="Q869" t="s">
        <v>2033</v>
      </c>
      <c r="R869" t="s">
        <v>2034</v>
      </c>
      <c r="S869" s="8">
        <f t="shared" si="54"/>
        <v>43382.208333333328</v>
      </c>
      <c r="T869" s="8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52"/>
        <v>1.8484285714285715</v>
      </c>
      <c r="P870" s="4">
        <f t="shared" si="53"/>
        <v>102</v>
      </c>
      <c r="Q870" t="s">
        <v>2039</v>
      </c>
      <c r="R870" t="s">
        <v>2040</v>
      </c>
      <c r="S870" s="8">
        <f t="shared" si="54"/>
        <v>41559.208333333336</v>
      </c>
      <c r="T870" s="8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52"/>
        <v>0.23703520691785052</v>
      </c>
      <c r="P871" s="4">
        <f t="shared" si="53"/>
        <v>72</v>
      </c>
      <c r="Q871" t="s">
        <v>2041</v>
      </c>
      <c r="R871" t="s">
        <v>2044</v>
      </c>
      <c r="S871" s="8">
        <f t="shared" si="54"/>
        <v>40350.208333333336</v>
      </c>
      <c r="T871" s="8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52"/>
        <v>0.89870129870129867</v>
      </c>
      <c r="P872" s="4">
        <f t="shared" si="53"/>
        <v>57</v>
      </c>
      <c r="Q872" t="s">
        <v>2039</v>
      </c>
      <c r="R872" t="s">
        <v>2040</v>
      </c>
      <c r="S872" s="8">
        <f t="shared" si="54"/>
        <v>42240.208333333328</v>
      </c>
      <c r="T872" s="8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52"/>
        <v>2.7260419580419581</v>
      </c>
      <c r="P873" s="4">
        <f t="shared" si="53"/>
        <v>84</v>
      </c>
      <c r="Q873" t="s">
        <v>2039</v>
      </c>
      <c r="R873" t="s">
        <v>2040</v>
      </c>
      <c r="S873" s="8">
        <f t="shared" si="54"/>
        <v>43040.208333333328</v>
      </c>
      <c r="T873" s="8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52"/>
        <v>1.7004255319148935</v>
      </c>
      <c r="P874" s="4">
        <f t="shared" si="53"/>
        <v>98</v>
      </c>
      <c r="Q874" t="s">
        <v>2041</v>
      </c>
      <c r="R874" t="s">
        <v>2063</v>
      </c>
      <c r="S874" s="8">
        <f t="shared" si="54"/>
        <v>43346.208333333328</v>
      </c>
      <c r="T874" s="8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52"/>
        <v>1.8828503562945369</v>
      </c>
      <c r="P875" s="4">
        <f t="shared" si="53"/>
        <v>42</v>
      </c>
      <c r="Q875" t="s">
        <v>2054</v>
      </c>
      <c r="R875" t="s">
        <v>2055</v>
      </c>
      <c r="S875" s="8">
        <f t="shared" si="54"/>
        <v>41647.25</v>
      </c>
      <c r="T875" s="8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52"/>
        <v>3.4693532338308457</v>
      </c>
      <c r="P876" s="4">
        <f t="shared" si="53"/>
        <v>32</v>
      </c>
      <c r="Q876" t="s">
        <v>2054</v>
      </c>
      <c r="R876" t="s">
        <v>2055</v>
      </c>
      <c r="S876" s="8">
        <f t="shared" si="54"/>
        <v>40291.208333333336</v>
      </c>
      <c r="T876" s="8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52"/>
        <v>0.6917721518987342</v>
      </c>
      <c r="P877" s="4">
        <f t="shared" si="53"/>
        <v>81</v>
      </c>
      <c r="Q877" t="s">
        <v>2035</v>
      </c>
      <c r="R877" t="s">
        <v>2036</v>
      </c>
      <c r="S877" s="8">
        <f t="shared" si="54"/>
        <v>40556.25</v>
      </c>
      <c r="T877" s="8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52"/>
        <v>0.25433734939759034</v>
      </c>
      <c r="P878" s="4">
        <f t="shared" si="53"/>
        <v>37</v>
      </c>
      <c r="Q878" t="s">
        <v>2054</v>
      </c>
      <c r="R878" t="s">
        <v>2055</v>
      </c>
      <c r="S878" s="8">
        <f t="shared" si="54"/>
        <v>43624.208333333328</v>
      </c>
      <c r="T878" s="8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52"/>
        <v>0.77400977995110021</v>
      </c>
      <c r="P879" s="4">
        <f t="shared" si="53"/>
        <v>103</v>
      </c>
      <c r="Q879" t="s">
        <v>2033</v>
      </c>
      <c r="R879" t="s">
        <v>2034</v>
      </c>
      <c r="S879" s="8">
        <f t="shared" si="54"/>
        <v>42577.208333333328</v>
      </c>
      <c r="T879" s="8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52"/>
        <v>0.37481481481481482</v>
      </c>
      <c r="P880" s="4">
        <f t="shared" si="53"/>
        <v>84</v>
      </c>
      <c r="Q880" t="s">
        <v>2035</v>
      </c>
      <c r="R880" t="s">
        <v>2057</v>
      </c>
      <c r="S880" s="8">
        <f t="shared" si="54"/>
        <v>43845.25</v>
      </c>
      <c r="T880" s="8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52"/>
        <v>5.4379999999999997</v>
      </c>
      <c r="P881" s="4">
        <f t="shared" si="53"/>
        <v>102</v>
      </c>
      <c r="Q881" t="s">
        <v>2047</v>
      </c>
      <c r="R881" t="s">
        <v>2048</v>
      </c>
      <c r="S881" s="8">
        <f t="shared" si="54"/>
        <v>42788.25</v>
      </c>
      <c r="T881" s="8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52"/>
        <v>2.2852189349112426</v>
      </c>
      <c r="P882" s="4">
        <f t="shared" si="53"/>
        <v>79</v>
      </c>
      <c r="Q882" t="s">
        <v>2035</v>
      </c>
      <c r="R882" t="s">
        <v>2043</v>
      </c>
      <c r="S882" s="8">
        <f t="shared" si="54"/>
        <v>43667.208333333328</v>
      </c>
      <c r="T882" s="8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52"/>
        <v>0.38948339483394834</v>
      </c>
      <c r="P883" s="4">
        <f t="shared" si="53"/>
        <v>70</v>
      </c>
      <c r="Q883" t="s">
        <v>2039</v>
      </c>
      <c r="R883" t="s">
        <v>2040</v>
      </c>
      <c r="S883" s="8">
        <f t="shared" si="54"/>
        <v>42194.208333333328</v>
      </c>
      <c r="T883" s="8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52"/>
        <v>3.7</v>
      </c>
      <c r="P884" s="4">
        <f t="shared" si="53"/>
        <v>37</v>
      </c>
      <c r="Q884" t="s">
        <v>2039</v>
      </c>
      <c r="R884" t="s">
        <v>2040</v>
      </c>
      <c r="S884" s="8">
        <f t="shared" si="54"/>
        <v>42025.25</v>
      </c>
      <c r="T884" s="8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52"/>
        <v>2.3791176470588233</v>
      </c>
      <c r="P885" s="4">
        <f t="shared" si="53"/>
        <v>41</v>
      </c>
      <c r="Q885" t="s">
        <v>2041</v>
      </c>
      <c r="R885" t="s">
        <v>2052</v>
      </c>
      <c r="S885" s="8">
        <f t="shared" si="54"/>
        <v>40323.208333333336</v>
      </c>
      <c r="T885" s="8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52"/>
        <v>0.64036299765807958</v>
      </c>
      <c r="P886" s="4">
        <f t="shared" si="53"/>
        <v>57</v>
      </c>
      <c r="Q886" t="s">
        <v>2039</v>
      </c>
      <c r="R886" t="s">
        <v>2040</v>
      </c>
      <c r="S886" s="8">
        <f t="shared" si="54"/>
        <v>41763.208333333336</v>
      </c>
      <c r="T886" s="8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52"/>
        <v>1.1827777777777777</v>
      </c>
      <c r="P887" s="4">
        <f t="shared" si="53"/>
        <v>40</v>
      </c>
      <c r="Q887" t="s">
        <v>2039</v>
      </c>
      <c r="R887" t="s">
        <v>2040</v>
      </c>
      <c r="S887" s="8">
        <f t="shared" si="54"/>
        <v>40335.208333333336</v>
      </c>
      <c r="T887" s="8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52"/>
        <v>0.84824037184594958</v>
      </c>
      <c r="P888" s="4">
        <f t="shared" si="53"/>
        <v>69</v>
      </c>
      <c r="Q888" t="s">
        <v>2035</v>
      </c>
      <c r="R888" t="s">
        <v>2045</v>
      </c>
      <c r="S888" s="8">
        <f t="shared" si="54"/>
        <v>40416.208333333336</v>
      </c>
      <c r="T888" s="8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52"/>
        <v>0.29346153846153844</v>
      </c>
      <c r="P889" s="4">
        <f t="shared" si="53"/>
        <v>73</v>
      </c>
      <c r="Q889" t="s">
        <v>2039</v>
      </c>
      <c r="R889" t="s">
        <v>2040</v>
      </c>
      <c r="S889" s="8">
        <f t="shared" si="54"/>
        <v>42202.208333333328</v>
      </c>
      <c r="T889" s="8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52"/>
        <v>2.0989655172413793</v>
      </c>
      <c r="P890" s="4">
        <f t="shared" si="53"/>
        <v>41</v>
      </c>
      <c r="Q890" t="s">
        <v>2039</v>
      </c>
      <c r="R890" t="s">
        <v>2040</v>
      </c>
      <c r="S890" s="8">
        <f t="shared" si="54"/>
        <v>42836.208333333328</v>
      </c>
      <c r="T890" s="8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52"/>
        <v>1.697857142857143</v>
      </c>
      <c r="P891" s="4">
        <f t="shared" si="53"/>
        <v>77</v>
      </c>
      <c r="Q891" t="s">
        <v>2035</v>
      </c>
      <c r="R891" t="s">
        <v>2043</v>
      </c>
      <c r="S891" s="8">
        <f t="shared" si="54"/>
        <v>41710.208333333336</v>
      </c>
      <c r="T891" s="8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52"/>
        <v>1.1595907738095239</v>
      </c>
      <c r="P892" s="4">
        <f t="shared" si="53"/>
        <v>106</v>
      </c>
      <c r="Q892" t="s">
        <v>2035</v>
      </c>
      <c r="R892" t="s">
        <v>2045</v>
      </c>
      <c r="S892" s="8">
        <f t="shared" si="54"/>
        <v>43640.208333333328</v>
      </c>
      <c r="T892" s="8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52"/>
        <v>2.5859999999999999</v>
      </c>
      <c r="P893" s="4">
        <f t="shared" si="53"/>
        <v>47</v>
      </c>
      <c r="Q893" t="s">
        <v>2041</v>
      </c>
      <c r="R893" t="s">
        <v>2042</v>
      </c>
      <c r="S893" s="8">
        <f t="shared" si="54"/>
        <v>40880.25</v>
      </c>
      <c r="T893" s="8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52"/>
        <v>2.3058333333333332</v>
      </c>
      <c r="P894" s="4">
        <f t="shared" si="53"/>
        <v>76</v>
      </c>
      <c r="Q894" t="s">
        <v>2047</v>
      </c>
      <c r="R894" t="s">
        <v>2059</v>
      </c>
      <c r="S894" s="8">
        <f t="shared" si="54"/>
        <v>40319.208333333336</v>
      </c>
      <c r="T894" s="8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52"/>
        <v>1.2821428571428573</v>
      </c>
      <c r="P895" s="4">
        <f t="shared" si="53"/>
        <v>54</v>
      </c>
      <c r="Q895" t="s">
        <v>2041</v>
      </c>
      <c r="R895" t="s">
        <v>2042</v>
      </c>
      <c r="S895" s="8">
        <f t="shared" si="54"/>
        <v>42170.208333333328</v>
      </c>
      <c r="T895" s="8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52"/>
        <v>1.8870588235294117</v>
      </c>
      <c r="P896" s="4">
        <f t="shared" si="53"/>
        <v>57</v>
      </c>
      <c r="Q896" t="s">
        <v>2041</v>
      </c>
      <c r="R896" t="s">
        <v>2060</v>
      </c>
      <c r="S896" s="8">
        <f t="shared" si="54"/>
        <v>41466.208333333336</v>
      </c>
      <c r="T896" s="8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52"/>
        <v>6.9511889862327911E-2</v>
      </c>
      <c r="P897" s="4">
        <f t="shared" si="53"/>
        <v>103</v>
      </c>
      <c r="Q897" t="s">
        <v>2039</v>
      </c>
      <c r="R897" t="s">
        <v>2040</v>
      </c>
      <c r="S897" s="8">
        <f t="shared" si="54"/>
        <v>43134.25</v>
      </c>
      <c r="T897" s="8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52"/>
        <v>7.7443434343434348</v>
      </c>
      <c r="P898" s="4">
        <f t="shared" si="53"/>
        <v>105</v>
      </c>
      <c r="Q898" t="s">
        <v>2033</v>
      </c>
      <c r="R898" t="s">
        <v>2034</v>
      </c>
      <c r="S898" s="8">
        <f t="shared" si="54"/>
        <v>40738.208333333336</v>
      </c>
      <c r="T898" s="8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ref="O899:O962" si="56">E899/D899</f>
        <v>0.27693181818181817</v>
      </c>
      <c r="P899" s="4">
        <f t="shared" ref="P899:P962" si="57">IF(E899,QUOTIENT(E899,G899),0)</f>
        <v>90</v>
      </c>
      <c r="Q899" t="s">
        <v>2039</v>
      </c>
      <c r="R899" t="s">
        <v>2040</v>
      </c>
      <c r="S899" s="8">
        <f t="shared" ref="S899:S962" si="58">(((J899/60)/60)/24)+DATE(1970,1,1)</f>
        <v>43583.208333333328</v>
      </c>
      <c r="T899" s="8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si="56"/>
        <v>0.52479620323841425</v>
      </c>
      <c r="P900" s="4">
        <f t="shared" si="57"/>
        <v>76</v>
      </c>
      <c r="Q900" t="s">
        <v>2041</v>
      </c>
      <c r="R900" t="s">
        <v>2042</v>
      </c>
      <c r="S900" s="8">
        <f t="shared" si="58"/>
        <v>43815.25</v>
      </c>
      <c r="T900" s="8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56"/>
        <v>4.0709677419354842</v>
      </c>
      <c r="P901" s="4">
        <f t="shared" si="57"/>
        <v>102</v>
      </c>
      <c r="Q901" t="s">
        <v>2035</v>
      </c>
      <c r="R901" t="s">
        <v>2058</v>
      </c>
      <c r="S901" s="8">
        <f t="shared" si="58"/>
        <v>41554.208333333336</v>
      </c>
      <c r="T901" s="8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56"/>
        <v>0.02</v>
      </c>
      <c r="P902" s="4">
        <f t="shared" si="57"/>
        <v>2</v>
      </c>
      <c r="Q902" t="s">
        <v>2037</v>
      </c>
      <c r="R902" t="s">
        <v>2038</v>
      </c>
      <c r="S902" s="8">
        <f t="shared" si="58"/>
        <v>41901.208333333336</v>
      </c>
      <c r="T902" s="8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56"/>
        <v>1.5617857142857143</v>
      </c>
      <c r="P903" s="4">
        <f t="shared" si="57"/>
        <v>55</v>
      </c>
      <c r="Q903" t="s">
        <v>2035</v>
      </c>
      <c r="R903" t="s">
        <v>2036</v>
      </c>
      <c r="S903" s="8">
        <f t="shared" si="58"/>
        <v>43298.208333333328</v>
      </c>
      <c r="T903" s="8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56"/>
        <v>2.5242857142857145</v>
      </c>
      <c r="P904" s="4">
        <f t="shared" si="57"/>
        <v>32</v>
      </c>
      <c r="Q904" t="s">
        <v>2037</v>
      </c>
      <c r="R904" t="s">
        <v>2038</v>
      </c>
      <c r="S904" s="8">
        <f t="shared" si="58"/>
        <v>42399.25</v>
      </c>
      <c r="T904" s="8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56"/>
        <v>1.729268292682927E-2</v>
      </c>
      <c r="P905" s="4">
        <f t="shared" si="57"/>
        <v>50</v>
      </c>
      <c r="Q905" t="s">
        <v>2047</v>
      </c>
      <c r="R905" t="s">
        <v>2048</v>
      </c>
      <c r="S905" s="8">
        <f t="shared" si="58"/>
        <v>41034.208333333336</v>
      </c>
      <c r="T905" s="8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56"/>
        <v>0.12230769230769231</v>
      </c>
      <c r="P906" s="4">
        <f t="shared" si="57"/>
        <v>49</v>
      </c>
      <c r="Q906" t="s">
        <v>2047</v>
      </c>
      <c r="R906" t="s">
        <v>2056</v>
      </c>
      <c r="S906" s="8">
        <f t="shared" si="58"/>
        <v>41186.208333333336</v>
      </c>
      <c r="T906" s="8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56"/>
        <v>1.6398734177215191</v>
      </c>
      <c r="P907" s="4">
        <f t="shared" si="57"/>
        <v>54</v>
      </c>
      <c r="Q907" t="s">
        <v>2039</v>
      </c>
      <c r="R907" t="s">
        <v>2040</v>
      </c>
      <c r="S907" s="8">
        <f t="shared" si="58"/>
        <v>41536.208333333336</v>
      </c>
      <c r="T907" s="8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56"/>
        <v>1.6298181818181818</v>
      </c>
      <c r="P908" s="4">
        <f t="shared" si="57"/>
        <v>46</v>
      </c>
      <c r="Q908" t="s">
        <v>2041</v>
      </c>
      <c r="R908" t="s">
        <v>2042</v>
      </c>
      <c r="S908" s="8">
        <f t="shared" si="58"/>
        <v>42868.208333333328</v>
      </c>
      <c r="T908" s="8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56"/>
        <v>0.20252747252747252</v>
      </c>
      <c r="P909" s="4">
        <f t="shared" si="57"/>
        <v>44</v>
      </c>
      <c r="Q909" t="s">
        <v>2039</v>
      </c>
      <c r="R909" t="s">
        <v>2040</v>
      </c>
      <c r="S909" s="8">
        <f t="shared" si="58"/>
        <v>40660.208333333336</v>
      </c>
      <c r="T909" s="8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56"/>
        <v>3.1924083769633507</v>
      </c>
      <c r="P910" s="4">
        <f t="shared" si="57"/>
        <v>30</v>
      </c>
      <c r="Q910" t="s">
        <v>2050</v>
      </c>
      <c r="R910" t="s">
        <v>2051</v>
      </c>
      <c r="S910" s="8">
        <f t="shared" si="58"/>
        <v>41031.208333333336</v>
      </c>
      <c r="T910" s="8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56"/>
        <v>4.7894444444444444</v>
      </c>
      <c r="P911" s="4">
        <f t="shared" si="57"/>
        <v>107</v>
      </c>
      <c r="Q911" t="s">
        <v>2039</v>
      </c>
      <c r="R911" t="s">
        <v>2040</v>
      </c>
      <c r="S911" s="8">
        <f t="shared" si="58"/>
        <v>43255.208333333328</v>
      </c>
      <c r="T911" s="8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56"/>
        <v>0.19556634304207121</v>
      </c>
      <c r="P912" s="4">
        <f t="shared" si="57"/>
        <v>102</v>
      </c>
      <c r="Q912" t="s">
        <v>2039</v>
      </c>
      <c r="R912" t="s">
        <v>2040</v>
      </c>
      <c r="S912" s="8">
        <f t="shared" si="58"/>
        <v>42026.25</v>
      </c>
      <c r="T912" s="8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56"/>
        <v>1.9894827586206896</v>
      </c>
      <c r="P913" s="4">
        <f t="shared" si="57"/>
        <v>24</v>
      </c>
      <c r="Q913" t="s">
        <v>2037</v>
      </c>
      <c r="R913" t="s">
        <v>2038</v>
      </c>
      <c r="S913" s="8">
        <f t="shared" si="58"/>
        <v>43717.208333333328</v>
      </c>
      <c r="T913" s="8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56"/>
        <v>7.95</v>
      </c>
      <c r="P914" s="4">
        <f t="shared" si="57"/>
        <v>79</v>
      </c>
      <c r="Q914" t="s">
        <v>2041</v>
      </c>
      <c r="R914" t="s">
        <v>2044</v>
      </c>
      <c r="S914" s="8">
        <f t="shared" si="58"/>
        <v>41157.208333333336</v>
      </c>
      <c r="T914" s="8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56"/>
        <v>0.50621082621082625</v>
      </c>
      <c r="P915" s="4">
        <f t="shared" si="57"/>
        <v>67</v>
      </c>
      <c r="Q915" t="s">
        <v>2041</v>
      </c>
      <c r="R915" t="s">
        <v>2044</v>
      </c>
      <c r="S915" s="8">
        <f t="shared" si="58"/>
        <v>43597.208333333328</v>
      </c>
      <c r="T915" s="8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56"/>
        <v>0.57437499999999997</v>
      </c>
      <c r="P916" s="4">
        <f t="shared" si="57"/>
        <v>26</v>
      </c>
      <c r="Q916" t="s">
        <v>2039</v>
      </c>
      <c r="R916" t="s">
        <v>2040</v>
      </c>
      <c r="S916" s="8">
        <f t="shared" si="58"/>
        <v>41490.208333333336</v>
      </c>
      <c r="T916" s="8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56"/>
        <v>1.5562827640984909</v>
      </c>
      <c r="P917" s="4">
        <f t="shared" si="57"/>
        <v>105</v>
      </c>
      <c r="Q917" t="s">
        <v>2041</v>
      </c>
      <c r="R917" t="s">
        <v>2060</v>
      </c>
      <c r="S917" s="8">
        <f t="shared" si="58"/>
        <v>42976.208333333328</v>
      </c>
      <c r="T917" s="8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56"/>
        <v>0.36297297297297298</v>
      </c>
      <c r="P918" s="4">
        <f t="shared" si="57"/>
        <v>25</v>
      </c>
      <c r="Q918" t="s">
        <v>2054</v>
      </c>
      <c r="R918" t="s">
        <v>2055</v>
      </c>
      <c r="S918" s="8">
        <f t="shared" si="58"/>
        <v>41991.25</v>
      </c>
      <c r="T918" s="8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56"/>
        <v>0.58250000000000002</v>
      </c>
      <c r="P919" s="4">
        <f t="shared" si="57"/>
        <v>77</v>
      </c>
      <c r="Q919" t="s">
        <v>2041</v>
      </c>
      <c r="R919" t="s">
        <v>2052</v>
      </c>
      <c r="S919" s="8">
        <f t="shared" si="58"/>
        <v>40722.208333333336</v>
      </c>
      <c r="T919" s="8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56"/>
        <v>2.3739473684210526</v>
      </c>
      <c r="P920" s="4">
        <f t="shared" si="57"/>
        <v>57</v>
      </c>
      <c r="Q920" t="s">
        <v>2047</v>
      </c>
      <c r="R920" t="s">
        <v>2056</v>
      </c>
      <c r="S920" s="8">
        <f t="shared" si="58"/>
        <v>41117.208333333336</v>
      </c>
      <c r="T920" s="8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56"/>
        <v>0.58750000000000002</v>
      </c>
      <c r="P921" s="4">
        <f t="shared" si="57"/>
        <v>92</v>
      </c>
      <c r="Q921" t="s">
        <v>2039</v>
      </c>
      <c r="R921" t="s">
        <v>2040</v>
      </c>
      <c r="S921" s="8">
        <f t="shared" si="58"/>
        <v>43022.208333333328</v>
      </c>
      <c r="T921" s="8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56"/>
        <v>1.8256603773584905</v>
      </c>
      <c r="P922" s="4">
        <f t="shared" si="57"/>
        <v>37</v>
      </c>
      <c r="Q922" t="s">
        <v>2041</v>
      </c>
      <c r="R922" t="s">
        <v>2049</v>
      </c>
      <c r="S922" s="8">
        <f t="shared" si="58"/>
        <v>43503.25</v>
      </c>
      <c r="T922" s="8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56"/>
        <v>7.5436408977556111E-3</v>
      </c>
      <c r="P923" s="4">
        <f t="shared" si="57"/>
        <v>31</v>
      </c>
      <c r="Q923" t="s">
        <v>2037</v>
      </c>
      <c r="R923" t="s">
        <v>2038</v>
      </c>
      <c r="S923" s="8">
        <f t="shared" si="58"/>
        <v>40951.25</v>
      </c>
      <c r="T923" s="8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56"/>
        <v>1.7595330739299611</v>
      </c>
      <c r="P924" s="4">
        <f t="shared" si="57"/>
        <v>40</v>
      </c>
      <c r="Q924" t="s">
        <v>2035</v>
      </c>
      <c r="R924" t="s">
        <v>2062</v>
      </c>
      <c r="S924" s="8">
        <f t="shared" si="58"/>
        <v>43443.25</v>
      </c>
      <c r="T924" s="8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56"/>
        <v>2.3788235294117648</v>
      </c>
      <c r="P925" s="4">
        <f t="shared" si="57"/>
        <v>101</v>
      </c>
      <c r="Q925" t="s">
        <v>2039</v>
      </c>
      <c r="R925" t="s">
        <v>2040</v>
      </c>
      <c r="S925" s="8">
        <f t="shared" si="58"/>
        <v>40373.208333333336</v>
      </c>
      <c r="T925" s="8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56"/>
        <v>4.8805076142131982</v>
      </c>
      <c r="P926" s="4">
        <f t="shared" si="57"/>
        <v>84</v>
      </c>
      <c r="Q926" t="s">
        <v>2039</v>
      </c>
      <c r="R926" t="s">
        <v>2040</v>
      </c>
      <c r="S926" s="8">
        <f t="shared" si="58"/>
        <v>43769.208333333328</v>
      </c>
      <c r="T926" s="8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56"/>
        <v>2.2406666666666668</v>
      </c>
      <c r="P927" s="4">
        <f t="shared" si="57"/>
        <v>103</v>
      </c>
      <c r="Q927" t="s">
        <v>2039</v>
      </c>
      <c r="R927" t="s">
        <v>2040</v>
      </c>
      <c r="S927" s="8">
        <f t="shared" si="58"/>
        <v>43000.208333333328</v>
      </c>
      <c r="T927" s="8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56"/>
        <v>0.18126436781609195</v>
      </c>
      <c r="P928" s="4">
        <f t="shared" si="57"/>
        <v>105</v>
      </c>
      <c r="Q928" t="s">
        <v>2033</v>
      </c>
      <c r="R928" t="s">
        <v>2034</v>
      </c>
      <c r="S928" s="8">
        <f t="shared" si="58"/>
        <v>42502.208333333328</v>
      </c>
      <c r="T928" s="8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56"/>
        <v>0.45847222222222223</v>
      </c>
      <c r="P929" s="4">
        <f t="shared" si="57"/>
        <v>89</v>
      </c>
      <c r="Q929" t="s">
        <v>2039</v>
      </c>
      <c r="R929" t="s">
        <v>2040</v>
      </c>
      <c r="S929" s="8">
        <f t="shared" si="58"/>
        <v>41102.208333333336</v>
      </c>
      <c r="T929" s="8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56"/>
        <v>1.1731541218637993</v>
      </c>
      <c r="P930" s="4">
        <f t="shared" si="57"/>
        <v>51</v>
      </c>
      <c r="Q930" t="s">
        <v>2037</v>
      </c>
      <c r="R930" t="s">
        <v>2038</v>
      </c>
      <c r="S930" s="8">
        <f t="shared" si="58"/>
        <v>41637.25</v>
      </c>
      <c r="T930" s="8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56"/>
        <v>2.173090909090909</v>
      </c>
      <c r="P931" s="4">
        <f t="shared" si="57"/>
        <v>64</v>
      </c>
      <c r="Q931" t="s">
        <v>2039</v>
      </c>
      <c r="R931" t="s">
        <v>2040</v>
      </c>
      <c r="S931" s="8">
        <f t="shared" si="58"/>
        <v>42858.208333333328</v>
      </c>
      <c r="T931" s="8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56"/>
        <v>1.1228571428571428</v>
      </c>
      <c r="P932" s="4">
        <f t="shared" si="57"/>
        <v>46</v>
      </c>
      <c r="Q932" t="s">
        <v>2039</v>
      </c>
      <c r="R932" t="s">
        <v>2040</v>
      </c>
      <c r="S932" s="8">
        <f t="shared" si="58"/>
        <v>42060.25</v>
      </c>
      <c r="T932" s="8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56"/>
        <v>0.72518987341772156</v>
      </c>
      <c r="P933" s="4">
        <f t="shared" si="57"/>
        <v>51</v>
      </c>
      <c r="Q933" t="s">
        <v>2039</v>
      </c>
      <c r="R933" t="s">
        <v>2040</v>
      </c>
      <c r="S933" s="8">
        <f t="shared" si="58"/>
        <v>41818.208333333336</v>
      </c>
      <c r="T933" s="8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56"/>
        <v>2.1230434782608696</v>
      </c>
      <c r="P934" s="4">
        <f t="shared" si="57"/>
        <v>33</v>
      </c>
      <c r="Q934" t="s">
        <v>2035</v>
      </c>
      <c r="R934" t="s">
        <v>2036</v>
      </c>
      <c r="S934" s="8">
        <f t="shared" si="58"/>
        <v>41709.208333333336</v>
      </c>
      <c r="T934" s="8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56"/>
        <v>2.3974657534246577</v>
      </c>
      <c r="P935" s="4">
        <f t="shared" si="57"/>
        <v>92</v>
      </c>
      <c r="Q935" t="s">
        <v>2039</v>
      </c>
      <c r="R935" t="s">
        <v>2040</v>
      </c>
      <c r="S935" s="8">
        <f t="shared" si="58"/>
        <v>41372.208333333336</v>
      </c>
      <c r="T935" s="8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56"/>
        <v>1.8193548387096774</v>
      </c>
      <c r="P936" s="4">
        <f t="shared" si="57"/>
        <v>107</v>
      </c>
      <c r="Q936" t="s">
        <v>2039</v>
      </c>
      <c r="R936" t="s">
        <v>2040</v>
      </c>
      <c r="S936" s="8">
        <f t="shared" si="58"/>
        <v>42422.25</v>
      </c>
      <c r="T936" s="8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56"/>
        <v>1.6413114754098361</v>
      </c>
      <c r="P937" s="4">
        <f t="shared" si="57"/>
        <v>75</v>
      </c>
      <c r="Q937" t="s">
        <v>2039</v>
      </c>
      <c r="R937" t="s">
        <v>2040</v>
      </c>
      <c r="S937" s="8">
        <f t="shared" si="58"/>
        <v>42209.208333333328</v>
      </c>
      <c r="T937" s="8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56"/>
        <v>1.6375968992248063E-2</v>
      </c>
      <c r="P938" s="4">
        <f t="shared" si="57"/>
        <v>80</v>
      </c>
      <c r="Q938" t="s">
        <v>2039</v>
      </c>
      <c r="R938" t="s">
        <v>2040</v>
      </c>
      <c r="S938" s="8">
        <f t="shared" si="58"/>
        <v>43668.208333333328</v>
      </c>
      <c r="T938" s="8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56"/>
        <v>0.49643859649122807</v>
      </c>
      <c r="P939" s="4">
        <f t="shared" si="57"/>
        <v>86</v>
      </c>
      <c r="Q939" t="s">
        <v>2041</v>
      </c>
      <c r="R939" t="s">
        <v>2042</v>
      </c>
      <c r="S939" s="8">
        <f t="shared" si="58"/>
        <v>42334.25</v>
      </c>
      <c r="T939" s="8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56"/>
        <v>1.0970652173913042</v>
      </c>
      <c r="P940" s="4">
        <f t="shared" si="57"/>
        <v>105</v>
      </c>
      <c r="Q940" t="s">
        <v>2047</v>
      </c>
      <c r="R940" t="s">
        <v>2053</v>
      </c>
      <c r="S940" s="8">
        <f t="shared" si="58"/>
        <v>43263.208333333328</v>
      </c>
      <c r="T940" s="8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56"/>
        <v>0.49217948717948717</v>
      </c>
      <c r="P941" s="4">
        <f t="shared" si="57"/>
        <v>57</v>
      </c>
      <c r="Q941" t="s">
        <v>2050</v>
      </c>
      <c r="R941" t="s">
        <v>2051</v>
      </c>
      <c r="S941" s="8">
        <f t="shared" si="58"/>
        <v>40670.208333333336</v>
      </c>
      <c r="T941" s="8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56"/>
        <v>0.62232323232323228</v>
      </c>
      <c r="P942" s="4">
        <f t="shared" si="57"/>
        <v>93</v>
      </c>
      <c r="Q942" t="s">
        <v>2037</v>
      </c>
      <c r="R942" t="s">
        <v>2038</v>
      </c>
      <c r="S942" s="8">
        <f t="shared" si="58"/>
        <v>41244.25</v>
      </c>
      <c r="T942" s="8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56"/>
        <v>0.1305813953488372</v>
      </c>
      <c r="P943" s="4">
        <f t="shared" si="57"/>
        <v>71</v>
      </c>
      <c r="Q943" t="s">
        <v>2039</v>
      </c>
      <c r="R943" t="s">
        <v>2040</v>
      </c>
      <c r="S943" s="8">
        <f t="shared" si="58"/>
        <v>40552.25</v>
      </c>
      <c r="T943" s="8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56"/>
        <v>0.64635416666666667</v>
      </c>
      <c r="P944" s="4">
        <f t="shared" si="57"/>
        <v>92</v>
      </c>
      <c r="Q944" t="s">
        <v>2039</v>
      </c>
      <c r="R944" t="s">
        <v>2040</v>
      </c>
      <c r="S944" s="8">
        <f t="shared" si="58"/>
        <v>40568.25</v>
      </c>
      <c r="T944" s="8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56"/>
        <v>1.5958666666666668</v>
      </c>
      <c r="P945" s="4">
        <f t="shared" si="57"/>
        <v>104</v>
      </c>
      <c r="Q945" t="s">
        <v>2033</v>
      </c>
      <c r="R945" t="s">
        <v>2034</v>
      </c>
      <c r="S945" s="8">
        <f t="shared" si="58"/>
        <v>41906.208333333336</v>
      </c>
      <c r="T945" s="8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56"/>
        <v>0.81420000000000003</v>
      </c>
      <c r="P946" s="4">
        <f t="shared" si="57"/>
        <v>30</v>
      </c>
      <c r="Q946" t="s">
        <v>2054</v>
      </c>
      <c r="R946" t="s">
        <v>2055</v>
      </c>
      <c r="S946" s="8">
        <f t="shared" si="58"/>
        <v>42776.25</v>
      </c>
      <c r="T946" s="8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56"/>
        <v>0.32444767441860467</v>
      </c>
      <c r="P947" s="4">
        <f t="shared" si="57"/>
        <v>33</v>
      </c>
      <c r="Q947" t="s">
        <v>2054</v>
      </c>
      <c r="R947" t="s">
        <v>2055</v>
      </c>
      <c r="S947" s="8">
        <f t="shared" si="58"/>
        <v>41004.208333333336</v>
      </c>
      <c r="T947" s="8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56"/>
        <v>9.9141184124918666E-2</v>
      </c>
      <c r="P948" s="4">
        <f t="shared" si="57"/>
        <v>84</v>
      </c>
      <c r="Q948" t="s">
        <v>2039</v>
      </c>
      <c r="R948" t="s">
        <v>2040</v>
      </c>
      <c r="S948" s="8">
        <f t="shared" si="58"/>
        <v>40710.208333333336</v>
      </c>
      <c r="T948" s="8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56"/>
        <v>0.26694444444444443</v>
      </c>
      <c r="P949" s="4">
        <f t="shared" si="57"/>
        <v>73</v>
      </c>
      <c r="Q949" t="s">
        <v>2039</v>
      </c>
      <c r="R949" t="s">
        <v>2040</v>
      </c>
      <c r="S949" s="8">
        <f t="shared" si="58"/>
        <v>41908.208333333336</v>
      </c>
      <c r="T949" s="8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56"/>
        <v>0.62957446808510642</v>
      </c>
      <c r="P950" s="4">
        <f t="shared" si="57"/>
        <v>36</v>
      </c>
      <c r="Q950" t="s">
        <v>2041</v>
      </c>
      <c r="R950" t="s">
        <v>2042</v>
      </c>
      <c r="S950" s="8">
        <f t="shared" si="58"/>
        <v>41985.25</v>
      </c>
      <c r="T950" s="8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56"/>
        <v>1.6135593220338984</v>
      </c>
      <c r="P951" s="4">
        <f t="shared" si="57"/>
        <v>46</v>
      </c>
      <c r="Q951" t="s">
        <v>2037</v>
      </c>
      <c r="R951" t="s">
        <v>2038</v>
      </c>
      <c r="S951" s="8">
        <f t="shared" si="58"/>
        <v>42112.208333333328</v>
      </c>
      <c r="T951" s="8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56"/>
        <v>0.05</v>
      </c>
      <c r="P952" s="4">
        <f t="shared" si="57"/>
        <v>5</v>
      </c>
      <c r="Q952" t="s">
        <v>2039</v>
      </c>
      <c r="R952" t="s">
        <v>2040</v>
      </c>
      <c r="S952" s="8">
        <f t="shared" si="58"/>
        <v>43571.208333333328</v>
      </c>
      <c r="T952" s="8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56"/>
        <v>10.969379310344827</v>
      </c>
      <c r="P953" s="4">
        <f t="shared" si="57"/>
        <v>102</v>
      </c>
      <c r="Q953" t="s">
        <v>2035</v>
      </c>
      <c r="R953" t="s">
        <v>2036</v>
      </c>
      <c r="S953" s="8">
        <f t="shared" si="58"/>
        <v>42730.25</v>
      </c>
      <c r="T953" s="8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56"/>
        <v>0.70094158075601376</v>
      </c>
      <c r="P954" s="4">
        <f t="shared" si="57"/>
        <v>45</v>
      </c>
      <c r="Q954" t="s">
        <v>2041</v>
      </c>
      <c r="R954" t="s">
        <v>2042</v>
      </c>
      <c r="S954" s="8">
        <f t="shared" si="58"/>
        <v>42591.208333333328</v>
      </c>
      <c r="T954" s="8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56"/>
        <v>0.6</v>
      </c>
      <c r="P955" s="4">
        <f t="shared" si="57"/>
        <v>94</v>
      </c>
      <c r="Q955" t="s">
        <v>2041</v>
      </c>
      <c r="R955" t="s">
        <v>2063</v>
      </c>
      <c r="S955" s="8">
        <f t="shared" si="58"/>
        <v>42358.25</v>
      </c>
      <c r="T955" s="8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56"/>
        <v>3.6709859154929578</v>
      </c>
      <c r="P956" s="4">
        <f t="shared" si="57"/>
        <v>101</v>
      </c>
      <c r="Q956" t="s">
        <v>2037</v>
      </c>
      <c r="R956" t="s">
        <v>2038</v>
      </c>
      <c r="S956" s="8">
        <f t="shared" si="58"/>
        <v>41174.208333333336</v>
      </c>
      <c r="T956" s="8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56"/>
        <v>11.09</v>
      </c>
      <c r="P957" s="4">
        <f t="shared" si="57"/>
        <v>97</v>
      </c>
      <c r="Q957" t="s">
        <v>2039</v>
      </c>
      <c r="R957" t="s">
        <v>2040</v>
      </c>
      <c r="S957" s="8">
        <f t="shared" si="58"/>
        <v>41238.25</v>
      </c>
      <c r="T957" s="8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56"/>
        <v>0.19028784648187633</v>
      </c>
      <c r="P958" s="4">
        <f t="shared" si="57"/>
        <v>43</v>
      </c>
      <c r="Q958" t="s">
        <v>2041</v>
      </c>
      <c r="R958" t="s">
        <v>2063</v>
      </c>
      <c r="S958" s="8">
        <f t="shared" si="58"/>
        <v>42360.25</v>
      </c>
      <c r="T958" s="8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56"/>
        <v>1.2687755102040816</v>
      </c>
      <c r="P959" s="4">
        <f t="shared" si="57"/>
        <v>94</v>
      </c>
      <c r="Q959" t="s">
        <v>2039</v>
      </c>
      <c r="R959" t="s">
        <v>2040</v>
      </c>
      <c r="S959" s="8">
        <f t="shared" si="58"/>
        <v>40955.25</v>
      </c>
      <c r="T959" s="8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56"/>
        <v>7.3463636363636367</v>
      </c>
      <c r="P960" s="4">
        <f t="shared" si="57"/>
        <v>72</v>
      </c>
      <c r="Q960" t="s">
        <v>2041</v>
      </c>
      <c r="R960" t="s">
        <v>2049</v>
      </c>
      <c r="S960" s="8">
        <f t="shared" si="58"/>
        <v>40350.208333333336</v>
      </c>
      <c r="T960" s="8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56"/>
        <v>4.5731034482758622E-2</v>
      </c>
      <c r="P961" s="4">
        <f t="shared" si="57"/>
        <v>51</v>
      </c>
      <c r="Q961" t="s">
        <v>2047</v>
      </c>
      <c r="R961" t="s">
        <v>2059</v>
      </c>
      <c r="S961" s="8">
        <f t="shared" si="58"/>
        <v>40357.208333333336</v>
      </c>
      <c r="T961" s="8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56"/>
        <v>0.85054545454545449</v>
      </c>
      <c r="P962" s="4">
        <f t="shared" si="57"/>
        <v>85</v>
      </c>
      <c r="Q962" t="s">
        <v>2037</v>
      </c>
      <c r="R962" t="s">
        <v>2038</v>
      </c>
      <c r="S962" s="8">
        <f t="shared" si="58"/>
        <v>42408.25</v>
      </c>
      <c r="T962" s="8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ref="O963:O1001" si="60">E963/D963</f>
        <v>1.1929824561403508</v>
      </c>
      <c r="P963" s="4">
        <f t="shared" ref="P963:P1001" si="61">IF(E963,QUOTIENT(E963,G963),0)</f>
        <v>43</v>
      </c>
      <c r="Q963" t="s">
        <v>2047</v>
      </c>
      <c r="R963" t="s">
        <v>2059</v>
      </c>
      <c r="S963" s="8">
        <f t="shared" ref="S963:S1001" si="62">(((J963/60)/60)/24)+DATE(1970,1,1)</f>
        <v>40591.25</v>
      </c>
      <c r="T963" s="8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si="60"/>
        <v>2.9602777777777778</v>
      </c>
      <c r="P964" s="4">
        <f t="shared" si="61"/>
        <v>40</v>
      </c>
      <c r="Q964" t="s">
        <v>2033</v>
      </c>
      <c r="R964" t="s">
        <v>2034</v>
      </c>
      <c r="S964" s="8">
        <f t="shared" si="62"/>
        <v>41592.25</v>
      </c>
      <c r="T964" s="8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60"/>
        <v>0.84694915254237291</v>
      </c>
      <c r="P965" s="4">
        <f t="shared" si="61"/>
        <v>43</v>
      </c>
      <c r="Q965" t="s">
        <v>2054</v>
      </c>
      <c r="R965" t="s">
        <v>2055</v>
      </c>
      <c r="S965" s="8">
        <f t="shared" si="62"/>
        <v>40607.25</v>
      </c>
      <c r="T965" s="8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60"/>
        <v>3.5578378378378379</v>
      </c>
      <c r="P966" s="4">
        <f t="shared" si="61"/>
        <v>84</v>
      </c>
      <c r="Q966" t="s">
        <v>2039</v>
      </c>
      <c r="R966" t="s">
        <v>2040</v>
      </c>
      <c r="S966" s="8">
        <f t="shared" si="62"/>
        <v>42135.208333333328</v>
      </c>
      <c r="T966" s="8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60"/>
        <v>3.8640909090909092</v>
      </c>
      <c r="P967" s="4">
        <f t="shared" si="61"/>
        <v>41</v>
      </c>
      <c r="Q967" t="s">
        <v>2035</v>
      </c>
      <c r="R967" t="s">
        <v>2036</v>
      </c>
      <c r="S967" s="8">
        <f t="shared" si="62"/>
        <v>40203.25</v>
      </c>
      <c r="T967" s="8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60"/>
        <v>7.9223529411764702</v>
      </c>
      <c r="P968" s="4">
        <f t="shared" si="61"/>
        <v>54</v>
      </c>
      <c r="Q968" t="s">
        <v>2039</v>
      </c>
      <c r="R968" t="s">
        <v>2040</v>
      </c>
      <c r="S968" s="8">
        <f t="shared" si="62"/>
        <v>42901.208333333328</v>
      </c>
      <c r="T968" s="8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60"/>
        <v>1.3703393665158372</v>
      </c>
      <c r="P969" s="4">
        <f t="shared" si="61"/>
        <v>77</v>
      </c>
      <c r="Q969" t="s">
        <v>2035</v>
      </c>
      <c r="R969" t="s">
        <v>2062</v>
      </c>
      <c r="S969" s="8">
        <f t="shared" si="62"/>
        <v>41005.208333333336</v>
      </c>
      <c r="T969" s="8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60"/>
        <v>3.3820833333333336</v>
      </c>
      <c r="P970" s="4">
        <f t="shared" si="61"/>
        <v>71</v>
      </c>
      <c r="Q970" t="s">
        <v>2033</v>
      </c>
      <c r="R970" t="s">
        <v>2034</v>
      </c>
      <c r="S970" s="8">
        <f t="shared" si="62"/>
        <v>40544.25</v>
      </c>
      <c r="T970" s="8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60"/>
        <v>1.0822784810126582</v>
      </c>
      <c r="P971" s="4">
        <f t="shared" si="61"/>
        <v>91</v>
      </c>
      <c r="Q971" t="s">
        <v>2039</v>
      </c>
      <c r="R971" t="s">
        <v>2040</v>
      </c>
      <c r="S971" s="8">
        <f t="shared" si="62"/>
        <v>43821.25</v>
      </c>
      <c r="T971" s="8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60"/>
        <v>0.60757639620653314</v>
      </c>
      <c r="P972" s="4">
        <f t="shared" si="61"/>
        <v>97</v>
      </c>
      <c r="Q972" t="s">
        <v>2039</v>
      </c>
      <c r="R972" t="s">
        <v>2040</v>
      </c>
      <c r="S972" s="8">
        <f t="shared" si="62"/>
        <v>40672.208333333336</v>
      </c>
      <c r="T972" s="8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60"/>
        <v>0.27725490196078434</v>
      </c>
      <c r="P973" s="4">
        <f t="shared" si="61"/>
        <v>58</v>
      </c>
      <c r="Q973" t="s">
        <v>2041</v>
      </c>
      <c r="R973" t="s">
        <v>2060</v>
      </c>
      <c r="S973" s="8">
        <f t="shared" si="62"/>
        <v>41555.208333333336</v>
      </c>
      <c r="T973" s="8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60"/>
        <v>2.283934426229508</v>
      </c>
      <c r="P974" s="4">
        <f t="shared" si="61"/>
        <v>58</v>
      </c>
      <c r="Q974" t="s">
        <v>2037</v>
      </c>
      <c r="R974" t="s">
        <v>2038</v>
      </c>
      <c r="S974" s="8">
        <f t="shared" si="62"/>
        <v>41792.208333333336</v>
      </c>
      <c r="T974" s="8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60"/>
        <v>0.21615194054500414</v>
      </c>
      <c r="P975" s="4">
        <f t="shared" si="61"/>
        <v>103</v>
      </c>
      <c r="Q975" t="s">
        <v>2039</v>
      </c>
      <c r="R975" t="s">
        <v>2040</v>
      </c>
      <c r="S975" s="8">
        <f t="shared" si="62"/>
        <v>40522.25</v>
      </c>
      <c r="T975" s="8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60"/>
        <v>3.73875</v>
      </c>
      <c r="P976" s="4">
        <f t="shared" si="61"/>
        <v>93</v>
      </c>
      <c r="Q976" t="s">
        <v>2035</v>
      </c>
      <c r="R976" t="s">
        <v>2045</v>
      </c>
      <c r="S976" s="8">
        <f t="shared" si="62"/>
        <v>41412.208333333336</v>
      </c>
      <c r="T976" s="8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60"/>
        <v>1.5492592592592593</v>
      </c>
      <c r="P977" s="4">
        <f t="shared" si="61"/>
        <v>61</v>
      </c>
      <c r="Q977" t="s">
        <v>2039</v>
      </c>
      <c r="R977" t="s">
        <v>2040</v>
      </c>
      <c r="S977" s="8">
        <f t="shared" si="62"/>
        <v>42337.25</v>
      </c>
      <c r="T977" s="8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60"/>
        <v>3.2214999999999998</v>
      </c>
      <c r="P978" s="4">
        <f t="shared" si="61"/>
        <v>92</v>
      </c>
      <c r="Q978" t="s">
        <v>2039</v>
      </c>
      <c r="R978" t="s">
        <v>2040</v>
      </c>
      <c r="S978" s="8">
        <f t="shared" si="62"/>
        <v>40571.25</v>
      </c>
      <c r="T978" s="8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60"/>
        <v>0.73957142857142855</v>
      </c>
      <c r="P979" s="4">
        <f t="shared" si="61"/>
        <v>77</v>
      </c>
      <c r="Q979" t="s">
        <v>2033</v>
      </c>
      <c r="R979" t="s">
        <v>2034</v>
      </c>
      <c r="S979" s="8">
        <f t="shared" si="62"/>
        <v>43138.25</v>
      </c>
      <c r="T979" s="8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60"/>
        <v>8.641</v>
      </c>
      <c r="P980" s="4">
        <f t="shared" si="61"/>
        <v>93</v>
      </c>
      <c r="Q980" t="s">
        <v>2050</v>
      </c>
      <c r="R980" t="s">
        <v>2051</v>
      </c>
      <c r="S980" s="8">
        <f t="shared" si="62"/>
        <v>42686.25</v>
      </c>
      <c r="T980" s="8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60"/>
        <v>1.432624584717608</v>
      </c>
      <c r="P981" s="4">
        <f t="shared" si="61"/>
        <v>84</v>
      </c>
      <c r="Q981" t="s">
        <v>2039</v>
      </c>
      <c r="R981" t="s">
        <v>2040</v>
      </c>
      <c r="S981" s="8">
        <f t="shared" si="62"/>
        <v>42078.208333333328</v>
      </c>
      <c r="T981" s="8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60"/>
        <v>0.40281762295081969</v>
      </c>
      <c r="P982" s="4">
        <f t="shared" si="61"/>
        <v>105</v>
      </c>
      <c r="Q982" t="s">
        <v>2047</v>
      </c>
      <c r="R982" t="s">
        <v>2048</v>
      </c>
      <c r="S982" s="8">
        <f t="shared" si="62"/>
        <v>42307.208333333328</v>
      </c>
      <c r="T982" s="8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60"/>
        <v>1.7822388059701493</v>
      </c>
      <c r="P983" s="4">
        <f t="shared" si="61"/>
        <v>36</v>
      </c>
      <c r="Q983" t="s">
        <v>2037</v>
      </c>
      <c r="R983" t="s">
        <v>2038</v>
      </c>
      <c r="S983" s="8">
        <f t="shared" si="62"/>
        <v>43094.25</v>
      </c>
      <c r="T983" s="8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60"/>
        <v>0.84930555555555554</v>
      </c>
      <c r="P984" s="4">
        <f t="shared" si="61"/>
        <v>81</v>
      </c>
      <c r="Q984" t="s">
        <v>2041</v>
      </c>
      <c r="R984" t="s">
        <v>2042</v>
      </c>
      <c r="S984" s="8">
        <f t="shared" si="62"/>
        <v>40743.208333333336</v>
      </c>
      <c r="T984" s="8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60"/>
        <v>1.4593648334624323</v>
      </c>
      <c r="P985" s="4">
        <f t="shared" si="61"/>
        <v>80</v>
      </c>
      <c r="Q985" t="s">
        <v>2041</v>
      </c>
      <c r="R985" t="s">
        <v>2042</v>
      </c>
      <c r="S985" s="8">
        <f t="shared" si="62"/>
        <v>43681.208333333328</v>
      </c>
      <c r="T985" s="8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60"/>
        <v>1.5246153846153847</v>
      </c>
      <c r="P986" s="4">
        <f t="shared" si="61"/>
        <v>26</v>
      </c>
      <c r="Q986" t="s">
        <v>2039</v>
      </c>
      <c r="R986" t="s">
        <v>2040</v>
      </c>
      <c r="S986" s="8">
        <f t="shared" si="62"/>
        <v>43716.208333333328</v>
      </c>
      <c r="T986" s="8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60"/>
        <v>0.67129542790152408</v>
      </c>
      <c r="P987" s="4">
        <f t="shared" si="61"/>
        <v>25</v>
      </c>
      <c r="Q987" t="s">
        <v>2035</v>
      </c>
      <c r="R987" t="s">
        <v>2036</v>
      </c>
      <c r="S987" s="8">
        <f t="shared" si="62"/>
        <v>41614.25</v>
      </c>
      <c r="T987" s="8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60"/>
        <v>0.40307692307692305</v>
      </c>
      <c r="P988" s="4">
        <f t="shared" si="61"/>
        <v>34</v>
      </c>
      <c r="Q988" t="s">
        <v>2035</v>
      </c>
      <c r="R988" t="s">
        <v>2036</v>
      </c>
      <c r="S988" s="8">
        <f t="shared" si="62"/>
        <v>40638.208333333336</v>
      </c>
      <c r="T988" s="8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60"/>
        <v>2.1679032258064517</v>
      </c>
      <c r="P989" s="4">
        <f t="shared" si="61"/>
        <v>28</v>
      </c>
      <c r="Q989" t="s">
        <v>2041</v>
      </c>
      <c r="R989" t="s">
        <v>2042</v>
      </c>
      <c r="S989" s="8">
        <f t="shared" si="62"/>
        <v>42852.208333333328</v>
      </c>
      <c r="T989" s="8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60"/>
        <v>0.52117021276595743</v>
      </c>
      <c r="P990" s="4">
        <f t="shared" si="61"/>
        <v>76</v>
      </c>
      <c r="Q990" t="s">
        <v>2047</v>
      </c>
      <c r="R990" t="s">
        <v>2056</v>
      </c>
      <c r="S990" s="8">
        <f t="shared" si="62"/>
        <v>42686.25</v>
      </c>
      <c r="T990" s="8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60"/>
        <v>4.9958333333333336</v>
      </c>
      <c r="P991" s="4">
        <f t="shared" si="61"/>
        <v>53</v>
      </c>
      <c r="Q991" t="s">
        <v>2047</v>
      </c>
      <c r="R991" t="s">
        <v>2059</v>
      </c>
      <c r="S991" s="8">
        <f t="shared" si="62"/>
        <v>43571.208333333328</v>
      </c>
      <c r="T991" s="8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60"/>
        <v>0.87679487179487181</v>
      </c>
      <c r="P992" s="4">
        <f t="shared" si="61"/>
        <v>106</v>
      </c>
      <c r="Q992" t="s">
        <v>2041</v>
      </c>
      <c r="R992" t="s">
        <v>2044</v>
      </c>
      <c r="S992" s="8">
        <f t="shared" si="62"/>
        <v>42432.25</v>
      </c>
      <c r="T992" s="8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60"/>
        <v>1.131734693877551</v>
      </c>
      <c r="P993" s="4">
        <f t="shared" si="61"/>
        <v>46</v>
      </c>
      <c r="Q993" t="s">
        <v>2035</v>
      </c>
      <c r="R993" t="s">
        <v>2036</v>
      </c>
      <c r="S993" s="8">
        <f t="shared" si="62"/>
        <v>41907.208333333336</v>
      </c>
      <c r="T993" s="8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60"/>
        <v>4.2654838709677421</v>
      </c>
      <c r="P994" s="4">
        <f t="shared" si="61"/>
        <v>100</v>
      </c>
      <c r="Q994" t="s">
        <v>2041</v>
      </c>
      <c r="R994" t="s">
        <v>2044</v>
      </c>
      <c r="S994" s="8">
        <f t="shared" si="62"/>
        <v>43227.208333333328</v>
      </c>
      <c r="T994" s="8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60"/>
        <v>0.77632653061224488</v>
      </c>
      <c r="P995" s="4">
        <f t="shared" si="61"/>
        <v>101</v>
      </c>
      <c r="Q995" t="s">
        <v>2054</v>
      </c>
      <c r="R995" t="s">
        <v>2055</v>
      </c>
      <c r="S995" s="8">
        <f t="shared" si="62"/>
        <v>42362.25</v>
      </c>
      <c r="T995" s="8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60"/>
        <v>0.52496810772501767</v>
      </c>
      <c r="P996" s="4">
        <f t="shared" si="61"/>
        <v>87</v>
      </c>
      <c r="Q996" t="s">
        <v>2047</v>
      </c>
      <c r="R996" t="s">
        <v>2059</v>
      </c>
      <c r="S996" s="8">
        <f t="shared" si="62"/>
        <v>41929.208333333336</v>
      </c>
      <c r="T996" s="8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60"/>
        <v>1.5746762589928058</v>
      </c>
      <c r="P997" s="4">
        <f t="shared" si="61"/>
        <v>74</v>
      </c>
      <c r="Q997" t="s">
        <v>2033</v>
      </c>
      <c r="R997" t="s">
        <v>2034</v>
      </c>
      <c r="S997" s="8">
        <f t="shared" si="62"/>
        <v>43408.208333333328</v>
      </c>
      <c r="T997" s="8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60"/>
        <v>0.72939393939393937</v>
      </c>
      <c r="P998" s="4">
        <f t="shared" si="61"/>
        <v>42</v>
      </c>
      <c r="Q998" t="s">
        <v>2039</v>
      </c>
      <c r="R998" t="s">
        <v>2040</v>
      </c>
      <c r="S998" s="8">
        <f t="shared" si="62"/>
        <v>41276.25</v>
      </c>
      <c r="T998" s="8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60"/>
        <v>0.60565789473684206</v>
      </c>
      <c r="P999" s="4">
        <f t="shared" si="61"/>
        <v>33</v>
      </c>
      <c r="Q999" t="s">
        <v>2039</v>
      </c>
      <c r="R999" t="s">
        <v>2040</v>
      </c>
      <c r="S999" s="8">
        <f t="shared" si="62"/>
        <v>41659.25</v>
      </c>
      <c r="T999" s="8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60"/>
        <v>0.5679129129129129</v>
      </c>
      <c r="P1000" s="4">
        <f t="shared" si="61"/>
        <v>101</v>
      </c>
      <c r="Q1000" t="s">
        <v>2035</v>
      </c>
      <c r="R1000" t="s">
        <v>2045</v>
      </c>
      <c r="S1000" s="8">
        <f t="shared" si="62"/>
        <v>40220.25</v>
      </c>
      <c r="T1000" s="8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60"/>
        <v>0.56542754275427543</v>
      </c>
      <c r="P1001" s="4">
        <f t="shared" si="61"/>
        <v>55</v>
      </c>
      <c r="Q1001" t="s">
        <v>2033</v>
      </c>
      <c r="R1001" t="s">
        <v>2034</v>
      </c>
      <c r="S1001" s="8">
        <f t="shared" si="62"/>
        <v>42550.208333333328</v>
      </c>
      <c r="T1001" s="8">
        <f t="shared" si="63"/>
        <v>42557.208333333328</v>
      </c>
    </row>
  </sheetData>
  <autoFilter ref="A1:R1001" xr:uid="{00000000-0001-0000-0000-000000000000}"/>
  <conditionalFormatting sqref="F1:F1048576">
    <cfRule type="containsText" dxfId="20" priority="4" operator="containsText" text="live">
      <formula>NOT(ISERROR(SEARCH("live",F1)))</formula>
    </cfRule>
    <cfRule type="containsText" dxfId="19" priority="5" operator="containsText" text="canceled">
      <formula>NOT(ISERROR(SEARCH("canceled",F1)))</formula>
    </cfRule>
    <cfRule type="containsText" dxfId="18" priority="6" operator="containsText" text="failed">
      <formula>NOT(ISERROR(SEARCH("failed",F1)))</formula>
    </cfRule>
    <cfRule type="containsText" dxfId="17" priority="7" operator="containsText" text="successful">
      <formula>NOT(ISERROR(SEARCH("successful",F1)))</formula>
    </cfRule>
  </conditionalFormatting>
  <conditionalFormatting sqref="O1:O1048576">
    <cfRule type="cellIs" dxfId="16" priority="1" operator="greaterThan">
      <formula>1.99</formula>
    </cfRule>
    <cfRule type="cellIs" dxfId="15" priority="2" operator="between">
      <formula>0.99</formula>
      <formula>2</formula>
    </cfRule>
    <cfRule type="cellIs" dxfId="14" priority="3" operator="lessThanOrEqual">
      <formula>0.99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020D-6C76-C74C-91E0-F12A29FBC9ED}">
  <dimension ref="A1:H13"/>
  <sheetViews>
    <sheetView workbookViewId="0">
      <selection activeCell="G18" sqref="G18"/>
    </sheetView>
  </sheetViews>
  <sheetFormatPr baseColWidth="10" defaultRowHeight="16" x14ac:dyDescent="0.2"/>
  <cols>
    <col min="1" max="1" width="25.6640625" customWidth="1"/>
    <col min="2" max="2" width="22" customWidth="1"/>
    <col min="3" max="3" width="15.6640625" customWidth="1"/>
    <col min="4" max="4" width="18" customWidth="1"/>
    <col min="5" max="5" width="19.1640625" customWidth="1"/>
    <col min="6" max="6" width="26.1640625" customWidth="1"/>
    <col min="7" max="7" width="26.83203125" customWidth="1"/>
    <col min="8" max="8" width="31.164062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COUNTIFS(Crowdfunding!F:F,"=successful",Crowdfunding!D:D,"&lt;1000")</f>
        <v>30</v>
      </c>
      <c r="C2">
        <f>COUNTIFS(Crowdfunding!F:F,"=failed",Crowdfunding!D:D,"&lt;1000")</f>
        <v>20</v>
      </c>
      <c r="D2">
        <f>COUNTIFS(Crowdfunding!F:F,"canceled",Crowdfunding!D:D,"&lt;1000")</f>
        <v>1</v>
      </c>
      <c r="E2">
        <f>SUM(B2,C2,D2)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COUNTIFS(Crowdfunding!F:F,"=successful",Crowdfunding!D:D,"&gt;=1000",Crowdfunding!D:D,"&lt;5000")</f>
        <v>191</v>
      </c>
      <c r="C3">
        <f>COUNTIFS(Crowdfunding!F:F,"=failed",Crowdfunding!D:D,"&gt;=1000", Crowdfunding!D:D,"&lt;5000")</f>
        <v>38</v>
      </c>
      <c r="D3">
        <f>COUNTIFS(Crowdfunding!F:F,"=canceled",Crowdfunding!D:D,"&gt;=1000",Crowdfunding!D:D,"&lt;5000")</f>
        <v>2</v>
      </c>
      <c r="E3">
        <f t="shared" ref="E3:E13" si="0">SUM(B3,C3,D3)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COUNTIFS(Crowdfunding!F:F,"=successful",Crowdfunding!D:D,"&gt;=5000",Crowdfunding!D:D,"&lt;10000")</f>
        <v>164</v>
      </c>
      <c r="C4">
        <f>COUNTIFS(Crowdfunding!F:F,"=failed",Crowdfunding!D:D,"&gt;=5000", Crowdfunding!D:D,"&lt;10000")</f>
        <v>126</v>
      </c>
      <c r="D4">
        <f>COUNTIFS(Crowdfunding!F:F,"=canceled",Crowdfunding!D:D,"&gt;=5000",Crowdfunding!D:D,"&lt;10000")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COUNTIFS(Crowdfunding!F:F,"=successful",Crowdfunding!D:D,"&gt;=10000",Crowdfunding!D:D,"&lt;15000")</f>
        <v>4</v>
      </c>
      <c r="C5">
        <f>COUNTIFS(Crowdfunding!F:F,"=failed",Crowdfunding!D:D,"&gt;=10000", Crowdfunding!D:D,"&lt;15000")</f>
        <v>5</v>
      </c>
      <c r="D5">
        <f>COUNTIFS(Crowdfunding!F:F,"=canceled",Crowdfunding!D:D,"&gt;=10000",Crowdfunding!D:D,"&lt;15000")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COUNTIFS(Crowdfunding!F:F,"=successful",Crowdfunding!D:D,"&gt;=15000",Crowdfunding!D:D,"&lt;20000")</f>
        <v>10</v>
      </c>
      <c r="C6">
        <f>COUNTIFS(Crowdfunding!F:F,"=failed",Crowdfunding!D:D,"&gt;=15000", Crowdfunding!D:D,"&lt;20000")</f>
        <v>0</v>
      </c>
      <c r="D6">
        <f>COUNTIFS(Crowdfunding!F:F,"=canceled",Crowdfunding!D:D,"&gt;=15000",Crowdfunding!D:D,"&lt;20000")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COUNTIFS(Crowdfunding!F:F,"=successful",Crowdfunding!D:D,"&gt;=20000",Crowdfunding!D:D,"&lt;25000")</f>
        <v>7</v>
      </c>
      <c r="C7">
        <f>COUNTIFS(Crowdfunding!F:F,"=failed",Crowdfunding!D:D,"&gt;=20000", Crowdfunding!D:D,"&lt;25000")</f>
        <v>0</v>
      </c>
      <c r="D7">
        <f>COUNTIFS(Crowdfunding!F:F,"=canceled",Crowdfunding!D:D,"&gt;=20000",Crowdfunding!D:D,"&lt;25000")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COUNTIFS(Crowdfunding!F:F,"=successful",Crowdfunding!D:D,"&gt;=25000",Crowdfunding!D:D,"&lt;30000")</f>
        <v>11</v>
      </c>
      <c r="C8">
        <f>COUNTIFS(Crowdfunding!F:F,"=failed",Crowdfunding!D:D,"&gt;=25000", Crowdfunding!D:D,"&lt;30000")</f>
        <v>3</v>
      </c>
      <c r="D8">
        <f>COUNTIFS(Crowdfunding!F:F,"=canceled",Crowdfunding!D:D,"&gt;=25000",Crowdfunding!D:D,"&lt;30000")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COUNTIFS(Crowdfunding!F:F,"=successful",Crowdfunding!D:D,"&gt;=30000",Crowdfunding!D:D,"&lt;35000")</f>
        <v>7</v>
      </c>
      <c r="C9">
        <f>COUNTIFS(Crowdfunding!F:F,"=failed",Crowdfunding!D:D,"&gt;=30000", Crowdfunding!D:D,"&lt;35000")</f>
        <v>0</v>
      </c>
      <c r="D9">
        <f>COUNTIFS(Crowdfunding!F:F,"=canceled",Crowdfunding!D:D,"&gt;=30000",Crowdfunding!D:D,"&lt;35000")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2102</v>
      </c>
      <c r="B10">
        <f>COUNTIFS(Crowdfunding!F:F,"=successful",Crowdfunding!D:D,"&gt;=35000",Crowdfunding!D:D,"&lt;40000")</f>
        <v>8</v>
      </c>
      <c r="C10">
        <f>COUNTIFS(Crowdfunding!F:F,"=failed",Crowdfunding!D:D,"&gt;=35000", Crowdfunding!D:D,"&lt;40000")</f>
        <v>3</v>
      </c>
      <c r="D10">
        <f>COUNTIFS(Crowdfunding!F:F,"=canceled",Crowdfunding!D:D,"&gt;=35000",Crowdfunding!D:D,"&lt;40000")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2103</v>
      </c>
      <c r="B11">
        <f>COUNTIFS(Crowdfunding!F:F,"=successful",Crowdfunding!D:D,"&gt;=40000",Crowdfunding!D:D,"&lt;45000")</f>
        <v>11</v>
      </c>
      <c r="C11">
        <f>COUNTIFS(Crowdfunding!F:F,"=failed",Crowdfunding!D:D,"&gt;=40000", Crowdfunding!D:D,"&lt;45000")</f>
        <v>3</v>
      </c>
      <c r="D11">
        <f>COUNTIFS(Crowdfunding!F:F,"=canceled",Crowdfunding!D:D,"&gt;=40000",Crowdfunding!D:D,"&lt;45000")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2104</v>
      </c>
      <c r="B12">
        <f>COUNTIFS(Crowdfunding!F:F,"=successful",Crowdfunding!D:D,"&gt;=45000",Crowdfunding!D:D,"&lt;50000")</f>
        <v>8</v>
      </c>
      <c r="C12">
        <f>COUNTIFS(Crowdfunding!F:F,"=failed",Crowdfunding!D:D,"&gt;=45000", Crowdfunding!D:D,"&lt;50000")</f>
        <v>3</v>
      </c>
      <c r="D12">
        <f>COUNTIFS(Crowdfunding!F:F,"=canceled",Crowdfunding!D:D,"&gt;=45000",Crowdfunding!D:D,"&lt;50000")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COUNTIFS(Crowdfunding!F:F,"=successful",Crowdfunding!D:D,"&gt;=50000")</f>
        <v>114</v>
      </c>
      <c r="C13">
        <f>COUNTIFS(Crowdfunding!F:F,"=failed",Crowdfunding!D:D,"&gt;=50000")</f>
        <v>163</v>
      </c>
      <c r="D13">
        <f>COUNTIFS(Crowdfunding!F:F,"=canceled",Crowdfunding!D:D,"&gt;=50000")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18B5-EC80-A04F-B2A5-8DF52013150E}">
  <dimension ref="A1:I566"/>
  <sheetViews>
    <sheetView tabSelected="1" workbookViewId="0">
      <selection activeCell="J6" sqref="J6"/>
    </sheetView>
  </sheetViews>
  <sheetFormatPr baseColWidth="10" defaultRowHeight="16" x14ac:dyDescent="0.2"/>
  <cols>
    <col min="2" max="2" width="13" bestFit="1" customWidth="1"/>
    <col min="4" max="4" width="13" bestFit="1" customWidth="1"/>
    <col min="7" max="7" width="17" customWidth="1"/>
    <col min="8" max="8" width="11.83203125" customWidth="1"/>
  </cols>
  <sheetData>
    <row r="1" spans="1:9" x14ac:dyDescent="0.2">
      <c r="A1" s="1" t="s">
        <v>4</v>
      </c>
      <c r="B1" s="1" t="s">
        <v>5</v>
      </c>
      <c r="C1" s="1" t="s">
        <v>4</v>
      </c>
      <c r="D1" s="1" t="s">
        <v>5</v>
      </c>
      <c r="G1" t="s">
        <v>2112</v>
      </c>
      <c r="H1" t="s">
        <v>20</v>
      </c>
      <c r="I1" t="s">
        <v>14</v>
      </c>
    </row>
    <row r="2" spans="1:9" x14ac:dyDescent="0.2">
      <c r="A2" t="str" cm="1">
        <f t="array" ref="A2:B566">_xlfn._xlws.FILTER(Crowdfunding!F:G,Crowdfunding!F:F="successful")</f>
        <v>successful</v>
      </c>
      <c r="B2">
        <v>158</v>
      </c>
      <c r="C2" t="str" cm="1">
        <f t="array" ref="C2:D365">_xlfn._xlws.FILTER(Crowdfunding!F:G,Crowdfunding!F:F="failed")</f>
        <v>failed</v>
      </c>
      <c r="D2">
        <v>0</v>
      </c>
      <c r="G2" t="s">
        <v>2106</v>
      </c>
      <c r="H2" s="12">
        <f t="shared" ref="H2:H7" si="0">AVERAGE(B2:B566)</f>
        <v>851.14690265486729</v>
      </c>
      <c r="I2" s="11">
        <f t="shared" ref="I2:I7" si="1">AVERAGE(D2:D365)</f>
        <v>585.61538461538464</v>
      </c>
    </row>
    <row r="3" spans="1:9" x14ac:dyDescent="0.2">
      <c r="A3" t="str">
        <v>successful</v>
      </c>
      <c r="B3">
        <v>1425</v>
      </c>
      <c r="C3" t="str">
        <v>failed</v>
      </c>
      <c r="D3">
        <v>24</v>
      </c>
      <c r="G3" t="s">
        <v>2107</v>
      </c>
      <c r="H3">
        <f>MEDIAN(B2:B566)</f>
        <v>201</v>
      </c>
      <c r="I3" s="12">
        <f>MEDIAN(D2:D365)</f>
        <v>114.5</v>
      </c>
    </row>
    <row r="4" spans="1:9" x14ac:dyDescent="0.2">
      <c r="A4" t="str">
        <v>successful</v>
      </c>
      <c r="B4">
        <v>174</v>
      </c>
      <c r="C4" t="str">
        <v>failed</v>
      </c>
      <c r="D4">
        <v>53</v>
      </c>
      <c r="G4" t="s">
        <v>2109</v>
      </c>
      <c r="H4">
        <f>MIN(B2:B566)</f>
        <v>16</v>
      </c>
      <c r="I4">
        <f>MIN(D2:D365)</f>
        <v>0</v>
      </c>
    </row>
    <row r="5" spans="1:9" x14ac:dyDescent="0.2">
      <c r="A5" t="str">
        <v>successful</v>
      </c>
      <c r="B5">
        <v>227</v>
      </c>
      <c r="C5" t="str">
        <v>failed</v>
      </c>
      <c r="D5">
        <v>18</v>
      </c>
      <c r="G5" t="s">
        <v>2108</v>
      </c>
      <c r="H5">
        <f>MAX(B2:B566)</f>
        <v>7295</v>
      </c>
      <c r="I5">
        <f>MAX(D2:D365)</f>
        <v>6080</v>
      </c>
    </row>
    <row r="6" spans="1:9" x14ac:dyDescent="0.2">
      <c r="A6" t="str">
        <v>successful</v>
      </c>
      <c r="B6">
        <v>220</v>
      </c>
      <c r="C6" t="str">
        <v>failed</v>
      </c>
      <c r="D6">
        <v>44</v>
      </c>
      <c r="G6" t="s">
        <v>2110</v>
      </c>
      <c r="H6" s="12">
        <f>_xlfn.VAR.P(B2:B566)</f>
        <v>1603373.7324019109</v>
      </c>
      <c r="I6" s="12">
        <f>_xlfn.VAR.P(D2:D365)</f>
        <v>921574.68174133555</v>
      </c>
    </row>
    <row r="7" spans="1:9" x14ac:dyDescent="0.2">
      <c r="A7" t="str">
        <v>successful</v>
      </c>
      <c r="B7">
        <v>98</v>
      </c>
      <c r="C7" t="str">
        <v>failed</v>
      </c>
      <c r="D7">
        <v>27</v>
      </c>
      <c r="G7" t="s">
        <v>2111</v>
      </c>
      <c r="H7" s="12">
        <f>_xlfn.STDEV.P(B2:B566)</f>
        <v>1266.2439466397898</v>
      </c>
      <c r="I7" s="12">
        <f>_xlfn.STDEV.P(D2:D365)</f>
        <v>959.98681331637863</v>
      </c>
    </row>
    <row r="8" spans="1:9" x14ac:dyDescent="0.2">
      <c r="A8" t="str">
        <v>successful</v>
      </c>
      <c r="B8">
        <v>100</v>
      </c>
      <c r="C8" t="str">
        <v>failed</v>
      </c>
      <c r="D8">
        <v>55</v>
      </c>
    </row>
    <row r="9" spans="1:9" x14ac:dyDescent="0.2">
      <c r="A9" t="str">
        <v>successful</v>
      </c>
      <c r="B9">
        <v>1249</v>
      </c>
      <c r="C9" t="str">
        <v>failed</v>
      </c>
      <c r="D9">
        <v>200</v>
      </c>
    </row>
    <row r="10" spans="1:9" x14ac:dyDescent="0.2">
      <c r="A10" t="str">
        <v>successful</v>
      </c>
      <c r="B10">
        <v>1396</v>
      </c>
      <c r="C10" t="str">
        <v>failed</v>
      </c>
      <c r="D10">
        <v>452</v>
      </c>
    </row>
    <row r="11" spans="1:9" x14ac:dyDescent="0.2">
      <c r="A11" t="str">
        <v>successful</v>
      </c>
      <c r="B11">
        <v>890</v>
      </c>
      <c r="C11" t="str">
        <v>failed</v>
      </c>
      <c r="D11">
        <v>674</v>
      </c>
    </row>
    <row r="12" spans="1:9" x14ac:dyDescent="0.2">
      <c r="A12" t="str">
        <v>successful</v>
      </c>
      <c r="B12">
        <v>142</v>
      </c>
      <c r="C12" t="str">
        <v>failed</v>
      </c>
      <c r="D12">
        <v>558</v>
      </c>
    </row>
    <row r="13" spans="1:9" x14ac:dyDescent="0.2">
      <c r="A13" t="str">
        <v>successful</v>
      </c>
      <c r="B13">
        <v>2673</v>
      </c>
      <c r="C13" t="str">
        <v>failed</v>
      </c>
      <c r="D13">
        <v>15</v>
      </c>
    </row>
    <row r="14" spans="1:9" x14ac:dyDescent="0.2">
      <c r="A14" t="str">
        <v>successful</v>
      </c>
      <c r="B14">
        <v>163</v>
      </c>
      <c r="C14" t="str">
        <v>failed</v>
      </c>
      <c r="D14">
        <v>2307</v>
      </c>
    </row>
    <row r="15" spans="1:9" x14ac:dyDescent="0.2">
      <c r="A15" t="str">
        <v>successful</v>
      </c>
      <c r="B15">
        <v>2220</v>
      </c>
      <c r="C15" t="str">
        <v>failed</v>
      </c>
      <c r="D15">
        <v>88</v>
      </c>
    </row>
    <row r="16" spans="1:9" x14ac:dyDescent="0.2">
      <c r="A16" t="str">
        <v>successful</v>
      </c>
      <c r="B16">
        <v>1606</v>
      </c>
      <c r="C16" t="str">
        <v>failed</v>
      </c>
      <c r="D16">
        <v>48</v>
      </c>
    </row>
    <row r="17" spans="1:4" x14ac:dyDescent="0.2">
      <c r="A17" t="str">
        <v>successful</v>
      </c>
      <c r="B17">
        <v>129</v>
      </c>
      <c r="C17" t="str">
        <v>failed</v>
      </c>
      <c r="D17">
        <v>1</v>
      </c>
    </row>
    <row r="18" spans="1:4" x14ac:dyDescent="0.2">
      <c r="A18" t="str">
        <v>successful</v>
      </c>
      <c r="B18">
        <v>226</v>
      </c>
      <c r="C18" t="str">
        <v>failed</v>
      </c>
      <c r="D18">
        <v>1467</v>
      </c>
    </row>
    <row r="19" spans="1:4" x14ac:dyDescent="0.2">
      <c r="A19" t="str">
        <v>successful</v>
      </c>
      <c r="B19">
        <v>5419</v>
      </c>
      <c r="C19" t="str">
        <v>failed</v>
      </c>
      <c r="D19">
        <v>75</v>
      </c>
    </row>
    <row r="20" spans="1:4" x14ac:dyDescent="0.2">
      <c r="A20" t="str">
        <v>successful</v>
      </c>
      <c r="B20">
        <v>165</v>
      </c>
      <c r="C20" t="str">
        <v>failed</v>
      </c>
      <c r="D20">
        <v>120</v>
      </c>
    </row>
    <row r="21" spans="1:4" x14ac:dyDescent="0.2">
      <c r="A21" t="str">
        <v>successful</v>
      </c>
      <c r="B21">
        <v>1965</v>
      </c>
      <c r="C21" t="str">
        <v>failed</v>
      </c>
      <c r="D21">
        <v>2253</v>
      </c>
    </row>
    <row r="22" spans="1:4" x14ac:dyDescent="0.2">
      <c r="A22" t="str">
        <v>successful</v>
      </c>
      <c r="B22">
        <v>16</v>
      </c>
      <c r="C22" t="str">
        <v>failed</v>
      </c>
      <c r="D22">
        <v>5</v>
      </c>
    </row>
    <row r="23" spans="1:4" x14ac:dyDescent="0.2">
      <c r="A23" t="str">
        <v>successful</v>
      </c>
      <c r="B23">
        <v>107</v>
      </c>
      <c r="C23" t="str">
        <v>failed</v>
      </c>
      <c r="D23">
        <v>38</v>
      </c>
    </row>
    <row r="24" spans="1:4" x14ac:dyDescent="0.2">
      <c r="A24" t="str">
        <v>successful</v>
      </c>
      <c r="B24">
        <v>134</v>
      </c>
      <c r="C24" t="str">
        <v>failed</v>
      </c>
      <c r="D24">
        <v>12</v>
      </c>
    </row>
    <row r="25" spans="1:4" x14ac:dyDescent="0.2">
      <c r="A25" t="str">
        <v>successful</v>
      </c>
      <c r="B25">
        <v>198</v>
      </c>
      <c r="C25" t="str">
        <v>failed</v>
      </c>
      <c r="D25">
        <v>1684</v>
      </c>
    </row>
    <row r="26" spans="1:4" x14ac:dyDescent="0.2">
      <c r="A26" t="str">
        <v>successful</v>
      </c>
      <c r="B26">
        <v>111</v>
      </c>
      <c r="C26" t="str">
        <v>failed</v>
      </c>
      <c r="D26">
        <v>56</v>
      </c>
    </row>
    <row r="27" spans="1:4" x14ac:dyDescent="0.2">
      <c r="A27" t="str">
        <v>successful</v>
      </c>
      <c r="B27">
        <v>222</v>
      </c>
      <c r="C27" t="str">
        <v>failed</v>
      </c>
      <c r="D27">
        <v>838</v>
      </c>
    </row>
    <row r="28" spans="1:4" x14ac:dyDescent="0.2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2">
      <c r="A29" t="str">
        <v>successful</v>
      </c>
      <c r="B29">
        <v>98</v>
      </c>
      <c r="C29" t="str">
        <v>failed</v>
      </c>
      <c r="D29">
        <v>1482</v>
      </c>
    </row>
    <row r="30" spans="1:4" x14ac:dyDescent="0.2">
      <c r="A30" t="str">
        <v>successful</v>
      </c>
      <c r="B30">
        <v>92</v>
      </c>
      <c r="C30" t="str">
        <v>failed</v>
      </c>
      <c r="D30">
        <v>106</v>
      </c>
    </row>
    <row r="31" spans="1:4" x14ac:dyDescent="0.2">
      <c r="A31" t="str">
        <v>successful</v>
      </c>
      <c r="B31">
        <v>149</v>
      </c>
      <c r="C31" t="str">
        <v>failed</v>
      </c>
      <c r="D31">
        <v>679</v>
      </c>
    </row>
    <row r="32" spans="1:4" x14ac:dyDescent="0.2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">
      <c r="A33" t="str">
        <v>successful</v>
      </c>
      <c r="B33">
        <v>303</v>
      </c>
      <c r="C33" t="str">
        <v>failed</v>
      </c>
      <c r="D33">
        <v>1</v>
      </c>
    </row>
    <row r="34" spans="1:4" x14ac:dyDescent="0.2">
      <c r="A34" t="str">
        <v>successful</v>
      </c>
      <c r="B34">
        <v>209</v>
      </c>
      <c r="C34" t="str">
        <v>failed</v>
      </c>
      <c r="D34">
        <v>37</v>
      </c>
    </row>
    <row r="35" spans="1:4" x14ac:dyDescent="0.2">
      <c r="A35" t="str">
        <v>successful</v>
      </c>
      <c r="B35">
        <v>131</v>
      </c>
      <c r="C35" t="str">
        <v>failed</v>
      </c>
      <c r="D35">
        <v>60</v>
      </c>
    </row>
    <row r="36" spans="1:4" x14ac:dyDescent="0.2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">
      <c r="A38" t="str">
        <v>successful</v>
      </c>
      <c r="B38">
        <v>211</v>
      </c>
      <c r="C38" t="str">
        <v>failed</v>
      </c>
      <c r="D38">
        <v>73</v>
      </c>
    </row>
    <row r="39" spans="1:4" x14ac:dyDescent="0.2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">
      <c r="A46" t="str">
        <v>successful</v>
      </c>
      <c r="B46">
        <v>76</v>
      </c>
      <c r="C46" t="str">
        <v>failed</v>
      </c>
      <c r="D46">
        <v>326</v>
      </c>
    </row>
    <row r="47" spans="1:4" x14ac:dyDescent="0.2">
      <c r="A47" t="str">
        <v>successful</v>
      </c>
      <c r="B47">
        <v>54</v>
      </c>
      <c r="C47" t="str">
        <v>failed</v>
      </c>
      <c r="D47">
        <v>1</v>
      </c>
    </row>
    <row r="48" spans="1:4" x14ac:dyDescent="0.2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">
      <c r="A52" t="str">
        <v>successful</v>
      </c>
      <c r="B52">
        <v>127</v>
      </c>
      <c r="C52" t="str">
        <v>failed</v>
      </c>
      <c r="D52">
        <v>30</v>
      </c>
    </row>
    <row r="53" spans="1:4" x14ac:dyDescent="0.2">
      <c r="A53" t="str">
        <v>successful</v>
      </c>
      <c r="B53">
        <v>411</v>
      </c>
      <c r="C53" t="str">
        <v>failed</v>
      </c>
      <c r="D53">
        <v>75</v>
      </c>
    </row>
    <row r="54" spans="1:4" x14ac:dyDescent="0.2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">
      <c r="A55" t="str">
        <v>successful</v>
      </c>
      <c r="B55">
        <v>374</v>
      </c>
      <c r="C55" t="str">
        <v>failed</v>
      </c>
      <c r="D55">
        <v>67</v>
      </c>
    </row>
    <row r="56" spans="1:4" x14ac:dyDescent="0.2">
      <c r="A56" t="str">
        <v>successful</v>
      </c>
      <c r="B56">
        <v>71</v>
      </c>
      <c r="C56" t="str">
        <v>failed</v>
      </c>
      <c r="D56">
        <v>5</v>
      </c>
    </row>
    <row r="57" spans="1:4" x14ac:dyDescent="0.2">
      <c r="A57" t="str">
        <v>successful</v>
      </c>
      <c r="B57">
        <v>203</v>
      </c>
      <c r="C57" t="str">
        <v>failed</v>
      </c>
      <c r="D57">
        <v>26</v>
      </c>
    </row>
    <row r="58" spans="1:4" x14ac:dyDescent="0.2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">
      <c r="A59" t="str">
        <v>successful</v>
      </c>
      <c r="B59">
        <v>96</v>
      </c>
      <c r="C59" t="str">
        <v>failed</v>
      </c>
      <c r="D59">
        <v>782</v>
      </c>
    </row>
    <row r="60" spans="1:4" x14ac:dyDescent="0.2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">
      <c r="A62" t="str">
        <v>successful</v>
      </c>
      <c r="B62">
        <v>27</v>
      </c>
      <c r="C62" t="str">
        <v>failed</v>
      </c>
      <c r="D62">
        <v>86</v>
      </c>
    </row>
    <row r="63" spans="1:4" x14ac:dyDescent="0.2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">
      <c r="A65" t="str">
        <v>successful</v>
      </c>
      <c r="B65">
        <v>164</v>
      </c>
      <c r="C65" t="str">
        <v>failed</v>
      </c>
      <c r="D65">
        <v>35</v>
      </c>
    </row>
    <row r="66" spans="1:4" x14ac:dyDescent="0.2">
      <c r="A66" t="str">
        <v>successful</v>
      </c>
      <c r="B66">
        <v>164</v>
      </c>
      <c r="C66" t="str">
        <v>failed</v>
      </c>
      <c r="D66">
        <v>24</v>
      </c>
    </row>
    <row r="67" spans="1:4" x14ac:dyDescent="0.2">
      <c r="A67" t="str">
        <v>successful</v>
      </c>
      <c r="B67">
        <v>336</v>
      </c>
      <c r="C67" t="str">
        <v>failed</v>
      </c>
      <c r="D67">
        <v>86</v>
      </c>
    </row>
    <row r="68" spans="1:4" x14ac:dyDescent="0.2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">
      <c r="A69" t="str">
        <v>successful</v>
      </c>
      <c r="B69">
        <v>95</v>
      </c>
      <c r="C69" t="str">
        <v>failed</v>
      </c>
      <c r="D69">
        <v>65</v>
      </c>
    </row>
    <row r="70" spans="1:4" x14ac:dyDescent="0.2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">
      <c r="A71" t="str">
        <v>successful</v>
      </c>
      <c r="B71">
        <v>86</v>
      </c>
      <c r="C71" t="str">
        <v>failed</v>
      </c>
      <c r="D71">
        <v>168</v>
      </c>
    </row>
    <row r="72" spans="1:4" x14ac:dyDescent="0.2">
      <c r="A72" t="str">
        <v>successful</v>
      </c>
      <c r="B72">
        <v>83</v>
      </c>
      <c r="C72" t="str">
        <v>failed</v>
      </c>
      <c r="D72">
        <v>13</v>
      </c>
    </row>
    <row r="73" spans="1:4" x14ac:dyDescent="0.2">
      <c r="A73" t="str">
        <v>successful</v>
      </c>
      <c r="B73">
        <v>676</v>
      </c>
      <c r="C73" t="str">
        <v>failed</v>
      </c>
      <c r="D73">
        <v>1</v>
      </c>
    </row>
    <row r="74" spans="1:4" x14ac:dyDescent="0.2">
      <c r="A74" t="str">
        <v>successful</v>
      </c>
      <c r="B74">
        <v>361</v>
      </c>
      <c r="C74" t="str">
        <v>failed</v>
      </c>
      <c r="D74">
        <v>40</v>
      </c>
    </row>
    <row r="75" spans="1:4" x14ac:dyDescent="0.2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">
      <c r="A78" t="str">
        <v>successful</v>
      </c>
      <c r="B78">
        <v>67</v>
      </c>
      <c r="C78" t="str">
        <v>failed</v>
      </c>
      <c r="D78">
        <v>934</v>
      </c>
    </row>
    <row r="79" spans="1:4" x14ac:dyDescent="0.2">
      <c r="A79" t="str">
        <v>successful</v>
      </c>
      <c r="B79">
        <v>154</v>
      </c>
      <c r="C79" t="str">
        <v>failed</v>
      </c>
      <c r="D79">
        <v>17</v>
      </c>
    </row>
    <row r="80" spans="1:4" x14ac:dyDescent="0.2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">
      <c r="A82" t="str">
        <v>successful</v>
      </c>
      <c r="B82">
        <v>94</v>
      </c>
      <c r="C82" t="str">
        <v>failed</v>
      </c>
      <c r="D82">
        <v>92</v>
      </c>
    </row>
    <row r="83" spans="1:4" x14ac:dyDescent="0.2">
      <c r="A83" t="str">
        <v>successful</v>
      </c>
      <c r="B83">
        <v>180</v>
      </c>
      <c r="C83" t="str">
        <v>failed</v>
      </c>
      <c r="D83">
        <v>57</v>
      </c>
    </row>
    <row r="84" spans="1:4" x14ac:dyDescent="0.2">
      <c r="A84" t="str">
        <v>successful</v>
      </c>
      <c r="B84">
        <v>533</v>
      </c>
      <c r="C84" t="str">
        <v>failed</v>
      </c>
      <c r="D84">
        <v>41</v>
      </c>
    </row>
    <row r="85" spans="1:4" x14ac:dyDescent="0.2">
      <c r="A85" t="str">
        <v>successful</v>
      </c>
      <c r="B85">
        <v>2443</v>
      </c>
      <c r="C85" t="str">
        <v>failed</v>
      </c>
      <c r="D85">
        <v>1</v>
      </c>
    </row>
    <row r="86" spans="1:4" x14ac:dyDescent="0.2">
      <c r="A86" t="str">
        <v>successful</v>
      </c>
      <c r="B86">
        <v>89</v>
      </c>
      <c r="C86" t="str">
        <v>failed</v>
      </c>
      <c r="D86">
        <v>101</v>
      </c>
    </row>
    <row r="87" spans="1:4" x14ac:dyDescent="0.2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">
      <c r="A88" t="str">
        <v>successful</v>
      </c>
      <c r="B88">
        <v>50</v>
      </c>
      <c r="C88" t="str">
        <v>failed</v>
      </c>
      <c r="D88">
        <v>15</v>
      </c>
    </row>
    <row r="89" spans="1:4" x14ac:dyDescent="0.2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">
      <c r="A91" t="str">
        <v>successful</v>
      </c>
      <c r="B91">
        <v>117</v>
      </c>
      <c r="C91" t="str">
        <v>failed</v>
      </c>
      <c r="D91">
        <v>15</v>
      </c>
    </row>
    <row r="92" spans="1:4" x14ac:dyDescent="0.2">
      <c r="A92" t="str">
        <v>successful</v>
      </c>
      <c r="B92">
        <v>70</v>
      </c>
      <c r="C92" t="str">
        <v>failed</v>
      </c>
      <c r="D92">
        <v>133</v>
      </c>
    </row>
    <row r="93" spans="1:4" x14ac:dyDescent="0.2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">
      <c r="A94" t="str">
        <v>successful</v>
      </c>
      <c r="B94">
        <v>768</v>
      </c>
      <c r="C94" t="str">
        <v>failed</v>
      </c>
      <c r="D94">
        <v>29</v>
      </c>
    </row>
    <row r="95" spans="1:4" x14ac:dyDescent="0.2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">
      <c r="A366" t="str">
        <v>successful</v>
      </c>
      <c r="B366">
        <v>3016</v>
      </c>
    </row>
    <row r="367" spans="1:4" x14ac:dyDescent="0.2">
      <c r="A367" t="str">
        <v>successful</v>
      </c>
      <c r="B367">
        <v>264</v>
      </c>
    </row>
    <row r="368" spans="1:4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C1:C1048576">
    <cfRule type="containsText" dxfId="9" priority="5" operator="containsText" text="live">
      <formula>NOT(ISERROR(SEARCH("live",C1)))</formula>
    </cfRule>
    <cfRule type="containsText" dxfId="8" priority="6" operator="containsText" text="canceled">
      <formula>NOT(ISERROR(SEARCH("canceled",C1)))</formula>
    </cfRule>
    <cfRule type="containsText" dxfId="7" priority="7" operator="containsText" text="failed">
      <formula>NOT(ISERROR(SEARCH("failed",C1)))</formula>
    </cfRule>
    <cfRule type="containsText" dxfId="6" priority="8" operator="containsText" text="successful">
      <formula>NOT(ISERROR(SEARCH("successful",C1)))</formula>
    </cfRule>
  </conditionalFormatting>
  <conditionalFormatting sqref="A1:A1048576">
    <cfRule type="containsText" dxfId="5" priority="1" operator="containsText" text="live">
      <formula>NOT(ISERROR(SEARCH("live",A1)))</formula>
    </cfRule>
    <cfRule type="containsText" dxfId="4" priority="2" operator="containsText" text="canceled">
      <formula>NOT(ISERROR(SEARCH("canceled",A1)))</formula>
    </cfRule>
    <cfRule type="containsText" dxfId="3" priority="3" operator="containsText" text="failed">
      <formula>NOT(ISERROR(SEARCH("failed",A1)))</formula>
    </cfRule>
    <cfRule type="containsText" dxfId="2" priority="4" operator="containsText" text="successful">
      <formula>NOT(ISERROR(SEARCH("successful",A1)))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 Pivot</vt:lpstr>
      <vt:lpstr>SC Pivot</vt:lpstr>
      <vt:lpstr>Dates Pivot</vt:lpstr>
      <vt:lpstr>Crowdfunding</vt:lpstr>
      <vt:lpstr>Outcome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2022-12-16T22:51:43Z</dcterms:modified>
</cp:coreProperties>
</file>