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hp\Desktop\fyafatirimam rimamnde\"/>
    </mc:Choice>
  </mc:AlternateContent>
  <xr:revisionPtr revIDLastSave="0" documentId="13_ncr:1_{D4CCD607-8E10-451D-AE15-2F4D2DF0F144}" xr6:coauthVersionLast="45" xr6:coauthVersionMax="45" xr10:uidLastSave="{00000000-0000-0000-0000-000000000000}"/>
  <bookViews>
    <workbookView xWindow="-120" yWindow="-120" windowWidth="20730" windowHeight="11160" activeTab="4" xr2:uid="{00000000-000D-0000-FFFF-FFFF00000000}"/>
  </bookViews>
  <sheets>
    <sheet name="rawdata" sheetId="1" r:id="rId1"/>
    <sheet name="clddata" sheetId="4" r:id="rId2"/>
    <sheet name="pivot" sheetId="6" r:id="rId3"/>
    <sheet name="dashboards" sheetId="5" r:id="rId4"/>
    <sheet name="report" sheetId="7" r:id="rId5"/>
  </sheets>
  <definedNames>
    <definedName name="Amount1">rawdata!$L$8:$L$27</definedName>
    <definedName name="amount2">rawdata!$L:$L</definedName>
    <definedName name="Slicer_Branch">#N/A</definedName>
  </definedNames>
  <calcPr calcId="18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01" i="4" l="1"/>
  <c r="H101" i="4"/>
  <c r="F101" i="4"/>
  <c r="I101" i="4" s="1"/>
  <c r="N100" i="4"/>
  <c r="H100" i="4"/>
  <c r="F100" i="4"/>
  <c r="I100" i="4" s="1"/>
  <c r="N99" i="4"/>
  <c r="H99" i="4"/>
  <c r="F99" i="4"/>
  <c r="N98" i="4"/>
  <c r="H98" i="4"/>
  <c r="F98" i="4"/>
  <c r="I98" i="4" s="1"/>
  <c r="N97" i="4"/>
  <c r="H97" i="4"/>
  <c r="F97" i="4"/>
  <c r="I97" i="4" s="1"/>
  <c r="N96" i="4"/>
  <c r="H96" i="4"/>
  <c r="F96" i="4"/>
  <c r="G96" i="4" s="1"/>
  <c r="N95" i="4"/>
  <c r="H95" i="4"/>
  <c r="F95" i="4"/>
  <c r="N94" i="4"/>
  <c r="H94" i="4"/>
  <c r="F94" i="4"/>
  <c r="I94" i="4" s="1"/>
  <c r="N93" i="4"/>
  <c r="H93" i="4"/>
  <c r="F93" i="4"/>
  <c r="I93" i="4" s="1"/>
  <c r="N92" i="4"/>
  <c r="H92" i="4"/>
  <c r="F92" i="4"/>
  <c r="I92" i="4" s="1"/>
  <c r="N91" i="4"/>
  <c r="H91" i="4"/>
  <c r="F91" i="4"/>
  <c r="G91" i="4" s="1"/>
  <c r="N90" i="4"/>
  <c r="H90" i="4"/>
  <c r="F90" i="4"/>
  <c r="N89" i="4"/>
  <c r="H89" i="4"/>
  <c r="F89" i="4"/>
  <c r="I89" i="4" s="1"/>
  <c r="N88" i="4"/>
  <c r="H88" i="4"/>
  <c r="F88" i="4"/>
  <c r="I88" i="4" s="1"/>
  <c r="N87" i="4"/>
  <c r="H87" i="4"/>
  <c r="F87" i="4"/>
  <c r="G87" i="4" s="1"/>
  <c r="N86" i="4"/>
  <c r="H86" i="4"/>
  <c r="F86" i="4"/>
  <c r="I86" i="4" s="1"/>
  <c r="N85" i="4"/>
  <c r="H85" i="4"/>
  <c r="F85" i="4"/>
  <c r="I85" i="4" s="1"/>
  <c r="N84" i="4"/>
  <c r="H84" i="4"/>
  <c r="F84" i="4"/>
  <c r="G84" i="4" s="1"/>
  <c r="N83" i="4"/>
  <c r="H83" i="4"/>
  <c r="F83" i="4"/>
  <c r="N82" i="4"/>
  <c r="H82" i="4"/>
  <c r="F82" i="4"/>
  <c r="I82" i="4" s="1"/>
  <c r="N81" i="4"/>
  <c r="H81" i="4"/>
  <c r="F81" i="4"/>
  <c r="I81" i="4" s="1"/>
  <c r="N80" i="4"/>
  <c r="H80" i="4"/>
  <c r="F80" i="4"/>
  <c r="I80" i="4" s="1"/>
  <c r="N79" i="4"/>
  <c r="H79" i="4"/>
  <c r="F79" i="4"/>
  <c r="N78" i="4"/>
  <c r="H78" i="4"/>
  <c r="F78" i="4"/>
  <c r="I78" i="4" s="1"/>
  <c r="N77" i="4"/>
  <c r="H77" i="4"/>
  <c r="F77" i="4"/>
  <c r="I77" i="4" s="1"/>
  <c r="N76" i="4"/>
  <c r="H76" i="4"/>
  <c r="F76" i="4"/>
  <c r="G76" i="4" s="1"/>
  <c r="N75" i="4"/>
  <c r="I75" i="4"/>
  <c r="H75" i="4"/>
  <c r="F75" i="4"/>
  <c r="G75" i="4" s="1"/>
  <c r="N74" i="4"/>
  <c r="H74" i="4"/>
  <c r="F74" i="4"/>
  <c r="N73" i="4"/>
  <c r="H73" i="4"/>
  <c r="F73" i="4"/>
  <c r="I73" i="4" s="1"/>
  <c r="N72" i="4"/>
  <c r="H72" i="4"/>
  <c r="F72" i="4"/>
  <c r="I72" i="4" s="1"/>
  <c r="N71" i="4"/>
  <c r="H71" i="4"/>
  <c r="F71" i="4"/>
  <c r="G71" i="4" s="1"/>
  <c r="N70" i="4"/>
  <c r="H70" i="4"/>
  <c r="J70" i="4" s="1"/>
  <c r="F70" i="4"/>
  <c r="I70" i="4" s="1"/>
  <c r="N69" i="4"/>
  <c r="H69" i="4"/>
  <c r="F69" i="4"/>
  <c r="I69" i="4" s="1"/>
  <c r="N68" i="4"/>
  <c r="H68" i="4"/>
  <c r="F68" i="4"/>
  <c r="G68" i="4" s="1"/>
  <c r="N67" i="4"/>
  <c r="H67" i="4"/>
  <c r="F67" i="4"/>
  <c r="N66" i="4"/>
  <c r="H66" i="4"/>
  <c r="J66" i="4" s="1"/>
  <c r="F66" i="4"/>
  <c r="I66" i="4" s="1"/>
  <c r="N65" i="4"/>
  <c r="H65" i="4"/>
  <c r="F65" i="4"/>
  <c r="I65" i="4" s="1"/>
  <c r="N64" i="4"/>
  <c r="H64" i="4"/>
  <c r="F64" i="4"/>
  <c r="G64" i="4" s="1"/>
  <c r="N63" i="4"/>
  <c r="H63" i="4"/>
  <c r="F63" i="4"/>
  <c r="N62" i="4"/>
  <c r="H62" i="4"/>
  <c r="F62" i="4"/>
  <c r="I62" i="4" s="1"/>
  <c r="N61" i="4"/>
  <c r="H61" i="4"/>
  <c r="F61" i="4"/>
  <c r="I61" i="4" s="1"/>
  <c r="N60" i="4"/>
  <c r="H60" i="4"/>
  <c r="F60" i="4"/>
  <c r="G60" i="4" s="1"/>
  <c r="N59" i="4"/>
  <c r="H59" i="4"/>
  <c r="F59" i="4"/>
  <c r="G59" i="4" s="1"/>
  <c r="N58" i="4"/>
  <c r="H58" i="4"/>
  <c r="F58" i="4"/>
  <c r="N57" i="4"/>
  <c r="H57" i="4"/>
  <c r="F57" i="4"/>
  <c r="I57" i="4" s="1"/>
  <c r="N56" i="4"/>
  <c r="H56" i="4"/>
  <c r="F56" i="4"/>
  <c r="G56" i="4" s="1"/>
  <c r="N55" i="4"/>
  <c r="H55" i="4"/>
  <c r="F55" i="4"/>
  <c r="G55" i="4" s="1"/>
  <c r="N54" i="4"/>
  <c r="H54" i="4"/>
  <c r="J54" i="4" s="1"/>
  <c r="F54" i="4"/>
  <c r="I54" i="4" s="1"/>
  <c r="N53" i="4"/>
  <c r="H53" i="4"/>
  <c r="F53" i="4"/>
  <c r="I53" i="4" s="1"/>
  <c r="N52" i="4"/>
  <c r="H52" i="4"/>
  <c r="F52" i="4"/>
  <c r="G52" i="4" s="1"/>
  <c r="N51" i="4"/>
  <c r="H51" i="4"/>
  <c r="F51" i="4"/>
  <c r="N50" i="4"/>
  <c r="H50" i="4"/>
  <c r="F50" i="4"/>
  <c r="I50" i="4" s="1"/>
  <c r="N49" i="4"/>
  <c r="H49" i="4"/>
  <c r="F49" i="4"/>
  <c r="I49" i="4" s="1"/>
  <c r="N48" i="4"/>
  <c r="H48" i="4"/>
  <c r="F48" i="4"/>
  <c r="I48" i="4" s="1"/>
  <c r="N47" i="4"/>
  <c r="H47" i="4"/>
  <c r="F47" i="4"/>
  <c r="N46" i="4"/>
  <c r="H46" i="4"/>
  <c r="F46" i="4"/>
  <c r="N45" i="4"/>
  <c r="H45" i="4"/>
  <c r="F45" i="4"/>
  <c r="N44" i="4"/>
  <c r="H44" i="4"/>
  <c r="F44" i="4"/>
  <c r="G44" i="4" s="1"/>
  <c r="N43" i="4"/>
  <c r="H43" i="4"/>
  <c r="J43" i="4" s="1"/>
  <c r="F43" i="4"/>
  <c r="I43" i="4" s="1"/>
  <c r="N42" i="4"/>
  <c r="H42" i="4"/>
  <c r="F42" i="4"/>
  <c r="I42" i="4" s="1"/>
  <c r="N41" i="4"/>
  <c r="H41" i="4"/>
  <c r="F41" i="4"/>
  <c r="G41" i="4" s="1"/>
  <c r="N40" i="4"/>
  <c r="H40" i="4"/>
  <c r="F40" i="4"/>
  <c r="G40" i="4" s="1"/>
  <c r="N39" i="4"/>
  <c r="H39" i="4"/>
  <c r="F39" i="4"/>
  <c r="I39" i="4" s="1"/>
  <c r="N38" i="4"/>
  <c r="H38" i="4"/>
  <c r="F38" i="4"/>
  <c r="G38" i="4" s="1"/>
  <c r="N37" i="4"/>
  <c r="H37" i="4"/>
  <c r="F37" i="4"/>
  <c r="N36" i="4"/>
  <c r="H36" i="4"/>
  <c r="F36" i="4"/>
  <c r="G36" i="4" s="1"/>
  <c r="N35" i="4"/>
  <c r="H35" i="4"/>
  <c r="F35" i="4"/>
  <c r="I35" i="4" s="1"/>
  <c r="N34" i="4"/>
  <c r="H34" i="4"/>
  <c r="F34" i="4"/>
  <c r="I34" i="4" s="1"/>
  <c r="N33" i="4"/>
  <c r="H33" i="4"/>
  <c r="F33" i="4"/>
  <c r="G33" i="4" s="1"/>
  <c r="N32" i="4"/>
  <c r="H32" i="4"/>
  <c r="F32" i="4"/>
  <c r="I32" i="4" s="1"/>
  <c r="N31" i="4"/>
  <c r="H31" i="4"/>
  <c r="F31" i="4"/>
  <c r="I31" i="4" s="1"/>
  <c r="N30" i="4"/>
  <c r="H30" i="4"/>
  <c r="F30" i="4"/>
  <c r="I30" i="4" s="1"/>
  <c r="N29" i="4"/>
  <c r="H29" i="4"/>
  <c r="F29" i="4"/>
  <c r="N28" i="4"/>
  <c r="H28" i="4"/>
  <c r="F28" i="4"/>
  <c r="G28" i="4" s="1"/>
  <c r="N27" i="4"/>
  <c r="H27" i="4"/>
  <c r="F27" i="4"/>
  <c r="I27" i="4" s="1"/>
  <c r="N26" i="4"/>
  <c r="H26" i="4"/>
  <c r="F26" i="4"/>
  <c r="G26" i="4" s="1"/>
  <c r="N25" i="4"/>
  <c r="H25" i="4"/>
  <c r="F25" i="4"/>
  <c r="G25" i="4" s="1"/>
  <c r="N24" i="4"/>
  <c r="H24" i="4"/>
  <c r="F24" i="4"/>
  <c r="I24" i="4" s="1"/>
  <c r="N23" i="4"/>
  <c r="H23" i="4"/>
  <c r="F23" i="4"/>
  <c r="I23" i="4" s="1"/>
  <c r="N22" i="4"/>
  <c r="H22" i="4"/>
  <c r="F22" i="4"/>
  <c r="I22" i="4" s="1"/>
  <c r="N21" i="4"/>
  <c r="H21" i="4"/>
  <c r="F21" i="4"/>
  <c r="N20" i="4"/>
  <c r="H20" i="4"/>
  <c r="F20" i="4"/>
  <c r="G20" i="4" s="1"/>
  <c r="N19" i="4"/>
  <c r="H19" i="4"/>
  <c r="F19" i="4"/>
  <c r="I19" i="4" s="1"/>
  <c r="N18" i="4"/>
  <c r="H18" i="4"/>
  <c r="F18" i="4"/>
  <c r="G18" i="4" s="1"/>
  <c r="N17" i="4"/>
  <c r="H17" i="4"/>
  <c r="F17" i="4"/>
  <c r="G17" i="4" s="1"/>
  <c r="N16" i="4"/>
  <c r="H16" i="4"/>
  <c r="F16" i="4"/>
  <c r="I16" i="4" s="1"/>
  <c r="N15" i="4"/>
  <c r="H15" i="4"/>
  <c r="F15" i="4"/>
  <c r="I15" i="4" s="1"/>
  <c r="N14" i="4"/>
  <c r="H14" i="4"/>
  <c r="J14" i="4" s="1"/>
  <c r="F14" i="4"/>
  <c r="I14" i="4" s="1"/>
  <c r="N13" i="4"/>
  <c r="H13" i="4"/>
  <c r="F13" i="4"/>
  <c r="I13" i="4" s="1"/>
  <c r="N12" i="4"/>
  <c r="H12" i="4"/>
  <c r="F12" i="4"/>
  <c r="I12" i="4" s="1"/>
  <c r="N11" i="4"/>
  <c r="H11" i="4"/>
  <c r="F11" i="4"/>
  <c r="G11" i="4" s="1"/>
  <c r="N10" i="4"/>
  <c r="H10" i="4"/>
  <c r="F10" i="4"/>
  <c r="G10" i="4" s="1"/>
  <c r="N9" i="4"/>
  <c r="H9" i="4"/>
  <c r="F9" i="4"/>
  <c r="I9" i="4" s="1"/>
  <c r="N8" i="4"/>
  <c r="H8" i="4"/>
  <c r="F8" i="4"/>
  <c r="I8" i="4" s="1"/>
  <c r="N7" i="4"/>
  <c r="H7" i="4"/>
  <c r="F7" i="4"/>
  <c r="G7" i="4" s="1"/>
  <c r="N6" i="4"/>
  <c r="H6" i="4"/>
  <c r="F6" i="4"/>
  <c r="G6" i="4" s="1"/>
  <c r="N5" i="4"/>
  <c r="H5" i="4"/>
  <c r="F5" i="4"/>
  <c r="I5" i="4" s="1"/>
  <c r="N4" i="4"/>
  <c r="H4" i="4"/>
  <c r="F4" i="4"/>
  <c r="I4" i="4" s="1"/>
  <c r="N3" i="4"/>
  <c r="H3" i="4"/>
  <c r="F3" i="4"/>
  <c r="G3" i="4" s="1"/>
  <c r="N2" i="4"/>
  <c r="H2" i="4"/>
  <c r="F2" i="4"/>
  <c r="G2" i="4" s="1"/>
  <c r="L107" i="1"/>
  <c r="I107" i="1"/>
  <c r="H107" i="1"/>
  <c r="L106" i="1"/>
  <c r="I106" i="1"/>
  <c r="H106" i="1"/>
  <c r="I105" i="1"/>
  <c r="H105" i="1"/>
  <c r="L105" i="1" s="1"/>
  <c r="I104" i="1"/>
  <c r="H104" i="1"/>
  <c r="L104" i="1" s="1"/>
  <c r="L103" i="1"/>
  <c r="I103" i="1"/>
  <c r="H103" i="1"/>
  <c r="L102" i="1"/>
  <c r="I102" i="1"/>
  <c r="H102" i="1"/>
  <c r="I101" i="1"/>
  <c r="H101" i="1"/>
  <c r="L101" i="1" s="1"/>
  <c r="I100" i="1"/>
  <c r="H100" i="1"/>
  <c r="L100" i="1" s="1"/>
  <c r="L99" i="1"/>
  <c r="I99" i="1"/>
  <c r="H99" i="1"/>
  <c r="L98" i="1"/>
  <c r="I98" i="1"/>
  <c r="H98" i="1"/>
  <c r="I97" i="1"/>
  <c r="H97" i="1"/>
  <c r="L97" i="1" s="1"/>
  <c r="I96" i="1"/>
  <c r="H96" i="1"/>
  <c r="L96" i="1" s="1"/>
  <c r="L95" i="1"/>
  <c r="I95" i="1"/>
  <c r="H95" i="1"/>
  <c r="L94" i="1"/>
  <c r="I94" i="1"/>
  <c r="H94" i="1"/>
  <c r="I93" i="1"/>
  <c r="H93" i="1"/>
  <c r="L93" i="1" s="1"/>
  <c r="I92" i="1"/>
  <c r="H92" i="1"/>
  <c r="L92" i="1" s="1"/>
  <c r="L91" i="1"/>
  <c r="I91" i="1"/>
  <c r="H91" i="1"/>
  <c r="L90" i="1"/>
  <c r="I90" i="1"/>
  <c r="H90" i="1"/>
  <c r="I89" i="1"/>
  <c r="H89" i="1"/>
  <c r="L89" i="1" s="1"/>
  <c r="I88" i="1"/>
  <c r="H88" i="1"/>
  <c r="L88" i="1" s="1"/>
  <c r="L87" i="1"/>
  <c r="I87" i="1"/>
  <c r="H87" i="1"/>
  <c r="L86" i="1"/>
  <c r="I86" i="1"/>
  <c r="H86" i="1"/>
  <c r="I85" i="1"/>
  <c r="H85" i="1"/>
  <c r="L85" i="1" s="1"/>
  <c r="I84" i="1"/>
  <c r="H84" i="1"/>
  <c r="L84" i="1" s="1"/>
  <c r="L83" i="1"/>
  <c r="I83" i="1"/>
  <c r="H83" i="1"/>
  <c r="L82" i="1"/>
  <c r="I82" i="1"/>
  <c r="H82" i="1"/>
  <c r="I81" i="1"/>
  <c r="H81" i="1"/>
  <c r="L81" i="1" s="1"/>
  <c r="I80" i="1"/>
  <c r="H80" i="1"/>
  <c r="L80" i="1" s="1"/>
  <c r="L79" i="1"/>
  <c r="I79" i="1"/>
  <c r="H79" i="1"/>
  <c r="L78" i="1"/>
  <c r="I78" i="1"/>
  <c r="H78" i="1"/>
  <c r="I77" i="1"/>
  <c r="H77" i="1"/>
  <c r="L77" i="1" s="1"/>
  <c r="I76" i="1"/>
  <c r="H76" i="1"/>
  <c r="L76" i="1" s="1"/>
  <c r="L75" i="1"/>
  <c r="I75" i="1"/>
  <c r="H75" i="1"/>
  <c r="L74" i="1"/>
  <c r="I74" i="1"/>
  <c r="H74" i="1"/>
  <c r="I73" i="1"/>
  <c r="H73" i="1"/>
  <c r="L73" i="1" s="1"/>
  <c r="I72" i="1"/>
  <c r="H72" i="1"/>
  <c r="L72" i="1" s="1"/>
  <c r="L71" i="1"/>
  <c r="I71" i="1"/>
  <c r="H71" i="1"/>
  <c r="L70" i="1"/>
  <c r="I70" i="1"/>
  <c r="H70" i="1"/>
  <c r="I69" i="1"/>
  <c r="H69" i="1"/>
  <c r="L69" i="1" s="1"/>
  <c r="I68" i="1"/>
  <c r="H68" i="1"/>
  <c r="L68" i="1" s="1"/>
  <c r="L67" i="1"/>
  <c r="I67" i="1"/>
  <c r="H67" i="1"/>
  <c r="L66" i="1"/>
  <c r="I66" i="1"/>
  <c r="H66" i="1"/>
  <c r="I65" i="1"/>
  <c r="H65" i="1"/>
  <c r="L65" i="1" s="1"/>
  <c r="I64" i="1"/>
  <c r="H64" i="1"/>
  <c r="L64" i="1" s="1"/>
  <c r="L63" i="1"/>
  <c r="I63" i="1"/>
  <c r="H63" i="1"/>
  <c r="L62" i="1"/>
  <c r="I62" i="1"/>
  <c r="H62" i="1"/>
  <c r="I61" i="1"/>
  <c r="H61" i="1"/>
  <c r="L61" i="1" s="1"/>
  <c r="I60" i="1"/>
  <c r="H60" i="1"/>
  <c r="L60" i="1" s="1"/>
  <c r="L59" i="1"/>
  <c r="I59" i="1"/>
  <c r="H59" i="1"/>
  <c r="L58" i="1"/>
  <c r="I58" i="1"/>
  <c r="H58" i="1"/>
  <c r="I57" i="1"/>
  <c r="H57" i="1"/>
  <c r="L57" i="1" s="1"/>
  <c r="I56" i="1"/>
  <c r="H56" i="1"/>
  <c r="L56" i="1" s="1"/>
  <c r="L55" i="1"/>
  <c r="I55" i="1"/>
  <c r="H55" i="1"/>
  <c r="L54" i="1"/>
  <c r="I54" i="1"/>
  <c r="H54" i="1"/>
  <c r="I53" i="1"/>
  <c r="H53" i="1"/>
  <c r="L53" i="1" s="1"/>
  <c r="I52" i="1"/>
  <c r="H52" i="1"/>
  <c r="L52" i="1" s="1"/>
  <c r="L51" i="1"/>
  <c r="I51" i="1"/>
  <c r="H51" i="1"/>
  <c r="L50" i="1"/>
  <c r="I50" i="1"/>
  <c r="H50" i="1"/>
  <c r="I49" i="1"/>
  <c r="H49" i="1"/>
  <c r="L49" i="1" s="1"/>
  <c r="I48" i="1"/>
  <c r="H48" i="1"/>
  <c r="L48" i="1" s="1"/>
  <c r="L47" i="1"/>
  <c r="I47" i="1"/>
  <c r="H47" i="1"/>
  <c r="L46" i="1"/>
  <c r="I46" i="1"/>
  <c r="H46" i="1"/>
  <c r="I45" i="1"/>
  <c r="H45" i="1"/>
  <c r="L45" i="1" s="1"/>
  <c r="I44" i="1"/>
  <c r="H44" i="1"/>
  <c r="L44" i="1" s="1"/>
  <c r="L43" i="1"/>
  <c r="I43" i="1"/>
  <c r="H43" i="1"/>
  <c r="L42" i="1"/>
  <c r="I42" i="1"/>
  <c r="H42" i="1"/>
  <c r="I41" i="1"/>
  <c r="H41" i="1"/>
  <c r="L41" i="1" s="1"/>
  <c r="I40" i="1"/>
  <c r="H40" i="1"/>
  <c r="L40" i="1" s="1"/>
  <c r="L39" i="1"/>
  <c r="I39" i="1"/>
  <c r="H39" i="1"/>
  <c r="L38" i="1"/>
  <c r="I38" i="1"/>
  <c r="H38" i="1"/>
  <c r="I37" i="1"/>
  <c r="H37" i="1"/>
  <c r="L37" i="1" s="1"/>
  <c r="L36" i="1"/>
  <c r="I36" i="1"/>
  <c r="H36" i="1"/>
  <c r="L35" i="1"/>
  <c r="N35" i="1" s="1"/>
  <c r="I35" i="1"/>
  <c r="H35" i="1"/>
  <c r="N34" i="1"/>
  <c r="O34" i="1" s="1"/>
  <c r="I34" i="1"/>
  <c r="H34" i="1"/>
  <c r="L34" i="1" s="1"/>
  <c r="N33" i="1"/>
  <c r="O33" i="1" s="1"/>
  <c r="I33" i="1"/>
  <c r="H33" i="1"/>
  <c r="L33" i="1" s="1"/>
  <c r="I32" i="1"/>
  <c r="H32" i="1"/>
  <c r="L32" i="1" s="1"/>
  <c r="I31" i="1"/>
  <c r="H31" i="1"/>
  <c r="L31" i="1" s="1"/>
  <c r="L30" i="1"/>
  <c r="I30" i="1"/>
  <c r="H30" i="1"/>
  <c r="L29" i="1"/>
  <c r="I29" i="1"/>
  <c r="H29" i="1"/>
  <c r="I28" i="1"/>
  <c r="H28" i="1"/>
  <c r="L28" i="1" s="1"/>
  <c r="I27" i="1"/>
  <c r="H27" i="1"/>
  <c r="L27" i="1" s="1"/>
  <c r="L26" i="1"/>
  <c r="I26" i="1"/>
  <c r="H26" i="1"/>
  <c r="L25" i="1"/>
  <c r="I25" i="1"/>
  <c r="H25" i="1"/>
  <c r="I24" i="1"/>
  <c r="H24" i="1"/>
  <c r="L24" i="1" s="1"/>
  <c r="I23" i="1"/>
  <c r="H23" i="1"/>
  <c r="L23" i="1" s="1"/>
  <c r="L22" i="1"/>
  <c r="I22" i="1"/>
  <c r="H22" i="1"/>
  <c r="I21" i="1"/>
  <c r="H21" i="1"/>
  <c r="L21" i="1" s="1"/>
  <c r="I20" i="1"/>
  <c r="H20" i="1"/>
  <c r="L20" i="1" s="1"/>
  <c r="L19" i="1"/>
  <c r="I19" i="1"/>
  <c r="H19" i="1"/>
  <c r="L18" i="1"/>
  <c r="I18" i="1"/>
  <c r="H18" i="1"/>
  <c r="I17" i="1"/>
  <c r="H17" i="1"/>
  <c r="L17" i="1" s="1"/>
  <c r="I16" i="1"/>
  <c r="H16" i="1"/>
  <c r="L16" i="1" s="1"/>
  <c r="L15" i="1"/>
  <c r="I15" i="1"/>
  <c r="H15" i="1"/>
  <c r="L14" i="1"/>
  <c r="N14" i="1" s="1"/>
  <c r="I14" i="1"/>
  <c r="H14" i="1"/>
  <c r="P13" i="1"/>
  <c r="I13" i="1"/>
  <c r="H13" i="1"/>
  <c r="L13" i="1" s="1"/>
  <c r="L12" i="1"/>
  <c r="I12" i="1"/>
  <c r="H12" i="1"/>
  <c r="I11" i="1"/>
  <c r="H11" i="1"/>
  <c r="L11" i="1" s="1"/>
  <c r="I10" i="1"/>
  <c r="H10" i="1"/>
  <c r="L10" i="1" s="1"/>
  <c r="P9" i="1"/>
  <c r="L9" i="1"/>
  <c r="I9" i="1"/>
  <c r="H9" i="1"/>
  <c r="P8" i="1"/>
  <c r="L8" i="1"/>
  <c r="I8" i="1"/>
  <c r="H8" i="1"/>
  <c r="J61" i="4" l="1"/>
  <c r="J101" i="4"/>
  <c r="J12" i="4"/>
  <c r="K12" i="4" s="1"/>
  <c r="L12" i="4" s="1"/>
  <c r="M12" i="4" s="1"/>
  <c r="J78" i="4"/>
  <c r="K78" i="4" s="1"/>
  <c r="I52" i="4"/>
  <c r="I38" i="4"/>
  <c r="J5" i="4"/>
  <c r="K5" i="4" s="1"/>
  <c r="L5" i="4" s="1"/>
  <c r="M5" i="4" s="1"/>
  <c r="I18" i="4"/>
  <c r="J18" i="4" s="1"/>
  <c r="K18" i="4" s="1"/>
  <c r="I40" i="4"/>
  <c r="J40" i="4" s="1"/>
  <c r="K40" i="4" s="1"/>
  <c r="L40" i="4" s="1"/>
  <c r="G65" i="4"/>
  <c r="G66" i="4"/>
  <c r="J75" i="4"/>
  <c r="K75" i="4" s="1"/>
  <c r="L75" i="4" s="1"/>
  <c r="M75" i="4" s="1"/>
  <c r="J80" i="4"/>
  <c r="K80" i="4" s="1"/>
  <c r="J15" i="4"/>
  <c r="K15" i="4" s="1"/>
  <c r="L15" i="4" s="1"/>
  <c r="J50" i="4"/>
  <c r="K50" i="4" s="1"/>
  <c r="J89" i="4"/>
  <c r="K89" i="4" s="1"/>
  <c r="G34" i="4"/>
  <c r="G57" i="4"/>
  <c r="G72" i="4"/>
  <c r="J34" i="4"/>
  <c r="K34" i="4" s="1"/>
  <c r="J57" i="4"/>
  <c r="K57" i="4" s="1"/>
  <c r="L57" i="4" s="1"/>
  <c r="M57" i="4" s="1"/>
  <c r="G61" i="4"/>
  <c r="G62" i="4"/>
  <c r="G69" i="4"/>
  <c r="G70" i="4"/>
  <c r="I87" i="4"/>
  <c r="J88" i="4"/>
  <c r="K88" i="4" s="1"/>
  <c r="J16" i="4"/>
  <c r="K16" i="4" s="1"/>
  <c r="J22" i="4"/>
  <c r="K22" i="4" s="1"/>
  <c r="L22" i="4" s="1"/>
  <c r="G48" i="4"/>
  <c r="G88" i="4"/>
  <c r="G9" i="4"/>
  <c r="I55" i="4"/>
  <c r="J85" i="4"/>
  <c r="K85" i="4" s="1"/>
  <c r="L85" i="4" s="1"/>
  <c r="M85" i="4" s="1"/>
  <c r="G23" i="4"/>
  <c r="G24" i="4"/>
  <c r="J27" i="4"/>
  <c r="K27" i="4" s="1"/>
  <c r="J53" i="4"/>
  <c r="K53" i="4" s="1"/>
  <c r="L53" i="4" s="1"/>
  <c r="J62" i="4"/>
  <c r="K62" i="4" s="1"/>
  <c r="L62" i="4" s="1"/>
  <c r="M62" i="4" s="1"/>
  <c r="J69" i="4"/>
  <c r="K69" i="4" s="1"/>
  <c r="L69" i="4" s="1"/>
  <c r="M69" i="4" s="1"/>
  <c r="I71" i="4"/>
  <c r="J72" i="4"/>
  <c r="K72" i="4" s="1"/>
  <c r="I76" i="4"/>
  <c r="G80" i="4"/>
  <c r="I84" i="4"/>
  <c r="G92" i="4"/>
  <c r="I96" i="4"/>
  <c r="G100" i="4"/>
  <c r="J23" i="4"/>
  <c r="K23" i="4" s="1"/>
  <c r="L23" i="4" s="1"/>
  <c r="M23" i="4" s="1"/>
  <c r="J24" i="4"/>
  <c r="K24" i="4" s="1"/>
  <c r="L24" i="4" s="1"/>
  <c r="M24" i="4" s="1"/>
  <c r="I59" i="4"/>
  <c r="J59" i="4" s="1"/>
  <c r="K59" i="4" s="1"/>
  <c r="I91" i="4"/>
  <c r="J91" i="4" s="1"/>
  <c r="K91" i="4" s="1"/>
  <c r="J71" i="4"/>
  <c r="G5" i="4"/>
  <c r="I25" i="4"/>
  <c r="J25" i="4" s="1"/>
  <c r="K25" i="4" s="1"/>
  <c r="L25" i="4" s="1"/>
  <c r="J35" i="4"/>
  <c r="K35" i="4" s="1"/>
  <c r="J55" i="4"/>
  <c r="K55" i="4" s="1"/>
  <c r="J98" i="4"/>
  <c r="K98" i="4" s="1"/>
  <c r="L98" i="4" s="1"/>
  <c r="M98" i="4" s="1"/>
  <c r="G4" i="4"/>
  <c r="G8" i="4"/>
  <c r="G12" i="4"/>
  <c r="G14" i="4"/>
  <c r="G16" i="4"/>
  <c r="G22" i="4"/>
  <c r="I26" i="4"/>
  <c r="J26" i="4" s="1"/>
  <c r="G30" i="4"/>
  <c r="G32" i="4"/>
  <c r="J38" i="4"/>
  <c r="J39" i="4"/>
  <c r="K39" i="4" s="1"/>
  <c r="L39" i="4" s="1"/>
  <c r="M39" i="4" s="1"/>
  <c r="G42" i="4"/>
  <c r="I56" i="4"/>
  <c r="J56" i="4" s="1"/>
  <c r="K56" i="4" s="1"/>
  <c r="I60" i="4"/>
  <c r="J60" i="4" s="1"/>
  <c r="K60" i="4" s="1"/>
  <c r="I64" i="4"/>
  <c r="J64" i="4" s="1"/>
  <c r="K64" i="4" s="1"/>
  <c r="I68" i="4"/>
  <c r="J68" i="4" s="1"/>
  <c r="G73" i="4"/>
  <c r="G77" i="4"/>
  <c r="G78" i="4"/>
  <c r="G81" i="4"/>
  <c r="G82" i="4"/>
  <c r="J84" i="4"/>
  <c r="G85" i="4"/>
  <c r="J86" i="4"/>
  <c r="K86" i="4" s="1"/>
  <c r="L86" i="4" s="1"/>
  <c r="M86" i="4" s="1"/>
  <c r="G89" i="4"/>
  <c r="G93" i="4"/>
  <c r="G94" i="4"/>
  <c r="J96" i="4"/>
  <c r="G97" i="4"/>
  <c r="G98" i="4"/>
  <c r="J100" i="4"/>
  <c r="K100" i="4" s="1"/>
  <c r="G101" i="4"/>
  <c r="I2" i="4"/>
  <c r="J2" i="4" s="1"/>
  <c r="K2" i="4" s="1"/>
  <c r="I3" i="4"/>
  <c r="J4" i="4"/>
  <c r="K4" i="4" s="1"/>
  <c r="L4" i="4" s="1"/>
  <c r="M4" i="4" s="1"/>
  <c r="I7" i="4"/>
  <c r="J7" i="4" s="1"/>
  <c r="J8" i="4"/>
  <c r="K8" i="4" s="1"/>
  <c r="L8" i="4" s="1"/>
  <c r="I11" i="4"/>
  <c r="J11" i="4" s="1"/>
  <c r="K11" i="4" s="1"/>
  <c r="K14" i="4"/>
  <c r="L14" i="4" s="1"/>
  <c r="M14" i="4" s="1"/>
  <c r="J30" i="4"/>
  <c r="K30" i="4" s="1"/>
  <c r="L30" i="4" s="1"/>
  <c r="M30" i="4" s="1"/>
  <c r="I41" i="4"/>
  <c r="J41" i="4" s="1"/>
  <c r="K41" i="4" s="1"/>
  <c r="I44" i="4"/>
  <c r="J73" i="4"/>
  <c r="K73" i="4" s="1"/>
  <c r="L73" i="4" s="1"/>
  <c r="M73" i="4" s="1"/>
  <c r="J81" i="4"/>
  <c r="K81" i="4" s="1"/>
  <c r="L81" i="4" s="1"/>
  <c r="J82" i="4"/>
  <c r="K82" i="4" s="1"/>
  <c r="L82" i="4" s="1"/>
  <c r="M82" i="4" s="1"/>
  <c r="J94" i="4"/>
  <c r="K94" i="4" s="1"/>
  <c r="K101" i="4"/>
  <c r="L101" i="4" s="1"/>
  <c r="M101" i="4" s="1"/>
  <c r="I17" i="4"/>
  <c r="J19" i="4"/>
  <c r="K19" i="4" s="1"/>
  <c r="I20" i="4"/>
  <c r="J20" i="4" s="1"/>
  <c r="K20" i="4" s="1"/>
  <c r="I33" i="4"/>
  <c r="J33" i="4" s="1"/>
  <c r="K33" i="4" s="1"/>
  <c r="L33" i="4" s="1"/>
  <c r="G49" i="4"/>
  <c r="G50" i="4"/>
  <c r="J52" i="4"/>
  <c r="G53" i="4"/>
  <c r="G54" i="4"/>
  <c r="J32" i="4"/>
  <c r="K32" i="4" s="1"/>
  <c r="L32" i="4" s="1"/>
  <c r="M32" i="4" s="1"/>
  <c r="K54" i="4"/>
  <c r="L54" i="4" s="1"/>
  <c r="M54" i="4" s="1"/>
  <c r="K61" i="4"/>
  <c r="L61" i="4" s="1"/>
  <c r="M61" i="4" s="1"/>
  <c r="K70" i="4"/>
  <c r="L70" i="4" s="1"/>
  <c r="M70" i="4" s="1"/>
  <c r="K66" i="4"/>
  <c r="L66" i="4" s="1"/>
  <c r="M66" i="4" s="1"/>
  <c r="N27" i="1"/>
  <c r="O27" i="1"/>
  <c r="N28" i="1"/>
  <c r="O28" i="1"/>
  <c r="N13" i="1"/>
  <c r="O13" i="1"/>
  <c r="N24" i="1"/>
  <c r="O24" i="1"/>
  <c r="O25" i="1"/>
  <c r="O32" i="1"/>
  <c r="N32" i="1"/>
  <c r="N10" i="1"/>
  <c r="O10" i="1" s="1"/>
  <c r="N16" i="1"/>
  <c r="O16" i="1"/>
  <c r="N21" i="1"/>
  <c r="O21" i="1" s="1"/>
  <c r="N23" i="1"/>
  <c r="O23" i="1"/>
  <c r="O29" i="1"/>
  <c r="N31" i="1"/>
  <c r="O31" i="1"/>
  <c r="P12" i="1"/>
  <c r="O9" i="1"/>
  <c r="N11" i="1"/>
  <c r="O11" i="1" s="1"/>
  <c r="N17" i="1"/>
  <c r="O17" i="1" s="1"/>
  <c r="O18" i="1"/>
  <c r="N20" i="1"/>
  <c r="O20" i="1"/>
  <c r="G13" i="4"/>
  <c r="G83" i="4"/>
  <c r="I83" i="4"/>
  <c r="Q8" i="1"/>
  <c r="N9" i="1"/>
  <c r="N12" i="1"/>
  <c r="O12" i="1" s="1"/>
  <c r="N18" i="1"/>
  <c r="N25" i="1"/>
  <c r="N29" i="1"/>
  <c r="G29" i="4"/>
  <c r="I29" i="4"/>
  <c r="G47" i="4"/>
  <c r="I47" i="4"/>
  <c r="Q6" i="1"/>
  <c r="N8" i="1"/>
  <c r="O14" i="1"/>
  <c r="N15" i="1"/>
  <c r="O15" i="1" s="1"/>
  <c r="N19" i="1"/>
  <c r="O19" i="1" s="1"/>
  <c r="Q21" i="1"/>
  <c r="N22" i="1"/>
  <c r="O22" i="1" s="1"/>
  <c r="N26" i="1"/>
  <c r="O26" i="1" s="1"/>
  <c r="N30" i="1"/>
  <c r="O30" i="1" s="1"/>
  <c r="I6" i="4"/>
  <c r="J9" i="4"/>
  <c r="K9" i="4" s="1"/>
  <c r="G15" i="4"/>
  <c r="I28" i="4"/>
  <c r="G31" i="4"/>
  <c r="G37" i="4"/>
  <c r="I37" i="4"/>
  <c r="I58" i="4"/>
  <c r="J58" i="4" s="1"/>
  <c r="G58" i="4"/>
  <c r="G86" i="4"/>
  <c r="O35" i="1"/>
  <c r="N36" i="1"/>
  <c r="O36" i="1"/>
  <c r="G45" i="4"/>
  <c r="I45" i="4"/>
  <c r="O8" i="1"/>
  <c r="I10" i="4"/>
  <c r="J13" i="4"/>
  <c r="K13" i="4" s="1"/>
  <c r="G21" i="4"/>
  <c r="I21" i="4"/>
  <c r="J31" i="4"/>
  <c r="K31" i="4" s="1"/>
  <c r="I36" i="4"/>
  <c r="J36" i="4" s="1"/>
  <c r="G39" i="4"/>
  <c r="J42" i="4"/>
  <c r="K42" i="4" s="1"/>
  <c r="K43" i="4"/>
  <c r="I74" i="4"/>
  <c r="G74" i="4"/>
  <c r="G19" i="4"/>
  <c r="G27" i="4"/>
  <c r="G35" i="4"/>
  <c r="G43" i="4"/>
  <c r="I46" i="4"/>
  <c r="G46" i="4"/>
  <c r="J48" i="4"/>
  <c r="K48" i="4" s="1"/>
  <c r="G67" i="4"/>
  <c r="I67" i="4"/>
  <c r="G79" i="4"/>
  <c r="I79" i="4"/>
  <c r="G95" i="4"/>
  <c r="I95" i="4"/>
  <c r="G99" i="4"/>
  <c r="I99" i="4"/>
  <c r="G51" i="4"/>
  <c r="I51" i="4"/>
  <c r="G63" i="4"/>
  <c r="I63" i="4"/>
  <c r="I90" i="4"/>
  <c r="G90" i="4"/>
  <c r="J77" i="4"/>
  <c r="K77" i="4" s="1"/>
  <c r="J93" i="4"/>
  <c r="K93" i="4" s="1"/>
  <c r="J49" i="4"/>
  <c r="K49" i="4" s="1"/>
  <c r="J65" i="4"/>
  <c r="K65" i="4" s="1"/>
  <c r="J92" i="4"/>
  <c r="K92" i="4" s="1"/>
  <c r="J97" i="4"/>
  <c r="K97" i="4" s="1"/>
  <c r="K71" i="4" l="1"/>
  <c r="K52" i="4"/>
  <c r="J87" i="4"/>
  <c r="K87" i="4" s="1"/>
  <c r="K38" i="4"/>
  <c r="L38" i="4" s="1"/>
  <c r="J76" i="4"/>
  <c r="K76" i="4" s="1"/>
  <c r="K84" i="4"/>
  <c r="L84" i="4" s="1"/>
  <c r="M84" i="4" s="1"/>
  <c r="M53" i="4"/>
  <c r="J3" i="4"/>
  <c r="K3" i="4" s="1"/>
  <c r="L3" i="4" s="1"/>
  <c r="M3" i="4" s="1"/>
  <c r="K96" i="4"/>
  <c r="L96" i="4" s="1"/>
  <c r="M96" i="4" s="1"/>
  <c r="J90" i="4"/>
  <c r="K90" i="4" s="1"/>
  <c r="L90" i="4" s="1"/>
  <c r="M90" i="4" s="1"/>
  <c r="J79" i="4"/>
  <c r="K79" i="4" s="1"/>
  <c r="L79" i="4" s="1"/>
  <c r="M79" i="4" s="1"/>
  <c r="L16" i="4"/>
  <c r="M16" i="4" s="1"/>
  <c r="M15" i="4"/>
  <c r="M8" i="4"/>
  <c r="J17" i="4"/>
  <c r="K17" i="4" s="1"/>
  <c r="L17" i="4" s="1"/>
  <c r="M17" i="4" s="1"/>
  <c r="J28" i="4"/>
  <c r="K28" i="4" s="1"/>
  <c r="L28" i="4" s="1"/>
  <c r="M28" i="4" s="1"/>
  <c r="J21" i="4"/>
  <c r="K21" i="4" s="1"/>
  <c r="L21" i="4" s="1"/>
  <c r="M21" i="4" s="1"/>
  <c r="J51" i="4"/>
  <c r="K51" i="4" s="1"/>
  <c r="L51" i="4" s="1"/>
  <c r="M51" i="4" s="1"/>
  <c r="J44" i="4"/>
  <c r="K44" i="4" s="1"/>
  <c r="M40" i="4"/>
  <c r="J74" i="4"/>
  <c r="K74" i="4" s="1"/>
  <c r="L74" i="4" s="1"/>
  <c r="M74" i="4" s="1"/>
  <c r="M22" i="4"/>
  <c r="K68" i="4"/>
  <c r="L68" i="4" s="1"/>
  <c r="M68" i="4" s="1"/>
  <c r="J6" i="4"/>
  <c r="K6" i="4" s="1"/>
  <c r="L6" i="4" s="1"/>
  <c r="M6" i="4" s="1"/>
  <c r="J10" i="4"/>
  <c r="K10" i="4" s="1"/>
  <c r="L10" i="4" s="1"/>
  <c r="M10" i="4" s="1"/>
  <c r="J63" i="4"/>
  <c r="K63" i="4" s="1"/>
  <c r="L63" i="4" s="1"/>
  <c r="M63" i="4" s="1"/>
  <c r="M81" i="4"/>
  <c r="J67" i="4"/>
  <c r="K67" i="4" s="1"/>
  <c r="L67" i="4" s="1"/>
  <c r="M67" i="4" s="1"/>
  <c r="K58" i="4"/>
  <c r="L58" i="4" s="1"/>
  <c r="M58" i="4" s="1"/>
  <c r="K7" i="4"/>
  <c r="L7" i="4" s="1"/>
  <c r="M7" i="4" s="1"/>
  <c r="K26" i="4"/>
  <c r="L26" i="4" s="1"/>
  <c r="M26" i="4" s="1"/>
  <c r="K36" i="4"/>
  <c r="L36" i="4" s="1"/>
  <c r="M36" i="4" s="1"/>
  <c r="M33" i="4"/>
  <c r="M25" i="4"/>
  <c r="L65" i="4"/>
  <c r="M65" i="4" s="1"/>
  <c r="L92" i="4"/>
  <c r="M92" i="4" s="1"/>
  <c r="L93" i="4"/>
  <c r="M93" i="4" s="1"/>
  <c r="L97" i="4"/>
  <c r="M97" i="4" s="1"/>
  <c r="L48" i="4"/>
  <c r="M48" i="4" s="1"/>
  <c r="L60" i="4"/>
  <c r="M60" i="4" s="1"/>
  <c r="L59" i="4"/>
  <c r="M59" i="4" s="1"/>
  <c r="L71" i="4"/>
  <c r="M71" i="4" s="1"/>
  <c r="L20" i="4"/>
  <c r="M20" i="4" s="1"/>
  <c r="L77" i="4"/>
  <c r="M77" i="4" s="1"/>
  <c r="L2" i="4"/>
  <c r="M2" i="4" s="1"/>
  <c r="J83" i="4"/>
  <c r="K83" i="4" s="1"/>
  <c r="L42" i="4"/>
  <c r="M42" i="4" s="1"/>
  <c r="L78" i="4"/>
  <c r="M78" i="4" s="1"/>
  <c r="L64" i="4"/>
  <c r="M64" i="4" s="1"/>
  <c r="J95" i="4"/>
  <c r="K95" i="4" s="1"/>
  <c r="L55" i="4"/>
  <c r="M55" i="4" s="1"/>
  <c r="J37" i="4"/>
  <c r="K37" i="4" s="1"/>
  <c r="L27" i="4"/>
  <c r="M27" i="4" s="1"/>
  <c r="L13" i="4"/>
  <c r="M13" i="4" s="1"/>
  <c r="L50" i="4"/>
  <c r="M50" i="4" s="1"/>
  <c r="L11" i="4"/>
  <c r="M11" i="4" s="1"/>
  <c r="L100" i="4"/>
  <c r="M100" i="4" s="1"/>
  <c r="L94" i="4"/>
  <c r="M94" i="4" s="1"/>
  <c r="L89" i="4"/>
  <c r="M89" i="4" s="1"/>
  <c r="L52" i="4"/>
  <c r="M52" i="4" s="1"/>
  <c r="J46" i="4"/>
  <c r="K46" i="4" s="1"/>
  <c r="L43" i="4"/>
  <c r="M43" i="4" s="1"/>
  <c r="J45" i="4"/>
  <c r="K45" i="4" s="1"/>
  <c r="L91" i="4"/>
  <c r="M91" i="4" s="1"/>
  <c r="L9" i="4"/>
  <c r="M9" i="4" s="1"/>
  <c r="L80" i="4"/>
  <c r="M80" i="4" s="1"/>
  <c r="L31" i="4"/>
  <c r="M31" i="4" s="1"/>
  <c r="L18" i="4"/>
  <c r="M18" i="4" s="1"/>
  <c r="J29" i="4"/>
  <c r="K29" i="4" s="1"/>
  <c r="L88" i="4"/>
  <c r="M88" i="4" s="1"/>
  <c r="L56" i="4"/>
  <c r="M56" i="4" s="1"/>
  <c r="L72" i="4"/>
  <c r="M72" i="4" s="1"/>
  <c r="L49" i="4"/>
  <c r="M49" i="4" s="1"/>
  <c r="J99" i="4"/>
  <c r="K99" i="4" s="1"/>
  <c r="L41" i="4"/>
  <c r="M41" i="4" s="1"/>
  <c r="L34" i="4"/>
  <c r="M34" i="4" s="1"/>
  <c r="L19" i="4"/>
  <c r="M19" i="4" s="1"/>
  <c r="J47" i="4"/>
  <c r="K47" i="4" s="1"/>
  <c r="L35" i="4"/>
  <c r="M35" i="4" s="1"/>
  <c r="L87" i="4" l="1"/>
  <c r="M87" i="4" s="1"/>
  <c r="M38" i="4"/>
  <c r="L76" i="4"/>
  <c r="M76" i="4" s="1"/>
  <c r="L44" i="4"/>
  <c r="M44" i="4" s="1"/>
  <c r="L83" i="4"/>
  <c r="M83" i="4" s="1"/>
  <c r="L45" i="4"/>
  <c r="M45" i="4" s="1"/>
  <c r="L95" i="4"/>
  <c r="M95" i="4" s="1"/>
  <c r="L99" i="4"/>
  <c r="M99" i="4" s="1"/>
  <c r="L29" i="4"/>
  <c r="M29" i="4" s="1"/>
  <c r="L46" i="4"/>
  <c r="M46" i="4" s="1"/>
  <c r="L47" i="4"/>
  <c r="M47" i="4" s="1"/>
  <c r="L37" i="4"/>
  <c r="M37" i="4" s="1"/>
</calcChain>
</file>

<file path=xl/sharedStrings.xml><?xml version="1.0" encoding="utf-8"?>
<sst xmlns="http://schemas.openxmlformats.org/spreadsheetml/2006/main" count="709" uniqueCount="172">
  <si>
    <t>Arimo Globals Salary Payment Model</t>
  </si>
  <si>
    <t>Id</t>
  </si>
  <si>
    <t>Name</t>
  </si>
  <si>
    <t>Role</t>
  </si>
  <si>
    <t>Hours Worked(160)</t>
  </si>
  <si>
    <t>Branch</t>
  </si>
  <si>
    <t>Rate</t>
  </si>
  <si>
    <t>Rate Per Hour</t>
  </si>
  <si>
    <t>Performance</t>
  </si>
  <si>
    <t>Amount</t>
  </si>
  <si>
    <t xml:space="preserve">   bonus</t>
  </si>
  <si>
    <t>Tax(7.5%)</t>
  </si>
  <si>
    <t>Payment Due</t>
  </si>
  <si>
    <t>Haruna Abey</t>
  </si>
  <si>
    <t>Manager</t>
  </si>
  <si>
    <t>Wuse</t>
  </si>
  <si>
    <t>Mark Efe</t>
  </si>
  <si>
    <t>Intern</t>
  </si>
  <si>
    <t>Gudu</t>
  </si>
  <si>
    <t>Jenifer Adeo</t>
  </si>
  <si>
    <t>Director</t>
  </si>
  <si>
    <t>Karu</t>
  </si>
  <si>
    <t>Ambrose Chika</t>
  </si>
  <si>
    <t>Acct</t>
  </si>
  <si>
    <t>Apo</t>
  </si>
  <si>
    <t>Benson Ade</t>
  </si>
  <si>
    <t>Sales</t>
  </si>
  <si>
    <t>Lugbe</t>
  </si>
  <si>
    <t>Chikara Chukwunonso</t>
  </si>
  <si>
    <t>A</t>
  </si>
  <si>
    <t>Okon David</t>
  </si>
  <si>
    <t>Fidelis Ajah</t>
  </si>
  <si>
    <t>Shaffi Dauda</t>
  </si>
  <si>
    <t>Philip Ovie</t>
  </si>
  <si>
    <t>Monica Solomon</t>
  </si>
  <si>
    <t>Abraham Adebayo</t>
  </si>
  <si>
    <t>James Andrew</t>
  </si>
  <si>
    <t>Ikenna Chukwu</t>
  </si>
  <si>
    <t>Jeri Emma</t>
  </si>
  <si>
    <t>Effiong Timothy</t>
  </si>
  <si>
    <t>Hanny Mara</t>
  </si>
  <si>
    <t>Jane Maxwell</t>
  </si>
  <si>
    <t>Pat Henry</t>
  </si>
  <si>
    <t>John Uche</t>
  </si>
  <si>
    <t>Harry Umeh</t>
  </si>
  <si>
    <t>Adamu Danladi</t>
  </si>
  <si>
    <t>Daniel Udah</t>
  </si>
  <si>
    <t>Henry Ford</t>
  </si>
  <si>
    <t>Joy Adama</t>
  </si>
  <si>
    <t>Chika Udah</t>
  </si>
  <si>
    <t>Mike Tyson</t>
  </si>
  <si>
    <t>Mark Okonkwo</t>
  </si>
  <si>
    <t>Mercy Audu</t>
  </si>
  <si>
    <t>Jane Aruna</t>
  </si>
  <si>
    <t>Grace  Havens</t>
  </si>
  <si>
    <t>Michael  Usoro</t>
  </si>
  <si>
    <t>Zainab Hameed</t>
  </si>
  <si>
    <t>Ugo Igwe</t>
  </si>
  <si>
    <t>Ade Lawani</t>
  </si>
  <si>
    <t>BEN DUMBARI</t>
  </si>
  <si>
    <t>MUSA ALIYU</t>
  </si>
  <si>
    <t>KEN NWACHUKWU</t>
  </si>
  <si>
    <t>ADEOLA TAIWO</t>
  </si>
  <si>
    <t>JOHN JUMBO</t>
  </si>
  <si>
    <t>Festus  David</t>
  </si>
  <si>
    <t>Anna Smith</t>
  </si>
  <si>
    <t xml:space="preserve">David Gregory </t>
  </si>
  <si>
    <t xml:space="preserve">Grant  Jackson </t>
  </si>
  <si>
    <t>Nancy White</t>
  </si>
  <si>
    <t>Johnson Adekunle</t>
  </si>
  <si>
    <t>Sharon Osemudiamen</t>
  </si>
  <si>
    <t>Uche Sylvanus</t>
  </si>
  <si>
    <t>Bello Mustapha</t>
  </si>
  <si>
    <t>Iniobong Edet</t>
  </si>
  <si>
    <t>Julian Jules</t>
  </si>
  <si>
    <t>Chidi Okoh</t>
  </si>
  <si>
    <t>Joy Andrew</t>
  </si>
  <si>
    <t>Shiloh  Ofure</t>
  </si>
  <si>
    <t>Faith Ugoh</t>
  </si>
  <si>
    <t xml:space="preserve">Paul James </t>
  </si>
  <si>
    <t xml:space="preserve">Wealth Samuel </t>
  </si>
  <si>
    <t>Musa Ibrahim</t>
  </si>
  <si>
    <t>Sa'adatu Lawal</t>
  </si>
  <si>
    <t>Hauwa Bichi</t>
  </si>
  <si>
    <t>Zainab Adamu</t>
  </si>
  <si>
    <t>Saliu Mustapha</t>
  </si>
  <si>
    <t>Haruna Ningi</t>
  </si>
  <si>
    <t>Aderemi Opeyemi</t>
  </si>
  <si>
    <t>Ayodele Micheal</t>
  </si>
  <si>
    <t>Bello Gabriel</t>
  </si>
  <si>
    <t>Jimoh Aishat</t>
  </si>
  <si>
    <t>Obi Fidelia</t>
  </si>
  <si>
    <t>Gabriel Afolayan</t>
  </si>
  <si>
    <t>Folaranmi  Mubash</t>
  </si>
  <si>
    <t>Michelle  Jackson</t>
  </si>
  <si>
    <t>Ajala Diana</t>
  </si>
  <si>
    <t>Andrew Gate</t>
  </si>
  <si>
    <t>Ruth John</t>
  </si>
  <si>
    <t>Benson Abraham</t>
  </si>
  <si>
    <t>James Paul</t>
  </si>
  <si>
    <t>Esther King</t>
  </si>
  <si>
    <t>Uche  Kanu</t>
  </si>
  <si>
    <t>John Ndukwe</t>
  </si>
  <si>
    <t>Mercy Eke</t>
  </si>
  <si>
    <t>Janet Stones</t>
  </si>
  <si>
    <t>Olabisi Adebisi</t>
  </si>
  <si>
    <t>Joe Segun</t>
  </si>
  <si>
    <t>Zee Abee</t>
  </si>
  <si>
    <t>Jane Uche</t>
  </si>
  <si>
    <t>Joy Seun</t>
  </si>
  <si>
    <t xml:space="preserve">Galvin Irwin </t>
  </si>
  <si>
    <t>Joshua Okpe</t>
  </si>
  <si>
    <t>Sarah John</t>
  </si>
  <si>
    <t>Bayo Adewoye</t>
  </si>
  <si>
    <t>Felicia Chukwu</t>
  </si>
  <si>
    <t>Charles Donald</t>
  </si>
  <si>
    <t>Francis Audu</t>
  </si>
  <si>
    <t>ALI  TANKO</t>
  </si>
  <si>
    <t>NKECHI OKAFOR</t>
  </si>
  <si>
    <t>KINGSLEY ABASI</t>
  </si>
  <si>
    <t>ADE TIJANI</t>
  </si>
  <si>
    <t>MARY MOSES</t>
  </si>
  <si>
    <t>Omolara  Akinmusira</t>
  </si>
  <si>
    <t>Omo Oko</t>
  </si>
  <si>
    <t>Performance Table</t>
  </si>
  <si>
    <t>Hours  Metrics</t>
  </si>
  <si>
    <t>Required Input</t>
  </si>
  <si>
    <t xml:space="preserve">Hours  </t>
  </si>
  <si>
    <t>Category</t>
  </si>
  <si>
    <t>Pay by Percentage(%)</t>
  </si>
  <si>
    <t>0-40</t>
  </si>
  <si>
    <t>Poor</t>
  </si>
  <si>
    <t>41-80</t>
  </si>
  <si>
    <t>Good</t>
  </si>
  <si>
    <t>Account</t>
  </si>
  <si>
    <t>81-120</t>
  </si>
  <si>
    <t>Very Good</t>
  </si>
  <si>
    <t>121-160</t>
  </si>
  <si>
    <t>Excellent</t>
  </si>
  <si>
    <t xml:space="preserve">   Bonus</t>
  </si>
  <si>
    <t>Payment</t>
  </si>
  <si>
    <t>Remark</t>
  </si>
  <si>
    <t>Row Labels</t>
  </si>
  <si>
    <t>Grand Total</t>
  </si>
  <si>
    <t>Sum of Id</t>
  </si>
  <si>
    <t>Sum of Rate Per Hour</t>
  </si>
  <si>
    <t>Sum of Performance</t>
  </si>
  <si>
    <t>Sum of Hours Worked(160)</t>
  </si>
  <si>
    <t>Sum of Payment Due</t>
  </si>
  <si>
    <t>Sum of Payment</t>
  </si>
  <si>
    <t>Sum of Amount</t>
  </si>
  <si>
    <t>Sum of    Bonus</t>
  </si>
  <si>
    <t>Amiro Globals Report</t>
  </si>
  <si>
    <t>The dataset was cleaned and I checked for annomalies,black spaces basically all the processes done in data cleaning.</t>
  </si>
  <si>
    <t xml:space="preserve">The following questions were asked: </t>
  </si>
  <si>
    <t>1)Total employee by location.</t>
  </si>
  <si>
    <t>2)Lowest and highest earned role</t>
  </si>
  <si>
    <t>3)Best performed role</t>
  </si>
  <si>
    <t>After cleaning the dataset,using pivot tables we are able to answer the questions with our dashboard</t>
  </si>
  <si>
    <t>and here is a summary of our answers.</t>
  </si>
  <si>
    <t>APO-18</t>
  </si>
  <si>
    <t>GUDU-19</t>
  </si>
  <si>
    <t>WUSE-19</t>
  </si>
  <si>
    <t>LUGBE-25</t>
  </si>
  <si>
    <t>KARU-19</t>
  </si>
  <si>
    <t>1)The total employee by location using filters and count function</t>
  </si>
  <si>
    <t>2)The highest earned role is sales and the lowest earned role is manager</t>
  </si>
  <si>
    <t>3)The best performed role is sales because the work for more hours compared to other roles</t>
  </si>
  <si>
    <t>4)Attendance(most punctual role)</t>
  </si>
  <si>
    <t>5)Total amount,payment,bonus,payment due,apply slicers based on location.</t>
  </si>
  <si>
    <t>4)The most punctual role according to performance is sales</t>
  </si>
  <si>
    <t>5)I applied slicers to identify the total amount,payment,bonus,payment due by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</si>
</sst>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00_);[Red]\(&quot;$&quot;#,##0.00\)"/>
  </numFmts>
  <fonts count="5">
    <font>
      <sz val="11"/>
      <color theme="1"/>
      <name val="Calibri"/>
      <charset val="134"/>
      <scheme val="minor"/>
    </font>
    <font>
      <sz val="11"/>
      <color indexed="63"/>
      <name val="Calibri"/>
      <family val="2"/>
    </font>
    <font>
      <b/>
      <sz val="12"/>
      <color indexed="63"/>
      <name val="Calibri"/>
      <family val="2"/>
    </font>
    <font>
      <b/>
      <sz val="14"/>
      <color indexed="63"/>
      <name val="Calibri"/>
      <family val="2"/>
    </font>
    <font>
      <b/>
      <sz val="11"/>
      <color theme="1"/>
      <name val="Calibri"/>
      <family val="2"/>
      <scheme val="minor"/>
    </font>
  </fonts>
  <fills count="5">
    <fill>
      <patternFill patternType="none"/>
    </fill>
    <fill>
      <patternFill patternType="gray125"/>
    </fill>
    <fill>
      <patternFill patternType="solid">
        <fgColor rgb="FFA9D08E"/>
        <bgColor indexed="21"/>
      </patternFill>
    </fill>
    <fill>
      <patternFill patternType="solid">
        <fgColor theme="9" tint="0.39994506668294322"/>
        <bgColor indexed="64"/>
      </patternFill>
    </fill>
    <fill>
      <patternFill patternType="solid">
        <fgColor theme="1"/>
        <bgColor indexed="64"/>
      </patternFill>
    </fill>
  </fills>
  <borders count="1">
    <border>
      <left/>
      <right/>
      <top/>
      <bottom/>
      <diagonal/>
    </border>
  </borders>
  <cellStyleXfs count="1">
    <xf numFmtId="0" fontId="0" fillId="0" borderId="0">
      <alignment vertical="center"/>
    </xf>
  </cellStyleXfs>
  <cellXfs count="17">
    <xf numFmtId="0" fontId="0" fillId="0" borderId="0" xfId="0">
      <alignment vertical="center"/>
    </xf>
    <xf numFmtId="0" fontId="1" fillId="0" borderId="0" xfId="0" applyFont="1">
      <alignment vertical="center"/>
    </xf>
    <xf numFmtId="0" fontId="2" fillId="0" borderId="0" xfId="0" applyFont="1">
      <alignment vertical="center"/>
    </xf>
    <xf numFmtId="164" fontId="1" fillId="0" borderId="0" xfId="0" applyNumberFormat="1" applyFont="1">
      <alignment vertical="center"/>
    </xf>
    <xf numFmtId="164" fontId="2" fillId="0" borderId="0" xfId="0" applyNumberFormat="1" applyFont="1">
      <alignment vertical="center"/>
    </xf>
    <xf numFmtId="10" fontId="1" fillId="0" borderId="0" xfId="0" applyNumberFormat="1" applyFont="1">
      <alignment vertical="center"/>
    </xf>
    <xf numFmtId="0" fontId="1" fillId="3" borderId="0" xfId="0" applyFont="1" applyFill="1" applyAlignment="1">
      <alignment horizontal="center" vertical="center"/>
    </xf>
    <xf numFmtId="9" fontId="1" fillId="0" borderId="0" xfId="0" applyNumberFormat="1" applyFont="1">
      <alignment vertical="center"/>
    </xf>
    <xf numFmtId="0" fontId="4" fillId="0" borderId="0" xfId="0"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3" fillId="2" borderId="0" xfId="0" applyFont="1" applyFill="1" applyAlignment="1">
      <alignment horizontal="center" vertical="center"/>
    </xf>
    <xf numFmtId="164" fontId="3" fillId="2" borderId="0" xfId="0" applyNumberFormat="1" applyFont="1" applyFill="1" applyAlignment="1">
      <alignment horizontal="center" vertical="center"/>
    </xf>
    <xf numFmtId="0" fontId="1" fillId="3" borderId="0" xfId="0" applyFont="1" applyFill="1" applyAlignment="1">
      <alignment horizontal="center" vertical="center"/>
    </xf>
    <xf numFmtId="165" fontId="1" fillId="3" borderId="0" xfId="0" applyNumberFormat="1" applyFont="1" applyFill="1" applyAlignment="1">
      <alignment horizontal="center" vertical="center"/>
    </xf>
    <xf numFmtId="0" fontId="0" fillId="4" borderId="0" xfId="0" applyFill="1">
      <alignment vertical="center"/>
    </xf>
  </cellXfs>
  <cellStyles count="1">
    <cellStyle name="Normal" xfId="0" builtinId="0"/>
  </cellStyles>
  <dxfs count="14">
    <dxf>
      <font>
        <b val="0"/>
        <i val="0"/>
        <strike val="0"/>
        <condense val="0"/>
        <extend val="0"/>
        <outline val="0"/>
        <shadow val="0"/>
        <u val="none"/>
        <vertAlign val="baseline"/>
        <sz val="11"/>
        <color indexed="63"/>
        <name val="Calibri"/>
        <scheme val="none"/>
      </font>
      <numFmt numFmtId="164" formatCode="&quot;$&quot;#,##0_);[Red]\(&quot;$&quot;#,##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63"/>
        <name val="Calibri"/>
        <scheme val="none"/>
      </font>
      <numFmt numFmtId="164" formatCode="&quot;$&quot;#,##0_);[Red]\(&quot;$&quot;#,##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63"/>
        <name val="Calibri"/>
        <scheme val="none"/>
      </font>
      <numFmt numFmtId="164" formatCode="&quot;$&quot;#,##0_);[Red]\(&quot;$&quot;#,##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63"/>
        <name val="Calibri"/>
        <scheme val="none"/>
      </font>
      <numFmt numFmtId="164" formatCode="&quot;$&quot;#,##0_);[Red]\(&quot;$&quot;#,##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63"/>
        <name val="Calibri"/>
        <scheme val="none"/>
      </font>
      <numFmt numFmtId="164" formatCode="&quot;$&quot;#,##0_);[Red]\(&quot;$&quot;#,##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63"/>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63"/>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63"/>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63"/>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63"/>
        <name val="Calibr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63"/>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63"/>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63"/>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63"/>
        <name val="Calibri"/>
        <scheme val="none"/>
      </font>
      <fill>
        <patternFill patternType="none">
          <fgColor indexed="64"/>
          <bgColor indexed="65"/>
        </patternFill>
      </fill>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[Arimo Global personalwork submitted.xlsx]pivot!PivotTable1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Apo</c:v>
                </c:pt>
                <c:pt idx="1">
                  <c:v>Gudu</c:v>
                </c:pt>
                <c:pt idx="2">
                  <c:v>Karu</c:v>
                </c:pt>
                <c:pt idx="3">
                  <c:v>Lugbe</c:v>
                </c:pt>
                <c:pt idx="4">
                  <c:v>Wuse</c:v>
                </c:pt>
              </c:strCache>
            </c:strRef>
          </c:cat>
          <c:val>
            <c:numRef>
              <c:f>pivot!$B$4:$B$9</c:f>
              <c:numCache>
                <c:formatCode>General</c:formatCode>
                <c:ptCount val="5"/>
                <c:pt idx="0">
                  <c:v>72860</c:v>
                </c:pt>
                <c:pt idx="1">
                  <c:v>76923</c:v>
                </c:pt>
                <c:pt idx="2">
                  <c:v>76942</c:v>
                </c:pt>
                <c:pt idx="3">
                  <c:v>101421</c:v>
                </c:pt>
                <c:pt idx="4">
                  <c:v>76904</c:v>
                </c:pt>
              </c:numCache>
            </c:numRef>
          </c:val>
          <c:extLst>
            <c:ext xmlns:c16="http://schemas.microsoft.com/office/drawing/2014/chart" uri="{C3380CC4-5D6E-409C-BE32-E72D297353CC}">
              <c16:uniqueId val="{00000000-9547-496E-A674-62E148774A24}"/>
            </c:ext>
          </c:extLst>
        </c:ser>
        <c:dLbls>
          <c:dLblPos val="outEnd"/>
          <c:showLegendKey val="0"/>
          <c:showVal val="1"/>
          <c:showCatName val="0"/>
          <c:showSerName val="0"/>
          <c:showPercent val="0"/>
          <c:showBubbleSize val="0"/>
        </c:dLbls>
        <c:gapWidth val="219"/>
        <c:overlap val="-27"/>
        <c:axId val="354891264"/>
        <c:axId val="354891592"/>
      </c:barChart>
      <c:catAx>
        <c:axId val="35489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54891592"/>
        <c:crosses val="autoZero"/>
        <c:auto val="1"/>
        <c:lblAlgn val="ctr"/>
        <c:lblOffset val="100"/>
        <c:noMultiLvlLbl val="0"/>
      </c:catAx>
      <c:valAx>
        <c:axId val="354891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5489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[Arimo Global personalwork submitted.xlsx]pivot!PivotTable2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and Lowest Earned Role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0.16708333333333336"/>
          <c:w val="0.77378937007874016"/>
          <c:h val="0.6293157626130067"/>
        </c:manualLayout>
      </c:layout>
      <c:barChart>
        <c:barDir val="col"/>
        <c:grouping val="clustered"/>
        <c:varyColors val="0"/>
        <c:ser>
          <c:idx val="0"/>
          <c:order val="0"/>
          <c:tx>
            <c:strRef>
              <c:f>pivot!$B$21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pivot!$A$22:$A$27</c:f>
              <c:strCache>
                <c:ptCount val="5"/>
                <c:pt idx="0">
                  <c:v>Acct</c:v>
                </c:pt>
                <c:pt idx="1">
                  <c:v>Director</c:v>
                </c:pt>
                <c:pt idx="2">
                  <c:v>Intern</c:v>
                </c:pt>
                <c:pt idx="3">
                  <c:v>Manager</c:v>
                </c:pt>
                <c:pt idx="4">
                  <c:v>Sales</c:v>
                </c:pt>
              </c:strCache>
            </c:strRef>
          </c:cat>
          <c:val>
            <c:numRef>
              <c:f>pivot!$B$22:$B$27</c:f>
              <c:numCache>
                <c:formatCode>General</c:formatCode>
                <c:ptCount val="5"/>
                <c:pt idx="0">
                  <c:v>64.399999999999991</c:v>
                </c:pt>
                <c:pt idx="1">
                  <c:v>74.40000000000002</c:v>
                </c:pt>
                <c:pt idx="2">
                  <c:v>66.599999999999994</c:v>
                </c:pt>
                <c:pt idx="3">
                  <c:v>66</c:v>
                </c:pt>
                <c:pt idx="4">
                  <c:v>120.19999999999996</c:v>
                </c:pt>
              </c:numCache>
            </c:numRef>
          </c:val>
          <c:extLst>
            <c:ext xmlns:c16="http://schemas.microsoft.com/office/drawing/2014/chart" uri="{C3380CC4-5D6E-409C-BE32-E72D297353CC}">
              <c16:uniqueId val="{00000000-725C-4DB8-9B02-B1B59DAA71E3}"/>
            </c:ext>
          </c:extLst>
        </c:ser>
        <c:dLbls>
          <c:dLblPos val="outEnd"/>
          <c:showLegendKey val="0"/>
          <c:showVal val="1"/>
          <c:showCatName val="0"/>
          <c:showSerName val="0"/>
          <c:showPercent val="0"/>
          <c:showBubbleSize val="0"/>
        </c:dLbls>
        <c:gapWidth val="219"/>
        <c:overlap val="-27"/>
        <c:axId val="534175776"/>
        <c:axId val="534179384"/>
      </c:barChart>
      <c:catAx>
        <c:axId val="53417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4179384"/>
        <c:crosses val="autoZero"/>
        <c:auto val="1"/>
        <c:lblAlgn val="ctr"/>
        <c:lblOffset val="100"/>
        <c:noMultiLvlLbl val="0"/>
      </c:catAx>
      <c:valAx>
        <c:axId val="534179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417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[Arimo Global personalwork submitted.xlsx]pivot!PivotTable3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Best</a:t>
            </a:r>
            <a:r>
              <a:rPr lang="en-GB" baseline="0"/>
              <a:t> Performed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pivot!$B$33</c:f>
              <c:strCache>
                <c:ptCount val="1"/>
                <c:pt idx="0">
                  <c:v>Sum of Performance</c:v>
                </c:pt>
              </c:strCache>
            </c:strRef>
          </c:tx>
          <c:spPr>
            <a:solidFill>
              <a:schemeClr val="accent1"/>
            </a:solidFill>
            <a:ln>
              <a:noFill/>
            </a:ln>
            <a:effectLst/>
          </c:spPr>
          <c:invertIfNegative val="0"/>
          <c:cat>
            <c:strRef>
              <c:f>pivot!$A$34:$A$39</c:f>
              <c:strCache>
                <c:ptCount val="5"/>
                <c:pt idx="0">
                  <c:v>Acct</c:v>
                </c:pt>
                <c:pt idx="1">
                  <c:v>Director</c:v>
                </c:pt>
                <c:pt idx="2">
                  <c:v>Intern</c:v>
                </c:pt>
                <c:pt idx="3">
                  <c:v>Manager</c:v>
                </c:pt>
                <c:pt idx="4">
                  <c:v>Sales</c:v>
                </c:pt>
              </c:strCache>
            </c:strRef>
          </c:cat>
          <c:val>
            <c:numRef>
              <c:f>pivot!$B$34:$B$39</c:f>
              <c:numCache>
                <c:formatCode>General</c:formatCode>
                <c:ptCount val="5"/>
                <c:pt idx="0">
                  <c:v>5126</c:v>
                </c:pt>
                <c:pt idx="1">
                  <c:v>1618</c:v>
                </c:pt>
                <c:pt idx="2">
                  <c:v>7032</c:v>
                </c:pt>
                <c:pt idx="3">
                  <c:v>2714</c:v>
                </c:pt>
                <c:pt idx="4">
                  <c:v>12376</c:v>
                </c:pt>
              </c:numCache>
            </c:numRef>
          </c:val>
          <c:extLst>
            <c:ext xmlns:c16="http://schemas.microsoft.com/office/drawing/2014/chart" uri="{C3380CC4-5D6E-409C-BE32-E72D297353CC}">
              <c16:uniqueId val="{00000000-16F7-43A0-BC42-26F8A47CC4FD}"/>
            </c:ext>
          </c:extLst>
        </c:ser>
        <c:ser>
          <c:idx val="1"/>
          <c:order val="1"/>
          <c:tx>
            <c:strRef>
              <c:f>pivot!$C$33</c:f>
              <c:strCache>
                <c:ptCount val="1"/>
                <c:pt idx="0">
                  <c:v>Sum of Hours Worked(160)</c:v>
                </c:pt>
              </c:strCache>
            </c:strRef>
          </c:tx>
          <c:spPr>
            <a:solidFill>
              <a:schemeClr val="accent2"/>
            </a:solidFill>
            <a:ln>
              <a:noFill/>
            </a:ln>
            <a:effectLst/>
          </c:spPr>
          <c:invertIfNegative val="0"/>
          <c:cat>
            <c:strRef>
              <c:f>pivot!$A$34:$A$39</c:f>
              <c:strCache>
                <c:ptCount val="5"/>
                <c:pt idx="0">
                  <c:v>Acct</c:v>
                </c:pt>
                <c:pt idx="1">
                  <c:v>Director</c:v>
                </c:pt>
                <c:pt idx="2">
                  <c:v>Intern</c:v>
                </c:pt>
                <c:pt idx="3">
                  <c:v>Manager</c:v>
                </c:pt>
                <c:pt idx="4">
                  <c:v>Sales</c:v>
                </c:pt>
              </c:strCache>
            </c:strRef>
          </c:cat>
          <c:val>
            <c:numRef>
              <c:f>pivot!$C$34:$C$39</c:f>
              <c:numCache>
                <c:formatCode>General</c:formatCode>
                <c:ptCount val="5"/>
                <c:pt idx="0">
                  <c:v>2210</c:v>
                </c:pt>
                <c:pt idx="1">
                  <c:v>1721</c:v>
                </c:pt>
                <c:pt idx="2">
                  <c:v>2805</c:v>
                </c:pt>
                <c:pt idx="3">
                  <c:v>1739</c:v>
                </c:pt>
                <c:pt idx="4">
                  <c:v>4152</c:v>
                </c:pt>
              </c:numCache>
            </c:numRef>
          </c:val>
          <c:extLst>
            <c:ext xmlns:c16="http://schemas.microsoft.com/office/drawing/2014/chart" uri="{C3380CC4-5D6E-409C-BE32-E72D297353CC}">
              <c16:uniqueId val="{00000001-16F7-43A0-BC42-26F8A47CC4FD}"/>
            </c:ext>
          </c:extLst>
        </c:ser>
        <c:dLbls>
          <c:showLegendKey val="0"/>
          <c:showVal val="0"/>
          <c:showCatName val="0"/>
          <c:showSerName val="0"/>
          <c:showPercent val="0"/>
          <c:showBubbleSize val="0"/>
        </c:dLbls>
        <c:gapWidth val="219"/>
        <c:overlap val="-27"/>
        <c:axId val="348252608"/>
        <c:axId val="348264416"/>
      </c:barChart>
      <c:catAx>
        <c:axId val="34825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8264416"/>
        <c:crosses val="autoZero"/>
        <c:auto val="1"/>
        <c:lblAlgn val="ctr"/>
        <c:lblOffset val="100"/>
        <c:noMultiLvlLbl val="0"/>
      </c:catAx>
      <c:valAx>
        <c:axId val="34826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825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[Arimo Global personalwork submitted.xlsx]pivot!PivotTable4</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pivot!$B$44</c:f>
              <c:strCache>
                <c:ptCount val="1"/>
                <c:pt idx="0">
                  <c:v>Sum of Payment Due</c:v>
                </c:pt>
              </c:strCache>
            </c:strRef>
          </c:tx>
          <c:spPr>
            <a:solidFill>
              <a:schemeClr val="accent1"/>
            </a:solidFill>
            <a:ln>
              <a:noFill/>
            </a:ln>
            <a:effectLst/>
          </c:spPr>
          <c:invertIfNegative val="0"/>
          <c:cat>
            <c:strRef>
              <c:f>pivot!$A$45:$A$46</c:f>
              <c:strCache>
                <c:ptCount val="1"/>
                <c:pt idx="0">
                  <c:v>Wuse</c:v>
                </c:pt>
              </c:strCache>
            </c:strRef>
          </c:cat>
          <c:val>
            <c:numRef>
              <c:f>pivot!$B$45:$B$46</c:f>
              <c:numCache>
                <c:formatCode>General</c:formatCode>
                <c:ptCount val="1"/>
                <c:pt idx="0">
                  <c:v>10385.159999999998</c:v>
                </c:pt>
              </c:numCache>
            </c:numRef>
          </c:val>
          <c:extLst>
            <c:ext xmlns:c16="http://schemas.microsoft.com/office/drawing/2014/chart" uri="{C3380CC4-5D6E-409C-BE32-E72D297353CC}">
              <c16:uniqueId val="{00000000-4645-4634-BBF9-FB5164F91E61}"/>
            </c:ext>
          </c:extLst>
        </c:ser>
        <c:ser>
          <c:idx val="1"/>
          <c:order val="1"/>
          <c:tx>
            <c:strRef>
              <c:f>pivot!$C$44</c:f>
              <c:strCache>
                <c:ptCount val="1"/>
                <c:pt idx="0">
                  <c:v>Sum of Payment</c:v>
                </c:pt>
              </c:strCache>
            </c:strRef>
          </c:tx>
          <c:spPr>
            <a:solidFill>
              <a:schemeClr val="accent2"/>
            </a:solidFill>
            <a:ln>
              <a:noFill/>
            </a:ln>
            <a:effectLst/>
          </c:spPr>
          <c:invertIfNegative val="0"/>
          <c:cat>
            <c:strRef>
              <c:f>pivot!$A$45:$A$46</c:f>
              <c:strCache>
                <c:ptCount val="1"/>
                <c:pt idx="0">
                  <c:v>Wuse</c:v>
                </c:pt>
              </c:strCache>
            </c:strRef>
          </c:cat>
          <c:val>
            <c:numRef>
              <c:f>pivot!$C$45:$C$46</c:f>
              <c:numCache>
                <c:formatCode>General</c:formatCode>
                <c:ptCount val="1"/>
                <c:pt idx="0">
                  <c:v>11227.2</c:v>
                </c:pt>
              </c:numCache>
            </c:numRef>
          </c:val>
          <c:extLst>
            <c:ext xmlns:c16="http://schemas.microsoft.com/office/drawing/2014/chart" uri="{C3380CC4-5D6E-409C-BE32-E72D297353CC}">
              <c16:uniqueId val="{00000001-4645-4634-BBF9-FB5164F91E61}"/>
            </c:ext>
          </c:extLst>
        </c:ser>
        <c:ser>
          <c:idx val="2"/>
          <c:order val="2"/>
          <c:tx>
            <c:strRef>
              <c:f>pivot!$D$44</c:f>
              <c:strCache>
                <c:ptCount val="1"/>
                <c:pt idx="0">
                  <c:v>Sum of Amount</c:v>
                </c:pt>
              </c:strCache>
            </c:strRef>
          </c:tx>
          <c:spPr>
            <a:solidFill>
              <a:schemeClr val="accent3"/>
            </a:solidFill>
            <a:ln>
              <a:noFill/>
            </a:ln>
            <a:effectLst/>
          </c:spPr>
          <c:invertIfNegative val="0"/>
          <c:cat>
            <c:strRef>
              <c:f>pivot!$A$45:$A$46</c:f>
              <c:strCache>
                <c:ptCount val="1"/>
                <c:pt idx="0">
                  <c:v>Wuse</c:v>
                </c:pt>
              </c:strCache>
            </c:strRef>
          </c:cat>
          <c:val>
            <c:numRef>
              <c:f>pivot!$D$45:$D$46</c:f>
              <c:numCache>
                <c:formatCode>General</c:formatCode>
                <c:ptCount val="1"/>
                <c:pt idx="0">
                  <c:v>10886</c:v>
                </c:pt>
              </c:numCache>
            </c:numRef>
          </c:val>
          <c:extLst>
            <c:ext xmlns:c16="http://schemas.microsoft.com/office/drawing/2014/chart" uri="{C3380CC4-5D6E-409C-BE32-E72D297353CC}">
              <c16:uniqueId val="{00000002-4645-4634-BBF9-FB5164F91E61}"/>
            </c:ext>
          </c:extLst>
        </c:ser>
        <c:ser>
          <c:idx val="3"/>
          <c:order val="3"/>
          <c:tx>
            <c:strRef>
              <c:f>pivot!$E$44</c:f>
              <c:strCache>
                <c:ptCount val="1"/>
                <c:pt idx="0">
                  <c:v>Sum of    Bonus</c:v>
                </c:pt>
              </c:strCache>
            </c:strRef>
          </c:tx>
          <c:spPr>
            <a:solidFill>
              <a:schemeClr val="accent4"/>
            </a:solidFill>
            <a:ln>
              <a:noFill/>
            </a:ln>
            <a:effectLst/>
          </c:spPr>
          <c:invertIfNegative val="0"/>
          <c:cat>
            <c:strRef>
              <c:f>pivot!$A$45:$A$46</c:f>
              <c:strCache>
                <c:ptCount val="1"/>
                <c:pt idx="0">
                  <c:v>Wuse</c:v>
                </c:pt>
              </c:strCache>
            </c:strRef>
          </c:cat>
          <c:val>
            <c:numRef>
              <c:f>pivot!$E$45:$E$46</c:f>
              <c:numCache>
                <c:formatCode>General</c:formatCode>
                <c:ptCount val="1"/>
                <c:pt idx="0">
                  <c:v>341.2</c:v>
                </c:pt>
              </c:numCache>
            </c:numRef>
          </c:val>
          <c:extLst>
            <c:ext xmlns:c16="http://schemas.microsoft.com/office/drawing/2014/chart" uri="{C3380CC4-5D6E-409C-BE32-E72D297353CC}">
              <c16:uniqueId val="{00000003-4645-4634-BBF9-FB5164F91E61}"/>
            </c:ext>
          </c:extLst>
        </c:ser>
        <c:dLbls>
          <c:showLegendKey val="0"/>
          <c:showVal val="0"/>
          <c:showCatName val="0"/>
          <c:showSerName val="0"/>
          <c:showPercent val="0"/>
          <c:showBubbleSize val="0"/>
        </c:dLbls>
        <c:gapWidth val="219"/>
        <c:overlap val="-27"/>
        <c:axId val="490099248"/>
        <c:axId val="490100232"/>
      </c:barChart>
      <c:catAx>
        <c:axId val="49009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90100232"/>
        <c:crosses val="autoZero"/>
        <c:auto val="1"/>
        <c:lblAlgn val="ctr"/>
        <c:lblOffset val="100"/>
        <c:noMultiLvlLbl val="0"/>
      </c:catAx>
      <c:valAx>
        <c:axId val="490100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90099248"/>
        <c:crosses val="autoZero"/>
        <c:crossBetween val="between"/>
      </c:valAx>
      <c:spPr>
        <a:noFill/>
        <a:ln>
          <a:noFill/>
        </a:ln>
        <a:effectLst/>
      </c:spPr>
    </c:plotArea>
    <c:legend>
      <c:legendPos val="r"/>
      <c:layout>
        <c:manualLayout>
          <c:xMode val="edge"/>
          <c:yMode val="edge"/>
          <c:x val="0.7215780839895013"/>
          <c:y val="0.29159703995333919"/>
          <c:w val="0.26175524934383204"/>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[Arimo Global personalwork submitted.xlsx]pivot!PivotTable1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6"/>
            </a:solidFill>
            <a:ln>
              <a:noFill/>
            </a:ln>
            <a:effectLst/>
          </c:spPr>
          <c:invertIfNegative val="0"/>
          <c:cat>
            <c:strRef>
              <c:f>pivot!$A$4:$A$9</c:f>
              <c:strCache>
                <c:ptCount val="5"/>
                <c:pt idx="0">
                  <c:v>Apo</c:v>
                </c:pt>
                <c:pt idx="1">
                  <c:v>Gudu</c:v>
                </c:pt>
                <c:pt idx="2">
                  <c:v>Karu</c:v>
                </c:pt>
                <c:pt idx="3">
                  <c:v>Lugbe</c:v>
                </c:pt>
                <c:pt idx="4">
                  <c:v>Wuse</c:v>
                </c:pt>
              </c:strCache>
            </c:strRef>
          </c:cat>
          <c:val>
            <c:numRef>
              <c:f>pivot!$B$4:$B$9</c:f>
              <c:numCache>
                <c:formatCode>General</c:formatCode>
                <c:ptCount val="5"/>
                <c:pt idx="0">
                  <c:v>72860</c:v>
                </c:pt>
                <c:pt idx="1">
                  <c:v>76923</c:v>
                </c:pt>
                <c:pt idx="2">
                  <c:v>76942</c:v>
                </c:pt>
                <c:pt idx="3">
                  <c:v>101421</c:v>
                </c:pt>
                <c:pt idx="4">
                  <c:v>76904</c:v>
                </c:pt>
              </c:numCache>
            </c:numRef>
          </c:val>
          <c:extLst>
            <c:ext xmlns:c16="http://schemas.microsoft.com/office/drawing/2014/chart" uri="{C3380CC4-5D6E-409C-BE32-E72D297353CC}">
              <c16:uniqueId val="{00000000-2953-4985-8ABD-54B866C4810E}"/>
            </c:ext>
          </c:extLst>
        </c:ser>
        <c:dLbls>
          <c:showLegendKey val="0"/>
          <c:showVal val="0"/>
          <c:showCatName val="0"/>
          <c:showSerName val="0"/>
          <c:showPercent val="0"/>
          <c:showBubbleSize val="0"/>
        </c:dLbls>
        <c:gapWidth val="219"/>
        <c:overlap val="-27"/>
        <c:axId val="354891264"/>
        <c:axId val="354891592"/>
      </c:barChart>
      <c:catAx>
        <c:axId val="35489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54891592"/>
        <c:crosses val="autoZero"/>
        <c:auto val="1"/>
        <c:lblAlgn val="ctr"/>
        <c:lblOffset val="100"/>
        <c:noMultiLvlLbl val="0"/>
      </c:catAx>
      <c:valAx>
        <c:axId val="354891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5489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[Arimo Global personalwork submitted.xlsx]pivot!PivotTable2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and Lowest Earned Role </a:t>
            </a:r>
            <a:endParaRPr lang="en-US"/>
          </a:p>
        </c:rich>
      </c:tx>
      <c:layout>
        <c:manualLayout>
          <c:xMode val="edge"/>
          <c:yMode val="edge"/>
          <c:x val="0.26145122484689415"/>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19"/>
          <c:y val="0.16708333333333336"/>
          <c:w val="0.77378937007874016"/>
          <c:h val="0.6293157626130067"/>
        </c:manualLayout>
      </c:layout>
      <c:barChart>
        <c:barDir val="col"/>
        <c:grouping val="clustered"/>
        <c:varyColors val="0"/>
        <c:ser>
          <c:idx val="0"/>
          <c:order val="0"/>
          <c:tx>
            <c:strRef>
              <c:f>pivot!$B$21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pivot!$A$22:$A$27</c:f>
              <c:strCache>
                <c:ptCount val="5"/>
                <c:pt idx="0">
                  <c:v>Acct</c:v>
                </c:pt>
                <c:pt idx="1">
                  <c:v>Director</c:v>
                </c:pt>
                <c:pt idx="2">
                  <c:v>Intern</c:v>
                </c:pt>
                <c:pt idx="3">
                  <c:v>Manager</c:v>
                </c:pt>
                <c:pt idx="4">
                  <c:v>Sales</c:v>
                </c:pt>
              </c:strCache>
            </c:strRef>
          </c:cat>
          <c:val>
            <c:numRef>
              <c:f>pivot!$B$22:$B$27</c:f>
              <c:numCache>
                <c:formatCode>General</c:formatCode>
                <c:ptCount val="5"/>
                <c:pt idx="0">
                  <c:v>64.399999999999991</c:v>
                </c:pt>
                <c:pt idx="1">
                  <c:v>74.40000000000002</c:v>
                </c:pt>
                <c:pt idx="2">
                  <c:v>66.599999999999994</c:v>
                </c:pt>
                <c:pt idx="3">
                  <c:v>66</c:v>
                </c:pt>
                <c:pt idx="4">
                  <c:v>120.19999999999996</c:v>
                </c:pt>
              </c:numCache>
            </c:numRef>
          </c:val>
          <c:extLst>
            <c:ext xmlns:c16="http://schemas.microsoft.com/office/drawing/2014/chart" uri="{C3380CC4-5D6E-409C-BE32-E72D297353CC}">
              <c16:uniqueId val="{00000000-B6C7-42D0-AF2D-758247EDD072}"/>
            </c:ext>
          </c:extLst>
        </c:ser>
        <c:dLbls>
          <c:dLblPos val="outEnd"/>
          <c:showLegendKey val="0"/>
          <c:showVal val="1"/>
          <c:showCatName val="0"/>
          <c:showSerName val="0"/>
          <c:showPercent val="0"/>
          <c:showBubbleSize val="0"/>
        </c:dLbls>
        <c:gapWidth val="219"/>
        <c:overlap val="-27"/>
        <c:axId val="534175776"/>
        <c:axId val="534179384"/>
      </c:barChart>
      <c:catAx>
        <c:axId val="53417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4179384"/>
        <c:crosses val="autoZero"/>
        <c:auto val="1"/>
        <c:lblAlgn val="ctr"/>
        <c:lblOffset val="100"/>
        <c:noMultiLvlLbl val="0"/>
      </c:catAx>
      <c:valAx>
        <c:axId val="534179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417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[Arimo Global personalwork submitted.xlsx]pivot!PivotTable3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Best</a:t>
            </a:r>
            <a:r>
              <a:rPr lang="en-GB" baseline="0"/>
              <a:t> Performed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pivot!$B$33</c:f>
              <c:strCache>
                <c:ptCount val="1"/>
                <c:pt idx="0">
                  <c:v>Sum of Performance</c:v>
                </c:pt>
              </c:strCache>
            </c:strRef>
          </c:tx>
          <c:spPr>
            <a:solidFill>
              <a:schemeClr val="accent6"/>
            </a:solidFill>
            <a:ln>
              <a:noFill/>
            </a:ln>
            <a:effectLst/>
          </c:spPr>
          <c:invertIfNegative val="0"/>
          <c:cat>
            <c:strRef>
              <c:f>pivot!$A$34:$A$39</c:f>
              <c:strCache>
                <c:ptCount val="5"/>
                <c:pt idx="0">
                  <c:v>Acct</c:v>
                </c:pt>
                <c:pt idx="1">
                  <c:v>Director</c:v>
                </c:pt>
                <c:pt idx="2">
                  <c:v>Intern</c:v>
                </c:pt>
                <c:pt idx="3">
                  <c:v>Manager</c:v>
                </c:pt>
                <c:pt idx="4">
                  <c:v>Sales</c:v>
                </c:pt>
              </c:strCache>
            </c:strRef>
          </c:cat>
          <c:val>
            <c:numRef>
              <c:f>pivot!$B$34:$B$39</c:f>
              <c:numCache>
                <c:formatCode>General</c:formatCode>
                <c:ptCount val="5"/>
                <c:pt idx="0">
                  <c:v>5126</c:v>
                </c:pt>
                <c:pt idx="1">
                  <c:v>1618</c:v>
                </c:pt>
                <c:pt idx="2">
                  <c:v>7032</c:v>
                </c:pt>
                <c:pt idx="3">
                  <c:v>2714</c:v>
                </c:pt>
                <c:pt idx="4">
                  <c:v>12376</c:v>
                </c:pt>
              </c:numCache>
            </c:numRef>
          </c:val>
          <c:extLst>
            <c:ext xmlns:c16="http://schemas.microsoft.com/office/drawing/2014/chart" uri="{C3380CC4-5D6E-409C-BE32-E72D297353CC}">
              <c16:uniqueId val="{00000000-6A39-4DB1-B022-783B359CED5A}"/>
            </c:ext>
          </c:extLst>
        </c:ser>
        <c:ser>
          <c:idx val="1"/>
          <c:order val="1"/>
          <c:tx>
            <c:strRef>
              <c:f>pivot!$C$33</c:f>
              <c:strCache>
                <c:ptCount val="1"/>
                <c:pt idx="0">
                  <c:v>Sum of Hours Worked(160)</c:v>
                </c:pt>
              </c:strCache>
            </c:strRef>
          </c:tx>
          <c:spPr>
            <a:solidFill>
              <a:schemeClr val="accent5"/>
            </a:solidFill>
            <a:ln>
              <a:noFill/>
            </a:ln>
            <a:effectLst/>
          </c:spPr>
          <c:invertIfNegative val="0"/>
          <c:cat>
            <c:strRef>
              <c:f>pivot!$A$34:$A$39</c:f>
              <c:strCache>
                <c:ptCount val="5"/>
                <c:pt idx="0">
                  <c:v>Acct</c:v>
                </c:pt>
                <c:pt idx="1">
                  <c:v>Director</c:v>
                </c:pt>
                <c:pt idx="2">
                  <c:v>Intern</c:v>
                </c:pt>
                <c:pt idx="3">
                  <c:v>Manager</c:v>
                </c:pt>
                <c:pt idx="4">
                  <c:v>Sales</c:v>
                </c:pt>
              </c:strCache>
            </c:strRef>
          </c:cat>
          <c:val>
            <c:numRef>
              <c:f>pivot!$C$34:$C$39</c:f>
              <c:numCache>
                <c:formatCode>General</c:formatCode>
                <c:ptCount val="5"/>
                <c:pt idx="0">
                  <c:v>2210</c:v>
                </c:pt>
                <c:pt idx="1">
                  <c:v>1721</c:v>
                </c:pt>
                <c:pt idx="2">
                  <c:v>2805</c:v>
                </c:pt>
                <c:pt idx="3">
                  <c:v>1739</c:v>
                </c:pt>
                <c:pt idx="4">
                  <c:v>4152</c:v>
                </c:pt>
              </c:numCache>
            </c:numRef>
          </c:val>
          <c:extLst>
            <c:ext xmlns:c16="http://schemas.microsoft.com/office/drawing/2014/chart" uri="{C3380CC4-5D6E-409C-BE32-E72D297353CC}">
              <c16:uniqueId val="{00000001-6A39-4DB1-B022-783B359CED5A}"/>
            </c:ext>
          </c:extLst>
        </c:ser>
        <c:dLbls>
          <c:showLegendKey val="0"/>
          <c:showVal val="0"/>
          <c:showCatName val="0"/>
          <c:showSerName val="0"/>
          <c:showPercent val="0"/>
          <c:showBubbleSize val="0"/>
        </c:dLbls>
        <c:gapWidth val="219"/>
        <c:overlap val="-27"/>
        <c:axId val="348252608"/>
        <c:axId val="348264416"/>
      </c:barChart>
      <c:catAx>
        <c:axId val="34825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8264416"/>
        <c:crosses val="autoZero"/>
        <c:auto val="1"/>
        <c:lblAlgn val="ctr"/>
        <c:lblOffset val="100"/>
        <c:noMultiLvlLbl val="0"/>
      </c:catAx>
      <c:valAx>
        <c:axId val="34826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4825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[Arimo Global personalwork submitted.xlsx]pivot!PivotTable4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Amount,Payment,Bonus,Payment Due Based on Location</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pivot!$B$44</c:f>
              <c:strCache>
                <c:ptCount val="1"/>
                <c:pt idx="0">
                  <c:v>Sum of Payment Due</c:v>
                </c:pt>
              </c:strCache>
            </c:strRef>
          </c:tx>
          <c:spPr>
            <a:solidFill>
              <a:schemeClr val="accent6"/>
            </a:solidFill>
            <a:ln>
              <a:noFill/>
            </a:ln>
            <a:effectLst/>
          </c:spPr>
          <c:invertIfNegative val="0"/>
          <c:cat>
            <c:strRef>
              <c:f>pivot!$A$45:$A$46</c:f>
              <c:strCache>
                <c:ptCount val="1"/>
                <c:pt idx="0">
                  <c:v>Wuse</c:v>
                </c:pt>
              </c:strCache>
            </c:strRef>
          </c:cat>
          <c:val>
            <c:numRef>
              <c:f>pivot!$B$45:$B$46</c:f>
              <c:numCache>
                <c:formatCode>General</c:formatCode>
                <c:ptCount val="1"/>
                <c:pt idx="0">
                  <c:v>10385.159999999998</c:v>
                </c:pt>
              </c:numCache>
            </c:numRef>
          </c:val>
          <c:extLst>
            <c:ext xmlns:c16="http://schemas.microsoft.com/office/drawing/2014/chart" uri="{C3380CC4-5D6E-409C-BE32-E72D297353CC}">
              <c16:uniqueId val="{00000000-F6B8-4167-A0A6-4B70CC09F215}"/>
            </c:ext>
          </c:extLst>
        </c:ser>
        <c:ser>
          <c:idx val="1"/>
          <c:order val="1"/>
          <c:tx>
            <c:strRef>
              <c:f>pivot!$C$44</c:f>
              <c:strCache>
                <c:ptCount val="1"/>
                <c:pt idx="0">
                  <c:v>Sum of Payment</c:v>
                </c:pt>
              </c:strCache>
            </c:strRef>
          </c:tx>
          <c:spPr>
            <a:solidFill>
              <a:schemeClr val="accent5"/>
            </a:solidFill>
            <a:ln>
              <a:noFill/>
            </a:ln>
            <a:effectLst/>
          </c:spPr>
          <c:invertIfNegative val="0"/>
          <c:cat>
            <c:strRef>
              <c:f>pivot!$A$45:$A$46</c:f>
              <c:strCache>
                <c:ptCount val="1"/>
                <c:pt idx="0">
                  <c:v>Wuse</c:v>
                </c:pt>
              </c:strCache>
            </c:strRef>
          </c:cat>
          <c:val>
            <c:numRef>
              <c:f>pivot!$C$45:$C$46</c:f>
              <c:numCache>
                <c:formatCode>General</c:formatCode>
                <c:ptCount val="1"/>
                <c:pt idx="0">
                  <c:v>11227.2</c:v>
                </c:pt>
              </c:numCache>
            </c:numRef>
          </c:val>
          <c:extLst>
            <c:ext xmlns:c16="http://schemas.microsoft.com/office/drawing/2014/chart" uri="{C3380CC4-5D6E-409C-BE32-E72D297353CC}">
              <c16:uniqueId val="{00000001-F6B8-4167-A0A6-4B70CC09F215}"/>
            </c:ext>
          </c:extLst>
        </c:ser>
        <c:ser>
          <c:idx val="2"/>
          <c:order val="2"/>
          <c:tx>
            <c:strRef>
              <c:f>pivot!$D$44</c:f>
              <c:strCache>
                <c:ptCount val="1"/>
                <c:pt idx="0">
                  <c:v>Sum of Amount</c:v>
                </c:pt>
              </c:strCache>
            </c:strRef>
          </c:tx>
          <c:spPr>
            <a:solidFill>
              <a:schemeClr val="accent4"/>
            </a:solidFill>
            <a:ln>
              <a:noFill/>
            </a:ln>
            <a:effectLst/>
          </c:spPr>
          <c:invertIfNegative val="0"/>
          <c:cat>
            <c:strRef>
              <c:f>pivot!$A$45:$A$46</c:f>
              <c:strCache>
                <c:ptCount val="1"/>
                <c:pt idx="0">
                  <c:v>Wuse</c:v>
                </c:pt>
              </c:strCache>
            </c:strRef>
          </c:cat>
          <c:val>
            <c:numRef>
              <c:f>pivot!$D$45:$D$46</c:f>
              <c:numCache>
                <c:formatCode>General</c:formatCode>
                <c:ptCount val="1"/>
                <c:pt idx="0">
                  <c:v>10886</c:v>
                </c:pt>
              </c:numCache>
            </c:numRef>
          </c:val>
          <c:extLst>
            <c:ext xmlns:c16="http://schemas.microsoft.com/office/drawing/2014/chart" uri="{C3380CC4-5D6E-409C-BE32-E72D297353CC}">
              <c16:uniqueId val="{00000002-F6B8-4167-A0A6-4B70CC09F215}"/>
            </c:ext>
          </c:extLst>
        </c:ser>
        <c:ser>
          <c:idx val="3"/>
          <c:order val="3"/>
          <c:tx>
            <c:strRef>
              <c:f>pivot!$E$44</c:f>
              <c:strCache>
                <c:ptCount val="1"/>
                <c:pt idx="0">
                  <c:v>Sum of    Bonus</c:v>
                </c:pt>
              </c:strCache>
            </c:strRef>
          </c:tx>
          <c:spPr>
            <a:solidFill>
              <a:schemeClr val="accent6">
                <a:lumMod val="60000"/>
              </a:schemeClr>
            </a:solidFill>
            <a:ln>
              <a:noFill/>
            </a:ln>
            <a:effectLst/>
          </c:spPr>
          <c:invertIfNegative val="0"/>
          <c:cat>
            <c:strRef>
              <c:f>pivot!$A$45:$A$46</c:f>
              <c:strCache>
                <c:ptCount val="1"/>
                <c:pt idx="0">
                  <c:v>Wuse</c:v>
                </c:pt>
              </c:strCache>
            </c:strRef>
          </c:cat>
          <c:val>
            <c:numRef>
              <c:f>pivot!$E$45:$E$46</c:f>
              <c:numCache>
                <c:formatCode>General</c:formatCode>
                <c:ptCount val="1"/>
                <c:pt idx="0">
                  <c:v>341.2</c:v>
                </c:pt>
              </c:numCache>
            </c:numRef>
          </c:val>
          <c:extLst>
            <c:ext xmlns:c16="http://schemas.microsoft.com/office/drawing/2014/chart" uri="{C3380CC4-5D6E-409C-BE32-E72D297353CC}">
              <c16:uniqueId val="{00000003-F6B8-4167-A0A6-4B70CC09F215}"/>
            </c:ext>
          </c:extLst>
        </c:ser>
        <c:dLbls>
          <c:showLegendKey val="0"/>
          <c:showVal val="0"/>
          <c:showCatName val="0"/>
          <c:showSerName val="0"/>
          <c:showPercent val="0"/>
          <c:showBubbleSize val="0"/>
        </c:dLbls>
        <c:gapWidth val="219"/>
        <c:overlap val="-27"/>
        <c:axId val="491724832"/>
        <c:axId val="491721224"/>
      </c:barChart>
      <c:catAx>
        <c:axId val="49172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91721224"/>
        <c:crosses val="autoZero"/>
        <c:auto val="1"/>
        <c:lblAlgn val="ctr"/>
        <c:lblOffset val="100"/>
        <c:noMultiLvlLbl val="0"/>
      </c:catAx>
      <c:valAx>
        <c:axId val="491721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9172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209550</xdr:colOff>
      <xdr:row>5</xdr:row>
      <xdr:rowOff>52387</xdr:rowOff>
    </xdr:from>
    <xdr:to>
      <xdr:col>9</xdr:col>
      <xdr:colOff>514350</xdr:colOff>
      <xdr:row>19</xdr:row>
      <xdr:rowOff>128587</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119062</xdr:colOff>
      <xdr:row>14</xdr:row>
      <xdr:rowOff>119062</xdr:rowOff>
    </xdr:from>
    <xdr:to>
      <xdr:col>24</xdr:col>
      <xdr:colOff>23812</xdr:colOff>
      <xdr:row>29</xdr:row>
      <xdr:rowOff>4762</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757237</xdr:colOff>
      <xdr:row>21</xdr:row>
      <xdr:rowOff>138112</xdr:rowOff>
    </xdr:from>
    <xdr:to>
      <xdr:col>14</xdr:col>
      <xdr:colOff>319087</xdr:colOff>
      <xdr:row>36</xdr:row>
      <xdr:rowOff>23812</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35</xdr:row>
      <xdr:rowOff>176212</xdr:rowOff>
    </xdr:from>
    <xdr:to>
      <xdr:col>19</xdr:col>
      <xdr:colOff>133350</xdr:colOff>
      <xdr:row>50</xdr:row>
      <xdr:rowOff>61912</xdr:rowOff>
    </xdr:to>
    <xdr:graphicFrame macro="">
      <xdr:nvGraphicFramePr>
        <xdr:cNvPr id="7" name="Chart 6">
          <a:extLst>
            <a:ext uri="{FF2B5EF4-FFF2-40B4-BE49-F238E27FC236}">
              <a16:creationId xmlns:a16="http://schemas.microsoft.com/office/drawing/2014/main" id="{B1AF5332-E774-463D-8291-77382D57B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9524</xdr:colOff>
      <xdr:row>14</xdr:row>
      <xdr:rowOff>180975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161925</xdr:colOff>
      <xdr:row>0</xdr:row>
      <xdr:rowOff>0</xdr:rowOff>
    </xdr:from>
    <xdr:to>
      <xdr:col>16</xdr:col>
      <xdr:colOff>76199</xdr:colOff>
      <xdr:row>14</xdr:row>
      <xdr:rowOff>180974</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190499</xdr:rowOff>
    </xdr:from>
    <xdr:to>
      <xdr:col>8</xdr:col>
      <xdr:colOff>0</xdr:colOff>
      <xdr:row>31</xdr:row>
      <xdr:rowOff>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142875</xdr:colOff>
      <xdr:row>16</xdr:row>
      <xdr:rowOff>28574</xdr:rowOff>
    </xdr:from>
    <xdr:to>
      <xdr:col>16</xdr:col>
      <xdr:colOff>66675</xdr:colOff>
      <xdr:row>30</xdr:row>
      <xdr:rowOff>190499</xdr:rowOff>
    </xdr:to>
    <xdr:graphicFrame macro="">
      <xdr:nvGraphicFramePr>
        <xdr:cNvPr id="5" name="Chart 4">
          <a:extLst>
            <a:ext uri="{FF2B5EF4-FFF2-40B4-BE49-F238E27FC236}">
              <a16:creationId xmlns:a16="http://schemas.microsoft.com/office/drawing/2014/main" id="{9E5D93CA-97BD-46F8-8C0B-5158AE24D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266699</xdr:colOff>
      <xdr:row>19</xdr:row>
      <xdr:rowOff>19052</xdr:rowOff>
    </xdr:from>
    <xdr:to>
      <xdr:col>19</xdr:col>
      <xdr:colOff>419100</xdr:colOff>
      <xdr:row>27</xdr:row>
      <xdr:rowOff>9526</xdr:rowOff>
    </xdr:to>
    <mc:AlternateContent xmlns:mc="http://schemas.openxmlformats.org/markup-compatibility/2006" xmlns:a14="http://schemas.microsoft.com/office/drawing/2010/main">
      <mc:Choice Requires="a14">
        <xdr:graphicFrame macro="">
          <xdr:nvGraphicFramePr>
            <xdr:cNvPr id="10" name="Location">
              <a:extLst>
                <a:ext uri="{FF2B5EF4-FFF2-40B4-BE49-F238E27FC236}">
                  <a16:creationId xmlns:a16="http://schemas.microsoft.com/office/drawing/2014/main" id="{E94DC2B8-0CAE-4D56-936B-0150530238D5}"/>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020299" y="3638552"/>
              <a:ext cx="1981201" cy="15144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yafatirimam Rimamnde" refreshedDate="45609.495501504629" createdVersion="6" refreshedVersion="6" minRefreshableVersion="3" recordCount="100" xr:uid="{00000000-000A-0000-FFFF-FFFF00000000}">
  <cacheSource type="worksheet">
    <worksheetSource name="Table2"/>
  </cacheSource>
  <cacheFields count="14">
    <cacheField name="Id" numFmtId="0">
      <sharedItems containsSemiMixedTypes="0" containsString="0" containsNumber="1" containsInteger="1" minValue="4001" maxValue="4100" count="1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sharedItems>
    </cacheField>
    <cacheField name="Name" numFmtId="0">
      <sharedItems count="100">
        <s v="Haruna Abey"/>
        <s v="Mark Efe"/>
        <s v="Jenifer Adeo"/>
        <s v="Ambrose Chika"/>
        <s v="Benson Ade"/>
        <s v="Chikara Chukwunonso"/>
        <s v="Okon David"/>
        <s v="Fidelis Ajah"/>
        <s v="Shaffi Dauda"/>
        <s v="Philip Ovie"/>
        <s v="Monica Solomon"/>
        <s v="Abraham Adebayo"/>
        <s v="James Andrew"/>
        <s v="Ikenna Chukwu"/>
        <s v="Jeri Emma"/>
        <s v="Effiong Timothy"/>
        <s v="Hanny Mara"/>
        <s v="Jane Maxwell"/>
        <s v="Pat Henry"/>
        <s v="John Uche"/>
        <s v="Harry Umeh"/>
        <s v="Adamu Danladi"/>
        <s v="Daniel Udah"/>
        <s v="Henry Ford"/>
        <s v="Joy Adama"/>
        <s v="Chika Udah"/>
        <s v="Mike Tyson"/>
        <s v="Mark Okonkwo"/>
        <s v="Mercy Audu"/>
        <s v="Jane Aruna"/>
        <s v="Grace  Havens"/>
        <s v="Michael  Usoro"/>
        <s v="Zainab Hameed"/>
        <s v="Ugo Igwe"/>
        <s v="Ade Lawani"/>
        <s v="BEN DUMBARI"/>
        <s v="MUSA ALIYU"/>
        <s v="KEN NWACHUKWU"/>
        <s v="ADEOLA TAIWO"/>
        <s v="JOHN JUMBO"/>
        <s v="Festus  David"/>
        <s v="Anna Smith"/>
        <s v="David Gregory "/>
        <s v="Grant  Jackson "/>
        <s v="Nancy White"/>
        <s v="Johnson Adekunle"/>
        <s v="Sharon Osemudiamen"/>
        <s v="Uche Sylvanus"/>
        <s v="Bello Mustapha"/>
        <s v="Iniobong Edet"/>
        <s v="Julian Jules"/>
        <s v="Chidi Okoh"/>
        <s v="Joy Andrew"/>
        <s v="Shiloh  Ofure"/>
        <s v="Faith Ugoh"/>
        <s v="Paul James "/>
        <s v="Wealth Samuel "/>
        <s v="Musa Ibrahim"/>
        <s v="Sa'adatu Lawal"/>
        <s v="Hauwa Bichi"/>
        <s v="Zainab Adamu"/>
        <s v="Saliu Mustapha"/>
        <s v="Haruna Ningi"/>
        <s v="Aderemi Opeyemi"/>
        <s v="Ayodele Micheal"/>
        <s v="Bello Gabriel"/>
        <s v="Jimoh Aishat"/>
        <s v="Obi Fidelia"/>
        <s v="Gabriel Afolayan"/>
        <s v="Folaranmi  Mubash"/>
        <s v="Michelle  Jackson"/>
        <s v="Ajala Diana"/>
        <s v="Andrew Gate"/>
        <s v="Ruth John"/>
        <s v="Benson Abraham"/>
        <s v="James Paul"/>
        <s v="Esther King"/>
        <s v="Uche  Kanu"/>
        <s v="John Ndukwe"/>
        <s v="Mercy Eke"/>
        <s v="Janet Stones"/>
        <s v="Olabisi Adebisi"/>
        <s v="Joe Segun"/>
        <s v="Zee Abee"/>
        <s v="Jane Uche"/>
        <s v="Joy Seun"/>
        <s v="Galvin Irwin "/>
        <s v="Joshua Okpe"/>
        <s v="Sarah John"/>
        <s v="Bayo Adewoye"/>
        <s v="Felicia Chukwu"/>
        <s v="Charles Donald"/>
        <s v="Francis Audu"/>
        <s v="ALI  TANKO"/>
        <s v="NKECHI OKAFOR"/>
        <s v="KINGSLEY ABASI"/>
        <s v="ADE TIJANI"/>
        <s v="MARY MOSES"/>
        <s v="Omolara  Akinmusira"/>
        <s v="Omo Oko"/>
      </sharedItems>
    </cacheField>
    <cacheField name="Role" numFmtId="0">
      <sharedItems count="5">
        <s v="Manager"/>
        <s v="Intern"/>
        <s v="Director"/>
        <s v="Acct"/>
        <s v="Sales"/>
      </sharedItems>
    </cacheField>
    <cacheField name="Hours Worked(160)" numFmtId="0">
      <sharedItems containsSemiMixedTypes="0" containsString="0" containsNumber="1" containsInteger="1" minValue="50" maxValue="160" count="58">
        <n v="90"/>
        <n v="123"/>
        <n v="125"/>
        <n v="126"/>
        <n v="127"/>
        <n v="128"/>
        <n v="129"/>
        <n v="130"/>
        <n v="131"/>
        <n v="100"/>
        <n v="50"/>
        <n v="140"/>
        <n v="141"/>
        <n v="142"/>
        <n v="143"/>
        <n v="144"/>
        <n v="145"/>
        <n v="146"/>
        <n v="147"/>
        <n v="149"/>
        <n v="150"/>
        <n v="151"/>
        <n v="152"/>
        <n v="153"/>
        <n v="154"/>
        <n v="155"/>
        <n v="156"/>
        <n v="157"/>
        <n v="158"/>
        <n v="159"/>
        <n v="160"/>
        <n v="101"/>
        <n v="102"/>
        <n v="103"/>
        <n v="104"/>
        <n v="70"/>
        <n v="71"/>
        <n v="72"/>
        <n v="73"/>
        <n v="74"/>
        <n v="135"/>
        <n v="136"/>
        <n v="137"/>
        <n v="138"/>
        <n v="139"/>
        <n v="67"/>
        <n v="68"/>
        <n v="69"/>
        <n v="148"/>
        <n v="56"/>
        <n v="132"/>
        <n v="133"/>
        <n v="134"/>
        <n v="124"/>
        <n v="91"/>
        <n v="92"/>
        <n v="93"/>
        <n v="94"/>
      </sharedItems>
    </cacheField>
    <cacheField name="Branch" numFmtId="0">
      <sharedItems count="5">
        <s v="Wuse"/>
        <s v="Gudu"/>
        <s v="Karu"/>
        <s v="Apo"/>
        <s v="Lugbe"/>
      </sharedItems>
    </cacheField>
    <cacheField name="Rate" numFmtId="0">
      <sharedItems containsSemiMixedTypes="0" containsString="0" containsNumber="1" containsInteger="1" minValue="3" maxValue="6"/>
    </cacheField>
    <cacheField name="Rate Per Hour" numFmtId="0">
      <sharedItems containsSemiMixedTypes="0" containsString="0" containsNumber="1" minValue="2.5499999999999998" maxValue="6"/>
    </cacheField>
    <cacheField name="Performance" numFmtId="0">
      <sharedItems containsSemiMixedTypes="0" containsString="0" containsNumber="1" containsInteger="1" minValue="101" maxValue="450"/>
    </cacheField>
    <cacheField name="Amount" numFmtId="164">
      <sharedItems containsSemiMixedTypes="0" containsString="0" containsNumber="1" containsInteger="1" minValue="168" maxValue="954"/>
    </cacheField>
    <cacheField name="   Bonus" numFmtId="164">
      <sharedItems containsSemiMixedTypes="0" containsString="0" containsNumber="1" minValue="0" maxValue="47.7"/>
    </cacheField>
    <cacheField name="Payment" numFmtId="164">
      <sharedItems containsSemiMixedTypes="0" containsString="0" containsNumber="1" minValue="168" maxValue="1001.7"/>
    </cacheField>
    <cacheField name="Tax(7.5%)" numFmtId="164">
      <sharedItems containsSemiMixedTypes="0" containsString="0" containsNumber="1" minValue="12.6" maxValue="75.127499999999998"/>
    </cacheField>
    <cacheField name="Payment Due" numFmtId="164">
      <sharedItems containsSemiMixedTypes="0" containsString="0" containsNumber="1" minValue="155.4" maxValue="926.57249999999999" count="87">
        <n v="416.25"/>
        <n v="341.32499999999999"/>
        <n v="728.4375"/>
        <n v="466.2"/>
        <n v="493.39499999999998"/>
        <n v="355.2"/>
        <n v="477.3"/>
        <n v="505.05"/>
        <n v="381.70124999999996"/>
        <n v="291.375"/>
        <n v="231.25"/>
        <n v="543.9"/>
        <n v="547.78500000000008"/>
        <n v="525.4"/>
        <n v="555.55500000000006"/>
        <n v="559.43999999999994"/>
        <n v="563.32500000000005"/>
        <n v="405.15"/>
        <n v="407.92500000000001"/>
        <n v="370"/>
        <n v="551.29999999999995"/>
        <n v="555"/>
        <n v="558.70000000000005"/>
        <n v="738.15"/>
        <n v="891.60749999999996"/>
        <n v="897.43500000000006"/>
        <n v="752.71875"/>
        <n v="577.20000000000005"/>
        <n v="580.9"/>
        <n v="438.45"/>
        <n v="926.57249999999999"/>
        <n v="740"/>
        <n v="392.38499999999999"/>
        <n v="297.20249999999999"/>
        <n v="600.23249999999996"/>
        <n v="481"/>
        <n v="271.95"/>
        <n v="275.83499999999998"/>
        <n v="199.8"/>
        <n v="425.40749999999997"/>
        <n v="342.25"/>
        <n v="499.5"/>
        <n v="528.36"/>
        <n v="380.17500000000001"/>
        <n v="804.19499999999994"/>
        <n v="642.875"/>
        <n v="247.9"/>
        <n v="264.18"/>
        <n v="191.47499999999999"/>
        <n v="194.25"/>
        <n v="206.87625"/>
        <n v="709.01250000000005"/>
        <n v="571.09500000000003"/>
        <n v="547.6"/>
        <n v="155.4"/>
        <n v="874.125"/>
        <n v="879.95249999999999"/>
        <n v="594.40499999999997"/>
        <n v="569.79999999999995"/>
        <n v="451.63125000000002"/>
        <n v="757.57500000000005"/>
        <n v="762.43124999999998"/>
        <n v="584.6"/>
        <n v="588.29999999999995"/>
        <n v="378.78750000000002"/>
        <n v="363.52499999999998"/>
        <n v="366.3"/>
        <n v="387.52875"/>
        <n v="520.58999999999992"/>
        <n v="524.47500000000002"/>
        <n v="503.2"/>
        <n v="506.9"/>
        <n v="510.6"/>
        <n v="540.01499999999999"/>
        <n v="518"/>
        <n v="521.70000000000005"/>
        <n v="413.7525"/>
        <n v="833.33249999999998"/>
        <n v="699.3"/>
        <n v="567.21"/>
        <n v="602.17499999999995"/>
        <n v="262.23750000000001"/>
        <n v="530.30250000000001"/>
        <n v="446.77499999999998"/>
        <n v="344.1"/>
        <n v="365.19"/>
        <n v="455.1"/>
      </sharedItems>
    </cacheField>
    <cacheField name="Remark" numFmtId="0">
      <sharedItems/>
    </cacheField>
  </cacheFields>
  <extLst>
    <ext xmlns:x14="http://schemas.microsoft.com/office/spreadsheetml/2009/9/main" uri="{725AE2AE-9491-48be-B2B4-4EB974FC3084}">
      <x14:pivotCacheDefinition pivotCacheId="1622088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n v="5"/>
    <n v="4.5"/>
    <n v="184"/>
    <n v="450"/>
    <n v="0"/>
    <n v="450"/>
    <n v="33.75"/>
    <x v="0"/>
    <s v="Good"/>
  </r>
  <r>
    <x v="1"/>
    <x v="1"/>
    <x v="1"/>
    <x v="1"/>
    <x v="1"/>
    <n v="3"/>
    <n v="2.8499999999999996"/>
    <n v="276"/>
    <n v="369"/>
    <n v="0"/>
    <n v="369"/>
    <n v="27.675000000000001"/>
    <x v="1"/>
    <s v="Very Good"/>
  </r>
  <r>
    <x v="2"/>
    <x v="2"/>
    <x v="2"/>
    <x v="2"/>
    <x v="2"/>
    <n v="6"/>
    <n v="5.6999999999999993"/>
    <n v="109"/>
    <n v="750"/>
    <n v="37.5"/>
    <n v="787.5"/>
    <n v="59.0625"/>
    <x v="2"/>
    <s v="Very Good"/>
  </r>
  <r>
    <x v="3"/>
    <x v="3"/>
    <x v="3"/>
    <x v="3"/>
    <x v="3"/>
    <n v="4"/>
    <n v="3.8"/>
    <n v="287"/>
    <n v="504"/>
    <n v="0"/>
    <n v="504"/>
    <n v="37.799999999999997"/>
    <x v="3"/>
    <s v="Very Good"/>
  </r>
  <r>
    <x v="4"/>
    <x v="4"/>
    <x v="4"/>
    <x v="4"/>
    <x v="4"/>
    <n v="4"/>
    <n v="3.8"/>
    <n v="446"/>
    <n v="508"/>
    <n v="25.400000000000002"/>
    <n v="533.4"/>
    <n v="40.004999999999995"/>
    <x v="4"/>
    <s v="Very Good"/>
  </r>
  <r>
    <x v="5"/>
    <x v="5"/>
    <x v="1"/>
    <x v="5"/>
    <x v="0"/>
    <n v="3"/>
    <n v="2.8499999999999996"/>
    <n v="203"/>
    <n v="384"/>
    <n v="0"/>
    <n v="384"/>
    <n v="28.799999999999997"/>
    <x v="5"/>
    <s v="Very Good"/>
  </r>
  <r>
    <x v="6"/>
    <x v="6"/>
    <x v="3"/>
    <x v="6"/>
    <x v="1"/>
    <n v="4"/>
    <n v="3.8"/>
    <n v="292"/>
    <n v="516"/>
    <n v="0"/>
    <n v="516"/>
    <n v="38.699999999999996"/>
    <x v="6"/>
    <s v="Very Good"/>
  </r>
  <r>
    <x v="7"/>
    <x v="7"/>
    <x v="4"/>
    <x v="7"/>
    <x v="2"/>
    <n v="4"/>
    <n v="3.8"/>
    <n v="446"/>
    <n v="520"/>
    <n v="26"/>
    <n v="546"/>
    <n v="40.949999999999996"/>
    <x v="7"/>
    <s v="Very Good"/>
  </r>
  <r>
    <x v="8"/>
    <x v="8"/>
    <x v="1"/>
    <x v="8"/>
    <x v="3"/>
    <n v="3"/>
    <n v="2.8499999999999996"/>
    <n v="359"/>
    <n v="393"/>
    <n v="19.650000000000002"/>
    <n v="412.65"/>
    <n v="30.948749999999997"/>
    <x v="8"/>
    <s v="Very Good"/>
  </r>
  <r>
    <x v="9"/>
    <x v="9"/>
    <x v="1"/>
    <x v="9"/>
    <x v="4"/>
    <n v="3"/>
    <n v="2.7"/>
    <n v="313"/>
    <n v="300"/>
    <n v="15"/>
    <n v="315"/>
    <n v="23.625"/>
    <x v="9"/>
    <s v="Good"/>
  </r>
  <r>
    <x v="10"/>
    <x v="10"/>
    <x v="0"/>
    <x v="10"/>
    <x v="0"/>
    <n v="5"/>
    <n v="4.25"/>
    <n v="175"/>
    <n v="250"/>
    <n v="0"/>
    <n v="250"/>
    <n v="18.75"/>
    <x v="10"/>
    <s v="Poor"/>
  </r>
  <r>
    <x v="11"/>
    <x v="11"/>
    <x v="3"/>
    <x v="11"/>
    <x v="1"/>
    <n v="4"/>
    <n v="3.8"/>
    <n v="324"/>
    <n v="560"/>
    <n v="28"/>
    <n v="588"/>
    <n v="44.1"/>
    <x v="11"/>
    <s v="Very Good"/>
  </r>
  <r>
    <x v="12"/>
    <x v="12"/>
    <x v="4"/>
    <x v="12"/>
    <x v="2"/>
    <n v="4"/>
    <n v="3.8"/>
    <n v="450"/>
    <n v="564"/>
    <n v="28.200000000000003"/>
    <n v="592.20000000000005"/>
    <n v="44.414999999999999"/>
    <x v="12"/>
    <s v="Very Good"/>
  </r>
  <r>
    <x v="13"/>
    <x v="13"/>
    <x v="4"/>
    <x v="13"/>
    <x v="3"/>
    <n v="4"/>
    <n v="3.8"/>
    <n v="311"/>
    <n v="568"/>
    <n v="0"/>
    <n v="568"/>
    <n v="42.6"/>
    <x v="13"/>
    <s v="Very Good"/>
  </r>
  <r>
    <x v="14"/>
    <x v="14"/>
    <x v="3"/>
    <x v="14"/>
    <x v="4"/>
    <n v="4"/>
    <n v="3.8"/>
    <n v="336"/>
    <n v="572"/>
    <n v="28.6"/>
    <n v="600.6"/>
    <n v="45.045000000000002"/>
    <x v="14"/>
    <s v="Very Good"/>
  </r>
  <r>
    <x v="15"/>
    <x v="15"/>
    <x v="3"/>
    <x v="15"/>
    <x v="0"/>
    <n v="4"/>
    <n v="3.8"/>
    <n v="350"/>
    <n v="576"/>
    <n v="28.8"/>
    <n v="604.79999999999995"/>
    <n v="45.359999999999992"/>
    <x v="15"/>
    <s v="Very Good"/>
  </r>
  <r>
    <x v="16"/>
    <x v="16"/>
    <x v="4"/>
    <x v="16"/>
    <x v="1"/>
    <n v="4"/>
    <n v="3.8"/>
    <n v="445"/>
    <n v="580"/>
    <n v="29"/>
    <n v="609"/>
    <n v="45.674999999999997"/>
    <x v="16"/>
    <s v="Very Good"/>
  </r>
  <r>
    <x v="17"/>
    <x v="17"/>
    <x v="1"/>
    <x v="17"/>
    <x v="2"/>
    <n v="3"/>
    <n v="2.8499999999999996"/>
    <n v="204"/>
    <n v="438"/>
    <n v="0"/>
    <n v="438"/>
    <n v="32.85"/>
    <x v="17"/>
    <s v="Very Good"/>
  </r>
  <r>
    <x v="18"/>
    <x v="18"/>
    <x v="1"/>
    <x v="18"/>
    <x v="3"/>
    <n v="3"/>
    <n v="2.8499999999999996"/>
    <n v="260"/>
    <n v="441"/>
    <n v="0"/>
    <n v="441"/>
    <n v="33.074999999999996"/>
    <x v="18"/>
    <s v="Very Good"/>
  </r>
  <r>
    <x v="19"/>
    <x v="19"/>
    <x v="4"/>
    <x v="9"/>
    <x v="4"/>
    <n v="4"/>
    <n v="3.6"/>
    <n v="364"/>
    <n v="400"/>
    <n v="0"/>
    <n v="400"/>
    <n v="30"/>
    <x v="19"/>
    <s v="Good"/>
  </r>
  <r>
    <x v="20"/>
    <x v="20"/>
    <x v="4"/>
    <x v="19"/>
    <x v="0"/>
    <n v="4"/>
    <n v="3.8"/>
    <n v="389"/>
    <n v="596"/>
    <n v="0"/>
    <n v="596"/>
    <n v="44.699999999999996"/>
    <x v="20"/>
    <s v="Very Good"/>
  </r>
  <r>
    <x v="21"/>
    <x v="21"/>
    <x v="4"/>
    <x v="20"/>
    <x v="1"/>
    <n v="4"/>
    <n v="3.8"/>
    <n v="315"/>
    <n v="600"/>
    <n v="0"/>
    <n v="600"/>
    <n v="45"/>
    <x v="21"/>
    <s v="Very Good"/>
  </r>
  <r>
    <x v="22"/>
    <x v="22"/>
    <x v="3"/>
    <x v="21"/>
    <x v="2"/>
    <n v="4"/>
    <n v="4"/>
    <n v="270"/>
    <n v="604"/>
    <n v="0"/>
    <n v="604"/>
    <n v="45.3"/>
    <x v="22"/>
    <s v="Excellent"/>
  </r>
  <r>
    <x v="23"/>
    <x v="23"/>
    <x v="0"/>
    <x v="22"/>
    <x v="3"/>
    <n v="5"/>
    <n v="5"/>
    <n v="219"/>
    <n v="760"/>
    <n v="38"/>
    <n v="798"/>
    <n v="59.849999999999994"/>
    <x v="23"/>
    <s v="Excellent"/>
  </r>
  <r>
    <x v="24"/>
    <x v="24"/>
    <x v="2"/>
    <x v="23"/>
    <x v="4"/>
    <n v="6"/>
    <n v="6"/>
    <n v="145"/>
    <n v="918"/>
    <n v="45.900000000000006"/>
    <n v="963.9"/>
    <n v="72.29249999999999"/>
    <x v="24"/>
    <s v="Excellent"/>
  </r>
  <r>
    <x v="25"/>
    <x v="25"/>
    <x v="2"/>
    <x v="24"/>
    <x v="0"/>
    <n v="6"/>
    <n v="6"/>
    <n v="103"/>
    <n v="924"/>
    <n v="46.2"/>
    <n v="970.2"/>
    <n v="72.765000000000001"/>
    <x v="25"/>
    <s v="Excellent"/>
  </r>
  <r>
    <x v="26"/>
    <x v="26"/>
    <x v="0"/>
    <x v="25"/>
    <x v="1"/>
    <n v="5"/>
    <n v="5"/>
    <n v="224"/>
    <n v="775"/>
    <n v="38.75"/>
    <n v="813.75"/>
    <n v="61.03125"/>
    <x v="26"/>
    <s v="Excellent"/>
  </r>
  <r>
    <x v="27"/>
    <x v="27"/>
    <x v="3"/>
    <x v="26"/>
    <x v="2"/>
    <n v="4"/>
    <n v="4"/>
    <n v="284"/>
    <n v="624"/>
    <n v="0"/>
    <n v="624"/>
    <n v="46.8"/>
    <x v="27"/>
    <s v="Excellent"/>
  </r>
  <r>
    <x v="28"/>
    <x v="28"/>
    <x v="4"/>
    <x v="27"/>
    <x v="3"/>
    <n v="4"/>
    <n v="4"/>
    <n v="352"/>
    <n v="628"/>
    <n v="0"/>
    <n v="628"/>
    <n v="47.1"/>
    <x v="28"/>
    <s v="Excellent"/>
  </r>
  <r>
    <x v="29"/>
    <x v="29"/>
    <x v="1"/>
    <x v="28"/>
    <x v="4"/>
    <n v="3"/>
    <n v="3"/>
    <n v="279"/>
    <n v="474"/>
    <n v="0"/>
    <n v="474"/>
    <n v="35.549999999999997"/>
    <x v="29"/>
    <s v="Excellent"/>
  </r>
  <r>
    <x v="30"/>
    <x v="30"/>
    <x v="2"/>
    <x v="29"/>
    <x v="0"/>
    <n v="6"/>
    <n v="6"/>
    <n v="118"/>
    <n v="954"/>
    <n v="47.7"/>
    <n v="1001.7"/>
    <n v="75.127499999999998"/>
    <x v="30"/>
    <s v="Excellent"/>
  </r>
  <r>
    <x v="31"/>
    <x v="31"/>
    <x v="0"/>
    <x v="30"/>
    <x v="1"/>
    <n v="5"/>
    <n v="5"/>
    <n v="166"/>
    <n v="800"/>
    <n v="0"/>
    <n v="800"/>
    <n v="60"/>
    <x v="31"/>
    <s v="Excellent"/>
  </r>
  <r>
    <x v="32"/>
    <x v="32"/>
    <x v="3"/>
    <x v="9"/>
    <x v="2"/>
    <n v="4"/>
    <n v="3.6"/>
    <n v="280"/>
    <n v="400"/>
    <n v="0"/>
    <n v="400"/>
    <n v="30"/>
    <x v="19"/>
    <s v="Good"/>
  </r>
  <r>
    <x v="33"/>
    <x v="33"/>
    <x v="4"/>
    <x v="31"/>
    <x v="3"/>
    <n v="4"/>
    <n v="3.6"/>
    <n v="423"/>
    <n v="404"/>
    <n v="20.200000000000003"/>
    <n v="424.2"/>
    <n v="31.814999999999998"/>
    <x v="32"/>
    <s v="Good"/>
  </r>
  <r>
    <x v="34"/>
    <x v="34"/>
    <x v="1"/>
    <x v="32"/>
    <x v="4"/>
    <n v="3"/>
    <n v="2.7"/>
    <n v="390"/>
    <n v="306"/>
    <n v="15.3"/>
    <n v="321.3"/>
    <n v="24.0975"/>
    <x v="33"/>
    <s v="Good"/>
  </r>
  <r>
    <x v="35"/>
    <x v="35"/>
    <x v="2"/>
    <x v="33"/>
    <x v="0"/>
    <n v="6"/>
    <n v="5.4"/>
    <n v="109"/>
    <n v="618"/>
    <n v="30.900000000000002"/>
    <n v="648.9"/>
    <n v="48.667499999999997"/>
    <x v="34"/>
    <s v="Good"/>
  </r>
  <r>
    <x v="36"/>
    <x v="36"/>
    <x v="0"/>
    <x v="34"/>
    <x v="1"/>
    <n v="5"/>
    <n v="4.5"/>
    <n v="166"/>
    <n v="520"/>
    <n v="0"/>
    <n v="520"/>
    <n v="39"/>
    <x v="35"/>
    <s v="Good"/>
  </r>
  <r>
    <x v="37"/>
    <x v="37"/>
    <x v="3"/>
    <x v="35"/>
    <x v="2"/>
    <n v="4"/>
    <n v="3.4"/>
    <n v="315"/>
    <n v="280"/>
    <n v="14"/>
    <n v="294"/>
    <n v="22.05"/>
    <x v="36"/>
    <s v="Poor"/>
  </r>
  <r>
    <x v="38"/>
    <x v="38"/>
    <x v="4"/>
    <x v="36"/>
    <x v="3"/>
    <n v="4"/>
    <n v="3.4"/>
    <n v="432"/>
    <n v="284"/>
    <n v="14.200000000000001"/>
    <n v="298.2"/>
    <n v="22.364999999999998"/>
    <x v="37"/>
    <s v="Poor"/>
  </r>
  <r>
    <x v="39"/>
    <x v="39"/>
    <x v="1"/>
    <x v="37"/>
    <x v="4"/>
    <n v="3"/>
    <n v="2.5499999999999998"/>
    <n v="290"/>
    <n v="216"/>
    <n v="0"/>
    <n v="216"/>
    <n v="16.2"/>
    <x v="38"/>
    <s v="Poor"/>
  </r>
  <r>
    <x v="40"/>
    <x v="40"/>
    <x v="2"/>
    <x v="38"/>
    <x v="0"/>
    <n v="6"/>
    <n v="5.0999999999999996"/>
    <n v="120"/>
    <n v="438"/>
    <n v="21.900000000000002"/>
    <n v="459.9"/>
    <n v="34.4925"/>
    <x v="39"/>
    <s v="Poor"/>
  </r>
  <r>
    <x v="41"/>
    <x v="41"/>
    <x v="0"/>
    <x v="39"/>
    <x v="1"/>
    <n v="5"/>
    <n v="4.25"/>
    <n v="167"/>
    <n v="370"/>
    <n v="0"/>
    <n v="370"/>
    <n v="27.75"/>
    <x v="40"/>
    <s v="Poor"/>
  </r>
  <r>
    <x v="42"/>
    <x v="42"/>
    <x v="3"/>
    <x v="40"/>
    <x v="2"/>
    <n v="4"/>
    <n v="3.8"/>
    <n v="276"/>
    <n v="540"/>
    <n v="0"/>
    <n v="540"/>
    <n v="40.5"/>
    <x v="41"/>
    <s v="Very Good"/>
  </r>
  <r>
    <x v="43"/>
    <x v="43"/>
    <x v="4"/>
    <x v="41"/>
    <x v="3"/>
    <n v="4"/>
    <n v="3.8"/>
    <n v="410"/>
    <n v="544"/>
    <n v="27.200000000000003"/>
    <n v="571.20000000000005"/>
    <n v="42.84"/>
    <x v="42"/>
    <s v="Very Good"/>
  </r>
  <r>
    <x v="44"/>
    <x v="44"/>
    <x v="1"/>
    <x v="42"/>
    <x v="4"/>
    <n v="3"/>
    <n v="2.8499999999999996"/>
    <n v="280"/>
    <n v="411"/>
    <n v="0"/>
    <n v="411"/>
    <n v="30.824999999999999"/>
    <x v="43"/>
    <s v="Very Good"/>
  </r>
  <r>
    <x v="45"/>
    <x v="45"/>
    <x v="2"/>
    <x v="43"/>
    <x v="0"/>
    <n v="6"/>
    <n v="5.6999999999999993"/>
    <n v="150"/>
    <n v="828"/>
    <n v="41.400000000000006"/>
    <n v="869.4"/>
    <n v="65.204999999999998"/>
    <x v="44"/>
    <s v="Very Good"/>
  </r>
  <r>
    <x v="46"/>
    <x v="46"/>
    <x v="0"/>
    <x v="44"/>
    <x v="1"/>
    <n v="5"/>
    <n v="4.75"/>
    <n v="150"/>
    <n v="695"/>
    <n v="0"/>
    <n v="695"/>
    <n v="52.125"/>
    <x v="45"/>
    <s v="Very Good"/>
  </r>
  <r>
    <x v="47"/>
    <x v="47"/>
    <x v="3"/>
    <x v="45"/>
    <x v="2"/>
    <n v="4"/>
    <n v="3.4"/>
    <n v="266"/>
    <n v="268"/>
    <n v="0"/>
    <n v="268"/>
    <n v="20.099999999999998"/>
    <x v="46"/>
    <s v="Poor"/>
  </r>
  <r>
    <x v="48"/>
    <x v="48"/>
    <x v="4"/>
    <x v="46"/>
    <x v="3"/>
    <n v="4"/>
    <n v="3.4"/>
    <n v="429"/>
    <n v="272"/>
    <n v="13.600000000000001"/>
    <n v="285.60000000000002"/>
    <n v="21.42"/>
    <x v="47"/>
    <s v="Poor"/>
  </r>
  <r>
    <x v="49"/>
    <x v="49"/>
    <x v="1"/>
    <x v="47"/>
    <x v="4"/>
    <n v="3"/>
    <n v="2.5499999999999998"/>
    <n v="273"/>
    <n v="207"/>
    <n v="0"/>
    <n v="207"/>
    <n v="15.524999999999999"/>
    <x v="48"/>
    <s v="Poor"/>
  </r>
  <r>
    <x v="50"/>
    <x v="50"/>
    <x v="1"/>
    <x v="35"/>
    <x v="0"/>
    <n v="3"/>
    <n v="2.5499999999999998"/>
    <n v="255"/>
    <n v="210"/>
    <n v="0"/>
    <n v="210"/>
    <n v="15.75"/>
    <x v="49"/>
    <s v="Poor"/>
  </r>
  <r>
    <x v="51"/>
    <x v="51"/>
    <x v="1"/>
    <x v="36"/>
    <x v="1"/>
    <n v="3"/>
    <n v="2.5499999999999998"/>
    <n v="389"/>
    <n v="213"/>
    <n v="10.65"/>
    <n v="223.65"/>
    <n v="16.77375"/>
    <x v="50"/>
    <s v="Poor"/>
  </r>
  <r>
    <x v="52"/>
    <x v="52"/>
    <x v="1"/>
    <x v="37"/>
    <x v="2"/>
    <n v="3"/>
    <n v="2.5499999999999998"/>
    <n v="228"/>
    <n v="216"/>
    <n v="0"/>
    <n v="216"/>
    <n v="16.2"/>
    <x v="38"/>
    <s v="Poor"/>
  </r>
  <r>
    <x v="53"/>
    <x v="53"/>
    <x v="0"/>
    <x v="17"/>
    <x v="3"/>
    <n v="5"/>
    <n v="4.75"/>
    <n v="209"/>
    <n v="730"/>
    <n v="36.5"/>
    <n v="766.5"/>
    <n v="57.487499999999997"/>
    <x v="51"/>
    <s v="Very Good"/>
  </r>
  <r>
    <x v="54"/>
    <x v="54"/>
    <x v="3"/>
    <x v="18"/>
    <x v="4"/>
    <n v="4"/>
    <n v="3.8"/>
    <n v="325"/>
    <n v="588"/>
    <n v="29.400000000000002"/>
    <n v="617.4"/>
    <n v="46.305"/>
    <x v="52"/>
    <s v="Very Good"/>
  </r>
  <r>
    <x v="55"/>
    <x v="55"/>
    <x v="4"/>
    <x v="48"/>
    <x v="0"/>
    <n v="4"/>
    <n v="3.8"/>
    <n v="370"/>
    <n v="592"/>
    <n v="0"/>
    <n v="592"/>
    <n v="44.4"/>
    <x v="53"/>
    <s v="Very Good"/>
  </r>
  <r>
    <x v="56"/>
    <x v="56"/>
    <x v="1"/>
    <x v="49"/>
    <x v="1"/>
    <n v="3"/>
    <n v="2.5499999999999998"/>
    <n v="255"/>
    <n v="168"/>
    <n v="0"/>
    <n v="168"/>
    <n v="12.6"/>
    <x v="54"/>
    <s v="Poor"/>
  </r>
  <r>
    <x v="57"/>
    <x v="57"/>
    <x v="2"/>
    <x v="20"/>
    <x v="2"/>
    <n v="6"/>
    <n v="5.6999999999999993"/>
    <n v="141"/>
    <n v="900"/>
    <n v="45"/>
    <n v="945"/>
    <n v="70.875"/>
    <x v="55"/>
    <s v="Very Good"/>
  </r>
  <r>
    <x v="58"/>
    <x v="58"/>
    <x v="2"/>
    <x v="21"/>
    <x v="3"/>
    <n v="6"/>
    <n v="6"/>
    <n v="137"/>
    <n v="906"/>
    <n v="45.300000000000004"/>
    <n v="951.3"/>
    <n v="71.347499999999997"/>
    <x v="56"/>
    <s v="Excellent"/>
  </r>
  <r>
    <x v="59"/>
    <x v="59"/>
    <x v="0"/>
    <x v="22"/>
    <x v="4"/>
    <n v="5"/>
    <n v="5"/>
    <n v="237"/>
    <n v="760"/>
    <n v="38"/>
    <n v="798"/>
    <n v="59.849999999999994"/>
    <x v="23"/>
    <s v="Excellent"/>
  </r>
  <r>
    <x v="60"/>
    <x v="60"/>
    <x v="3"/>
    <x v="23"/>
    <x v="4"/>
    <n v="4"/>
    <n v="4"/>
    <n v="338"/>
    <n v="612"/>
    <n v="30.6"/>
    <n v="642.6"/>
    <n v="48.195"/>
    <x v="57"/>
    <s v="Excellent"/>
  </r>
  <r>
    <x v="61"/>
    <x v="61"/>
    <x v="4"/>
    <x v="24"/>
    <x v="0"/>
    <n v="4"/>
    <n v="4"/>
    <n v="387"/>
    <n v="616"/>
    <n v="0"/>
    <n v="616"/>
    <n v="46.199999999999996"/>
    <x v="58"/>
    <s v="Excellent"/>
  </r>
  <r>
    <x v="62"/>
    <x v="62"/>
    <x v="1"/>
    <x v="25"/>
    <x v="1"/>
    <n v="3"/>
    <n v="3"/>
    <n v="381"/>
    <n v="465"/>
    <n v="23.25"/>
    <n v="488.25"/>
    <n v="36.618749999999999"/>
    <x v="59"/>
    <s v="Excellent"/>
  </r>
  <r>
    <x v="63"/>
    <x v="63"/>
    <x v="2"/>
    <x v="7"/>
    <x v="2"/>
    <n v="6"/>
    <n v="5.6999999999999993"/>
    <n v="115"/>
    <n v="780"/>
    <n v="39"/>
    <n v="819"/>
    <n v="61.424999999999997"/>
    <x v="60"/>
    <s v="Very Good"/>
  </r>
  <r>
    <x v="64"/>
    <x v="64"/>
    <x v="0"/>
    <x v="27"/>
    <x v="3"/>
    <n v="5"/>
    <n v="5"/>
    <n v="206"/>
    <n v="785"/>
    <n v="39.25"/>
    <n v="824.25"/>
    <n v="61.818749999999994"/>
    <x v="61"/>
    <s v="Excellent"/>
  </r>
  <r>
    <x v="65"/>
    <x v="65"/>
    <x v="3"/>
    <x v="28"/>
    <x v="4"/>
    <n v="4"/>
    <n v="4"/>
    <n v="267"/>
    <n v="632"/>
    <n v="0"/>
    <n v="632"/>
    <n v="47.4"/>
    <x v="62"/>
    <s v="Excellent"/>
  </r>
  <r>
    <x v="66"/>
    <x v="66"/>
    <x v="4"/>
    <x v="29"/>
    <x v="4"/>
    <n v="4"/>
    <n v="4"/>
    <n v="397"/>
    <n v="636"/>
    <n v="0"/>
    <n v="636"/>
    <n v="47.699999999999996"/>
    <x v="63"/>
    <s v="Excellent"/>
  </r>
  <r>
    <x v="67"/>
    <x v="67"/>
    <x v="1"/>
    <x v="30"/>
    <x v="0"/>
    <n v="3"/>
    <n v="3"/>
    <n v="327"/>
    <n v="480"/>
    <n v="24"/>
    <n v="504"/>
    <n v="37.799999999999997"/>
    <x v="3"/>
    <s v="Excellent"/>
  </r>
  <r>
    <x v="68"/>
    <x v="68"/>
    <x v="1"/>
    <x v="7"/>
    <x v="1"/>
    <n v="3"/>
    <n v="2.8499999999999996"/>
    <n v="328"/>
    <n v="390"/>
    <n v="19.5"/>
    <n v="409.5"/>
    <n v="30.712499999999999"/>
    <x v="64"/>
    <s v="Very Good"/>
  </r>
  <r>
    <x v="69"/>
    <x v="69"/>
    <x v="1"/>
    <x v="8"/>
    <x v="2"/>
    <n v="3"/>
    <n v="2.8499999999999996"/>
    <n v="288"/>
    <n v="393"/>
    <n v="0"/>
    <n v="393"/>
    <n v="29.474999999999998"/>
    <x v="65"/>
    <s v="Very Good"/>
  </r>
  <r>
    <x v="70"/>
    <x v="70"/>
    <x v="1"/>
    <x v="50"/>
    <x v="3"/>
    <n v="3"/>
    <n v="2.8499999999999996"/>
    <n v="227"/>
    <n v="396"/>
    <n v="0"/>
    <n v="396"/>
    <n v="29.7"/>
    <x v="66"/>
    <s v="Very Good"/>
  </r>
  <r>
    <x v="71"/>
    <x v="71"/>
    <x v="1"/>
    <x v="51"/>
    <x v="4"/>
    <n v="3"/>
    <n v="2.8499999999999996"/>
    <n v="344"/>
    <n v="399"/>
    <n v="19.950000000000003"/>
    <n v="418.95"/>
    <n v="31.421249999999997"/>
    <x v="67"/>
    <s v="Very Good"/>
  </r>
  <r>
    <x v="72"/>
    <x v="72"/>
    <x v="4"/>
    <x v="52"/>
    <x v="0"/>
    <n v="4"/>
    <n v="3.8"/>
    <n v="404"/>
    <n v="536"/>
    <n v="26.8"/>
    <n v="562.79999999999995"/>
    <n v="42.209999999999994"/>
    <x v="68"/>
    <s v="Very Good"/>
  </r>
  <r>
    <x v="73"/>
    <x v="73"/>
    <x v="4"/>
    <x v="40"/>
    <x v="1"/>
    <n v="4"/>
    <n v="3.8"/>
    <n v="412"/>
    <n v="540"/>
    <n v="27"/>
    <n v="567"/>
    <n v="42.524999999999999"/>
    <x v="69"/>
    <s v="Very Good"/>
  </r>
  <r>
    <x v="74"/>
    <x v="74"/>
    <x v="4"/>
    <x v="41"/>
    <x v="2"/>
    <n v="4"/>
    <n v="3.8"/>
    <n v="383"/>
    <n v="544"/>
    <n v="0"/>
    <n v="544"/>
    <n v="40.799999999999997"/>
    <x v="70"/>
    <s v="Very Good"/>
  </r>
  <r>
    <x v="75"/>
    <x v="75"/>
    <x v="4"/>
    <x v="42"/>
    <x v="3"/>
    <n v="4"/>
    <n v="3.8"/>
    <n v="310"/>
    <n v="548"/>
    <n v="0"/>
    <n v="548"/>
    <n v="41.1"/>
    <x v="71"/>
    <s v="Very Good"/>
  </r>
  <r>
    <x v="76"/>
    <x v="76"/>
    <x v="4"/>
    <x v="43"/>
    <x v="4"/>
    <n v="4"/>
    <n v="3.8"/>
    <n v="333"/>
    <n v="552"/>
    <n v="0"/>
    <n v="552"/>
    <n v="41.4"/>
    <x v="72"/>
    <s v="Very Good"/>
  </r>
  <r>
    <x v="77"/>
    <x v="77"/>
    <x v="4"/>
    <x v="44"/>
    <x v="4"/>
    <n v="4"/>
    <n v="3.8"/>
    <n v="444"/>
    <n v="556"/>
    <n v="27.8"/>
    <n v="583.79999999999995"/>
    <n v="43.784999999999997"/>
    <x v="73"/>
    <s v="Very Good"/>
  </r>
  <r>
    <x v="78"/>
    <x v="78"/>
    <x v="4"/>
    <x v="11"/>
    <x v="4"/>
    <n v="4"/>
    <n v="3.8"/>
    <n v="349"/>
    <n v="560"/>
    <n v="0"/>
    <n v="560"/>
    <n v="42"/>
    <x v="74"/>
    <s v="Very Good"/>
  </r>
  <r>
    <x v="79"/>
    <x v="79"/>
    <x v="4"/>
    <x v="12"/>
    <x v="4"/>
    <n v="4"/>
    <n v="3.8"/>
    <n v="303"/>
    <n v="564"/>
    <n v="0"/>
    <n v="564"/>
    <n v="42.3"/>
    <x v="75"/>
    <s v="Very Good"/>
  </r>
  <r>
    <x v="80"/>
    <x v="80"/>
    <x v="1"/>
    <x v="13"/>
    <x v="4"/>
    <n v="3"/>
    <n v="2.8499999999999996"/>
    <n v="377"/>
    <n v="426"/>
    <n v="21.3"/>
    <n v="447.3"/>
    <n v="33.547499999999999"/>
    <x v="76"/>
    <s v="Very Good"/>
  </r>
  <r>
    <x v="81"/>
    <x v="81"/>
    <x v="2"/>
    <x v="14"/>
    <x v="0"/>
    <n v="6"/>
    <n v="5.6999999999999993"/>
    <n v="101"/>
    <n v="858"/>
    <n v="42.900000000000006"/>
    <n v="900.9"/>
    <n v="67.567499999999995"/>
    <x v="77"/>
    <s v="Very Good"/>
  </r>
  <r>
    <x v="82"/>
    <x v="82"/>
    <x v="0"/>
    <x v="15"/>
    <x v="1"/>
    <n v="5"/>
    <n v="4.75"/>
    <n v="209"/>
    <n v="720"/>
    <n v="36"/>
    <n v="756"/>
    <n v="56.699999999999996"/>
    <x v="78"/>
    <s v="Very Good"/>
  </r>
  <r>
    <x v="83"/>
    <x v="83"/>
    <x v="3"/>
    <x v="16"/>
    <x v="2"/>
    <n v="4"/>
    <n v="3.8"/>
    <n v="317"/>
    <n v="580"/>
    <n v="29"/>
    <n v="609"/>
    <n v="45.674999999999997"/>
    <x v="16"/>
    <s v="Very Good"/>
  </r>
  <r>
    <x v="84"/>
    <x v="84"/>
    <x v="4"/>
    <x v="17"/>
    <x v="3"/>
    <n v="4"/>
    <n v="3.8"/>
    <n v="401"/>
    <n v="584"/>
    <n v="29.200000000000003"/>
    <n v="613.20000000000005"/>
    <n v="45.99"/>
    <x v="79"/>
    <s v="Very Good"/>
  </r>
  <r>
    <x v="85"/>
    <x v="85"/>
    <x v="4"/>
    <x v="18"/>
    <x v="4"/>
    <n v="4"/>
    <n v="3.8"/>
    <n v="436"/>
    <n v="588"/>
    <n v="29.400000000000002"/>
    <n v="617.4"/>
    <n v="46.305"/>
    <x v="52"/>
    <s v="Very Good"/>
  </r>
  <r>
    <x v="86"/>
    <x v="86"/>
    <x v="4"/>
    <x v="48"/>
    <x v="0"/>
    <n v="4"/>
    <n v="3.8"/>
    <n v="380"/>
    <n v="592"/>
    <n v="0"/>
    <n v="592"/>
    <n v="44.4"/>
    <x v="53"/>
    <s v="Very Good"/>
  </r>
  <r>
    <x v="87"/>
    <x v="87"/>
    <x v="4"/>
    <x v="19"/>
    <x v="1"/>
    <n v="4"/>
    <n v="3.8"/>
    <n v="367"/>
    <n v="596"/>
    <n v="0"/>
    <n v="596"/>
    <n v="44.699999999999996"/>
    <x v="20"/>
    <s v="Very Good"/>
  </r>
  <r>
    <x v="88"/>
    <x v="88"/>
    <x v="1"/>
    <x v="20"/>
    <x v="2"/>
    <n v="3"/>
    <n v="2.8499999999999996"/>
    <n v="203"/>
    <n v="450"/>
    <n v="0"/>
    <n v="450"/>
    <n v="33.75"/>
    <x v="0"/>
    <s v="Very Good"/>
  </r>
  <r>
    <x v="89"/>
    <x v="89"/>
    <x v="2"/>
    <x v="21"/>
    <x v="3"/>
    <n v="6"/>
    <n v="6"/>
    <n v="139"/>
    <n v="906"/>
    <n v="45.300000000000004"/>
    <n v="951.3"/>
    <n v="71.347499999999997"/>
    <x v="56"/>
    <s v="Excellent"/>
  </r>
  <r>
    <x v="90"/>
    <x v="90"/>
    <x v="0"/>
    <x v="53"/>
    <x v="4"/>
    <n v="5"/>
    <n v="4.75"/>
    <n v="200"/>
    <n v="620"/>
    <n v="31"/>
    <n v="651"/>
    <n v="48.824999999999996"/>
    <x v="80"/>
    <s v="Very Good"/>
  </r>
  <r>
    <x v="91"/>
    <x v="91"/>
    <x v="3"/>
    <x v="23"/>
    <x v="0"/>
    <n v="4"/>
    <n v="4"/>
    <n v="302"/>
    <n v="612"/>
    <n v="30.6"/>
    <n v="642.6"/>
    <n v="48.195"/>
    <x v="57"/>
    <s v="Excellent"/>
  </r>
  <r>
    <x v="92"/>
    <x v="92"/>
    <x v="4"/>
    <x v="9"/>
    <x v="1"/>
    <n v="4"/>
    <n v="3.6"/>
    <n v="314"/>
    <n v="400"/>
    <n v="0"/>
    <n v="400"/>
    <n v="30"/>
    <x v="19"/>
    <s v="Good"/>
  </r>
  <r>
    <x v="93"/>
    <x v="93"/>
    <x v="4"/>
    <x v="45"/>
    <x v="2"/>
    <n v="4"/>
    <n v="3.4"/>
    <n v="382"/>
    <n v="268"/>
    <n v="0"/>
    <n v="268"/>
    <n v="20.099999999999998"/>
    <x v="46"/>
    <s v="Poor"/>
  </r>
  <r>
    <x v="94"/>
    <x v="94"/>
    <x v="1"/>
    <x v="0"/>
    <x v="3"/>
    <n v="3"/>
    <n v="2.7"/>
    <n v="303"/>
    <n v="270"/>
    <n v="13.5"/>
    <n v="283.5"/>
    <n v="21.262499999999999"/>
    <x v="81"/>
    <s v="Good"/>
  </r>
  <r>
    <x v="95"/>
    <x v="95"/>
    <x v="2"/>
    <x v="54"/>
    <x v="4"/>
    <n v="6"/>
    <n v="5.4"/>
    <n v="131"/>
    <n v="546"/>
    <n v="27.3"/>
    <n v="573.29999999999995"/>
    <n v="42.997499999999995"/>
    <x v="82"/>
    <s v="Good"/>
  </r>
  <r>
    <x v="96"/>
    <x v="96"/>
    <x v="0"/>
    <x v="55"/>
    <x v="4"/>
    <n v="5"/>
    <n v="4.5"/>
    <n v="202"/>
    <n v="460"/>
    <n v="23"/>
    <n v="483"/>
    <n v="36.225000000000001"/>
    <x v="83"/>
    <s v="Good"/>
  </r>
  <r>
    <x v="97"/>
    <x v="97"/>
    <x v="3"/>
    <x v="56"/>
    <x v="0"/>
    <n v="4"/>
    <n v="3.6"/>
    <n v="297"/>
    <n v="372"/>
    <n v="0"/>
    <n v="372"/>
    <n v="27.9"/>
    <x v="84"/>
    <s v="Good"/>
  </r>
  <r>
    <x v="98"/>
    <x v="98"/>
    <x v="4"/>
    <x v="57"/>
    <x v="1"/>
    <n v="4"/>
    <n v="3.6"/>
    <n v="449"/>
    <n v="376"/>
    <n v="18.8"/>
    <n v="394.8"/>
    <n v="29.61"/>
    <x v="85"/>
    <s v="Good"/>
  </r>
  <r>
    <x v="99"/>
    <x v="99"/>
    <x v="4"/>
    <x v="1"/>
    <x v="2"/>
    <n v="4"/>
    <n v="3.8"/>
    <n v="343"/>
    <n v="492"/>
    <n v="0"/>
    <n v="492"/>
    <n v="36.9"/>
    <x v="86"/>
    <s v="Very Goo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44:E46" firstHeaderRow="0" firstDataRow="1" firstDataCol="1"/>
  <pivotFields count="14">
    <pivotField showAll="0" sortType="descending">
      <items count="101">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01">
        <item x="11"/>
        <item x="21"/>
        <item x="34"/>
        <item x="96"/>
        <item x="38"/>
        <item x="63"/>
        <item x="71"/>
        <item x="93"/>
        <item x="3"/>
        <item x="72"/>
        <item x="41"/>
        <item x="64"/>
        <item x="89"/>
        <item x="65"/>
        <item x="48"/>
        <item x="35"/>
        <item x="74"/>
        <item x="4"/>
        <item x="91"/>
        <item x="51"/>
        <item x="25"/>
        <item x="5"/>
        <item x="22"/>
        <item x="42"/>
        <item x="15"/>
        <item x="76"/>
        <item x="54"/>
        <item x="90"/>
        <item x="40"/>
        <item x="7"/>
        <item x="69"/>
        <item x="92"/>
        <item x="68"/>
        <item x="86"/>
        <item x="30"/>
        <item x="43"/>
        <item x="16"/>
        <item x="20"/>
        <item x="0"/>
        <item x="62"/>
        <item x="59"/>
        <item x="23"/>
        <item x="13"/>
        <item x="49"/>
        <item x="12"/>
        <item x="75"/>
        <item x="29"/>
        <item x="17"/>
        <item x="84"/>
        <item x="80"/>
        <item x="2"/>
        <item x="14"/>
        <item x="66"/>
        <item x="82"/>
        <item x="39"/>
        <item x="78"/>
        <item x="19"/>
        <item x="45"/>
        <item x="87"/>
        <item x="24"/>
        <item x="52"/>
        <item x="85"/>
        <item x="50"/>
        <item x="37"/>
        <item x="95"/>
        <item x="1"/>
        <item x="27"/>
        <item x="97"/>
        <item x="28"/>
        <item x="79"/>
        <item x="31"/>
        <item x="70"/>
        <item x="26"/>
        <item x="10"/>
        <item x="36"/>
        <item x="57"/>
        <item x="44"/>
        <item x="94"/>
        <item x="67"/>
        <item x="6"/>
        <item x="81"/>
        <item x="99"/>
        <item x="98"/>
        <item x="18"/>
        <item x="55"/>
        <item x="9"/>
        <item x="73"/>
        <item x="58"/>
        <item x="61"/>
        <item x="88"/>
        <item x="8"/>
        <item x="46"/>
        <item x="53"/>
        <item x="77"/>
        <item x="47"/>
        <item x="33"/>
        <item x="56"/>
        <item x="60"/>
        <item x="32"/>
        <item x="83"/>
        <item t="default"/>
      </items>
    </pivotField>
    <pivotField showAll="0">
      <items count="6">
        <item x="3"/>
        <item x="2"/>
        <item x="1"/>
        <item x="0"/>
        <item x="4"/>
        <item t="default"/>
      </items>
    </pivotField>
    <pivotField showAll="0" sortType="descending">
      <items count="59">
        <item x="30"/>
        <item x="29"/>
        <item x="28"/>
        <item x="27"/>
        <item x="26"/>
        <item x="25"/>
        <item x="24"/>
        <item x="23"/>
        <item x="22"/>
        <item x="21"/>
        <item x="20"/>
        <item x="19"/>
        <item x="48"/>
        <item x="18"/>
        <item x="17"/>
        <item x="16"/>
        <item x="15"/>
        <item x="14"/>
        <item x="13"/>
        <item x="12"/>
        <item x="11"/>
        <item x="44"/>
        <item x="43"/>
        <item x="42"/>
        <item x="41"/>
        <item x="40"/>
        <item x="52"/>
        <item x="51"/>
        <item x="50"/>
        <item x="8"/>
        <item x="7"/>
        <item x="6"/>
        <item x="5"/>
        <item x="4"/>
        <item x="3"/>
        <item x="2"/>
        <item x="53"/>
        <item x="1"/>
        <item x="34"/>
        <item x="33"/>
        <item x="32"/>
        <item x="31"/>
        <item x="9"/>
        <item x="57"/>
        <item x="56"/>
        <item x="55"/>
        <item x="54"/>
        <item x="0"/>
        <item x="39"/>
        <item x="38"/>
        <item x="37"/>
        <item x="36"/>
        <item x="35"/>
        <item x="47"/>
        <item x="46"/>
        <item x="45"/>
        <item x="49"/>
        <item x="10"/>
        <item t="default"/>
      </items>
    </pivotField>
    <pivotField axis="axisRow" showAll="0">
      <items count="6">
        <item h="1" x="3"/>
        <item h="1" x="1"/>
        <item h="1" x="2"/>
        <item h="1" x="4"/>
        <item x="0"/>
        <item t="default"/>
      </items>
    </pivotField>
    <pivotField showAll="0"/>
    <pivotField showAll="0"/>
    <pivotField showAll="0"/>
    <pivotField dataField="1" numFmtId="164" showAll="0"/>
    <pivotField dataField="1" numFmtId="164" showAll="0"/>
    <pivotField dataField="1" numFmtId="164" showAll="0"/>
    <pivotField numFmtId="164" showAll="0"/>
    <pivotField dataField="1" numFmtId="164" showAll="0">
      <items count="88">
        <item h="1" x="54"/>
        <item h="1" x="48"/>
        <item h="1" x="49"/>
        <item h="1" x="38"/>
        <item h="1" x="50"/>
        <item h="1" x="10"/>
        <item h="1" x="46"/>
        <item h="1" x="81"/>
        <item h="1" x="47"/>
        <item h="1" x="36"/>
        <item h="1" x="37"/>
        <item h="1" x="9"/>
        <item h="1" x="33"/>
        <item h="1" x="1"/>
        <item h="1" x="40"/>
        <item h="1" x="84"/>
        <item h="1" x="5"/>
        <item h="1" x="65"/>
        <item h="1" x="85"/>
        <item h="1" x="66"/>
        <item h="1" x="19"/>
        <item h="1" x="64"/>
        <item h="1" x="43"/>
        <item h="1" x="8"/>
        <item h="1" x="67"/>
        <item h="1" x="32"/>
        <item h="1" x="17"/>
        <item h="1" x="18"/>
        <item h="1" x="76"/>
        <item h="1" x="0"/>
        <item h="1" x="39"/>
        <item h="1" x="29"/>
        <item h="1" x="83"/>
        <item h="1" x="59"/>
        <item h="1" x="86"/>
        <item h="1" x="3"/>
        <item h="1" x="6"/>
        <item h="1" x="35"/>
        <item h="1" x="4"/>
        <item h="1" x="41"/>
        <item h="1" x="70"/>
        <item h="1" x="7"/>
        <item h="1" x="71"/>
        <item h="1" x="72"/>
        <item h="1" x="74"/>
        <item h="1" x="68"/>
        <item h="1" x="75"/>
        <item h="1" x="69"/>
        <item h="1" x="13"/>
        <item h="1" x="42"/>
        <item h="1" x="82"/>
        <item h="1" x="73"/>
        <item h="1" x="11"/>
        <item h="1" x="53"/>
        <item h="1" x="12"/>
        <item h="1" x="20"/>
        <item h="1" x="21"/>
        <item h="1" x="14"/>
        <item h="1" x="22"/>
        <item h="1" x="15"/>
        <item h="1" x="16"/>
        <item h="1" x="79"/>
        <item h="1" x="58"/>
        <item h="1" x="52"/>
        <item h="1" x="27"/>
        <item h="1" x="28"/>
        <item h="1" x="62"/>
        <item h="1" x="63"/>
        <item h="1" x="57"/>
        <item h="1" x="34"/>
        <item h="1" x="80"/>
        <item h="1" x="45"/>
        <item h="1" x="78"/>
        <item h="1" x="51"/>
        <item h="1" x="2"/>
        <item h="1" x="23"/>
        <item h="1" x="31"/>
        <item h="1" x="26"/>
        <item h="1" x="60"/>
        <item h="1" x="61"/>
        <item h="1" x="44"/>
        <item h="1" x="77"/>
        <item h="1" x="55"/>
        <item h="1" x="56"/>
        <item h="1" x="24"/>
        <item h="1" x="25"/>
        <item x="30"/>
        <item t="default"/>
      </items>
    </pivotField>
    <pivotField showAll="0"/>
  </pivotFields>
  <rowFields count="1">
    <field x="4"/>
  </rowFields>
  <rowItems count="2">
    <i>
      <x v="4"/>
    </i>
    <i t="grand">
      <x/>
    </i>
  </rowItems>
  <colFields count="1">
    <field x="-2"/>
  </colFields>
  <colItems count="4">
    <i>
      <x/>
    </i>
    <i i="1">
      <x v="1"/>
    </i>
    <i i="2">
      <x v="2"/>
    </i>
    <i i="3">
      <x v="3"/>
    </i>
  </colItems>
  <dataFields count="4">
    <dataField name="Sum of Payment Due" fld="12" baseField="0" baseItem="0"/>
    <dataField name="Sum of Payment" fld="10" baseField="0" baseItem="0"/>
    <dataField name="Sum of Amount" fld="8" baseField="0" baseItem="0"/>
    <dataField name="Sum of    Bonus" fld="9" baseField="0" baseItem="0"/>
  </dataFields>
  <chartFormats count="12">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 chart="17" format="6" series="1">
      <pivotArea type="data" outline="0" fieldPosition="0">
        <references count="1">
          <reference field="4294967294" count="1" selected="0">
            <x v="2"/>
          </reference>
        </references>
      </pivotArea>
    </chartFormat>
    <chartFormat chart="17" format="7" series="1">
      <pivotArea type="data" outline="0" fieldPosition="0">
        <references count="1">
          <reference field="4294967294" count="1" selected="0">
            <x v="3"/>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 chart="18" format="10" series="1">
      <pivotArea type="data" outline="0" fieldPosition="0">
        <references count="1">
          <reference field="4294967294" count="1" selected="0">
            <x v="2"/>
          </reference>
        </references>
      </pivotArea>
    </chartFormat>
    <chartFormat chart="18" format="11" series="1">
      <pivotArea type="data" outline="0" fieldPosition="0">
        <references count="1">
          <reference field="4294967294" count="1" selected="0">
            <x v="3"/>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0" format="2" series="1">
      <pivotArea type="data" outline="0" fieldPosition="0">
        <references count="1">
          <reference field="4294967294" count="1" selected="0">
            <x v="2"/>
          </reference>
        </references>
      </pivotArea>
    </chartFormat>
    <chartFormat chart="2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B652C8-EBF5-4187-BD51-41CC707BDDF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56:C62" firstHeaderRow="0" firstDataRow="1" firstDataCol="1"/>
  <pivotFields count="14">
    <pivotField showAll="0" sortType="descending">
      <items count="101">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01">
        <item x="11"/>
        <item x="21"/>
        <item x="34"/>
        <item x="96"/>
        <item x="38"/>
        <item x="63"/>
        <item x="71"/>
        <item x="93"/>
        <item x="3"/>
        <item x="72"/>
        <item x="41"/>
        <item x="64"/>
        <item x="89"/>
        <item x="65"/>
        <item x="48"/>
        <item x="35"/>
        <item x="74"/>
        <item x="4"/>
        <item x="91"/>
        <item x="51"/>
        <item x="25"/>
        <item x="5"/>
        <item x="22"/>
        <item x="42"/>
        <item x="15"/>
        <item x="76"/>
        <item x="54"/>
        <item x="90"/>
        <item x="40"/>
        <item x="7"/>
        <item x="69"/>
        <item x="92"/>
        <item x="68"/>
        <item x="86"/>
        <item x="30"/>
        <item x="43"/>
        <item x="16"/>
        <item x="20"/>
        <item x="0"/>
        <item x="62"/>
        <item x="59"/>
        <item x="23"/>
        <item x="13"/>
        <item x="49"/>
        <item x="12"/>
        <item x="75"/>
        <item x="29"/>
        <item x="17"/>
        <item x="84"/>
        <item x="80"/>
        <item x="2"/>
        <item x="14"/>
        <item x="66"/>
        <item x="82"/>
        <item x="39"/>
        <item x="78"/>
        <item x="19"/>
        <item x="45"/>
        <item x="87"/>
        <item x="24"/>
        <item x="52"/>
        <item x="85"/>
        <item x="50"/>
        <item x="37"/>
        <item x="95"/>
        <item x="1"/>
        <item x="27"/>
        <item x="97"/>
        <item x="28"/>
        <item x="79"/>
        <item x="31"/>
        <item x="70"/>
        <item x="26"/>
        <item x="10"/>
        <item x="36"/>
        <item x="57"/>
        <item x="44"/>
        <item x="94"/>
        <item x="67"/>
        <item x="6"/>
        <item x="81"/>
        <item x="99"/>
        <item x="98"/>
        <item x="18"/>
        <item x="55"/>
        <item x="9"/>
        <item x="73"/>
        <item x="58"/>
        <item x="61"/>
        <item x="88"/>
        <item x="8"/>
        <item x="46"/>
        <item x="53"/>
        <item x="77"/>
        <item x="47"/>
        <item x="33"/>
        <item x="56"/>
        <item x="60"/>
        <item x="32"/>
        <item x="83"/>
        <item t="default"/>
      </items>
    </pivotField>
    <pivotField axis="axisRow" showAll="0">
      <items count="6">
        <item x="3"/>
        <item x="2"/>
        <item x="1"/>
        <item x="0"/>
        <item x="4"/>
        <item t="default"/>
      </items>
    </pivotField>
    <pivotField dataField="1" showAll="0" sortType="descending">
      <items count="59">
        <item x="30"/>
        <item x="29"/>
        <item x="28"/>
        <item x="27"/>
        <item x="26"/>
        <item x="25"/>
        <item x="24"/>
        <item x="23"/>
        <item x="22"/>
        <item x="21"/>
        <item x="20"/>
        <item x="19"/>
        <item x="48"/>
        <item x="18"/>
        <item x="17"/>
        <item x="16"/>
        <item x="15"/>
        <item x="14"/>
        <item x="13"/>
        <item x="12"/>
        <item x="11"/>
        <item x="44"/>
        <item x="43"/>
        <item x="42"/>
        <item x="41"/>
        <item x="40"/>
        <item x="52"/>
        <item x="51"/>
        <item x="50"/>
        <item x="8"/>
        <item x="7"/>
        <item x="6"/>
        <item x="5"/>
        <item x="4"/>
        <item x="3"/>
        <item x="2"/>
        <item x="53"/>
        <item x="1"/>
        <item x="34"/>
        <item x="33"/>
        <item x="32"/>
        <item x="31"/>
        <item x="9"/>
        <item x="57"/>
        <item x="56"/>
        <item x="55"/>
        <item x="54"/>
        <item x="0"/>
        <item x="39"/>
        <item x="38"/>
        <item x="37"/>
        <item x="36"/>
        <item x="35"/>
        <item x="47"/>
        <item x="46"/>
        <item x="45"/>
        <item x="49"/>
        <item x="10"/>
        <item t="default"/>
      </items>
    </pivotField>
    <pivotField showAll="0">
      <items count="6">
        <item x="3"/>
        <item x="1"/>
        <item x="2"/>
        <item x="4"/>
        <item x="0"/>
        <item t="default"/>
      </items>
    </pivotField>
    <pivotField showAll="0"/>
    <pivotField showAll="0"/>
    <pivotField dataField="1" showAll="0"/>
    <pivotField numFmtId="164" showAll="0"/>
    <pivotField numFmtId="164" showAll="0"/>
    <pivotField numFmtId="164" showAll="0"/>
    <pivotField numFmtId="164" showAll="0"/>
    <pivotField numFmtId="164" showAll="0"/>
    <pivotField showAll="0"/>
  </pivotFields>
  <rowFields count="1">
    <field x="2"/>
  </rowFields>
  <rowItems count="6">
    <i>
      <x/>
    </i>
    <i>
      <x v="1"/>
    </i>
    <i>
      <x v="2"/>
    </i>
    <i>
      <x v="3"/>
    </i>
    <i>
      <x v="4"/>
    </i>
    <i t="grand">
      <x/>
    </i>
  </rowItems>
  <colFields count="1">
    <field x="-2"/>
  </colFields>
  <colItems count="2">
    <i>
      <x/>
    </i>
    <i i="1">
      <x v="1"/>
    </i>
  </colItems>
  <dataFields count="2">
    <dataField name="Sum of Hours Worked(160)" fld="3" baseField="0" baseItem="0"/>
    <dataField name="Sum of Performance" fld="7" baseField="0" baseItem="0"/>
  </dataFields>
  <chartFormats count="2">
    <chartFormat chart="12" format="1"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3:C39" firstHeaderRow="0" firstDataRow="1" firstDataCol="1"/>
  <pivotFields count="14">
    <pivotField showAll="0" sortType="descending">
      <items count="101">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01">
        <item x="11"/>
        <item x="21"/>
        <item x="34"/>
        <item x="96"/>
        <item x="38"/>
        <item x="63"/>
        <item x="71"/>
        <item x="93"/>
        <item x="3"/>
        <item x="72"/>
        <item x="41"/>
        <item x="64"/>
        <item x="89"/>
        <item x="65"/>
        <item x="48"/>
        <item x="35"/>
        <item x="74"/>
        <item x="4"/>
        <item x="91"/>
        <item x="51"/>
        <item x="25"/>
        <item x="5"/>
        <item x="22"/>
        <item x="42"/>
        <item x="15"/>
        <item x="76"/>
        <item x="54"/>
        <item x="90"/>
        <item x="40"/>
        <item x="7"/>
        <item x="69"/>
        <item x="92"/>
        <item x="68"/>
        <item x="86"/>
        <item x="30"/>
        <item x="43"/>
        <item x="16"/>
        <item x="20"/>
        <item x="0"/>
        <item x="62"/>
        <item x="59"/>
        <item x="23"/>
        <item x="13"/>
        <item x="49"/>
        <item x="12"/>
        <item x="75"/>
        <item x="29"/>
        <item x="17"/>
        <item x="84"/>
        <item x="80"/>
        <item x="2"/>
        <item x="14"/>
        <item x="66"/>
        <item x="82"/>
        <item x="39"/>
        <item x="78"/>
        <item x="19"/>
        <item x="45"/>
        <item x="87"/>
        <item x="24"/>
        <item x="52"/>
        <item x="85"/>
        <item x="50"/>
        <item x="37"/>
        <item x="95"/>
        <item x="1"/>
        <item x="27"/>
        <item x="97"/>
        <item x="28"/>
        <item x="79"/>
        <item x="31"/>
        <item x="70"/>
        <item x="26"/>
        <item x="10"/>
        <item x="36"/>
        <item x="57"/>
        <item x="44"/>
        <item x="94"/>
        <item x="67"/>
        <item x="6"/>
        <item x="81"/>
        <item x="99"/>
        <item x="98"/>
        <item x="18"/>
        <item x="55"/>
        <item x="9"/>
        <item x="73"/>
        <item x="58"/>
        <item x="61"/>
        <item x="88"/>
        <item x="8"/>
        <item x="46"/>
        <item x="53"/>
        <item x="77"/>
        <item x="47"/>
        <item x="33"/>
        <item x="56"/>
        <item x="60"/>
        <item x="32"/>
        <item x="83"/>
        <item t="default"/>
      </items>
    </pivotField>
    <pivotField axis="axisRow" showAll="0">
      <items count="6">
        <item x="3"/>
        <item x="2"/>
        <item x="1"/>
        <item x="0"/>
        <item x="4"/>
        <item t="default"/>
      </items>
    </pivotField>
    <pivotField dataField="1" showAll="0" sortType="descending">
      <items count="59">
        <item x="30"/>
        <item x="29"/>
        <item x="28"/>
        <item x="27"/>
        <item x="26"/>
        <item x="25"/>
        <item x="24"/>
        <item x="23"/>
        <item x="22"/>
        <item x="21"/>
        <item x="20"/>
        <item x="19"/>
        <item x="48"/>
        <item x="18"/>
        <item x="17"/>
        <item x="16"/>
        <item x="15"/>
        <item x="14"/>
        <item x="13"/>
        <item x="12"/>
        <item x="11"/>
        <item x="44"/>
        <item x="43"/>
        <item x="42"/>
        <item x="41"/>
        <item x="40"/>
        <item x="52"/>
        <item x="51"/>
        <item x="50"/>
        <item x="8"/>
        <item x="7"/>
        <item x="6"/>
        <item x="5"/>
        <item x="4"/>
        <item x="3"/>
        <item x="2"/>
        <item x="53"/>
        <item x="1"/>
        <item x="34"/>
        <item x="33"/>
        <item x="32"/>
        <item x="31"/>
        <item x="9"/>
        <item x="57"/>
        <item x="56"/>
        <item x="55"/>
        <item x="54"/>
        <item x="0"/>
        <item x="39"/>
        <item x="38"/>
        <item x="37"/>
        <item x="36"/>
        <item x="35"/>
        <item x="47"/>
        <item x="46"/>
        <item x="45"/>
        <item x="49"/>
        <item x="10"/>
        <item t="default"/>
      </items>
    </pivotField>
    <pivotField showAll="0">
      <items count="6">
        <item x="3"/>
        <item x="1"/>
        <item x="2"/>
        <item x="4"/>
        <item x="0"/>
        <item t="default"/>
      </items>
    </pivotField>
    <pivotField showAll="0"/>
    <pivotField showAll="0"/>
    <pivotField dataField="1" showAll="0"/>
    <pivotField numFmtId="164" showAll="0"/>
    <pivotField numFmtId="164" showAll="0"/>
    <pivotField numFmtId="164" showAll="0"/>
    <pivotField numFmtId="164" showAll="0"/>
    <pivotField numFmtId="164" showAll="0"/>
    <pivotField showAll="0"/>
  </pivotFields>
  <rowFields count="1">
    <field x="2"/>
  </rowFields>
  <rowItems count="6">
    <i>
      <x/>
    </i>
    <i>
      <x v="1"/>
    </i>
    <i>
      <x v="2"/>
    </i>
    <i>
      <x v="3"/>
    </i>
    <i>
      <x v="4"/>
    </i>
    <i t="grand">
      <x/>
    </i>
  </rowItems>
  <colFields count="1">
    <field x="-2"/>
  </colFields>
  <colItems count="2">
    <i>
      <x/>
    </i>
    <i i="1">
      <x v="1"/>
    </i>
  </colItems>
  <dataFields count="2">
    <dataField name="Sum of Performance" fld="7" baseField="0" baseItem="0"/>
    <dataField name="Sum of Hours Worked(160)" fld="3" baseField="0" baseItem="0"/>
  </dataField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4">
    <pivotField dataField="1" showAll="0"/>
    <pivotField showAll="0">
      <items count="101">
        <item x="11"/>
        <item x="21"/>
        <item x="34"/>
        <item x="96"/>
        <item x="38"/>
        <item x="63"/>
        <item x="71"/>
        <item x="93"/>
        <item x="3"/>
        <item x="72"/>
        <item x="41"/>
        <item x="64"/>
        <item x="89"/>
        <item x="65"/>
        <item x="48"/>
        <item x="35"/>
        <item x="74"/>
        <item x="4"/>
        <item x="91"/>
        <item x="51"/>
        <item x="25"/>
        <item x="5"/>
        <item x="22"/>
        <item x="42"/>
        <item x="15"/>
        <item x="76"/>
        <item x="54"/>
        <item x="90"/>
        <item x="40"/>
        <item x="7"/>
        <item x="69"/>
        <item x="92"/>
        <item x="68"/>
        <item x="86"/>
        <item x="30"/>
        <item x="43"/>
        <item x="16"/>
        <item x="20"/>
        <item x="0"/>
        <item x="62"/>
        <item x="59"/>
        <item x="23"/>
        <item x="13"/>
        <item x="49"/>
        <item x="12"/>
        <item x="75"/>
        <item x="29"/>
        <item x="17"/>
        <item x="84"/>
        <item x="80"/>
        <item x="2"/>
        <item x="14"/>
        <item x="66"/>
        <item x="82"/>
        <item x="39"/>
        <item x="78"/>
        <item x="19"/>
        <item x="45"/>
        <item x="87"/>
        <item x="24"/>
        <item x="52"/>
        <item x="85"/>
        <item x="50"/>
        <item x="37"/>
        <item x="95"/>
        <item x="1"/>
        <item x="27"/>
        <item x="97"/>
        <item x="28"/>
        <item x="79"/>
        <item x="31"/>
        <item x="70"/>
        <item x="26"/>
        <item x="10"/>
        <item x="36"/>
        <item x="57"/>
        <item x="44"/>
        <item x="94"/>
        <item x="67"/>
        <item x="6"/>
        <item x="81"/>
        <item x="99"/>
        <item x="98"/>
        <item x="18"/>
        <item x="55"/>
        <item x="9"/>
        <item x="73"/>
        <item x="58"/>
        <item x="61"/>
        <item x="88"/>
        <item x="8"/>
        <item x="46"/>
        <item x="53"/>
        <item x="77"/>
        <item x="47"/>
        <item x="33"/>
        <item x="56"/>
        <item x="60"/>
        <item x="32"/>
        <item x="83"/>
        <item t="default"/>
      </items>
    </pivotField>
    <pivotField showAll="0"/>
    <pivotField showAll="0"/>
    <pivotField axis="axisRow" showAll="0">
      <items count="6">
        <item x="3"/>
        <item x="1"/>
        <item x="2"/>
        <item x="4"/>
        <item x="0"/>
        <item t="default"/>
      </items>
    </pivotField>
    <pivotField showAll="0"/>
    <pivotField showAll="0"/>
    <pivotField showAll="0"/>
    <pivotField numFmtId="164" showAll="0"/>
    <pivotField numFmtId="164" showAll="0"/>
    <pivotField numFmtId="164" showAll="0"/>
    <pivotField numFmtId="164" showAll="0"/>
    <pivotField numFmtId="164" showAll="0"/>
    <pivotField showAll="0"/>
  </pivotFields>
  <rowFields count="1">
    <field x="4"/>
  </rowFields>
  <rowItems count="6">
    <i>
      <x/>
    </i>
    <i>
      <x v="1"/>
    </i>
    <i>
      <x v="2"/>
    </i>
    <i>
      <x v="3"/>
    </i>
    <i>
      <x v="4"/>
    </i>
    <i t="grand">
      <x/>
    </i>
  </rowItems>
  <colItems count="1">
    <i/>
  </colItems>
  <dataFields count="1">
    <dataField name="Sum of Id" fld="0" baseField="0" baseItem="0"/>
  </dataFields>
  <chartFormats count="3">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21:B27" firstHeaderRow="1" firstDataRow="1" firstDataCol="1"/>
  <pivotFields count="14">
    <pivotField showAll="0" sortType="descending">
      <items count="101">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101">
        <item x="11"/>
        <item x="21"/>
        <item x="34"/>
        <item x="96"/>
        <item x="38"/>
        <item x="63"/>
        <item x="71"/>
        <item x="93"/>
        <item x="3"/>
        <item x="72"/>
        <item x="41"/>
        <item x="64"/>
        <item x="89"/>
        <item x="65"/>
        <item x="48"/>
        <item x="35"/>
        <item x="74"/>
        <item x="4"/>
        <item x="91"/>
        <item x="51"/>
        <item x="25"/>
        <item x="5"/>
        <item x="22"/>
        <item x="42"/>
        <item x="15"/>
        <item x="76"/>
        <item x="54"/>
        <item x="90"/>
        <item x="40"/>
        <item x="7"/>
        <item x="69"/>
        <item x="92"/>
        <item x="68"/>
        <item x="86"/>
        <item x="30"/>
        <item x="43"/>
        <item x="16"/>
        <item x="20"/>
        <item x="0"/>
        <item x="62"/>
        <item x="59"/>
        <item x="23"/>
        <item x="13"/>
        <item x="49"/>
        <item x="12"/>
        <item x="75"/>
        <item x="29"/>
        <item x="17"/>
        <item x="84"/>
        <item x="80"/>
        <item x="2"/>
        <item x="14"/>
        <item x="66"/>
        <item x="82"/>
        <item x="39"/>
        <item x="78"/>
        <item x="19"/>
        <item x="45"/>
        <item x="87"/>
        <item x="24"/>
        <item x="52"/>
        <item x="85"/>
        <item x="50"/>
        <item x="37"/>
        <item x="95"/>
        <item x="1"/>
        <item x="27"/>
        <item x="97"/>
        <item x="28"/>
        <item x="79"/>
        <item x="31"/>
        <item x="70"/>
        <item x="26"/>
        <item x="10"/>
        <item x="36"/>
        <item x="57"/>
        <item x="44"/>
        <item x="94"/>
        <item x="67"/>
        <item x="6"/>
        <item x="81"/>
        <item x="99"/>
        <item x="98"/>
        <item x="18"/>
        <item x="55"/>
        <item x="9"/>
        <item x="73"/>
        <item x="58"/>
        <item x="61"/>
        <item x="88"/>
        <item x="8"/>
        <item x="46"/>
        <item x="53"/>
        <item x="77"/>
        <item x="47"/>
        <item x="33"/>
        <item x="56"/>
        <item x="60"/>
        <item x="32"/>
        <item x="83"/>
        <item t="default"/>
      </items>
    </pivotField>
    <pivotField axis="axisRow" showAll="0">
      <items count="6">
        <item x="3"/>
        <item x="2"/>
        <item x="1"/>
        <item x="0"/>
        <item x="4"/>
        <item t="default"/>
      </items>
    </pivotField>
    <pivotField showAll="0" sortType="descending">
      <items count="59">
        <item x="30"/>
        <item x="29"/>
        <item x="28"/>
        <item x="27"/>
        <item x="26"/>
        <item x="25"/>
        <item x="24"/>
        <item x="23"/>
        <item x="22"/>
        <item x="21"/>
        <item x="20"/>
        <item x="19"/>
        <item x="48"/>
        <item x="18"/>
        <item x="17"/>
        <item x="16"/>
        <item x="15"/>
        <item x="14"/>
        <item x="13"/>
        <item x="12"/>
        <item x="11"/>
        <item x="44"/>
        <item x="43"/>
        <item x="42"/>
        <item x="41"/>
        <item x="40"/>
        <item x="52"/>
        <item x="51"/>
        <item x="50"/>
        <item x="8"/>
        <item x="7"/>
        <item x="6"/>
        <item x="5"/>
        <item x="4"/>
        <item x="3"/>
        <item x="2"/>
        <item x="53"/>
        <item x="1"/>
        <item x="34"/>
        <item x="33"/>
        <item x="32"/>
        <item x="31"/>
        <item x="9"/>
        <item x="57"/>
        <item x="56"/>
        <item x="55"/>
        <item x="54"/>
        <item x="0"/>
        <item x="39"/>
        <item x="38"/>
        <item x="37"/>
        <item x="36"/>
        <item x="35"/>
        <item x="47"/>
        <item x="46"/>
        <item x="45"/>
        <item x="49"/>
        <item x="10"/>
        <item t="default"/>
      </items>
    </pivotField>
    <pivotField showAll="0">
      <items count="6">
        <item x="3"/>
        <item x="1"/>
        <item x="2"/>
        <item x="4"/>
        <item x="0"/>
        <item t="default"/>
      </items>
    </pivotField>
    <pivotField showAll="0"/>
    <pivotField dataField="1" showAll="0"/>
    <pivotField showAll="0"/>
    <pivotField numFmtId="164" showAll="0"/>
    <pivotField numFmtId="164" showAll="0"/>
    <pivotField numFmtId="164" showAll="0"/>
    <pivotField numFmtId="164" showAll="0"/>
    <pivotField numFmtId="164" showAll="0"/>
    <pivotField showAll="0"/>
  </pivotFields>
  <rowFields count="1">
    <field x="2"/>
  </rowFields>
  <rowItems count="6">
    <i>
      <x/>
    </i>
    <i>
      <x v="1"/>
    </i>
    <i>
      <x v="2"/>
    </i>
    <i>
      <x v="3"/>
    </i>
    <i>
      <x v="4"/>
    </i>
    <i t="grand">
      <x/>
    </i>
  </rowItems>
  <colItems count="1">
    <i/>
  </colItems>
  <dataFields count="1">
    <dataField name="Sum of Rate Per Hour" fld="6" baseField="0" baseItem="0"/>
  </dataFields>
  <chartFormats count="4">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8067E6AC-385F-4C82-A33A-F8BD8A024531}" sourceName="Branch">
  <pivotTables>
    <pivotTable tabId="6" name="PivotTable4"/>
  </pivotTables>
  <data>
    <tabular pivotCacheId="1622088577">
      <items count="5">
        <i x="3"/>
        <i x="1"/>
        <i x="2"/>
        <i x="4"/>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ABD23E59-FC2B-495D-B735-398FDB0A3DA3}" cache="Slicer_Branch" caption="Branch"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N101" totalsRowShown="0" dataDxfId="13">
  <autoFilter ref="A1:N101" xr:uid="{00000000-0009-0000-0100-000002000000}">
    <filterColumn colId="4">
      <filters>
        <filter val="Karu"/>
      </filters>
    </filterColumn>
  </autoFilter>
  <tableColumns count="14">
    <tableColumn id="1" xr3:uid="{00000000-0010-0000-0000-000001000000}" name="Id" dataDxfId="12"/>
    <tableColumn id="2" xr3:uid="{00000000-0010-0000-0000-000002000000}" name="Name" dataDxfId="11"/>
    <tableColumn id="3" xr3:uid="{00000000-0010-0000-0000-000003000000}" name="Role" dataDxfId="10"/>
    <tableColumn id="4" xr3:uid="{00000000-0010-0000-0000-000004000000}" name="Hours Worked(160)" dataDxfId="9"/>
    <tableColumn id="5" xr3:uid="{00000000-0010-0000-0000-000005000000}" name="Branch" dataDxfId="8"/>
    <tableColumn id="6" xr3:uid="{00000000-0010-0000-0000-000006000000}" name="Rate" dataDxfId="7">
      <calculatedColumnFormula>IF(C2="Manager",5,IF(C2="Director",6,IF(C2="Acct",4,IF(C2="Sales",4,IF(C2="Intern",3,"Not Available")))))</calculatedColumnFormula>
    </tableColumn>
    <tableColumn id="7" xr3:uid="{00000000-0010-0000-0000-000007000000}" name="Rate Per Hour" dataDxfId="6">
      <calculatedColumnFormula>IF(D2&lt;=40,F2*75%,IF(AND(D2&gt;40,D2&lt;=80),F2*85%,IF(AND(D2&gt;80,D2&lt;=120),F2*90%,IF(AND(D2&gt;120,D2&lt;=150),F2*95%,IF(D2&gt;150,F2*100%)))))</calculatedColumnFormula>
    </tableColumn>
    <tableColumn id="8" xr3:uid="{00000000-0010-0000-0000-000008000000}" name="Performance" dataDxfId="5">
      <calculatedColumnFormula>IF(C2="Manager",RANDBETWEEN(150,250),IF(C2="Director",RANDBETWEEN(100,150),IF(C2="Acct",RANDBETWEEN(250,350),IF(C2="Sales",RANDBETWEEN(300,450),IF(C2="Intern",RANDBETWEEN(200,400))))))</calculatedColumnFormula>
    </tableColumn>
    <tableColumn id="9" xr3:uid="{00000000-0010-0000-0000-000009000000}" name="Amount" dataDxfId="4">
      <calculatedColumnFormula>D2*F2</calculatedColumnFormula>
    </tableColumn>
    <tableColumn id="10" xr3:uid="{00000000-0010-0000-0000-00000A000000}" name="   Bonus" dataDxfId="3">
      <calculatedColumnFormula>IF(AND(C2="Manager",H2&gt;=200),I2*5%,IF(AND(C2="Director",H2&gt;100),I2*5%,IF(AND(C2="Acct",H2&gt;=300),I2*5%,IF(AND(C2="Sales",H2&gt;=400),I2*5%,IF(AND(C2="Intern",H2&gt;=300),I2*5%,0)))))</calculatedColumnFormula>
    </tableColumn>
    <tableColumn id="11" xr3:uid="{00000000-0010-0000-0000-00000B000000}" name="Payment" dataDxfId="2">
      <calculatedColumnFormula>I2+J2</calculatedColumnFormula>
    </tableColumn>
    <tableColumn id="12" xr3:uid="{00000000-0010-0000-0000-00000C000000}" name="Tax(7.5%)" dataDxfId="1">
      <calculatedColumnFormula>K2*7.5%</calculatedColumnFormula>
    </tableColumn>
    <tableColumn id="13" xr3:uid="{00000000-0010-0000-0000-00000D000000}" name="Payment Due" dataDxfId="0">
      <calculatedColumnFormula>K2-L2</calculatedColumnFormula>
    </tableColumn>
    <tableColumn id="14" xr3:uid="{00000000-0010-0000-0000-00000E000000}" name="Remark">
      <calculatedColumnFormula>IF(D2&lt;=40,"Very Poor",IF(AND(D2&gt;40,D2&lt;=80),"Poor",IF(AND(D2&gt;80,D2&lt;=120),"Good",IF(AND(D2&gt;120,D2&lt;=150),"Very Good",IF(D2&gt;150,"Excellent")))))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S134"/>
  <sheetViews>
    <sheetView workbookViewId="0">
      <selection activeCell="L1257" sqref="L1257"/>
    </sheetView>
  </sheetViews>
  <sheetFormatPr defaultColWidth="8.85546875" defaultRowHeight="15"/>
  <cols>
    <col min="1" max="2" width="8.85546875" style="1"/>
    <col min="3" max="3" width="5.28515625" style="1" customWidth="1"/>
    <col min="4" max="4" width="19" style="1" customWidth="1"/>
    <col min="5" max="5" width="7.85546875" style="1" customWidth="1"/>
    <col min="6" max="7" width="19.85546875" style="1" customWidth="1"/>
    <col min="8" max="9" width="12.85546875" style="1" customWidth="1"/>
    <col min="10" max="10" width="14.42578125" style="1" customWidth="1"/>
    <col min="11" max="11" width="13.140625" style="1" customWidth="1"/>
    <col min="12" max="13" width="8.28515625" style="3" customWidth="1"/>
    <col min="14" max="14" width="10.42578125" style="1" customWidth="1"/>
    <col min="15" max="15" width="13.85546875" style="1" customWidth="1"/>
    <col min="16" max="16" width="18.85546875" style="1" customWidth="1"/>
    <col min="17" max="17" width="7.28515625" style="1" customWidth="1"/>
    <col min="18" max="18" width="6.140625" style="1" customWidth="1"/>
    <col min="19" max="19" width="2.28515625" style="1" customWidth="1"/>
    <col min="20" max="16384" width="8.85546875" style="1"/>
  </cols>
  <sheetData>
    <row r="3" spans="3:19">
      <c r="R3" s="5">
        <v>7.4999999999999997E-2</v>
      </c>
    </row>
    <row r="5" spans="3:19">
      <c r="C5" s="12" t="s">
        <v>0</v>
      </c>
      <c r="D5" s="12"/>
      <c r="E5" s="12"/>
      <c r="F5" s="12"/>
      <c r="G5" s="12"/>
      <c r="H5" s="12"/>
      <c r="I5" s="12"/>
      <c r="J5" s="12"/>
      <c r="K5" s="12"/>
      <c r="L5" s="13"/>
      <c r="M5" s="13"/>
      <c r="N5" s="12"/>
      <c r="O5" s="12"/>
    </row>
    <row r="6" spans="3:19">
      <c r="C6" s="12"/>
      <c r="D6" s="12"/>
      <c r="E6" s="12"/>
      <c r="F6" s="12"/>
      <c r="G6" s="12"/>
      <c r="H6" s="12"/>
      <c r="I6" s="12"/>
      <c r="J6" s="12"/>
      <c r="K6" s="12"/>
      <c r="L6" s="13"/>
      <c r="M6" s="13"/>
      <c r="N6" s="12"/>
      <c r="O6" s="12"/>
      <c r="Q6" s="3">
        <f>SUM(Amount1)</f>
        <v>9643</v>
      </c>
    </row>
    <row r="7" spans="3:19" s="2" customFormat="1" ht="15.75">
      <c r="C7" s="2" t="s">
        <v>1</v>
      </c>
      <c r="D7" s="2" t="s">
        <v>2</v>
      </c>
      <c r="E7" s="2" t="s">
        <v>3</v>
      </c>
      <c r="F7" s="2" t="s">
        <v>4</v>
      </c>
      <c r="G7" s="2" t="s">
        <v>5</v>
      </c>
      <c r="H7" s="2" t="s">
        <v>6</v>
      </c>
      <c r="J7" s="2" t="s">
        <v>7</v>
      </c>
      <c r="K7" s="2" t="s">
        <v>8</v>
      </c>
      <c r="L7" s="4" t="s">
        <v>9</v>
      </c>
      <c r="M7" s="4" t="s">
        <v>10</v>
      </c>
      <c r="N7" s="2" t="s">
        <v>11</v>
      </c>
      <c r="O7" s="2" t="s">
        <v>12</v>
      </c>
    </row>
    <row r="8" spans="3:19">
      <c r="C8" s="1">
        <v>4001</v>
      </c>
      <c r="D8" s="1" t="s">
        <v>13</v>
      </c>
      <c r="E8" s="1" t="s">
        <v>14</v>
      </c>
      <c r="F8" s="1">
        <v>90</v>
      </c>
      <c r="G8" s="1" t="s">
        <v>15</v>
      </c>
      <c r="H8" s="1">
        <f t="shared" ref="H8:H71" si="0">IF(E8="Manager",5,IF(E8="Director",6,IF(E8="Acct",4,IF(E8="Sales",4,IF(E8="Intern",3,"Not Available")))))</f>
        <v>5</v>
      </c>
      <c r="I8" s="1" t="e">
        <f t="shared" ref="I8:I71" ca="1" si="1">_xlfn.IFS(E8="Manager",5,E8="Director",6,E8="Acct",4,E8="Sales",4,E8="Intern",3)</f>
        <v>#NAME?</v>
      </c>
      <c r="L8" s="3">
        <f t="shared" ref="L8:L71" si="2">F8*H8</f>
        <v>450</v>
      </c>
      <c r="N8" s="3">
        <f t="shared" ref="N8:N36" si="3">L8*$R$3</f>
        <v>33.75</v>
      </c>
      <c r="O8" s="3">
        <f t="shared" ref="O8:O36" si="4">L8-N8</f>
        <v>416.25</v>
      </c>
      <c r="P8" s="1" t="str">
        <f>PROPER(D8)</f>
        <v>Haruna Abey</v>
      </c>
      <c r="Q8" s="1">
        <f>SUM(amount2)</f>
        <v>52884</v>
      </c>
    </row>
    <row r="9" spans="3:19">
      <c r="C9" s="1">
        <v>4002</v>
      </c>
      <c r="D9" s="1" t="s">
        <v>16</v>
      </c>
      <c r="E9" s="1" t="s">
        <v>17</v>
      </c>
      <c r="F9" s="1">
        <v>123</v>
      </c>
      <c r="G9" s="1" t="s">
        <v>18</v>
      </c>
      <c r="H9" s="1">
        <f t="shared" si="0"/>
        <v>3</v>
      </c>
      <c r="I9" s="1" t="e">
        <f t="shared" ca="1" si="1"/>
        <v>#NAME?</v>
      </c>
      <c r="L9" s="3">
        <f t="shared" si="2"/>
        <v>369</v>
      </c>
      <c r="N9" s="3">
        <f t="shared" si="3"/>
        <v>27.675000000000001</v>
      </c>
      <c r="O9" s="3">
        <f t="shared" si="4"/>
        <v>341.32499999999999</v>
      </c>
      <c r="P9" s="1">
        <f>COUNTIFS(E8:E107,E8,G8:G107,G85)</f>
        <v>3</v>
      </c>
    </row>
    <row r="10" spans="3:19">
      <c r="C10" s="1">
        <v>4003</v>
      </c>
      <c r="D10" s="1" t="s">
        <v>19</v>
      </c>
      <c r="E10" s="1" t="s">
        <v>20</v>
      </c>
      <c r="F10" s="1">
        <v>125</v>
      </c>
      <c r="G10" s="1" t="s">
        <v>21</v>
      </c>
      <c r="H10" s="1">
        <f t="shared" si="0"/>
        <v>6</v>
      </c>
      <c r="I10" s="1" t="e">
        <f t="shared" ca="1" si="1"/>
        <v>#NAME?</v>
      </c>
      <c r="L10" s="3">
        <f t="shared" si="2"/>
        <v>750</v>
      </c>
      <c r="N10" s="3">
        <f t="shared" si="3"/>
        <v>56.25</v>
      </c>
      <c r="O10" s="3">
        <f t="shared" si="4"/>
        <v>693.75</v>
      </c>
    </row>
    <row r="11" spans="3:19">
      <c r="C11" s="1">
        <v>4004</v>
      </c>
      <c r="D11" s="1" t="s">
        <v>22</v>
      </c>
      <c r="E11" s="1" t="s">
        <v>23</v>
      </c>
      <c r="F11" s="1">
        <v>126</v>
      </c>
      <c r="G11" s="1" t="s">
        <v>24</v>
      </c>
      <c r="H11" s="1">
        <f t="shared" si="0"/>
        <v>4</v>
      </c>
      <c r="I11" s="1" t="e">
        <f t="shared" ca="1" si="1"/>
        <v>#NAME?</v>
      </c>
      <c r="L11" s="3">
        <f t="shared" si="2"/>
        <v>504</v>
      </c>
      <c r="N11" s="3">
        <f t="shared" si="3"/>
        <v>37.799999999999997</v>
      </c>
      <c r="O11" s="3">
        <f t="shared" si="4"/>
        <v>466.2</v>
      </c>
    </row>
    <row r="12" spans="3:19">
      <c r="C12" s="1">
        <v>4005</v>
      </c>
      <c r="D12" s="1" t="s">
        <v>25</v>
      </c>
      <c r="E12" s="1" t="s">
        <v>26</v>
      </c>
      <c r="F12" s="1">
        <v>127</v>
      </c>
      <c r="G12" s="1" t="s">
        <v>27</v>
      </c>
      <c r="H12" s="1">
        <f t="shared" si="0"/>
        <v>4</v>
      </c>
      <c r="I12" s="1" t="e">
        <f t="shared" ca="1" si="1"/>
        <v>#NAME?</v>
      </c>
      <c r="L12" s="3">
        <f t="shared" si="2"/>
        <v>508</v>
      </c>
      <c r="N12" s="3">
        <f t="shared" si="3"/>
        <v>38.1</v>
      </c>
      <c r="O12" s="3">
        <f t="shared" si="4"/>
        <v>469.9</v>
      </c>
      <c r="P12" s="1">
        <f>SUMIF(E8:E107,E90,L8:L107)</f>
        <v>8695</v>
      </c>
    </row>
    <row r="13" spans="3:19">
      <c r="C13" s="1">
        <v>4006</v>
      </c>
      <c r="D13" s="1" t="s">
        <v>28</v>
      </c>
      <c r="E13" s="1" t="s">
        <v>17</v>
      </c>
      <c r="F13" s="1">
        <v>128</v>
      </c>
      <c r="G13" s="1" t="s">
        <v>15</v>
      </c>
      <c r="H13" s="1">
        <f t="shared" si="0"/>
        <v>3</v>
      </c>
      <c r="I13" s="1" t="e">
        <f t="shared" ca="1" si="1"/>
        <v>#NAME?</v>
      </c>
      <c r="L13" s="3">
        <f t="shared" si="2"/>
        <v>384</v>
      </c>
      <c r="N13" s="3">
        <f t="shared" si="3"/>
        <v>28.799999999999997</v>
      </c>
      <c r="O13" s="3">
        <f t="shared" si="4"/>
        <v>355.2</v>
      </c>
      <c r="P13" s="1">
        <f>SUMIFS(F8:F107,E8:E107,E78,G8:G107,G92)</f>
        <v>500</v>
      </c>
      <c r="S13" s="1" t="s">
        <v>29</v>
      </c>
    </row>
    <row r="14" spans="3:19">
      <c r="C14" s="1">
        <v>4007</v>
      </c>
      <c r="D14" s="1" t="s">
        <v>30</v>
      </c>
      <c r="E14" s="1" t="s">
        <v>23</v>
      </c>
      <c r="F14" s="1">
        <v>129</v>
      </c>
      <c r="G14" s="1" t="s">
        <v>18</v>
      </c>
      <c r="H14" s="1">
        <f t="shared" si="0"/>
        <v>4</v>
      </c>
      <c r="I14" s="1" t="e">
        <f t="shared" ca="1" si="1"/>
        <v>#NAME?</v>
      </c>
      <c r="L14" s="3">
        <f t="shared" si="2"/>
        <v>516</v>
      </c>
      <c r="N14" s="3">
        <f t="shared" si="3"/>
        <v>38.699999999999996</v>
      </c>
      <c r="O14" s="3">
        <f t="shared" si="4"/>
        <v>477.3</v>
      </c>
    </row>
    <row r="15" spans="3:19">
      <c r="C15" s="1">
        <v>4008</v>
      </c>
      <c r="D15" s="1" t="s">
        <v>31</v>
      </c>
      <c r="E15" s="1" t="s">
        <v>26</v>
      </c>
      <c r="F15" s="1">
        <v>130</v>
      </c>
      <c r="G15" s="1" t="s">
        <v>21</v>
      </c>
      <c r="H15" s="1">
        <f t="shared" si="0"/>
        <v>4</v>
      </c>
      <c r="I15" s="1" t="e">
        <f t="shared" ca="1" si="1"/>
        <v>#NAME?</v>
      </c>
      <c r="L15" s="3">
        <f t="shared" si="2"/>
        <v>520</v>
      </c>
      <c r="N15" s="3">
        <f t="shared" si="3"/>
        <v>39</v>
      </c>
      <c r="O15" s="3">
        <f t="shared" si="4"/>
        <v>481</v>
      </c>
    </row>
    <row r="16" spans="3:19">
      <c r="C16" s="1">
        <v>4009</v>
      </c>
      <c r="D16" s="1" t="s">
        <v>32</v>
      </c>
      <c r="E16" s="1" t="s">
        <v>17</v>
      </c>
      <c r="F16" s="1">
        <v>131</v>
      </c>
      <c r="G16" s="1" t="s">
        <v>24</v>
      </c>
      <c r="H16" s="1">
        <f t="shared" si="0"/>
        <v>3</v>
      </c>
      <c r="I16" s="1" t="e">
        <f t="shared" ca="1" si="1"/>
        <v>#NAME?</v>
      </c>
      <c r="L16" s="3">
        <f t="shared" si="2"/>
        <v>393</v>
      </c>
      <c r="N16" s="3">
        <f t="shared" si="3"/>
        <v>29.474999999999998</v>
      </c>
      <c r="O16" s="3">
        <f t="shared" si="4"/>
        <v>363.52499999999998</v>
      </c>
    </row>
    <row r="17" spans="3:17">
      <c r="C17" s="1">
        <v>4010</v>
      </c>
      <c r="D17" s="1" t="s">
        <v>33</v>
      </c>
      <c r="E17" s="1" t="s">
        <v>17</v>
      </c>
      <c r="F17" s="1">
        <v>100</v>
      </c>
      <c r="G17" s="1" t="s">
        <v>27</v>
      </c>
      <c r="H17" s="1">
        <f t="shared" si="0"/>
        <v>3</v>
      </c>
      <c r="I17" s="1" t="e">
        <f t="shared" ca="1" si="1"/>
        <v>#NAME?</v>
      </c>
      <c r="L17" s="3">
        <f t="shared" si="2"/>
        <v>300</v>
      </c>
      <c r="N17" s="3">
        <f t="shared" si="3"/>
        <v>22.5</v>
      </c>
      <c r="O17" s="3">
        <f t="shared" si="4"/>
        <v>277.5</v>
      </c>
    </row>
    <row r="18" spans="3:17">
      <c r="C18" s="1">
        <v>4011</v>
      </c>
      <c r="D18" s="1" t="s">
        <v>34</v>
      </c>
      <c r="E18" s="1" t="s">
        <v>14</v>
      </c>
      <c r="F18" s="1">
        <v>50</v>
      </c>
      <c r="G18" s="1" t="s">
        <v>15</v>
      </c>
      <c r="H18" s="1">
        <f t="shared" si="0"/>
        <v>5</v>
      </c>
      <c r="I18" s="1" t="e">
        <f t="shared" ca="1" si="1"/>
        <v>#NAME?</v>
      </c>
      <c r="L18" s="3">
        <f t="shared" si="2"/>
        <v>250</v>
      </c>
      <c r="N18" s="3">
        <f t="shared" si="3"/>
        <v>18.75</v>
      </c>
      <c r="O18" s="3">
        <f t="shared" si="4"/>
        <v>231.25</v>
      </c>
    </row>
    <row r="19" spans="3:17">
      <c r="C19" s="1">
        <v>4012</v>
      </c>
      <c r="D19" s="1" t="s">
        <v>35</v>
      </c>
      <c r="E19" s="1" t="s">
        <v>23</v>
      </c>
      <c r="F19" s="1">
        <v>140</v>
      </c>
      <c r="G19" s="1" t="s">
        <v>18</v>
      </c>
      <c r="H19" s="1">
        <f t="shared" si="0"/>
        <v>4</v>
      </c>
      <c r="I19" s="1" t="e">
        <f t="shared" ca="1" si="1"/>
        <v>#NAME?</v>
      </c>
      <c r="L19" s="3">
        <f t="shared" si="2"/>
        <v>560</v>
      </c>
      <c r="N19" s="3">
        <f t="shared" si="3"/>
        <v>42</v>
      </c>
      <c r="O19" s="3">
        <f t="shared" si="4"/>
        <v>518</v>
      </c>
    </row>
    <row r="20" spans="3:17">
      <c r="C20" s="1">
        <v>4013</v>
      </c>
      <c r="D20" s="1" t="s">
        <v>36</v>
      </c>
      <c r="E20" s="1" t="s">
        <v>26</v>
      </c>
      <c r="F20" s="1">
        <v>141</v>
      </c>
      <c r="G20" s="1" t="s">
        <v>21</v>
      </c>
      <c r="H20" s="1">
        <f t="shared" si="0"/>
        <v>4</v>
      </c>
      <c r="I20" s="1" t="e">
        <f t="shared" ca="1" si="1"/>
        <v>#NAME?</v>
      </c>
      <c r="L20" s="3">
        <f t="shared" si="2"/>
        <v>564</v>
      </c>
      <c r="N20" s="3">
        <f t="shared" si="3"/>
        <v>42.3</v>
      </c>
      <c r="O20" s="3">
        <f t="shared" si="4"/>
        <v>521.70000000000005</v>
      </c>
    </row>
    <row r="21" spans="3:17">
      <c r="C21" s="1">
        <v>4014</v>
      </c>
      <c r="D21" s="1" t="s">
        <v>37</v>
      </c>
      <c r="E21" s="1" t="s">
        <v>26</v>
      </c>
      <c r="F21" s="1">
        <v>142</v>
      </c>
      <c r="G21" s="1" t="s">
        <v>24</v>
      </c>
      <c r="H21" s="1">
        <f t="shared" si="0"/>
        <v>4</v>
      </c>
      <c r="I21" s="1" t="e">
        <f t="shared" ca="1" si="1"/>
        <v>#NAME?</v>
      </c>
      <c r="L21" s="3">
        <f t="shared" si="2"/>
        <v>568</v>
      </c>
      <c r="N21" s="3">
        <f t="shared" si="3"/>
        <v>42.6</v>
      </c>
      <c r="O21" s="3">
        <f t="shared" si="4"/>
        <v>525.4</v>
      </c>
      <c r="Q21" s="1">
        <f>SUM(Amount1)</f>
        <v>9643</v>
      </c>
    </row>
    <row r="22" spans="3:17">
      <c r="C22" s="1">
        <v>4015</v>
      </c>
      <c r="D22" s="1" t="s">
        <v>38</v>
      </c>
      <c r="E22" s="1" t="s">
        <v>23</v>
      </c>
      <c r="F22" s="1">
        <v>143</v>
      </c>
      <c r="G22" s="1" t="s">
        <v>27</v>
      </c>
      <c r="H22" s="1">
        <f t="shared" si="0"/>
        <v>4</v>
      </c>
      <c r="I22" s="1" t="e">
        <f t="shared" ca="1" si="1"/>
        <v>#NAME?</v>
      </c>
      <c r="L22" s="3">
        <f t="shared" si="2"/>
        <v>572</v>
      </c>
      <c r="N22" s="3">
        <f t="shared" si="3"/>
        <v>42.9</v>
      </c>
      <c r="O22" s="3">
        <f t="shared" si="4"/>
        <v>529.1</v>
      </c>
    </row>
    <row r="23" spans="3:17">
      <c r="C23" s="1">
        <v>4016</v>
      </c>
      <c r="D23" s="1" t="s">
        <v>39</v>
      </c>
      <c r="E23" s="1" t="s">
        <v>23</v>
      </c>
      <c r="F23" s="1">
        <v>144</v>
      </c>
      <c r="G23" s="1" t="s">
        <v>15</v>
      </c>
      <c r="H23" s="1">
        <f t="shared" si="0"/>
        <v>4</v>
      </c>
      <c r="I23" s="1" t="e">
        <f t="shared" ca="1" si="1"/>
        <v>#NAME?</v>
      </c>
      <c r="L23" s="3">
        <f t="shared" si="2"/>
        <v>576</v>
      </c>
      <c r="N23" s="3">
        <f t="shared" si="3"/>
        <v>43.199999999999996</v>
      </c>
      <c r="O23" s="3">
        <f t="shared" si="4"/>
        <v>532.79999999999995</v>
      </c>
    </row>
    <row r="24" spans="3:17">
      <c r="C24" s="1">
        <v>4017</v>
      </c>
      <c r="D24" s="1" t="s">
        <v>40</v>
      </c>
      <c r="E24" s="1" t="s">
        <v>26</v>
      </c>
      <c r="F24" s="1">
        <v>145</v>
      </c>
      <c r="G24" s="1" t="s">
        <v>18</v>
      </c>
      <c r="H24" s="1">
        <f t="shared" si="0"/>
        <v>4</v>
      </c>
      <c r="I24" s="1" t="e">
        <f t="shared" ca="1" si="1"/>
        <v>#NAME?</v>
      </c>
      <c r="L24" s="3">
        <f t="shared" si="2"/>
        <v>580</v>
      </c>
      <c r="N24" s="3">
        <f t="shared" si="3"/>
        <v>43.5</v>
      </c>
      <c r="O24" s="3">
        <f t="shared" si="4"/>
        <v>536.5</v>
      </c>
    </row>
    <row r="25" spans="3:17">
      <c r="C25" s="1">
        <v>4018</v>
      </c>
      <c r="D25" s="1" t="s">
        <v>41</v>
      </c>
      <c r="E25" s="1" t="s">
        <v>17</v>
      </c>
      <c r="F25" s="1">
        <v>146</v>
      </c>
      <c r="G25" s="1" t="s">
        <v>21</v>
      </c>
      <c r="H25" s="1">
        <f t="shared" si="0"/>
        <v>3</v>
      </c>
      <c r="I25" s="1" t="e">
        <f t="shared" ca="1" si="1"/>
        <v>#NAME?</v>
      </c>
      <c r="L25" s="3">
        <f t="shared" si="2"/>
        <v>438</v>
      </c>
      <c r="N25" s="3">
        <f t="shared" si="3"/>
        <v>32.85</v>
      </c>
      <c r="O25" s="3">
        <f t="shared" si="4"/>
        <v>405.15</v>
      </c>
    </row>
    <row r="26" spans="3:17">
      <c r="C26" s="1">
        <v>4019</v>
      </c>
      <c r="D26" s="1" t="s">
        <v>42</v>
      </c>
      <c r="E26" s="1" t="s">
        <v>17</v>
      </c>
      <c r="F26" s="1">
        <v>147</v>
      </c>
      <c r="G26" s="1" t="s">
        <v>24</v>
      </c>
      <c r="H26" s="1">
        <f t="shared" si="0"/>
        <v>3</v>
      </c>
      <c r="I26" s="1" t="e">
        <f t="shared" ca="1" si="1"/>
        <v>#NAME?</v>
      </c>
      <c r="L26" s="3">
        <f t="shared" si="2"/>
        <v>441</v>
      </c>
      <c r="N26" s="3">
        <f t="shared" si="3"/>
        <v>33.074999999999996</v>
      </c>
      <c r="O26" s="3">
        <f t="shared" si="4"/>
        <v>407.92500000000001</v>
      </c>
    </row>
    <row r="27" spans="3:17">
      <c r="C27" s="1">
        <v>4020</v>
      </c>
      <c r="D27" s="1" t="s">
        <v>43</v>
      </c>
      <c r="E27" s="1" t="s">
        <v>26</v>
      </c>
      <c r="F27" s="1">
        <v>100</v>
      </c>
      <c r="G27" s="1" t="s">
        <v>27</v>
      </c>
      <c r="H27" s="1">
        <f t="shared" si="0"/>
        <v>4</v>
      </c>
      <c r="I27" s="1" t="e">
        <f t="shared" ca="1" si="1"/>
        <v>#NAME?</v>
      </c>
      <c r="L27" s="3">
        <f t="shared" si="2"/>
        <v>400</v>
      </c>
      <c r="N27" s="3">
        <f t="shared" si="3"/>
        <v>30</v>
      </c>
      <c r="O27" s="3">
        <f t="shared" si="4"/>
        <v>370</v>
      </c>
    </row>
    <row r="28" spans="3:17">
      <c r="C28" s="1">
        <v>4021</v>
      </c>
      <c r="D28" s="1" t="s">
        <v>44</v>
      </c>
      <c r="E28" s="1" t="s">
        <v>26</v>
      </c>
      <c r="F28" s="1">
        <v>149</v>
      </c>
      <c r="G28" s="1" t="s">
        <v>15</v>
      </c>
      <c r="H28" s="1">
        <f t="shared" si="0"/>
        <v>4</v>
      </c>
      <c r="I28" s="1" t="e">
        <f t="shared" ca="1" si="1"/>
        <v>#NAME?</v>
      </c>
      <c r="L28" s="3">
        <f t="shared" si="2"/>
        <v>596</v>
      </c>
      <c r="N28" s="3">
        <f t="shared" si="3"/>
        <v>44.699999999999996</v>
      </c>
      <c r="O28" s="3">
        <f t="shared" si="4"/>
        <v>551.29999999999995</v>
      </c>
    </row>
    <row r="29" spans="3:17">
      <c r="C29" s="1">
        <v>4022</v>
      </c>
      <c r="D29" s="1" t="s">
        <v>45</v>
      </c>
      <c r="E29" s="1" t="s">
        <v>26</v>
      </c>
      <c r="F29" s="1">
        <v>150</v>
      </c>
      <c r="G29" s="1" t="s">
        <v>18</v>
      </c>
      <c r="H29" s="1">
        <f t="shared" si="0"/>
        <v>4</v>
      </c>
      <c r="I29" s="1" t="e">
        <f t="shared" ca="1" si="1"/>
        <v>#NAME?</v>
      </c>
      <c r="L29" s="3">
        <f t="shared" si="2"/>
        <v>600</v>
      </c>
      <c r="N29" s="3">
        <f t="shared" si="3"/>
        <v>45</v>
      </c>
      <c r="O29" s="3">
        <f t="shared" si="4"/>
        <v>555</v>
      </c>
    </row>
    <row r="30" spans="3:17">
      <c r="C30" s="1">
        <v>4023</v>
      </c>
      <c r="D30" s="1" t="s">
        <v>46</v>
      </c>
      <c r="E30" s="1" t="s">
        <v>23</v>
      </c>
      <c r="F30" s="1">
        <v>151</v>
      </c>
      <c r="G30" s="1" t="s">
        <v>21</v>
      </c>
      <c r="H30" s="1">
        <f t="shared" si="0"/>
        <v>4</v>
      </c>
      <c r="I30" s="1" t="e">
        <f t="shared" ca="1" si="1"/>
        <v>#NAME?</v>
      </c>
      <c r="L30" s="3">
        <f t="shared" si="2"/>
        <v>604</v>
      </c>
      <c r="N30" s="3">
        <f t="shared" si="3"/>
        <v>45.3</v>
      </c>
      <c r="O30" s="3">
        <f t="shared" si="4"/>
        <v>558.70000000000005</v>
      </c>
    </row>
    <row r="31" spans="3:17">
      <c r="C31" s="1">
        <v>4024</v>
      </c>
      <c r="D31" s="1" t="s">
        <v>47</v>
      </c>
      <c r="E31" s="1" t="s">
        <v>14</v>
      </c>
      <c r="F31" s="1">
        <v>152</v>
      </c>
      <c r="G31" s="1" t="s">
        <v>24</v>
      </c>
      <c r="H31" s="1">
        <f t="shared" si="0"/>
        <v>5</v>
      </c>
      <c r="I31" s="1" t="e">
        <f t="shared" ca="1" si="1"/>
        <v>#NAME?</v>
      </c>
      <c r="L31" s="3">
        <f t="shared" si="2"/>
        <v>760</v>
      </c>
      <c r="N31" s="3">
        <f t="shared" si="3"/>
        <v>57</v>
      </c>
      <c r="O31" s="3">
        <f t="shared" si="4"/>
        <v>703</v>
      </c>
    </row>
    <row r="32" spans="3:17">
      <c r="C32" s="1">
        <v>4025</v>
      </c>
      <c r="D32" s="1" t="s">
        <v>48</v>
      </c>
      <c r="E32" s="1" t="s">
        <v>20</v>
      </c>
      <c r="F32" s="1">
        <v>153</v>
      </c>
      <c r="G32" s="1" t="s">
        <v>27</v>
      </c>
      <c r="H32" s="1">
        <f t="shared" si="0"/>
        <v>6</v>
      </c>
      <c r="I32" s="1" t="e">
        <f t="shared" ca="1" si="1"/>
        <v>#NAME?</v>
      </c>
      <c r="L32" s="3">
        <f t="shared" si="2"/>
        <v>918</v>
      </c>
      <c r="N32" s="3">
        <f t="shared" si="3"/>
        <v>68.849999999999994</v>
      </c>
      <c r="O32" s="3">
        <f t="shared" si="4"/>
        <v>849.15</v>
      </c>
    </row>
    <row r="33" spans="3:15">
      <c r="C33" s="1">
        <v>4026</v>
      </c>
      <c r="D33" s="1" t="s">
        <v>49</v>
      </c>
      <c r="E33" s="1" t="s">
        <v>20</v>
      </c>
      <c r="F33" s="1">
        <v>154</v>
      </c>
      <c r="G33" s="1" t="s">
        <v>15</v>
      </c>
      <c r="H33" s="1">
        <f t="shared" si="0"/>
        <v>6</v>
      </c>
      <c r="I33" s="1" t="e">
        <f t="shared" ca="1" si="1"/>
        <v>#NAME?</v>
      </c>
      <c r="L33" s="3">
        <f t="shared" si="2"/>
        <v>924</v>
      </c>
      <c r="N33" s="3">
        <f t="shared" si="3"/>
        <v>69.3</v>
      </c>
      <c r="O33" s="3">
        <f t="shared" si="4"/>
        <v>854.7</v>
      </c>
    </row>
    <row r="34" spans="3:15">
      <c r="C34" s="1">
        <v>4027</v>
      </c>
      <c r="D34" s="1" t="s">
        <v>50</v>
      </c>
      <c r="E34" s="1" t="s">
        <v>14</v>
      </c>
      <c r="F34" s="1">
        <v>155</v>
      </c>
      <c r="G34" s="1" t="s">
        <v>18</v>
      </c>
      <c r="H34" s="1">
        <f t="shared" si="0"/>
        <v>5</v>
      </c>
      <c r="I34" s="1" t="e">
        <f t="shared" ca="1" si="1"/>
        <v>#NAME?</v>
      </c>
      <c r="L34" s="3">
        <f t="shared" si="2"/>
        <v>775</v>
      </c>
      <c r="N34" s="3">
        <f t="shared" si="3"/>
        <v>58.125</v>
      </c>
      <c r="O34" s="3">
        <f t="shared" si="4"/>
        <v>716.875</v>
      </c>
    </row>
    <row r="35" spans="3:15">
      <c r="C35" s="1">
        <v>4028</v>
      </c>
      <c r="D35" s="1" t="s">
        <v>51</v>
      </c>
      <c r="E35" s="1" t="s">
        <v>23</v>
      </c>
      <c r="F35" s="1">
        <v>156</v>
      </c>
      <c r="G35" s="1" t="s">
        <v>21</v>
      </c>
      <c r="H35" s="1">
        <f t="shared" si="0"/>
        <v>4</v>
      </c>
      <c r="I35" s="1" t="e">
        <f t="shared" ca="1" si="1"/>
        <v>#NAME?</v>
      </c>
      <c r="L35" s="3">
        <f t="shared" si="2"/>
        <v>624</v>
      </c>
      <c r="N35" s="3">
        <f t="shared" si="3"/>
        <v>46.8</v>
      </c>
      <c r="O35" s="3">
        <f t="shared" si="4"/>
        <v>577.20000000000005</v>
      </c>
    </row>
    <row r="36" spans="3:15">
      <c r="C36" s="1">
        <v>4029</v>
      </c>
      <c r="D36" s="1" t="s">
        <v>52</v>
      </c>
      <c r="E36" s="1" t="s">
        <v>26</v>
      </c>
      <c r="F36" s="1">
        <v>157</v>
      </c>
      <c r="G36" s="1" t="s">
        <v>24</v>
      </c>
      <c r="H36" s="1">
        <f t="shared" si="0"/>
        <v>4</v>
      </c>
      <c r="I36" s="1" t="e">
        <f t="shared" ca="1" si="1"/>
        <v>#NAME?</v>
      </c>
      <c r="L36" s="3">
        <f t="shared" si="2"/>
        <v>628</v>
      </c>
      <c r="N36" s="3">
        <f t="shared" si="3"/>
        <v>47.1</v>
      </c>
      <c r="O36" s="3">
        <f t="shared" si="4"/>
        <v>580.9</v>
      </c>
    </row>
    <row r="37" spans="3:15">
      <c r="C37" s="1">
        <v>4030</v>
      </c>
      <c r="D37" s="1" t="s">
        <v>53</v>
      </c>
      <c r="E37" s="1" t="s">
        <v>17</v>
      </c>
      <c r="F37" s="1">
        <v>158</v>
      </c>
      <c r="G37" s="1" t="s">
        <v>27</v>
      </c>
      <c r="H37" s="1">
        <f t="shared" si="0"/>
        <v>3</v>
      </c>
      <c r="I37" s="1" t="e">
        <f t="shared" ca="1" si="1"/>
        <v>#NAME?</v>
      </c>
      <c r="L37" s="3">
        <f t="shared" si="2"/>
        <v>474</v>
      </c>
    </row>
    <row r="38" spans="3:15">
      <c r="C38" s="1">
        <v>4031</v>
      </c>
      <c r="D38" s="1" t="s">
        <v>54</v>
      </c>
      <c r="E38" s="1" t="s">
        <v>20</v>
      </c>
      <c r="F38" s="1">
        <v>159</v>
      </c>
      <c r="G38" s="1" t="s">
        <v>15</v>
      </c>
      <c r="H38" s="1">
        <f t="shared" si="0"/>
        <v>6</v>
      </c>
      <c r="I38" s="1" t="e">
        <f t="shared" ca="1" si="1"/>
        <v>#NAME?</v>
      </c>
      <c r="L38" s="3">
        <f t="shared" si="2"/>
        <v>954</v>
      </c>
    </row>
    <row r="39" spans="3:15">
      <c r="C39" s="1">
        <v>4032</v>
      </c>
      <c r="D39" s="1" t="s">
        <v>55</v>
      </c>
      <c r="E39" s="1" t="s">
        <v>14</v>
      </c>
      <c r="F39" s="1">
        <v>160</v>
      </c>
      <c r="G39" s="1" t="s">
        <v>18</v>
      </c>
      <c r="H39" s="1">
        <f t="shared" si="0"/>
        <v>5</v>
      </c>
      <c r="I39" s="1" t="e">
        <f t="shared" ca="1" si="1"/>
        <v>#NAME?</v>
      </c>
      <c r="L39" s="3">
        <f t="shared" si="2"/>
        <v>800</v>
      </c>
    </row>
    <row r="40" spans="3:15">
      <c r="C40" s="1">
        <v>4033</v>
      </c>
      <c r="D40" s="1" t="s">
        <v>56</v>
      </c>
      <c r="E40" s="1" t="s">
        <v>23</v>
      </c>
      <c r="F40" s="1">
        <v>100</v>
      </c>
      <c r="G40" s="1" t="s">
        <v>21</v>
      </c>
      <c r="H40" s="1">
        <f t="shared" si="0"/>
        <v>4</v>
      </c>
      <c r="I40" s="1" t="e">
        <f t="shared" ca="1" si="1"/>
        <v>#NAME?</v>
      </c>
      <c r="L40" s="3">
        <f t="shared" si="2"/>
        <v>400</v>
      </c>
    </row>
    <row r="41" spans="3:15">
      <c r="C41" s="1">
        <v>4034</v>
      </c>
      <c r="D41" s="1" t="s">
        <v>57</v>
      </c>
      <c r="E41" s="1" t="s">
        <v>26</v>
      </c>
      <c r="F41" s="1">
        <v>101</v>
      </c>
      <c r="G41" s="1" t="s">
        <v>24</v>
      </c>
      <c r="H41" s="1">
        <f t="shared" si="0"/>
        <v>4</v>
      </c>
      <c r="I41" s="1" t="e">
        <f t="shared" ca="1" si="1"/>
        <v>#NAME?</v>
      </c>
      <c r="L41" s="3">
        <f t="shared" si="2"/>
        <v>404</v>
      </c>
    </row>
    <row r="42" spans="3:15">
      <c r="C42" s="1">
        <v>4035</v>
      </c>
      <c r="D42" s="1" t="s">
        <v>58</v>
      </c>
      <c r="E42" s="1" t="s">
        <v>17</v>
      </c>
      <c r="F42" s="1">
        <v>102</v>
      </c>
      <c r="G42" s="1" t="s">
        <v>27</v>
      </c>
      <c r="H42" s="1">
        <f t="shared" si="0"/>
        <v>3</v>
      </c>
      <c r="I42" s="1" t="e">
        <f t="shared" ca="1" si="1"/>
        <v>#NAME?</v>
      </c>
      <c r="L42" s="3">
        <f t="shared" si="2"/>
        <v>306</v>
      </c>
    </row>
    <row r="43" spans="3:15">
      <c r="C43" s="1">
        <v>4036</v>
      </c>
      <c r="D43" s="1" t="s">
        <v>59</v>
      </c>
      <c r="E43" s="1" t="s">
        <v>20</v>
      </c>
      <c r="F43" s="1">
        <v>103</v>
      </c>
      <c r="G43" s="1" t="s">
        <v>15</v>
      </c>
      <c r="H43" s="1">
        <f t="shared" si="0"/>
        <v>6</v>
      </c>
      <c r="I43" s="1" t="e">
        <f t="shared" ca="1" si="1"/>
        <v>#NAME?</v>
      </c>
      <c r="L43" s="3">
        <f t="shared" si="2"/>
        <v>618</v>
      </c>
    </row>
    <row r="44" spans="3:15">
      <c r="C44" s="1">
        <v>4037</v>
      </c>
      <c r="D44" s="1" t="s">
        <v>60</v>
      </c>
      <c r="E44" s="1" t="s">
        <v>14</v>
      </c>
      <c r="F44" s="1">
        <v>104</v>
      </c>
      <c r="G44" s="1" t="s">
        <v>18</v>
      </c>
      <c r="H44" s="1">
        <f t="shared" si="0"/>
        <v>5</v>
      </c>
      <c r="I44" s="1" t="e">
        <f t="shared" ca="1" si="1"/>
        <v>#NAME?</v>
      </c>
      <c r="L44" s="3">
        <f t="shared" si="2"/>
        <v>520</v>
      </c>
    </row>
    <row r="45" spans="3:15">
      <c r="C45" s="1">
        <v>4038</v>
      </c>
      <c r="D45" s="1" t="s">
        <v>61</v>
      </c>
      <c r="E45" s="1" t="s">
        <v>23</v>
      </c>
      <c r="F45" s="1">
        <v>70</v>
      </c>
      <c r="G45" s="1" t="s">
        <v>21</v>
      </c>
      <c r="H45" s="1">
        <f t="shared" si="0"/>
        <v>4</v>
      </c>
      <c r="I45" s="1" t="e">
        <f t="shared" ca="1" si="1"/>
        <v>#NAME?</v>
      </c>
      <c r="L45" s="3">
        <f t="shared" si="2"/>
        <v>280</v>
      </c>
    </row>
    <row r="46" spans="3:15">
      <c r="C46" s="1">
        <v>4039</v>
      </c>
      <c r="D46" s="1" t="s">
        <v>62</v>
      </c>
      <c r="E46" s="1" t="s">
        <v>26</v>
      </c>
      <c r="F46" s="1">
        <v>71</v>
      </c>
      <c r="G46" s="1" t="s">
        <v>24</v>
      </c>
      <c r="H46" s="1">
        <f t="shared" si="0"/>
        <v>4</v>
      </c>
      <c r="I46" s="1" t="e">
        <f t="shared" ca="1" si="1"/>
        <v>#NAME?</v>
      </c>
      <c r="L46" s="3">
        <f t="shared" si="2"/>
        <v>284</v>
      </c>
    </row>
    <row r="47" spans="3:15">
      <c r="C47" s="1">
        <v>4040</v>
      </c>
      <c r="D47" s="1" t="s">
        <v>63</v>
      </c>
      <c r="E47" s="1" t="s">
        <v>17</v>
      </c>
      <c r="F47" s="1">
        <v>72</v>
      </c>
      <c r="G47" s="1" t="s">
        <v>27</v>
      </c>
      <c r="H47" s="1">
        <f t="shared" si="0"/>
        <v>3</v>
      </c>
      <c r="I47" s="1" t="e">
        <f t="shared" ca="1" si="1"/>
        <v>#NAME?</v>
      </c>
      <c r="L47" s="3">
        <f t="shared" si="2"/>
        <v>216</v>
      </c>
    </row>
    <row r="48" spans="3:15">
      <c r="C48" s="1">
        <v>4041</v>
      </c>
      <c r="D48" s="1" t="s">
        <v>64</v>
      </c>
      <c r="E48" s="1" t="s">
        <v>20</v>
      </c>
      <c r="F48" s="1">
        <v>73</v>
      </c>
      <c r="G48" s="1" t="s">
        <v>15</v>
      </c>
      <c r="H48" s="1">
        <f t="shared" si="0"/>
        <v>6</v>
      </c>
      <c r="I48" s="1" t="e">
        <f t="shared" ca="1" si="1"/>
        <v>#NAME?</v>
      </c>
      <c r="L48" s="3">
        <f t="shared" si="2"/>
        <v>438</v>
      </c>
    </row>
    <row r="49" spans="3:12">
      <c r="C49" s="1">
        <v>4042</v>
      </c>
      <c r="D49" s="1" t="s">
        <v>65</v>
      </c>
      <c r="E49" s="1" t="s">
        <v>14</v>
      </c>
      <c r="F49" s="1">
        <v>74</v>
      </c>
      <c r="G49" s="1" t="s">
        <v>18</v>
      </c>
      <c r="H49" s="1">
        <f t="shared" si="0"/>
        <v>5</v>
      </c>
      <c r="I49" s="1" t="e">
        <f t="shared" ca="1" si="1"/>
        <v>#NAME?</v>
      </c>
      <c r="L49" s="3">
        <f t="shared" si="2"/>
        <v>370</v>
      </c>
    </row>
    <row r="50" spans="3:12">
      <c r="C50" s="1">
        <v>4043</v>
      </c>
      <c r="D50" s="1" t="s">
        <v>66</v>
      </c>
      <c r="E50" s="1" t="s">
        <v>23</v>
      </c>
      <c r="F50" s="1">
        <v>135</v>
      </c>
      <c r="G50" s="1" t="s">
        <v>21</v>
      </c>
      <c r="H50" s="1">
        <f t="shared" si="0"/>
        <v>4</v>
      </c>
      <c r="I50" s="1" t="e">
        <f t="shared" ca="1" si="1"/>
        <v>#NAME?</v>
      </c>
      <c r="L50" s="3">
        <f t="shared" si="2"/>
        <v>540</v>
      </c>
    </row>
    <row r="51" spans="3:12">
      <c r="C51" s="1">
        <v>4044</v>
      </c>
      <c r="D51" s="1" t="s">
        <v>67</v>
      </c>
      <c r="E51" s="1" t="s">
        <v>26</v>
      </c>
      <c r="F51" s="1">
        <v>136</v>
      </c>
      <c r="G51" s="1" t="s">
        <v>24</v>
      </c>
      <c r="H51" s="1">
        <f t="shared" si="0"/>
        <v>4</v>
      </c>
      <c r="I51" s="1" t="e">
        <f t="shared" ca="1" si="1"/>
        <v>#NAME?</v>
      </c>
      <c r="L51" s="3">
        <f t="shared" si="2"/>
        <v>544</v>
      </c>
    </row>
    <row r="52" spans="3:12">
      <c r="C52" s="1">
        <v>4045</v>
      </c>
      <c r="D52" s="1" t="s">
        <v>68</v>
      </c>
      <c r="E52" s="1" t="s">
        <v>17</v>
      </c>
      <c r="F52" s="1">
        <v>137</v>
      </c>
      <c r="G52" s="1" t="s">
        <v>27</v>
      </c>
      <c r="H52" s="1">
        <f t="shared" si="0"/>
        <v>3</v>
      </c>
      <c r="I52" s="1" t="e">
        <f t="shared" ca="1" si="1"/>
        <v>#NAME?</v>
      </c>
      <c r="L52" s="3">
        <f t="shared" si="2"/>
        <v>411</v>
      </c>
    </row>
    <row r="53" spans="3:12">
      <c r="C53" s="1">
        <v>4046</v>
      </c>
      <c r="D53" s="1" t="s">
        <v>69</v>
      </c>
      <c r="E53" s="1" t="s">
        <v>20</v>
      </c>
      <c r="F53" s="1">
        <v>138</v>
      </c>
      <c r="G53" s="1" t="s">
        <v>15</v>
      </c>
      <c r="H53" s="1">
        <f t="shared" si="0"/>
        <v>6</v>
      </c>
      <c r="I53" s="1" t="e">
        <f t="shared" ca="1" si="1"/>
        <v>#NAME?</v>
      </c>
      <c r="L53" s="3">
        <f t="shared" si="2"/>
        <v>828</v>
      </c>
    </row>
    <row r="54" spans="3:12">
      <c r="C54" s="1">
        <v>4047</v>
      </c>
      <c r="D54" s="1" t="s">
        <v>70</v>
      </c>
      <c r="E54" s="1" t="s">
        <v>14</v>
      </c>
      <c r="F54" s="1">
        <v>139</v>
      </c>
      <c r="G54" s="1" t="s">
        <v>18</v>
      </c>
      <c r="H54" s="1">
        <f t="shared" si="0"/>
        <v>5</v>
      </c>
      <c r="I54" s="1" t="e">
        <f t="shared" ca="1" si="1"/>
        <v>#NAME?</v>
      </c>
      <c r="L54" s="3">
        <f t="shared" si="2"/>
        <v>695</v>
      </c>
    </row>
    <row r="55" spans="3:12">
      <c r="C55" s="1">
        <v>4048</v>
      </c>
      <c r="D55" s="1" t="s">
        <v>71</v>
      </c>
      <c r="E55" s="1" t="s">
        <v>23</v>
      </c>
      <c r="F55" s="1">
        <v>67</v>
      </c>
      <c r="G55" s="1" t="s">
        <v>21</v>
      </c>
      <c r="H55" s="1">
        <f t="shared" si="0"/>
        <v>4</v>
      </c>
      <c r="I55" s="1" t="e">
        <f t="shared" ca="1" si="1"/>
        <v>#NAME?</v>
      </c>
      <c r="L55" s="3">
        <f t="shared" si="2"/>
        <v>268</v>
      </c>
    </row>
    <row r="56" spans="3:12">
      <c r="C56" s="1">
        <v>4049</v>
      </c>
      <c r="D56" s="1" t="s">
        <v>72</v>
      </c>
      <c r="E56" s="1" t="s">
        <v>26</v>
      </c>
      <c r="F56" s="1">
        <v>68</v>
      </c>
      <c r="G56" s="1" t="s">
        <v>24</v>
      </c>
      <c r="H56" s="1">
        <f t="shared" si="0"/>
        <v>4</v>
      </c>
      <c r="I56" s="1" t="e">
        <f t="shared" ca="1" si="1"/>
        <v>#NAME?</v>
      </c>
      <c r="L56" s="3">
        <f t="shared" si="2"/>
        <v>272</v>
      </c>
    </row>
    <row r="57" spans="3:12">
      <c r="C57" s="1">
        <v>4050</v>
      </c>
      <c r="D57" s="1" t="s">
        <v>73</v>
      </c>
      <c r="E57" s="1" t="s">
        <v>17</v>
      </c>
      <c r="F57" s="1">
        <v>69</v>
      </c>
      <c r="G57" s="1" t="s">
        <v>27</v>
      </c>
      <c r="H57" s="1">
        <f t="shared" si="0"/>
        <v>3</v>
      </c>
      <c r="I57" s="1" t="e">
        <f t="shared" ca="1" si="1"/>
        <v>#NAME?</v>
      </c>
      <c r="L57" s="3">
        <f t="shared" si="2"/>
        <v>207</v>
      </c>
    </row>
    <row r="58" spans="3:12">
      <c r="C58" s="1">
        <v>4051</v>
      </c>
      <c r="D58" s="1" t="s">
        <v>74</v>
      </c>
      <c r="E58" s="1" t="s">
        <v>17</v>
      </c>
      <c r="F58" s="1">
        <v>70</v>
      </c>
      <c r="G58" s="1" t="s">
        <v>15</v>
      </c>
      <c r="H58" s="1">
        <f t="shared" si="0"/>
        <v>3</v>
      </c>
      <c r="I58" s="1" t="e">
        <f t="shared" ca="1" si="1"/>
        <v>#NAME?</v>
      </c>
      <c r="L58" s="3">
        <f t="shared" si="2"/>
        <v>210</v>
      </c>
    </row>
    <row r="59" spans="3:12">
      <c r="C59" s="1">
        <v>4052</v>
      </c>
      <c r="D59" s="1" t="s">
        <v>75</v>
      </c>
      <c r="E59" s="1" t="s">
        <v>17</v>
      </c>
      <c r="F59" s="1">
        <v>71</v>
      </c>
      <c r="G59" s="1" t="s">
        <v>18</v>
      </c>
      <c r="H59" s="1">
        <f t="shared" si="0"/>
        <v>3</v>
      </c>
      <c r="I59" s="1" t="e">
        <f t="shared" ca="1" si="1"/>
        <v>#NAME?</v>
      </c>
      <c r="L59" s="3">
        <f t="shared" si="2"/>
        <v>213</v>
      </c>
    </row>
    <row r="60" spans="3:12">
      <c r="C60" s="1">
        <v>4053</v>
      </c>
      <c r="D60" s="1" t="s">
        <v>76</v>
      </c>
      <c r="E60" s="1" t="s">
        <v>17</v>
      </c>
      <c r="F60" s="1">
        <v>72</v>
      </c>
      <c r="G60" s="1" t="s">
        <v>21</v>
      </c>
      <c r="H60" s="1">
        <f t="shared" si="0"/>
        <v>3</v>
      </c>
      <c r="I60" s="1" t="e">
        <f t="shared" ca="1" si="1"/>
        <v>#NAME?</v>
      </c>
      <c r="L60" s="3">
        <f t="shared" si="2"/>
        <v>216</v>
      </c>
    </row>
    <row r="61" spans="3:12">
      <c r="C61" s="1">
        <v>4054</v>
      </c>
      <c r="D61" s="1" t="s">
        <v>77</v>
      </c>
      <c r="E61" s="1" t="s">
        <v>14</v>
      </c>
      <c r="F61" s="1">
        <v>146</v>
      </c>
      <c r="G61" s="1" t="s">
        <v>24</v>
      </c>
      <c r="H61" s="1">
        <f t="shared" si="0"/>
        <v>5</v>
      </c>
      <c r="I61" s="1" t="e">
        <f t="shared" ca="1" si="1"/>
        <v>#NAME?</v>
      </c>
      <c r="L61" s="3">
        <f t="shared" si="2"/>
        <v>730</v>
      </c>
    </row>
    <row r="62" spans="3:12">
      <c r="C62" s="1">
        <v>4055</v>
      </c>
      <c r="D62" s="1" t="s">
        <v>78</v>
      </c>
      <c r="E62" s="1" t="s">
        <v>23</v>
      </c>
      <c r="F62" s="1">
        <v>147</v>
      </c>
      <c r="G62" s="1" t="s">
        <v>27</v>
      </c>
      <c r="H62" s="1">
        <f t="shared" si="0"/>
        <v>4</v>
      </c>
      <c r="I62" s="1" t="e">
        <f t="shared" ca="1" si="1"/>
        <v>#NAME?</v>
      </c>
      <c r="L62" s="3">
        <f t="shared" si="2"/>
        <v>588</v>
      </c>
    </row>
    <row r="63" spans="3:12">
      <c r="C63" s="1">
        <v>4056</v>
      </c>
      <c r="D63" s="1" t="s">
        <v>79</v>
      </c>
      <c r="E63" s="1" t="s">
        <v>26</v>
      </c>
      <c r="F63" s="1">
        <v>148</v>
      </c>
      <c r="G63" s="1" t="s">
        <v>15</v>
      </c>
      <c r="H63" s="1">
        <f t="shared" si="0"/>
        <v>4</v>
      </c>
      <c r="I63" s="1" t="e">
        <f t="shared" ca="1" si="1"/>
        <v>#NAME?</v>
      </c>
      <c r="L63" s="3">
        <f t="shared" si="2"/>
        <v>592</v>
      </c>
    </row>
    <row r="64" spans="3:12">
      <c r="C64" s="1">
        <v>4057</v>
      </c>
      <c r="D64" s="1" t="s">
        <v>80</v>
      </c>
      <c r="E64" s="1" t="s">
        <v>17</v>
      </c>
      <c r="F64" s="1">
        <v>56</v>
      </c>
      <c r="G64" s="1" t="s">
        <v>18</v>
      </c>
      <c r="H64" s="1">
        <f t="shared" si="0"/>
        <v>3</v>
      </c>
      <c r="I64" s="1" t="e">
        <f t="shared" ca="1" si="1"/>
        <v>#NAME?</v>
      </c>
      <c r="L64" s="3">
        <f t="shared" si="2"/>
        <v>168</v>
      </c>
    </row>
    <row r="65" spans="3:12">
      <c r="C65" s="1">
        <v>4058</v>
      </c>
      <c r="D65" s="1" t="s">
        <v>81</v>
      </c>
      <c r="E65" s="1" t="s">
        <v>20</v>
      </c>
      <c r="F65" s="1">
        <v>150</v>
      </c>
      <c r="G65" s="1" t="s">
        <v>21</v>
      </c>
      <c r="H65" s="1">
        <f t="shared" si="0"/>
        <v>6</v>
      </c>
      <c r="I65" s="1" t="e">
        <f t="shared" ca="1" si="1"/>
        <v>#NAME?</v>
      </c>
      <c r="L65" s="3">
        <f t="shared" si="2"/>
        <v>900</v>
      </c>
    </row>
    <row r="66" spans="3:12">
      <c r="C66" s="1">
        <v>4059</v>
      </c>
      <c r="D66" s="1" t="s">
        <v>82</v>
      </c>
      <c r="E66" s="1" t="s">
        <v>20</v>
      </c>
      <c r="F66" s="1">
        <v>151</v>
      </c>
      <c r="G66" s="1" t="s">
        <v>24</v>
      </c>
      <c r="H66" s="1">
        <f t="shared" si="0"/>
        <v>6</v>
      </c>
      <c r="I66" s="1" t="e">
        <f t="shared" ca="1" si="1"/>
        <v>#NAME?</v>
      </c>
      <c r="L66" s="3">
        <f t="shared" si="2"/>
        <v>906</v>
      </c>
    </row>
    <row r="67" spans="3:12">
      <c r="C67" s="1">
        <v>4060</v>
      </c>
      <c r="D67" s="1" t="s">
        <v>83</v>
      </c>
      <c r="E67" s="1" t="s">
        <v>14</v>
      </c>
      <c r="F67" s="1">
        <v>152</v>
      </c>
      <c r="G67" s="1" t="s">
        <v>27</v>
      </c>
      <c r="H67" s="1">
        <f t="shared" si="0"/>
        <v>5</v>
      </c>
      <c r="I67" s="1" t="e">
        <f t="shared" ca="1" si="1"/>
        <v>#NAME?</v>
      </c>
      <c r="L67" s="3">
        <f t="shared" si="2"/>
        <v>760</v>
      </c>
    </row>
    <row r="68" spans="3:12">
      <c r="C68" s="1">
        <v>4061</v>
      </c>
      <c r="D68" s="1" t="s">
        <v>84</v>
      </c>
      <c r="E68" s="1" t="s">
        <v>23</v>
      </c>
      <c r="F68" s="1">
        <v>153</v>
      </c>
      <c r="G68" s="1" t="s">
        <v>27</v>
      </c>
      <c r="H68" s="1">
        <f t="shared" si="0"/>
        <v>4</v>
      </c>
      <c r="I68" s="1" t="e">
        <f t="shared" ca="1" si="1"/>
        <v>#NAME?</v>
      </c>
      <c r="L68" s="3">
        <f t="shared" si="2"/>
        <v>612</v>
      </c>
    </row>
    <row r="69" spans="3:12">
      <c r="C69" s="1">
        <v>4062</v>
      </c>
      <c r="D69" s="1" t="s">
        <v>85</v>
      </c>
      <c r="E69" s="1" t="s">
        <v>26</v>
      </c>
      <c r="F69" s="1">
        <v>154</v>
      </c>
      <c r="G69" s="1" t="s">
        <v>15</v>
      </c>
      <c r="H69" s="1">
        <f t="shared" si="0"/>
        <v>4</v>
      </c>
      <c r="I69" s="1" t="e">
        <f t="shared" ca="1" si="1"/>
        <v>#NAME?</v>
      </c>
      <c r="L69" s="3">
        <f t="shared" si="2"/>
        <v>616</v>
      </c>
    </row>
    <row r="70" spans="3:12">
      <c r="C70" s="1">
        <v>4063</v>
      </c>
      <c r="D70" s="1" t="s">
        <v>86</v>
      </c>
      <c r="E70" s="1" t="s">
        <v>17</v>
      </c>
      <c r="F70" s="1">
        <v>155</v>
      </c>
      <c r="G70" s="1" t="s">
        <v>18</v>
      </c>
      <c r="H70" s="1">
        <f t="shared" si="0"/>
        <v>3</v>
      </c>
      <c r="I70" s="1" t="e">
        <f t="shared" ca="1" si="1"/>
        <v>#NAME?</v>
      </c>
      <c r="L70" s="3">
        <f t="shared" si="2"/>
        <v>465</v>
      </c>
    </row>
    <row r="71" spans="3:12">
      <c r="C71" s="1">
        <v>4064</v>
      </c>
      <c r="D71" s="1" t="s">
        <v>87</v>
      </c>
      <c r="E71" s="1" t="s">
        <v>20</v>
      </c>
      <c r="F71" s="1">
        <v>130</v>
      </c>
      <c r="G71" s="1" t="s">
        <v>21</v>
      </c>
      <c r="H71" s="1">
        <f t="shared" si="0"/>
        <v>6</v>
      </c>
      <c r="I71" s="1" t="e">
        <f t="shared" ca="1" si="1"/>
        <v>#NAME?</v>
      </c>
      <c r="L71" s="3">
        <f t="shared" si="2"/>
        <v>780</v>
      </c>
    </row>
    <row r="72" spans="3:12">
      <c r="C72" s="1">
        <v>4065</v>
      </c>
      <c r="D72" s="1" t="s">
        <v>88</v>
      </c>
      <c r="E72" s="1" t="s">
        <v>14</v>
      </c>
      <c r="F72" s="1">
        <v>157</v>
      </c>
      <c r="G72" s="1" t="s">
        <v>24</v>
      </c>
      <c r="H72" s="1">
        <f t="shared" ref="H72:H107" si="5">IF(E72="Manager",5,IF(E72="Director",6,IF(E72="Acct",4,IF(E72="Sales",4,IF(E72="Intern",3,"Not Available")))))</f>
        <v>5</v>
      </c>
      <c r="I72" s="1" t="e">
        <f t="shared" ref="I72:I107" ca="1" si="6">_xlfn.IFS(E72="Manager",5,E72="Director",6,E72="Acct",4,E72="Sales",4,E72="Intern",3)</f>
        <v>#NAME?</v>
      </c>
      <c r="L72" s="3">
        <f t="shared" ref="L72:L107" si="7">F72*H72</f>
        <v>785</v>
      </c>
    </row>
    <row r="73" spans="3:12">
      <c r="C73" s="1">
        <v>4066</v>
      </c>
      <c r="D73" s="1" t="s">
        <v>89</v>
      </c>
      <c r="E73" s="1" t="s">
        <v>23</v>
      </c>
      <c r="F73" s="1">
        <v>158</v>
      </c>
      <c r="G73" s="1" t="s">
        <v>27</v>
      </c>
      <c r="H73" s="1">
        <f t="shared" si="5"/>
        <v>4</v>
      </c>
      <c r="I73" s="1" t="e">
        <f t="shared" ca="1" si="6"/>
        <v>#NAME?</v>
      </c>
      <c r="L73" s="3">
        <f t="shared" si="7"/>
        <v>632</v>
      </c>
    </row>
    <row r="74" spans="3:12">
      <c r="C74" s="1">
        <v>4067</v>
      </c>
      <c r="D74" s="1" t="s">
        <v>90</v>
      </c>
      <c r="E74" s="1" t="s">
        <v>26</v>
      </c>
      <c r="F74" s="1">
        <v>159</v>
      </c>
      <c r="G74" s="1" t="s">
        <v>27</v>
      </c>
      <c r="H74" s="1">
        <f t="shared" si="5"/>
        <v>4</v>
      </c>
      <c r="I74" s="1" t="e">
        <f t="shared" ca="1" si="6"/>
        <v>#NAME?</v>
      </c>
      <c r="L74" s="3">
        <f t="shared" si="7"/>
        <v>636</v>
      </c>
    </row>
    <row r="75" spans="3:12">
      <c r="C75" s="1">
        <v>4068</v>
      </c>
      <c r="D75" s="1" t="s">
        <v>91</v>
      </c>
      <c r="E75" s="1" t="s">
        <v>17</v>
      </c>
      <c r="F75" s="1">
        <v>160</v>
      </c>
      <c r="G75" s="1" t="s">
        <v>15</v>
      </c>
      <c r="H75" s="1">
        <f t="shared" si="5"/>
        <v>3</v>
      </c>
      <c r="I75" s="1" t="e">
        <f t="shared" ca="1" si="6"/>
        <v>#NAME?</v>
      </c>
      <c r="L75" s="3">
        <f t="shared" si="7"/>
        <v>480</v>
      </c>
    </row>
    <row r="76" spans="3:12">
      <c r="C76" s="1">
        <v>4069</v>
      </c>
      <c r="D76" s="1" t="s">
        <v>92</v>
      </c>
      <c r="E76" s="1" t="s">
        <v>17</v>
      </c>
      <c r="F76" s="1">
        <v>130</v>
      </c>
      <c r="G76" s="1" t="s">
        <v>18</v>
      </c>
      <c r="H76" s="1">
        <f t="shared" si="5"/>
        <v>3</v>
      </c>
      <c r="I76" s="1" t="e">
        <f t="shared" ca="1" si="6"/>
        <v>#NAME?</v>
      </c>
      <c r="L76" s="3">
        <f t="shared" si="7"/>
        <v>390</v>
      </c>
    </row>
    <row r="77" spans="3:12">
      <c r="C77" s="1">
        <v>4070</v>
      </c>
      <c r="D77" s="1" t="s">
        <v>93</v>
      </c>
      <c r="E77" s="1" t="s">
        <v>17</v>
      </c>
      <c r="F77" s="1">
        <v>131</v>
      </c>
      <c r="G77" s="1" t="s">
        <v>21</v>
      </c>
      <c r="H77" s="1">
        <f t="shared" si="5"/>
        <v>3</v>
      </c>
      <c r="I77" s="1" t="e">
        <f t="shared" ca="1" si="6"/>
        <v>#NAME?</v>
      </c>
      <c r="L77" s="3">
        <f t="shared" si="7"/>
        <v>393</v>
      </c>
    </row>
    <row r="78" spans="3:12">
      <c r="C78" s="1">
        <v>4071</v>
      </c>
      <c r="D78" s="1" t="s">
        <v>94</v>
      </c>
      <c r="E78" s="1" t="s">
        <v>17</v>
      </c>
      <c r="F78" s="1">
        <v>132</v>
      </c>
      <c r="G78" s="1" t="s">
        <v>24</v>
      </c>
      <c r="H78" s="1">
        <f t="shared" si="5"/>
        <v>3</v>
      </c>
      <c r="I78" s="1" t="e">
        <f t="shared" ca="1" si="6"/>
        <v>#NAME?</v>
      </c>
      <c r="L78" s="3">
        <f t="shared" si="7"/>
        <v>396</v>
      </c>
    </row>
    <row r="79" spans="3:12">
      <c r="C79" s="1">
        <v>4072</v>
      </c>
      <c r="D79" s="1" t="s">
        <v>95</v>
      </c>
      <c r="E79" s="1" t="s">
        <v>17</v>
      </c>
      <c r="F79" s="1">
        <v>133</v>
      </c>
      <c r="G79" s="1" t="s">
        <v>27</v>
      </c>
      <c r="H79" s="1">
        <f t="shared" si="5"/>
        <v>3</v>
      </c>
      <c r="I79" s="1" t="e">
        <f t="shared" ca="1" si="6"/>
        <v>#NAME?</v>
      </c>
      <c r="L79" s="3">
        <f t="shared" si="7"/>
        <v>399</v>
      </c>
    </row>
    <row r="80" spans="3:12">
      <c r="C80" s="1">
        <v>4073</v>
      </c>
      <c r="D80" s="1" t="s">
        <v>96</v>
      </c>
      <c r="E80" s="1" t="s">
        <v>26</v>
      </c>
      <c r="F80" s="1">
        <v>134</v>
      </c>
      <c r="G80" s="1" t="s">
        <v>15</v>
      </c>
      <c r="H80" s="1">
        <f t="shared" si="5"/>
        <v>4</v>
      </c>
      <c r="I80" s="1" t="e">
        <f t="shared" ca="1" si="6"/>
        <v>#NAME?</v>
      </c>
      <c r="L80" s="3">
        <f t="shared" si="7"/>
        <v>536</v>
      </c>
    </row>
    <row r="81" spans="3:12">
      <c r="C81" s="1">
        <v>4074</v>
      </c>
      <c r="D81" s="1" t="s">
        <v>97</v>
      </c>
      <c r="E81" s="1" t="s">
        <v>26</v>
      </c>
      <c r="F81" s="1">
        <v>135</v>
      </c>
      <c r="G81" s="1" t="s">
        <v>18</v>
      </c>
      <c r="H81" s="1">
        <f t="shared" si="5"/>
        <v>4</v>
      </c>
      <c r="I81" s="1" t="e">
        <f t="shared" ca="1" si="6"/>
        <v>#NAME?</v>
      </c>
      <c r="L81" s="3">
        <f t="shared" si="7"/>
        <v>540</v>
      </c>
    </row>
    <row r="82" spans="3:12">
      <c r="C82" s="1">
        <v>4075</v>
      </c>
      <c r="D82" s="1" t="s">
        <v>98</v>
      </c>
      <c r="E82" s="1" t="s">
        <v>26</v>
      </c>
      <c r="F82" s="1">
        <v>136</v>
      </c>
      <c r="G82" s="1" t="s">
        <v>21</v>
      </c>
      <c r="H82" s="1">
        <f t="shared" si="5"/>
        <v>4</v>
      </c>
      <c r="I82" s="1" t="e">
        <f t="shared" ca="1" si="6"/>
        <v>#NAME?</v>
      </c>
      <c r="L82" s="3">
        <f t="shared" si="7"/>
        <v>544</v>
      </c>
    </row>
    <row r="83" spans="3:12">
      <c r="C83" s="1">
        <v>4076</v>
      </c>
      <c r="D83" s="1" t="s">
        <v>99</v>
      </c>
      <c r="E83" s="1" t="s">
        <v>26</v>
      </c>
      <c r="F83" s="1">
        <v>137</v>
      </c>
      <c r="G83" s="1" t="s">
        <v>24</v>
      </c>
      <c r="H83" s="1">
        <f t="shared" si="5"/>
        <v>4</v>
      </c>
      <c r="I83" s="1" t="e">
        <f t="shared" ca="1" si="6"/>
        <v>#NAME?</v>
      </c>
      <c r="L83" s="3">
        <f t="shared" si="7"/>
        <v>548</v>
      </c>
    </row>
    <row r="84" spans="3:12">
      <c r="C84" s="1">
        <v>4077</v>
      </c>
      <c r="D84" s="1" t="s">
        <v>100</v>
      </c>
      <c r="E84" s="1" t="s">
        <v>26</v>
      </c>
      <c r="F84" s="1">
        <v>138</v>
      </c>
      <c r="G84" s="1" t="s">
        <v>27</v>
      </c>
      <c r="H84" s="1">
        <f t="shared" si="5"/>
        <v>4</v>
      </c>
      <c r="I84" s="1" t="e">
        <f t="shared" ca="1" si="6"/>
        <v>#NAME?</v>
      </c>
      <c r="L84" s="3">
        <f t="shared" si="7"/>
        <v>552</v>
      </c>
    </row>
    <row r="85" spans="3:12">
      <c r="C85" s="1">
        <v>4078</v>
      </c>
      <c r="D85" s="1" t="s">
        <v>101</v>
      </c>
      <c r="E85" s="1" t="s">
        <v>26</v>
      </c>
      <c r="F85" s="1">
        <v>139</v>
      </c>
      <c r="G85" s="1" t="s">
        <v>27</v>
      </c>
      <c r="H85" s="1">
        <f t="shared" si="5"/>
        <v>4</v>
      </c>
      <c r="I85" s="1" t="e">
        <f t="shared" ca="1" si="6"/>
        <v>#NAME?</v>
      </c>
      <c r="L85" s="3">
        <f t="shared" si="7"/>
        <v>556</v>
      </c>
    </row>
    <row r="86" spans="3:12">
      <c r="C86" s="1">
        <v>4079</v>
      </c>
      <c r="D86" s="1" t="s">
        <v>102</v>
      </c>
      <c r="E86" s="1" t="s">
        <v>26</v>
      </c>
      <c r="F86" s="1">
        <v>140</v>
      </c>
      <c r="G86" s="1" t="s">
        <v>27</v>
      </c>
      <c r="H86" s="1">
        <f t="shared" si="5"/>
        <v>4</v>
      </c>
      <c r="I86" s="1" t="e">
        <f t="shared" ca="1" si="6"/>
        <v>#NAME?</v>
      </c>
      <c r="L86" s="3">
        <f t="shared" si="7"/>
        <v>560</v>
      </c>
    </row>
    <row r="87" spans="3:12">
      <c r="C87" s="1">
        <v>4080</v>
      </c>
      <c r="D87" s="1" t="s">
        <v>103</v>
      </c>
      <c r="E87" s="1" t="s">
        <v>26</v>
      </c>
      <c r="F87" s="1">
        <v>141</v>
      </c>
      <c r="G87" s="1" t="s">
        <v>27</v>
      </c>
      <c r="H87" s="1">
        <f t="shared" si="5"/>
        <v>4</v>
      </c>
      <c r="I87" s="1" t="e">
        <f t="shared" ca="1" si="6"/>
        <v>#NAME?</v>
      </c>
      <c r="L87" s="3">
        <f t="shared" si="7"/>
        <v>564</v>
      </c>
    </row>
    <row r="88" spans="3:12">
      <c r="C88" s="1">
        <v>4081</v>
      </c>
      <c r="D88" s="1" t="s">
        <v>104</v>
      </c>
      <c r="E88" s="1" t="s">
        <v>17</v>
      </c>
      <c r="F88" s="1">
        <v>142</v>
      </c>
      <c r="G88" s="1" t="s">
        <v>27</v>
      </c>
      <c r="H88" s="1">
        <f t="shared" si="5"/>
        <v>3</v>
      </c>
      <c r="I88" s="1" t="e">
        <f t="shared" ca="1" si="6"/>
        <v>#NAME?</v>
      </c>
      <c r="L88" s="3">
        <f t="shared" si="7"/>
        <v>426</v>
      </c>
    </row>
    <row r="89" spans="3:12">
      <c r="C89" s="1">
        <v>4082</v>
      </c>
      <c r="D89" s="1" t="s">
        <v>105</v>
      </c>
      <c r="E89" s="1" t="s">
        <v>20</v>
      </c>
      <c r="F89" s="1">
        <v>143</v>
      </c>
      <c r="G89" s="1" t="s">
        <v>15</v>
      </c>
      <c r="H89" s="1">
        <f t="shared" si="5"/>
        <v>6</v>
      </c>
      <c r="I89" s="1" t="e">
        <f t="shared" ca="1" si="6"/>
        <v>#NAME?</v>
      </c>
      <c r="L89" s="3">
        <f t="shared" si="7"/>
        <v>858</v>
      </c>
    </row>
    <row r="90" spans="3:12">
      <c r="C90" s="1">
        <v>4083</v>
      </c>
      <c r="D90" s="1" t="s">
        <v>106</v>
      </c>
      <c r="E90" s="1" t="s">
        <v>14</v>
      </c>
      <c r="F90" s="1">
        <v>144</v>
      </c>
      <c r="G90" s="1" t="s">
        <v>18</v>
      </c>
      <c r="H90" s="1">
        <f t="shared" si="5"/>
        <v>5</v>
      </c>
      <c r="I90" s="1" t="e">
        <f t="shared" ca="1" si="6"/>
        <v>#NAME?</v>
      </c>
      <c r="L90" s="3">
        <f t="shared" si="7"/>
        <v>720</v>
      </c>
    </row>
    <row r="91" spans="3:12">
      <c r="C91" s="1">
        <v>4084</v>
      </c>
      <c r="D91" s="1" t="s">
        <v>107</v>
      </c>
      <c r="E91" s="1" t="s">
        <v>23</v>
      </c>
      <c r="F91" s="1">
        <v>145</v>
      </c>
      <c r="G91" s="1" t="s">
        <v>21</v>
      </c>
      <c r="H91" s="1">
        <f t="shared" si="5"/>
        <v>4</v>
      </c>
      <c r="I91" s="1" t="e">
        <f t="shared" ca="1" si="6"/>
        <v>#NAME?</v>
      </c>
      <c r="L91" s="3">
        <f t="shared" si="7"/>
        <v>580</v>
      </c>
    </row>
    <row r="92" spans="3:12">
      <c r="C92" s="1">
        <v>4085</v>
      </c>
      <c r="D92" s="1" t="s">
        <v>108</v>
      </c>
      <c r="E92" s="1" t="s">
        <v>26</v>
      </c>
      <c r="F92" s="1">
        <v>146</v>
      </c>
      <c r="G92" s="1" t="s">
        <v>24</v>
      </c>
      <c r="H92" s="1">
        <f t="shared" si="5"/>
        <v>4</v>
      </c>
      <c r="I92" s="1" t="e">
        <f t="shared" ca="1" si="6"/>
        <v>#NAME?</v>
      </c>
      <c r="L92" s="3">
        <f t="shared" si="7"/>
        <v>584</v>
      </c>
    </row>
    <row r="93" spans="3:12">
      <c r="C93" s="1">
        <v>4086</v>
      </c>
      <c r="D93" s="1" t="s">
        <v>109</v>
      </c>
      <c r="E93" s="1" t="s">
        <v>26</v>
      </c>
      <c r="F93" s="1">
        <v>147</v>
      </c>
      <c r="G93" s="1" t="s">
        <v>27</v>
      </c>
      <c r="H93" s="1">
        <f t="shared" si="5"/>
        <v>4</v>
      </c>
      <c r="I93" s="1" t="e">
        <f t="shared" ca="1" si="6"/>
        <v>#NAME?</v>
      </c>
      <c r="L93" s="3">
        <f t="shared" si="7"/>
        <v>588</v>
      </c>
    </row>
    <row r="94" spans="3:12">
      <c r="C94" s="1">
        <v>4087</v>
      </c>
      <c r="D94" s="1" t="s">
        <v>110</v>
      </c>
      <c r="E94" s="1" t="s">
        <v>26</v>
      </c>
      <c r="F94" s="1">
        <v>148</v>
      </c>
      <c r="G94" s="1" t="s">
        <v>15</v>
      </c>
      <c r="H94" s="1">
        <f t="shared" si="5"/>
        <v>4</v>
      </c>
      <c r="I94" s="1" t="e">
        <f t="shared" ca="1" si="6"/>
        <v>#NAME?</v>
      </c>
      <c r="L94" s="3">
        <f t="shared" si="7"/>
        <v>592</v>
      </c>
    </row>
    <row r="95" spans="3:12">
      <c r="C95" s="1">
        <v>4088</v>
      </c>
      <c r="D95" s="1" t="s">
        <v>111</v>
      </c>
      <c r="E95" s="1" t="s">
        <v>26</v>
      </c>
      <c r="F95" s="1">
        <v>149</v>
      </c>
      <c r="G95" s="1" t="s">
        <v>18</v>
      </c>
      <c r="H95" s="1">
        <f t="shared" si="5"/>
        <v>4</v>
      </c>
      <c r="I95" s="1" t="e">
        <f t="shared" ca="1" si="6"/>
        <v>#NAME?</v>
      </c>
      <c r="L95" s="3">
        <f t="shared" si="7"/>
        <v>596</v>
      </c>
    </row>
    <row r="96" spans="3:12">
      <c r="C96" s="1">
        <v>4089</v>
      </c>
      <c r="D96" s="1" t="s">
        <v>112</v>
      </c>
      <c r="E96" s="1" t="s">
        <v>17</v>
      </c>
      <c r="F96" s="1">
        <v>150</v>
      </c>
      <c r="G96" s="1" t="s">
        <v>21</v>
      </c>
      <c r="H96" s="1">
        <f t="shared" si="5"/>
        <v>3</v>
      </c>
      <c r="I96" s="1" t="e">
        <f t="shared" ca="1" si="6"/>
        <v>#NAME?</v>
      </c>
      <c r="L96" s="3">
        <f t="shared" si="7"/>
        <v>450</v>
      </c>
    </row>
    <row r="97" spans="3:12">
      <c r="C97" s="1">
        <v>4090</v>
      </c>
      <c r="D97" s="1" t="s">
        <v>113</v>
      </c>
      <c r="E97" s="1" t="s">
        <v>20</v>
      </c>
      <c r="F97" s="1">
        <v>151</v>
      </c>
      <c r="G97" s="1" t="s">
        <v>24</v>
      </c>
      <c r="H97" s="1">
        <f t="shared" si="5"/>
        <v>6</v>
      </c>
      <c r="I97" s="1" t="e">
        <f t="shared" ca="1" si="6"/>
        <v>#NAME?</v>
      </c>
      <c r="L97" s="3">
        <f t="shared" si="7"/>
        <v>906</v>
      </c>
    </row>
    <row r="98" spans="3:12">
      <c r="C98" s="1">
        <v>4091</v>
      </c>
      <c r="D98" s="1" t="s">
        <v>114</v>
      </c>
      <c r="E98" s="1" t="s">
        <v>14</v>
      </c>
      <c r="F98" s="1">
        <v>124</v>
      </c>
      <c r="G98" s="1" t="s">
        <v>27</v>
      </c>
      <c r="H98" s="1">
        <f t="shared" si="5"/>
        <v>5</v>
      </c>
      <c r="I98" s="1" t="e">
        <f t="shared" ca="1" si="6"/>
        <v>#NAME?</v>
      </c>
      <c r="L98" s="3">
        <f t="shared" si="7"/>
        <v>620</v>
      </c>
    </row>
    <row r="99" spans="3:12">
      <c r="C99" s="1">
        <v>4092</v>
      </c>
      <c r="D99" s="1" t="s">
        <v>115</v>
      </c>
      <c r="E99" s="1" t="s">
        <v>23</v>
      </c>
      <c r="F99" s="1">
        <v>153</v>
      </c>
      <c r="G99" s="1" t="s">
        <v>15</v>
      </c>
      <c r="H99" s="1">
        <f t="shared" si="5"/>
        <v>4</v>
      </c>
      <c r="I99" s="1" t="e">
        <f t="shared" ca="1" si="6"/>
        <v>#NAME?</v>
      </c>
      <c r="L99" s="3">
        <f t="shared" si="7"/>
        <v>612</v>
      </c>
    </row>
    <row r="100" spans="3:12">
      <c r="C100" s="1">
        <v>4093</v>
      </c>
      <c r="D100" s="1" t="s">
        <v>116</v>
      </c>
      <c r="E100" s="1" t="s">
        <v>26</v>
      </c>
      <c r="F100" s="1">
        <v>100</v>
      </c>
      <c r="G100" s="1" t="s">
        <v>18</v>
      </c>
      <c r="H100" s="1">
        <f t="shared" si="5"/>
        <v>4</v>
      </c>
      <c r="I100" s="1" t="e">
        <f t="shared" ca="1" si="6"/>
        <v>#NAME?</v>
      </c>
      <c r="L100" s="3">
        <f t="shared" si="7"/>
        <v>400</v>
      </c>
    </row>
    <row r="101" spans="3:12">
      <c r="C101" s="1">
        <v>4094</v>
      </c>
      <c r="D101" s="1" t="s">
        <v>117</v>
      </c>
      <c r="E101" s="1" t="s">
        <v>26</v>
      </c>
      <c r="F101" s="1">
        <v>67</v>
      </c>
      <c r="G101" s="1" t="s">
        <v>21</v>
      </c>
      <c r="H101" s="1">
        <f t="shared" si="5"/>
        <v>4</v>
      </c>
      <c r="I101" s="1" t="e">
        <f t="shared" ca="1" si="6"/>
        <v>#NAME?</v>
      </c>
      <c r="L101" s="3">
        <f t="shared" si="7"/>
        <v>268</v>
      </c>
    </row>
    <row r="102" spans="3:12">
      <c r="C102" s="1">
        <v>4095</v>
      </c>
      <c r="D102" s="1" t="s">
        <v>118</v>
      </c>
      <c r="E102" s="1" t="s">
        <v>17</v>
      </c>
      <c r="F102" s="1">
        <v>90</v>
      </c>
      <c r="G102" s="1" t="s">
        <v>24</v>
      </c>
      <c r="H102" s="1">
        <f t="shared" si="5"/>
        <v>3</v>
      </c>
      <c r="I102" s="1" t="e">
        <f t="shared" ca="1" si="6"/>
        <v>#NAME?</v>
      </c>
      <c r="L102" s="3">
        <f t="shared" si="7"/>
        <v>270</v>
      </c>
    </row>
    <row r="103" spans="3:12">
      <c r="C103" s="1">
        <v>4096</v>
      </c>
      <c r="D103" s="1" t="s">
        <v>119</v>
      </c>
      <c r="E103" s="1" t="s">
        <v>20</v>
      </c>
      <c r="F103" s="1">
        <v>91</v>
      </c>
      <c r="G103" s="1" t="s">
        <v>27</v>
      </c>
      <c r="H103" s="1">
        <f t="shared" si="5"/>
        <v>6</v>
      </c>
      <c r="I103" s="1" t="e">
        <f t="shared" ca="1" si="6"/>
        <v>#NAME?</v>
      </c>
      <c r="L103" s="3">
        <f t="shared" si="7"/>
        <v>546</v>
      </c>
    </row>
    <row r="104" spans="3:12">
      <c r="C104" s="1">
        <v>4097</v>
      </c>
      <c r="D104" s="1" t="s">
        <v>120</v>
      </c>
      <c r="E104" s="1" t="s">
        <v>14</v>
      </c>
      <c r="F104" s="1">
        <v>92</v>
      </c>
      <c r="G104" s="1" t="s">
        <v>27</v>
      </c>
      <c r="H104" s="1">
        <f t="shared" si="5"/>
        <v>5</v>
      </c>
      <c r="I104" s="1" t="e">
        <f t="shared" ca="1" si="6"/>
        <v>#NAME?</v>
      </c>
      <c r="L104" s="3">
        <f t="shared" si="7"/>
        <v>460</v>
      </c>
    </row>
    <row r="105" spans="3:12">
      <c r="C105" s="1">
        <v>4098</v>
      </c>
      <c r="D105" s="1" t="s">
        <v>121</v>
      </c>
      <c r="E105" s="1" t="s">
        <v>23</v>
      </c>
      <c r="F105" s="1">
        <v>93</v>
      </c>
      <c r="G105" s="1" t="s">
        <v>15</v>
      </c>
      <c r="H105" s="1">
        <f t="shared" si="5"/>
        <v>4</v>
      </c>
      <c r="I105" s="1" t="e">
        <f t="shared" ca="1" si="6"/>
        <v>#NAME?</v>
      </c>
      <c r="L105" s="3">
        <f t="shared" si="7"/>
        <v>372</v>
      </c>
    </row>
    <row r="106" spans="3:12">
      <c r="C106" s="1">
        <v>4099</v>
      </c>
      <c r="D106" s="1" t="s">
        <v>122</v>
      </c>
      <c r="E106" s="1" t="s">
        <v>26</v>
      </c>
      <c r="F106" s="1">
        <v>94</v>
      </c>
      <c r="G106" s="1" t="s">
        <v>18</v>
      </c>
      <c r="H106" s="1">
        <f t="shared" si="5"/>
        <v>4</v>
      </c>
      <c r="I106" s="1" t="e">
        <f t="shared" ca="1" si="6"/>
        <v>#NAME?</v>
      </c>
      <c r="L106" s="3">
        <f t="shared" si="7"/>
        <v>376</v>
      </c>
    </row>
    <row r="107" spans="3:12">
      <c r="C107" s="1">
        <v>4100</v>
      </c>
      <c r="D107" s="1" t="s">
        <v>123</v>
      </c>
      <c r="E107" s="1" t="s">
        <v>26</v>
      </c>
      <c r="F107" s="1">
        <v>123</v>
      </c>
      <c r="G107" s="1" t="s">
        <v>21</v>
      </c>
      <c r="H107" s="1">
        <f t="shared" si="5"/>
        <v>4</v>
      </c>
      <c r="I107" s="1" t="e">
        <f t="shared" ca="1" si="6"/>
        <v>#NAME?</v>
      </c>
      <c r="L107" s="3">
        <f t="shared" si="7"/>
        <v>492</v>
      </c>
    </row>
    <row r="127" spans="7:14">
      <c r="G127" s="14" t="s">
        <v>124</v>
      </c>
      <c r="H127" s="14"/>
      <c r="I127" s="6"/>
      <c r="K127" s="15" t="s">
        <v>125</v>
      </c>
      <c r="L127" s="15"/>
      <c r="M127" s="15"/>
      <c r="N127" s="15"/>
    </row>
    <row r="128" spans="7:14">
      <c r="G128" s="14"/>
      <c r="H128" s="14"/>
      <c r="I128" s="6"/>
      <c r="K128" s="15"/>
      <c r="L128" s="15"/>
      <c r="M128" s="15"/>
      <c r="N128" s="15"/>
    </row>
    <row r="129" spans="7:14">
      <c r="G129" s="1" t="s">
        <v>3</v>
      </c>
      <c r="H129" s="1" t="s">
        <v>126</v>
      </c>
      <c r="K129" s="1" t="s">
        <v>127</v>
      </c>
      <c r="L129" s="1" t="s">
        <v>128</v>
      </c>
      <c r="M129" s="1"/>
      <c r="N129" s="1" t="s">
        <v>129</v>
      </c>
    </row>
    <row r="130" spans="7:14">
      <c r="G130" s="1" t="s">
        <v>20</v>
      </c>
      <c r="H130" s="1">
        <v>100</v>
      </c>
      <c r="K130" s="1" t="s">
        <v>130</v>
      </c>
      <c r="L130" s="1" t="s">
        <v>131</v>
      </c>
      <c r="M130" s="1"/>
      <c r="N130" s="7">
        <v>0.7</v>
      </c>
    </row>
    <row r="131" spans="7:14">
      <c r="G131" s="1" t="s">
        <v>14</v>
      </c>
      <c r="H131" s="1">
        <v>200</v>
      </c>
      <c r="K131" s="1" t="s">
        <v>132</v>
      </c>
      <c r="L131" s="1" t="s">
        <v>133</v>
      </c>
      <c r="M131" s="1"/>
      <c r="N131" s="7">
        <v>0.85</v>
      </c>
    </row>
    <row r="132" spans="7:14">
      <c r="G132" s="1" t="s">
        <v>134</v>
      </c>
      <c r="H132" s="1">
        <v>300</v>
      </c>
      <c r="K132" s="1" t="s">
        <v>135</v>
      </c>
      <c r="L132" s="1" t="s">
        <v>136</v>
      </c>
      <c r="M132" s="1"/>
      <c r="N132" s="7">
        <v>0.95</v>
      </c>
    </row>
    <row r="133" spans="7:14">
      <c r="G133" s="1" t="s">
        <v>26</v>
      </c>
      <c r="H133" s="1">
        <v>400</v>
      </c>
      <c r="K133" s="1" t="s">
        <v>137</v>
      </c>
      <c r="L133" s="1" t="s">
        <v>138</v>
      </c>
      <c r="M133" s="1"/>
      <c r="N133" s="7">
        <v>1</v>
      </c>
    </row>
    <row r="134" spans="7:14">
      <c r="G134" s="1" t="s">
        <v>17</v>
      </c>
      <c r="H134" s="1">
        <v>300</v>
      </c>
    </row>
  </sheetData>
  <mergeCells count="3">
    <mergeCell ref="C5:O6"/>
    <mergeCell ref="G127:H128"/>
    <mergeCell ref="K127:N12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1"/>
  <sheetViews>
    <sheetView topLeftCell="B1" workbookViewId="0">
      <selection activeCell="L18" sqref="L18"/>
    </sheetView>
  </sheetViews>
  <sheetFormatPr defaultRowHeight="15"/>
  <cols>
    <col min="1" max="1" width="11.140625" customWidth="1"/>
    <col min="2" max="2" width="22.28515625" customWidth="1"/>
    <col min="3" max="3" width="10.42578125" customWidth="1"/>
    <col min="4" max="4" width="22.140625" customWidth="1"/>
    <col min="5" max="5" width="11" customWidth="1"/>
    <col min="7" max="7" width="16.85546875" customWidth="1"/>
    <col min="8" max="8" width="15.7109375" customWidth="1"/>
    <col min="9" max="9" width="11.140625" customWidth="1"/>
    <col min="10" max="10" width="10.85546875" customWidth="1"/>
    <col min="11" max="12" width="12.42578125" customWidth="1"/>
    <col min="13" max="13" width="16.28515625" customWidth="1"/>
    <col min="14" max="14" width="9.85546875" customWidth="1"/>
  </cols>
  <sheetData>
    <row r="1" spans="1:14" ht="15.75">
      <c r="A1" s="2" t="s">
        <v>1</v>
      </c>
      <c r="B1" s="2" t="s">
        <v>2</v>
      </c>
      <c r="C1" s="2" t="s">
        <v>3</v>
      </c>
      <c r="D1" s="2" t="s">
        <v>4</v>
      </c>
      <c r="E1" s="2" t="s">
        <v>5</v>
      </c>
      <c r="F1" s="2" t="s">
        <v>6</v>
      </c>
      <c r="G1" s="2" t="s">
        <v>7</v>
      </c>
      <c r="H1" s="2" t="s">
        <v>8</v>
      </c>
      <c r="I1" s="4" t="s">
        <v>9</v>
      </c>
      <c r="J1" s="4" t="s">
        <v>139</v>
      </c>
      <c r="K1" s="4" t="s">
        <v>140</v>
      </c>
      <c r="L1" s="2" t="s">
        <v>11</v>
      </c>
      <c r="M1" s="2" t="s">
        <v>12</v>
      </c>
      <c r="N1" s="8" t="s">
        <v>141</v>
      </c>
    </row>
    <row r="2" spans="1:14" hidden="1">
      <c r="A2" s="1">
        <v>4001</v>
      </c>
      <c r="B2" s="1" t="s">
        <v>13</v>
      </c>
      <c r="C2" s="1" t="s">
        <v>14</v>
      </c>
      <c r="D2" s="1">
        <v>90</v>
      </c>
      <c r="E2" s="1" t="s">
        <v>15</v>
      </c>
      <c r="F2" s="1">
        <f t="shared" ref="F2:F65" si="0">IF(C2="Manager",5,IF(C2="Director",6,IF(C2="Acct",4,IF(C2="Sales",4,IF(C2="Intern",3,"Not Available")))))</f>
        <v>5</v>
      </c>
      <c r="G2" s="1">
        <f>IF(D2&lt;=40,F2*75%,IF(AND(D2&gt;40,D2&lt;=80),F2*85%,IF(AND(D2&gt;80,D2&lt;=120),F2*90%,IF(AND(D2&gt;120,D2&lt;=150),F2*95%,IF(D2&gt;150,F2*100%)))))</f>
        <v>4.5</v>
      </c>
      <c r="H2" s="1">
        <f ca="1">IF(C2="Manager",RANDBETWEEN(150,250),IF(C2="Director",RANDBETWEEN(100,150),IF(C2="Acct",RANDBETWEEN(250,350),IF(C2="Sales",RANDBETWEEN(300,450),IF(C2="Intern",RANDBETWEEN(200,400))))))</f>
        <v>228</v>
      </c>
      <c r="I2" s="3">
        <f t="shared" ref="I2:I65" si="1">D2*F2</f>
        <v>450</v>
      </c>
      <c r="J2" s="3">
        <f ca="1">IF(AND(C2="Manager",H2&gt;=200),I2*5%,IF(AND(C2="Director",H2&gt;100),I2*5%,IF(AND(C2="Acct",H2&gt;=300),I2*5%,IF(AND(C2="Sales",H2&gt;=400),I2*5%,IF(AND(C2="Intern",H2&gt;=300),I2*5%,0)))))</f>
        <v>22.5</v>
      </c>
      <c r="K2" s="3">
        <f ca="1">I2+J2</f>
        <v>472.5</v>
      </c>
      <c r="L2" s="3">
        <f ca="1">K2*7.5%</f>
        <v>35.4375</v>
      </c>
      <c r="M2" s="3">
        <f ca="1">K2-L2</f>
        <v>437.0625</v>
      </c>
      <c r="N2" t="str">
        <f>IF(D2&lt;=40,"Very Poor",IF(AND(D2&gt;40,D2&lt;=80),"Poor",IF(AND(D2&gt;80,D2&lt;=120),"Good",IF(AND(D2&gt;120,D2&lt;=150),"Very Good",IF(D2&gt;150,"Excellent")))))</f>
        <v>Good</v>
      </c>
    </row>
    <row r="3" spans="1:14" hidden="1">
      <c r="A3" s="1">
        <v>4002</v>
      </c>
      <c r="B3" s="1" t="s">
        <v>16</v>
      </c>
      <c r="C3" s="1" t="s">
        <v>17</v>
      </c>
      <c r="D3" s="1">
        <v>123</v>
      </c>
      <c r="E3" s="1" t="s">
        <v>18</v>
      </c>
      <c r="F3" s="1">
        <f t="shared" si="0"/>
        <v>3</v>
      </c>
      <c r="G3" s="1">
        <f t="shared" ref="G3:G66" si="2">IF(D3&lt;=40,F3*75%,IF(AND(D3&gt;40,D3&lt;=80),F3*85%,IF(AND(D3&gt;80,D3&lt;=120),F3*90%,IF(AND(D3&gt;120,D3&lt;=150),F3*95%,IF(D3&gt;150,F3*100%)))))</f>
        <v>2.8499999999999996</v>
      </c>
      <c r="H3" s="1">
        <f t="shared" ref="H3:H66" ca="1" si="3">IF(C3="Manager",RANDBETWEEN(150,250),IF(C3="Director",RANDBETWEEN(100,150),IF(C3="Acct",RANDBETWEEN(250,350),IF(C3="Sales",RANDBETWEEN(300,450),IF(C3="Intern",RANDBETWEEN(200,400))))))</f>
        <v>229</v>
      </c>
      <c r="I3" s="3">
        <f t="shared" si="1"/>
        <v>369</v>
      </c>
      <c r="J3" s="3">
        <f t="shared" ref="J3:J66" ca="1" si="4">IF(AND(C3="Manager",H3&gt;=200),I3*5%,IF(AND(C3="Director",H3&gt;100),I3*5%,IF(AND(C3="Acct",H3&gt;=300),I3*5%,IF(AND(C3="Sales",H3&gt;=400),I3*5%,IF(AND(C3="Intern",H3&gt;=300),I3*5%,0)))))</f>
        <v>0</v>
      </c>
      <c r="K3" s="3">
        <f t="shared" ref="K3:K66" ca="1" si="5">I3+J3</f>
        <v>369</v>
      </c>
      <c r="L3" s="3">
        <f t="shared" ref="L3:L66" ca="1" si="6">K3*7.5%</f>
        <v>27.675000000000001</v>
      </c>
      <c r="M3" s="3">
        <f t="shared" ref="M3:M66" ca="1" si="7">K3-L3</f>
        <v>341.32499999999999</v>
      </c>
      <c r="N3" t="str">
        <f t="shared" ref="N3:N66" si="8">IF(D3&lt;=40,"Very Poor",IF(AND(D3&gt;40,D3&lt;=80),"Poor",IF(AND(D3&gt;80,D3&lt;=120),"Good",IF(AND(D3&gt;120,D3&lt;=150),"Very Good",IF(D3&gt;150,"Excellent")))))</f>
        <v>Very Good</v>
      </c>
    </row>
    <row r="4" spans="1:14">
      <c r="A4" s="1">
        <v>4003</v>
      </c>
      <c r="B4" s="1" t="s">
        <v>19</v>
      </c>
      <c r="C4" s="1" t="s">
        <v>20</v>
      </c>
      <c r="D4" s="1">
        <v>125</v>
      </c>
      <c r="E4" s="1" t="s">
        <v>21</v>
      </c>
      <c r="F4" s="1">
        <f t="shared" si="0"/>
        <v>6</v>
      </c>
      <c r="G4" s="1">
        <f t="shared" si="2"/>
        <v>5.6999999999999993</v>
      </c>
      <c r="H4" s="1">
        <f t="shared" ca="1" si="3"/>
        <v>120</v>
      </c>
      <c r="I4" s="3">
        <f t="shared" si="1"/>
        <v>750</v>
      </c>
      <c r="J4" s="3">
        <f t="shared" ca="1" si="4"/>
        <v>37.5</v>
      </c>
      <c r="K4" s="3">
        <f t="shared" ca="1" si="5"/>
        <v>787.5</v>
      </c>
      <c r="L4" s="3">
        <f t="shared" ca="1" si="6"/>
        <v>59.0625</v>
      </c>
      <c r="M4" s="3">
        <f t="shared" ca="1" si="7"/>
        <v>728.4375</v>
      </c>
      <c r="N4" t="str">
        <f t="shared" si="8"/>
        <v>Very Good</v>
      </c>
    </row>
    <row r="5" spans="1:14" hidden="1">
      <c r="A5" s="1">
        <v>4004</v>
      </c>
      <c r="B5" s="1" t="s">
        <v>22</v>
      </c>
      <c r="C5" s="1" t="s">
        <v>23</v>
      </c>
      <c r="D5" s="1">
        <v>126</v>
      </c>
      <c r="E5" s="1" t="s">
        <v>24</v>
      </c>
      <c r="F5" s="1">
        <f t="shared" si="0"/>
        <v>4</v>
      </c>
      <c r="G5" s="1">
        <f t="shared" si="2"/>
        <v>3.8</v>
      </c>
      <c r="H5" s="1">
        <f t="shared" ca="1" si="3"/>
        <v>309</v>
      </c>
      <c r="I5" s="3">
        <f t="shared" si="1"/>
        <v>504</v>
      </c>
      <c r="J5" s="3">
        <f t="shared" ca="1" si="4"/>
        <v>25.200000000000003</v>
      </c>
      <c r="K5" s="3">
        <f t="shared" ca="1" si="5"/>
        <v>529.20000000000005</v>
      </c>
      <c r="L5" s="3">
        <f t="shared" ca="1" si="6"/>
        <v>39.690000000000005</v>
      </c>
      <c r="M5" s="3">
        <f t="shared" ca="1" si="7"/>
        <v>489.51000000000005</v>
      </c>
      <c r="N5" t="str">
        <f t="shared" si="8"/>
        <v>Very Good</v>
      </c>
    </row>
    <row r="6" spans="1:14" hidden="1">
      <c r="A6" s="1">
        <v>4005</v>
      </c>
      <c r="B6" s="1" t="s">
        <v>25</v>
      </c>
      <c r="C6" s="1" t="s">
        <v>26</v>
      </c>
      <c r="D6" s="1">
        <v>127</v>
      </c>
      <c r="E6" s="1" t="s">
        <v>27</v>
      </c>
      <c r="F6" s="1">
        <f t="shared" si="0"/>
        <v>4</v>
      </c>
      <c r="G6" s="1">
        <f t="shared" si="2"/>
        <v>3.8</v>
      </c>
      <c r="H6" s="1">
        <f t="shared" ca="1" si="3"/>
        <v>311</v>
      </c>
      <c r="I6" s="3">
        <f t="shared" si="1"/>
        <v>508</v>
      </c>
      <c r="J6" s="3">
        <f t="shared" ca="1" si="4"/>
        <v>0</v>
      </c>
      <c r="K6" s="3">
        <f t="shared" ca="1" si="5"/>
        <v>508</v>
      </c>
      <c r="L6" s="3">
        <f t="shared" ca="1" si="6"/>
        <v>38.1</v>
      </c>
      <c r="M6" s="3">
        <f t="shared" ca="1" si="7"/>
        <v>469.9</v>
      </c>
      <c r="N6" t="str">
        <f t="shared" si="8"/>
        <v>Very Good</v>
      </c>
    </row>
    <row r="7" spans="1:14" hidden="1">
      <c r="A7" s="1">
        <v>4006</v>
      </c>
      <c r="B7" s="1" t="s">
        <v>28</v>
      </c>
      <c r="C7" s="1" t="s">
        <v>17</v>
      </c>
      <c r="D7" s="1">
        <v>128</v>
      </c>
      <c r="E7" s="1" t="s">
        <v>15</v>
      </c>
      <c r="F7" s="1">
        <f t="shared" si="0"/>
        <v>3</v>
      </c>
      <c r="G7" s="1">
        <f t="shared" si="2"/>
        <v>2.8499999999999996</v>
      </c>
      <c r="H7" s="1">
        <f t="shared" ca="1" si="3"/>
        <v>267</v>
      </c>
      <c r="I7" s="3">
        <f t="shared" si="1"/>
        <v>384</v>
      </c>
      <c r="J7" s="3">
        <f t="shared" ca="1" si="4"/>
        <v>0</v>
      </c>
      <c r="K7" s="3">
        <f t="shared" ca="1" si="5"/>
        <v>384</v>
      </c>
      <c r="L7" s="3">
        <f t="shared" ca="1" si="6"/>
        <v>28.799999999999997</v>
      </c>
      <c r="M7" s="3">
        <f t="shared" ca="1" si="7"/>
        <v>355.2</v>
      </c>
      <c r="N7" t="str">
        <f t="shared" si="8"/>
        <v>Very Good</v>
      </c>
    </row>
    <row r="8" spans="1:14" hidden="1">
      <c r="A8" s="1">
        <v>4007</v>
      </c>
      <c r="B8" s="1" t="s">
        <v>30</v>
      </c>
      <c r="C8" s="1" t="s">
        <v>23</v>
      </c>
      <c r="D8" s="1">
        <v>129</v>
      </c>
      <c r="E8" s="1" t="s">
        <v>18</v>
      </c>
      <c r="F8" s="1">
        <f t="shared" si="0"/>
        <v>4</v>
      </c>
      <c r="G8" s="1">
        <f t="shared" si="2"/>
        <v>3.8</v>
      </c>
      <c r="H8" s="1">
        <f t="shared" ca="1" si="3"/>
        <v>306</v>
      </c>
      <c r="I8" s="3">
        <f t="shared" si="1"/>
        <v>516</v>
      </c>
      <c r="J8" s="3">
        <f t="shared" ca="1" si="4"/>
        <v>25.8</v>
      </c>
      <c r="K8" s="3">
        <f t="shared" ca="1" si="5"/>
        <v>541.79999999999995</v>
      </c>
      <c r="L8" s="3">
        <f t="shared" ca="1" si="6"/>
        <v>40.634999999999998</v>
      </c>
      <c r="M8" s="3">
        <f t="shared" ca="1" si="7"/>
        <v>501.16499999999996</v>
      </c>
      <c r="N8" t="str">
        <f t="shared" si="8"/>
        <v>Very Good</v>
      </c>
    </row>
    <row r="9" spans="1:14">
      <c r="A9" s="1">
        <v>4008</v>
      </c>
      <c r="B9" s="1" t="s">
        <v>31</v>
      </c>
      <c r="C9" s="1" t="s">
        <v>26</v>
      </c>
      <c r="D9" s="1">
        <v>130</v>
      </c>
      <c r="E9" s="1" t="s">
        <v>21</v>
      </c>
      <c r="F9" s="1">
        <f t="shared" si="0"/>
        <v>4</v>
      </c>
      <c r="G9" s="1">
        <f t="shared" si="2"/>
        <v>3.8</v>
      </c>
      <c r="H9" s="1">
        <f t="shared" ca="1" si="3"/>
        <v>437</v>
      </c>
      <c r="I9" s="3">
        <f t="shared" si="1"/>
        <v>520</v>
      </c>
      <c r="J9" s="3">
        <f t="shared" ca="1" si="4"/>
        <v>26</v>
      </c>
      <c r="K9" s="3">
        <f t="shared" ca="1" si="5"/>
        <v>546</v>
      </c>
      <c r="L9" s="3">
        <f t="shared" ca="1" si="6"/>
        <v>40.949999999999996</v>
      </c>
      <c r="M9" s="3">
        <f t="shared" ca="1" si="7"/>
        <v>505.05</v>
      </c>
      <c r="N9" t="str">
        <f t="shared" si="8"/>
        <v>Very Good</v>
      </c>
    </row>
    <row r="10" spans="1:14" hidden="1">
      <c r="A10" s="1">
        <v>4009</v>
      </c>
      <c r="B10" s="1" t="s">
        <v>32</v>
      </c>
      <c r="C10" s="1" t="s">
        <v>17</v>
      </c>
      <c r="D10" s="1">
        <v>131</v>
      </c>
      <c r="E10" s="1" t="s">
        <v>24</v>
      </c>
      <c r="F10" s="1">
        <f t="shared" si="0"/>
        <v>3</v>
      </c>
      <c r="G10" s="1">
        <f t="shared" si="2"/>
        <v>2.8499999999999996</v>
      </c>
      <c r="H10" s="1">
        <f t="shared" ca="1" si="3"/>
        <v>310</v>
      </c>
      <c r="I10" s="3">
        <f t="shared" si="1"/>
        <v>393</v>
      </c>
      <c r="J10" s="3">
        <f t="shared" ca="1" si="4"/>
        <v>19.650000000000002</v>
      </c>
      <c r="K10" s="3">
        <f t="shared" ca="1" si="5"/>
        <v>412.65</v>
      </c>
      <c r="L10" s="3">
        <f t="shared" ca="1" si="6"/>
        <v>30.948749999999997</v>
      </c>
      <c r="M10" s="3">
        <f t="shared" ca="1" si="7"/>
        <v>381.70124999999996</v>
      </c>
      <c r="N10" t="str">
        <f t="shared" si="8"/>
        <v>Very Good</v>
      </c>
    </row>
    <row r="11" spans="1:14" hidden="1">
      <c r="A11" s="1">
        <v>4010</v>
      </c>
      <c r="B11" s="1" t="s">
        <v>33</v>
      </c>
      <c r="C11" s="1" t="s">
        <v>17</v>
      </c>
      <c r="D11" s="1">
        <v>100</v>
      </c>
      <c r="E11" s="1" t="s">
        <v>27</v>
      </c>
      <c r="F11" s="1">
        <f t="shared" si="0"/>
        <v>3</v>
      </c>
      <c r="G11" s="1">
        <f t="shared" si="2"/>
        <v>2.7</v>
      </c>
      <c r="H11" s="1">
        <f t="shared" ca="1" si="3"/>
        <v>275</v>
      </c>
      <c r="I11" s="3">
        <f t="shared" si="1"/>
        <v>300</v>
      </c>
      <c r="J11" s="3">
        <f t="shared" ca="1" si="4"/>
        <v>0</v>
      </c>
      <c r="K11" s="3">
        <f t="shared" ca="1" si="5"/>
        <v>300</v>
      </c>
      <c r="L11" s="3">
        <f t="shared" ca="1" si="6"/>
        <v>22.5</v>
      </c>
      <c r="M11" s="3">
        <f t="shared" ca="1" si="7"/>
        <v>277.5</v>
      </c>
      <c r="N11" t="str">
        <f t="shared" si="8"/>
        <v>Good</v>
      </c>
    </row>
    <row r="12" spans="1:14" hidden="1">
      <c r="A12" s="1">
        <v>4011</v>
      </c>
      <c r="B12" s="1" t="s">
        <v>34</v>
      </c>
      <c r="C12" s="1" t="s">
        <v>14</v>
      </c>
      <c r="D12" s="1">
        <v>50</v>
      </c>
      <c r="E12" s="1" t="s">
        <v>15</v>
      </c>
      <c r="F12" s="1">
        <f t="shared" si="0"/>
        <v>5</v>
      </c>
      <c r="G12" s="1">
        <f t="shared" si="2"/>
        <v>4.25</v>
      </c>
      <c r="H12" s="1">
        <f t="shared" ca="1" si="3"/>
        <v>199</v>
      </c>
      <c r="I12" s="3">
        <f t="shared" si="1"/>
        <v>250</v>
      </c>
      <c r="J12" s="3">
        <f t="shared" ca="1" si="4"/>
        <v>0</v>
      </c>
      <c r="K12" s="3">
        <f t="shared" ca="1" si="5"/>
        <v>250</v>
      </c>
      <c r="L12" s="3">
        <f t="shared" ca="1" si="6"/>
        <v>18.75</v>
      </c>
      <c r="M12" s="3">
        <f t="shared" ca="1" si="7"/>
        <v>231.25</v>
      </c>
      <c r="N12" t="str">
        <f t="shared" si="8"/>
        <v>Poor</v>
      </c>
    </row>
    <row r="13" spans="1:14" hidden="1">
      <c r="A13" s="1">
        <v>4012</v>
      </c>
      <c r="B13" s="1" t="s">
        <v>35</v>
      </c>
      <c r="C13" s="1" t="s">
        <v>23</v>
      </c>
      <c r="D13" s="1">
        <v>140</v>
      </c>
      <c r="E13" s="1" t="s">
        <v>18</v>
      </c>
      <c r="F13" s="1">
        <f t="shared" si="0"/>
        <v>4</v>
      </c>
      <c r="G13" s="1">
        <f t="shared" si="2"/>
        <v>3.8</v>
      </c>
      <c r="H13" s="1">
        <f t="shared" ca="1" si="3"/>
        <v>250</v>
      </c>
      <c r="I13" s="3">
        <f t="shared" si="1"/>
        <v>560</v>
      </c>
      <c r="J13" s="3">
        <f t="shared" ca="1" si="4"/>
        <v>0</v>
      </c>
      <c r="K13" s="3">
        <f t="shared" ca="1" si="5"/>
        <v>560</v>
      </c>
      <c r="L13" s="3">
        <f t="shared" ca="1" si="6"/>
        <v>42</v>
      </c>
      <c r="M13" s="3">
        <f t="shared" ca="1" si="7"/>
        <v>518</v>
      </c>
      <c r="N13" t="str">
        <f t="shared" si="8"/>
        <v>Very Good</v>
      </c>
    </row>
    <row r="14" spans="1:14">
      <c r="A14" s="1">
        <v>4013</v>
      </c>
      <c r="B14" s="1" t="s">
        <v>36</v>
      </c>
      <c r="C14" s="1" t="s">
        <v>26</v>
      </c>
      <c r="D14" s="1">
        <v>141</v>
      </c>
      <c r="E14" s="1" t="s">
        <v>21</v>
      </c>
      <c r="F14" s="1">
        <f t="shared" si="0"/>
        <v>4</v>
      </c>
      <c r="G14" s="1">
        <f t="shared" si="2"/>
        <v>3.8</v>
      </c>
      <c r="H14" s="1">
        <f t="shared" ca="1" si="3"/>
        <v>409</v>
      </c>
      <c r="I14" s="3">
        <f t="shared" si="1"/>
        <v>564</v>
      </c>
      <c r="J14" s="3">
        <f t="shared" ca="1" si="4"/>
        <v>28.200000000000003</v>
      </c>
      <c r="K14" s="3">
        <f t="shared" ca="1" si="5"/>
        <v>592.20000000000005</v>
      </c>
      <c r="L14" s="3">
        <f t="shared" ca="1" si="6"/>
        <v>44.414999999999999</v>
      </c>
      <c r="M14" s="3">
        <f t="shared" ca="1" si="7"/>
        <v>547.78500000000008</v>
      </c>
      <c r="N14" t="str">
        <f t="shared" si="8"/>
        <v>Very Good</v>
      </c>
    </row>
    <row r="15" spans="1:14" hidden="1">
      <c r="A15" s="1">
        <v>4014</v>
      </c>
      <c r="B15" s="1" t="s">
        <v>37</v>
      </c>
      <c r="C15" s="1" t="s">
        <v>26</v>
      </c>
      <c r="D15" s="1">
        <v>142</v>
      </c>
      <c r="E15" s="1" t="s">
        <v>24</v>
      </c>
      <c r="F15" s="1">
        <f t="shared" si="0"/>
        <v>4</v>
      </c>
      <c r="G15" s="1">
        <f t="shared" si="2"/>
        <v>3.8</v>
      </c>
      <c r="H15" s="1">
        <f t="shared" ca="1" si="3"/>
        <v>429</v>
      </c>
      <c r="I15" s="3">
        <f t="shared" si="1"/>
        <v>568</v>
      </c>
      <c r="J15" s="3">
        <f t="shared" ca="1" si="4"/>
        <v>28.400000000000002</v>
      </c>
      <c r="K15" s="3">
        <f t="shared" ca="1" si="5"/>
        <v>596.4</v>
      </c>
      <c r="L15" s="3">
        <f t="shared" ca="1" si="6"/>
        <v>44.73</v>
      </c>
      <c r="M15" s="3">
        <f t="shared" ca="1" si="7"/>
        <v>551.66999999999996</v>
      </c>
      <c r="N15" t="str">
        <f t="shared" si="8"/>
        <v>Very Good</v>
      </c>
    </row>
    <row r="16" spans="1:14" hidden="1">
      <c r="A16" s="1">
        <v>4015</v>
      </c>
      <c r="B16" s="1" t="s">
        <v>38</v>
      </c>
      <c r="C16" s="1" t="s">
        <v>23</v>
      </c>
      <c r="D16" s="1">
        <v>143</v>
      </c>
      <c r="E16" s="1" t="s">
        <v>27</v>
      </c>
      <c r="F16" s="1">
        <f t="shared" si="0"/>
        <v>4</v>
      </c>
      <c r="G16" s="1">
        <f t="shared" si="2"/>
        <v>3.8</v>
      </c>
      <c r="H16" s="1">
        <f t="shared" ca="1" si="3"/>
        <v>269</v>
      </c>
      <c r="I16" s="3">
        <f t="shared" si="1"/>
        <v>572</v>
      </c>
      <c r="J16" s="3">
        <f t="shared" ca="1" si="4"/>
        <v>0</v>
      </c>
      <c r="K16" s="3">
        <f t="shared" ca="1" si="5"/>
        <v>572</v>
      </c>
      <c r="L16" s="3">
        <f t="shared" ca="1" si="6"/>
        <v>42.9</v>
      </c>
      <c r="M16" s="3">
        <f t="shared" ca="1" si="7"/>
        <v>529.1</v>
      </c>
      <c r="N16" t="str">
        <f t="shared" si="8"/>
        <v>Very Good</v>
      </c>
    </row>
    <row r="17" spans="1:14" hidden="1">
      <c r="A17" s="1">
        <v>4016</v>
      </c>
      <c r="B17" s="1" t="s">
        <v>39</v>
      </c>
      <c r="C17" s="1" t="s">
        <v>23</v>
      </c>
      <c r="D17" s="1">
        <v>144</v>
      </c>
      <c r="E17" s="1" t="s">
        <v>15</v>
      </c>
      <c r="F17" s="1">
        <f t="shared" si="0"/>
        <v>4</v>
      </c>
      <c r="G17" s="1">
        <f t="shared" si="2"/>
        <v>3.8</v>
      </c>
      <c r="H17" s="1">
        <f t="shared" ca="1" si="3"/>
        <v>347</v>
      </c>
      <c r="I17" s="3">
        <f t="shared" si="1"/>
        <v>576</v>
      </c>
      <c r="J17" s="3">
        <f t="shared" ca="1" si="4"/>
        <v>28.8</v>
      </c>
      <c r="K17" s="3">
        <f t="shared" ca="1" si="5"/>
        <v>604.79999999999995</v>
      </c>
      <c r="L17" s="3">
        <f t="shared" ca="1" si="6"/>
        <v>45.359999999999992</v>
      </c>
      <c r="M17" s="3">
        <f t="shared" ca="1" si="7"/>
        <v>559.43999999999994</v>
      </c>
      <c r="N17" t="str">
        <f t="shared" si="8"/>
        <v>Very Good</v>
      </c>
    </row>
    <row r="18" spans="1:14" hidden="1">
      <c r="A18" s="1">
        <v>4017</v>
      </c>
      <c r="B18" s="1" t="s">
        <v>40</v>
      </c>
      <c r="C18" s="1" t="s">
        <v>26</v>
      </c>
      <c r="D18" s="1">
        <v>145</v>
      </c>
      <c r="E18" s="1" t="s">
        <v>18</v>
      </c>
      <c r="F18" s="1">
        <f t="shared" si="0"/>
        <v>4</v>
      </c>
      <c r="G18" s="1">
        <f t="shared" si="2"/>
        <v>3.8</v>
      </c>
      <c r="H18" s="1">
        <f t="shared" ca="1" si="3"/>
        <v>424</v>
      </c>
      <c r="I18" s="3">
        <f t="shared" si="1"/>
        <v>580</v>
      </c>
      <c r="J18" s="3">
        <f t="shared" ca="1" si="4"/>
        <v>29</v>
      </c>
      <c r="K18" s="3">
        <f t="shared" ca="1" si="5"/>
        <v>609</v>
      </c>
      <c r="L18" s="3">
        <f t="shared" ca="1" si="6"/>
        <v>45.674999999999997</v>
      </c>
      <c r="M18" s="3">
        <f t="shared" ca="1" si="7"/>
        <v>563.32500000000005</v>
      </c>
      <c r="N18" t="str">
        <f t="shared" si="8"/>
        <v>Very Good</v>
      </c>
    </row>
    <row r="19" spans="1:14">
      <c r="A19" s="1">
        <v>4018</v>
      </c>
      <c r="B19" s="1" t="s">
        <v>41</v>
      </c>
      <c r="C19" s="1" t="s">
        <v>17</v>
      </c>
      <c r="D19" s="1">
        <v>146</v>
      </c>
      <c r="E19" s="1" t="s">
        <v>21</v>
      </c>
      <c r="F19" s="1">
        <f t="shared" si="0"/>
        <v>3</v>
      </c>
      <c r="G19" s="1">
        <f t="shared" si="2"/>
        <v>2.8499999999999996</v>
      </c>
      <c r="H19" s="1">
        <f t="shared" ca="1" si="3"/>
        <v>209</v>
      </c>
      <c r="I19" s="3">
        <f t="shared" si="1"/>
        <v>438</v>
      </c>
      <c r="J19" s="3">
        <f t="shared" ca="1" si="4"/>
        <v>0</v>
      </c>
      <c r="K19" s="3">
        <f t="shared" ca="1" si="5"/>
        <v>438</v>
      </c>
      <c r="L19" s="3">
        <f t="shared" ca="1" si="6"/>
        <v>32.85</v>
      </c>
      <c r="M19" s="3">
        <f t="shared" ca="1" si="7"/>
        <v>405.15</v>
      </c>
      <c r="N19" t="str">
        <f t="shared" si="8"/>
        <v>Very Good</v>
      </c>
    </row>
    <row r="20" spans="1:14" hidden="1">
      <c r="A20" s="1">
        <v>4019</v>
      </c>
      <c r="B20" s="1" t="s">
        <v>42</v>
      </c>
      <c r="C20" s="1" t="s">
        <v>17</v>
      </c>
      <c r="D20" s="1">
        <v>147</v>
      </c>
      <c r="E20" s="1" t="s">
        <v>24</v>
      </c>
      <c r="F20" s="1">
        <f t="shared" si="0"/>
        <v>3</v>
      </c>
      <c r="G20" s="1">
        <f t="shared" si="2"/>
        <v>2.8499999999999996</v>
      </c>
      <c r="H20" s="1">
        <f t="shared" ca="1" si="3"/>
        <v>305</v>
      </c>
      <c r="I20" s="3">
        <f t="shared" si="1"/>
        <v>441</v>
      </c>
      <c r="J20" s="3">
        <f t="shared" ca="1" si="4"/>
        <v>22.05</v>
      </c>
      <c r="K20" s="3">
        <f t="shared" ca="1" si="5"/>
        <v>463.05</v>
      </c>
      <c r="L20" s="3">
        <f t="shared" ca="1" si="6"/>
        <v>34.728749999999998</v>
      </c>
      <c r="M20" s="3">
        <f t="shared" ca="1" si="7"/>
        <v>428.32125000000002</v>
      </c>
      <c r="N20" t="str">
        <f t="shared" si="8"/>
        <v>Very Good</v>
      </c>
    </row>
    <row r="21" spans="1:14" hidden="1">
      <c r="A21" s="1">
        <v>4020</v>
      </c>
      <c r="B21" s="1" t="s">
        <v>43</v>
      </c>
      <c r="C21" s="1" t="s">
        <v>26</v>
      </c>
      <c r="D21" s="1">
        <v>100</v>
      </c>
      <c r="E21" s="1" t="s">
        <v>27</v>
      </c>
      <c r="F21" s="1">
        <f t="shared" si="0"/>
        <v>4</v>
      </c>
      <c r="G21" s="1">
        <f t="shared" si="2"/>
        <v>3.6</v>
      </c>
      <c r="H21" s="1">
        <f t="shared" ca="1" si="3"/>
        <v>323</v>
      </c>
      <c r="I21" s="3">
        <f t="shared" si="1"/>
        <v>400</v>
      </c>
      <c r="J21" s="3">
        <f t="shared" ca="1" si="4"/>
        <v>0</v>
      </c>
      <c r="K21" s="3">
        <f t="shared" ca="1" si="5"/>
        <v>400</v>
      </c>
      <c r="L21" s="3">
        <f t="shared" ca="1" si="6"/>
        <v>30</v>
      </c>
      <c r="M21" s="3">
        <f t="shared" ca="1" si="7"/>
        <v>370</v>
      </c>
      <c r="N21" t="str">
        <f t="shared" si="8"/>
        <v>Good</v>
      </c>
    </row>
    <row r="22" spans="1:14" hidden="1">
      <c r="A22" s="1">
        <v>4021</v>
      </c>
      <c r="B22" s="1" t="s">
        <v>44</v>
      </c>
      <c r="C22" s="1" t="s">
        <v>26</v>
      </c>
      <c r="D22" s="1">
        <v>149</v>
      </c>
      <c r="E22" s="1" t="s">
        <v>15</v>
      </c>
      <c r="F22" s="1">
        <f t="shared" si="0"/>
        <v>4</v>
      </c>
      <c r="G22" s="1">
        <f t="shared" si="2"/>
        <v>3.8</v>
      </c>
      <c r="H22" s="1">
        <f t="shared" ca="1" si="3"/>
        <v>338</v>
      </c>
      <c r="I22" s="3">
        <f t="shared" si="1"/>
        <v>596</v>
      </c>
      <c r="J22" s="3">
        <f t="shared" ca="1" si="4"/>
        <v>0</v>
      </c>
      <c r="K22" s="3">
        <f t="shared" ca="1" si="5"/>
        <v>596</v>
      </c>
      <c r="L22" s="3">
        <f t="shared" ca="1" si="6"/>
        <v>44.699999999999996</v>
      </c>
      <c r="M22" s="3">
        <f t="shared" ca="1" si="7"/>
        <v>551.29999999999995</v>
      </c>
      <c r="N22" t="str">
        <f t="shared" si="8"/>
        <v>Very Good</v>
      </c>
    </row>
    <row r="23" spans="1:14" hidden="1">
      <c r="A23" s="1">
        <v>4022</v>
      </c>
      <c r="B23" s="1" t="s">
        <v>45</v>
      </c>
      <c r="C23" s="1" t="s">
        <v>26</v>
      </c>
      <c r="D23" s="1">
        <v>150</v>
      </c>
      <c r="E23" s="1" t="s">
        <v>18</v>
      </c>
      <c r="F23" s="1">
        <f t="shared" si="0"/>
        <v>4</v>
      </c>
      <c r="G23" s="1">
        <f t="shared" si="2"/>
        <v>3.8</v>
      </c>
      <c r="H23" s="1">
        <f t="shared" ca="1" si="3"/>
        <v>391</v>
      </c>
      <c r="I23" s="3">
        <f t="shared" si="1"/>
        <v>600</v>
      </c>
      <c r="J23" s="3">
        <f t="shared" ca="1" si="4"/>
        <v>0</v>
      </c>
      <c r="K23" s="3">
        <f t="shared" ca="1" si="5"/>
        <v>600</v>
      </c>
      <c r="L23" s="3">
        <f t="shared" ca="1" si="6"/>
        <v>45</v>
      </c>
      <c r="M23" s="3">
        <f t="shared" ca="1" si="7"/>
        <v>555</v>
      </c>
      <c r="N23" t="str">
        <f t="shared" si="8"/>
        <v>Very Good</v>
      </c>
    </row>
    <row r="24" spans="1:14">
      <c r="A24" s="1">
        <v>4023</v>
      </c>
      <c r="B24" s="1" t="s">
        <v>46</v>
      </c>
      <c r="C24" s="1" t="s">
        <v>23</v>
      </c>
      <c r="D24" s="1">
        <v>151</v>
      </c>
      <c r="E24" s="1" t="s">
        <v>21</v>
      </c>
      <c r="F24" s="1">
        <f t="shared" si="0"/>
        <v>4</v>
      </c>
      <c r="G24" s="1">
        <f t="shared" si="2"/>
        <v>4</v>
      </c>
      <c r="H24" s="1">
        <f t="shared" ca="1" si="3"/>
        <v>305</v>
      </c>
      <c r="I24" s="3">
        <f t="shared" si="1"/>
        <v>604</v>
      </c>
      <c r="J24" s="3">
        <f t="shared" ca="1" si="4"/>
        <v>30.200000000000003</v>
      </c>
      <c r="K24" s="3">
        <f t="shared" ca="1" si="5"/>
        <v>634.20000000000005</v>
      </c>
      <c r="L24" s="3">
        <f t="shared" ca="1" si="6"/>
        <v>47.565000000000005</v>
      </c>
      <c r="M24" s="3">
        <f t="shared" ca="1" si="7"/>
        <v>586.63499999999999</v>
      </c>
      <c r="N24" t="str">
        <f t="shared" si="8"/>
        <v>Excellent</v>
      </c>
    </row>
    <row r="25" spans="1:14" hidden="1">
      <c r="A25" s="1">
        <v>4024</v>
      </c>
      <c r="B25" s="1" t="s">
        <v>47</v>
      </c>
      <c r="C25" s="1" t="s">
        <v>14</v>
      </c>
      <c r="D25" s="1">
        <v>152</v>
      </c>
      <c r="E25" s="1" t="s">
        <v>24</v>
      </c>
      <c r="F25" s="1">
        <f t="shared" si="0"/>
        <v>5</v>
      </c>
      <c r="G25" s="1">
        <f t="shared" si="2"/>
        <v>5</v>
      </c>
      <c r="H25" s="1">
        <f t="shared" ca="1" si="3"/>
        <v>242</v>
      </c>
      <c r="I25" s="3">
        <f t="shared" si="1"/>
        <v>760</v>
      </c>
      <c r="J25" s="3">
        <f t="shared" ca="1" si="4"/>
        <v>38</v>
      </c>
      <c r="K25" s="3">
        <f t="shared" ca="1" si="5"/>
        <v>798</v>
      </c>
      <c r="L25" s="3">
        <f t="shared" ca="1" si="6"/>
        <v>59.849999999999994</v>
      </c>
      <c r="M25" s="3">
        <f t="shared" ca="1" si="7"/>
        <v>738.15</v>
      </c>
      <c r="N25" t="str">
        <f t="shared" si="8"/>
        <v>Excellent</v>
      </c>
    </row>
    <row r="26" spans="1:14" hidden="1">
      <c r="A26" s="1">
        <v>4025</v>
      </c>
      <c r="B26" s="1" t="s">
        <v>48</v>
      </c>
      <c r="C26" s="1" t="s">
        <v>20</v>
      </c>
      <c r="D26" s="1">
        <v>153</v>
      </c>
      <c r="E26" s="1" t="s">
        <v>27</v>
      </c>
      <c r="F26" s="1">
        <f t="shared" si="0"/>
        <v>6</v>
      </c>
      <c r="G26" s="1">
        <f t="shared" si="2"/>
        <v>6</v>
      </c>
      <c r="H26" s="1">
        <f t="shared" ca="1" si="3"/>
        <v>149</v>
      </c>
      <c r="I26" s="3">
        <f t="shared" si="1"/>
        <v>918</v>
      </c>
      <c r="J26" s="3">
        <f t="shared" ca="1" si="4"/>
        <v>45.900000000000006</v>
      </c>
      <c r="K26" s="3">
        <f t="shared" ca="1" si="5"/>
        <v>963.9</v>
      </c>
      <c r="L26" s="3">
        <f t="shared" ca="1" si="6"/>
        <v>72.29249999999999</v>
      </c>
      <c r="M26" s="3">
        <f t="shared" ca="1" si="7"/>
        <v>891.60749999999996</v>
      </c>
      <c r="N26" t="str">
        <f t="shared" si="8"/>
        <v>Excellent</v>
      </c>
    </row>
    <row r="27" spans="1:14" hidden="1">
      <c r="A27" s="1">
        <v>4026</v>
      </c>
      <c r="B27" s="1" t="s">
        <v>49</v>
      </c>
      <c r="C27" s="1" t="s">
        <v>20</v>
      </c>
      <c r="D27" s="1">
        <v>154</v>
      </c>
      <c r="E27" s="1" t="s">
        <v>15</v>
      </c>
      <c r="F27" s="1">
        <f t="shared" si="0"/>
        <v>6</v>
      </c>
      <c r="G27" s="1">
        <f t="shared" si="2"/>
        <v>6</v>
      </c>
      <c r="H27" s="1">
        <f t="shared" ca="1" si="3"/>
        <v>140</v>
      </c>
      <c r="I27" s="3">
        <f t="shared" si="1"/>
        <v>924</v>
      </c>
      <c r="J27" s="3">
        <f t="shared" ca="1" si="4"/>
        <v>46.2</v>
      </c>
      <c r="K27" s="3">
        <f t="shared" ca="1" si="5"/>
        <v>970.2</v>
      </c>
      <c r="L27" s="3">
        <f t="shared" ca="1" si="6"/>
        <v>72.765000000000001</v>
      </c>
      <c r="M27" s="3">
        <f t="shared" ca="1" si="7"/>
        <v>897.43500000000006</v>
      </c>
      <c r="N27" t="str">
        <f t="shared" si="8"/>
        <v>Excellent</v>
      </c>
    </row>
    <row r="28" spans="1:14" hidden="1">
      <c r="A28" s="1">
        <v>4027</v>
      </c>
      <c r="B28" s="1" t="s">
        <v>50</v>
      </c>
      <c r="C28" s="1" t="s">
        <v>14</v>
      </c>
      <c r="D28" s="1">
        <v>155</v>
      </c>
      <c r="E28" s="1" t="s">
        <v>18</v>
      </c>
      <c r="F28" s="1">
        <f t="shared" si="0"/>
        <v>5</v>
      </c>
      <c r="G28" s="1">
        <f t="shared" si="2"/>
        <v>5</v>
      </c>
      <c r="H28" s="1">
        <f t="shared" ca="1" si="3"/>
        <v>213</v>
      </c>
      <c r="I28" s="3">
        <f t="shared" si="1"/>
        <v>775</v>
      </c>
      <c r="J28" s="3">
        <f t="shared" ca="1" si="4"/>
        <v>38.75</v>
      </c>
      <c r="K28" s="3">
        <f t="shared" ca="1" si="5"/>
        <v>813.75</v>
      </c>
      <c r="L28" s="3">
        <f t="shared" ca="1" si="6"/>
        <v>61.03125</v>
      </c>
      <c r="M28" s="3">
        <f t="shared" ca="1" si="7"/>
        <v>752.71875</v>
      </c>
      <c r="N28" t="str">
        <f t="shared" si="8"/>
        <v>Excellent</v>
      </c>
    </row>
    <row r="29" spans="1:14">
      <c r="A29" s="1">
        <v>4028</v>
      </c>
      <c r="B29" s="1" t="s">
        <v>51</v>
      </c>
      <c r="C29" s="1" t="s">
        <v>23</v>
      </c>
      <c r="D29" s="1">
        <v>156</v>
      </c>
      <c r="E29" s="1" t="s">
        <v>21</v>
      </c>
      <c r="F29" s="1">
        <f t="shared" si="0"/>
        <v>4</v>
      </c>
      <c r="G29" s="1">
        <f t="shared" si="2"/>
        <v>4</v>
      </c>
      <c r="H29" s="1">
        <f t="shared" ca="1" si="3"/>
        <v>327</v>
      </c>
      <c r="I29" s="3">
        <f t="shared" si="1"/>
        <v>624</v>
      </c>
      <c r="J29" s="3">
        <f t="shared" ca="1" si="4"/>
        <v>31.200000000000003</v>
      </c>
      <c r="K29" s="3">
        <f t="shared" ca="1" si="5"/>
        <v>655.20000000000005</v>
      </c>
      <c r="L29" s="3">
        <f t="shared" ca="1" si="6"/>
        <v>49.14</v>
      </c>
      <c r="M29" s="3">
        <f t="shared" ca="1" si="7"/>
        <v>606.06000000000006</v>
      </c>
      <c r="N29" t="str">
        <f t="shared" si="8"/>
        <v>Excellent</v>
      </c>
    </row>
    <row r="30" spans="1:14" hidden="1">
      <c r="A30" s="1">
        <v>4029</v>
      </c>
      <c r="B30" s="1" t="s">
        <v>52</v>
      </c>
      <c r="C30" s="1" t="s">
        <v>26</v>
      </c>
      <c r="D30" s="1">
        <v>157</v>
      </c>
      <c r="E30" s="1" t="s">
        <v>24</v>
      </c>
      <c r="F30" s="1">
        <f t="shared" si="0"/>
        <v>4</v>
      </c>
      <c r="G30" s="1">
        <f t="shared" si="2"/>
        <v>4</v>
      </c>
      <c r="H30" s="1">
        <f t="shared" ca="1" si="3"/>
        <v>410</v>
      </c>
      <c r="I30" s="3">
        <f t="shared" si="1"/>
        <v>628</v>
      </c>
      <c r="J30" s="3">
        <f t="shared" ca="1" si="4"/>
        <v>31.400000000000002</v>
      </c>
      <c r="K30" s="3">
        <f t="shared" ca="1" si="5"/>
        <v>659.4</v>
      </c>
      <c r="L30" s="3">
        <f t="shared" ca="1" si="6"/>
        <v>49.454999999999998</v>
      </c>
      <c r="M30" s="3">
        <f t="shared" ca="1" si="7"/>
        <v>609.94499999999994</v>
      </c>
      <c r="N30" t="str">
        <f t="shared" si="8"/>
        <v>Excellent</v>
      </c>
    </row>
    <row r="31" spans="1:14" hidden="1">
      <c r="A31" s="1">
        <v>4030</v>
      </c>
      <c r="B31" s="1" t="s">
        <v>53</v>
      </c>
      <c r="C31" s="1" t="s">
        <v>17</v>
      </c>
      <c r="D31" s="1">
        <v>158</v>
      </c>
      <c r="E31" s="1" t="s">
        <v>27</v>
      </c>
      <c r="F31" s="1">
        <f t="shared" si="0"/>
        <v>3</v>
      </c>
      <c r="G31" s="1">
        <f t="shared" si="2"/>
        <v>3</v>
      </c>
      <c r="H31" s="1">
        <f t="shared" ca="1" si="3"/>
        <v>335</v>
      </c>
      <c r="I31" s="3">
        <f t="shared" si="1"/>
        <v>474</v>
      </c>
      <c r="J31" s="3">
        <f t="shared" ca="1" si="4"/>
        <v>23.700000000000003</v>
      </c>
      <c r="K31" s="3">
        <f t="shared" ca="1" si="5"/>
        <v>497.7</v>
      </c>
      <c r="L31" s="3">
        <f t="shared" ca="1" si="6"/>
        <v>37.327500000000001</v>
      </c>
      <c r="M31" s="3">
        <f t="shared" ca="1" si="7"/>
        <v>460.3725</v>
      </c>
      <c r="N31" t="str">
        <f t="shared" si="8"/>
        <v>Excellent</v>
      </c>
    </row>
    <row r="32" spans="1:14" hidden="1">
      <c r="A32" s="1">
        <v>4031</v>
      </c>
      <c r="B32" s="1" t="s">
        <v>54</v>
      </c>
      <c r="C32" s="1" t="s">
        <v>20</v>
      </c>
      <c r="D32" s="1">
        <v>159</v>
      </c>
      <c r="E32" s="1" t="s">
        <v>15</v>
      </c>
      <c r="F32" s="1">
        <f t="shared" si="0"/>
        <v>6</v>
      </c>
      <c r="G32" s="1">
        <f t="shared" si="2"/>
        <v>6</v>
      </c>
      <c r="H32" s="1">
        <f t="shared" ca="1" si="3"/>
        <v>115</v>
      </c>
      <c r="I32" s="3">
        <f t="shared" si="1"/>
        <v>954</v>
      </c>
      <c r="J32" s="3">
        <f t="shared" ca="1" si="4"/>
        <v>47.7</v>
      </c>
      <c r="K32" s="3">
        <f t="shared" ca="1" si="5"/>
        <v>1001.7</v>
      </c>
      <c r="L32" s="3">
        <f t="shared" ca="1" si="6"/>
        <v>75.127499999999998</v>
      </c>
      <c r="M32" s="3">
        <f t="shared" ca="1" si="7"/>
        <v>926.57249999999999</v>
      </c>
      <c r="N32" t="str">
        <f t="shared" si="8"/>
        <v>Excellent</v>
      </c>
    </row>
    <row r="33" spans="1:14" hidden="1">
      <c r="A33" s="1">
        <v>4032</v>
      </c>
      <c r="B33" s="1" t="s">
        <v>55</v>
      </c>
      <c r="C33" s="1" t="s">
        <v>14</v>
      </c>
      <c r="D33" s="1">
        <v>160</v>
      </c>
      <c r="E33" s="1" t="s">
        <v>18</v>
      </c>
      <c r="F33" s="1">
        <f t="shared" si="0"/>
        <v>5</v>
      </c>
      <c r="G33" s="1">
        <f t="shared" si="2"/>
        <v>5</v>
      </c>
      <c r="H33" s="1">
        <f t="shared" ca="1" si="3"/>
        <v>150</v>
      </c>
      <c r="I33" s="3">
        <f t="shared" si="1"/>
        <v>800</v>
      </c>
      <c r="J33" s="3">
        <f t="shared" ca="1" si="4"/>
        <v>0</v>
      </c>
      <c r="K33" s="3">
        <f t="shared" ca="1" si="5"/>
        <v>800</v>
      </c>
      <c r="L33" s="3">
        <f t="shared" ca="1" si="6"/>
        <v>60</v>
      </c>
      <c r="M33" s="3">
        <f t="shared" ca="1" si="7"/>
        <v>740</v>
      </c>
      <c r="N33" t="str">
        <f t="shared" si="8"/>
        <v>Excellent</v>
      </c>
    </row>
    <row r="34" spans="1:14">
      <c r="A34" s="1">
        <v>4033</v>
      </c>
      <c r="B34" s="1" t="s">
        <v>56</v>
      </c>
      <c r="C34" s="1" t="s">
        <v>23</v>
      </c>
      <c r="D34" s="1">
        <v>100</v>
      </c>
      <c r="E34" s="1" t="s">
        <v>21</v>
      </c>
      <c r="F34" s="1">
        <f t="shared" si="0"/>
        <v>4</v>
      </c>
      <c r="G34" s="1">
        <f t="shared" si="2"/>
        <v>3.6</v>
      </c>
      <c r="H34" s="1">
        <f t="shared" ca="1" si="3"/>
        <v>328</v>
      </c>
      <c r="I34" s="3">
        <f t="shared" si="1"/>
        <v>400</v>
      </c>
      <c r="J34" s="3">
        <f t="shared" ca="1" si="4"/>
        <v>20</v>
      </c>
      <c r="K34" s="3">
        <f t="shared" ca="1" si="5"/>
        <v>420</v>
      </c>
      <c r="L34" s="3">
        <f t="shared" ca="1" si="6"/>
        <v>31.5</v>
      </c>
      <c r="M34" s="3">
        <f t="shared" ca="1" si="7"/>
        <v>388.5</v>
      </c>
      <c r="N34" t="str">
        <f t="shared" si="8"/>
        <v>Good</v>
      </c>
    </row>
    <row r="35" spans="1:14" hidden="1">
      <c r="A35" s="1">
        <v>4034</v>
      </c>
      <c r="B35" s="1" t="s">
        <v>57</v>
      </c>
      <c r="C35" s="1" t="s">
        <v>26</v>
      </c>
      <c r="D35" s="1">
        <v>101</v>
      </c>
      <c r="E35" s="1" t="s">
        <v>24</v>
      </c>
      <c r="F35" s="1">
        <f t="shared" si="0"/>
        <v>4</v>
      </c>
      <c r="G35" s="1">
        <f t="shared" si="2"/>
        <v>3.6</v>
      </c>
      <c r="H35" s="1">
        <f t="shared" ca="1" si="3"/>
        <v>371</v>
      </c>
      <c r="I35" s="3">
        <f t="shared" si="1"/>
        <v>404</v>
      </c>
      <c r="J35" s="3">
        <f t="shared" ca="1" si="4"/>
        <v>0</v>
      </c>
      <c r="K35" s="3">
        <f t="shared" ca="1" si="5"/>
        <v>404</v>
      </c>
      <c r="L35" s="3">
        <f t="shared" ca="1" si="6"/>
        <v>30.299999999999997</v>
      </c>
      <c r="M35" s="3">
        <f t="shared" ca="1" si="7"/>
        <v>373.7</v>
      </c>
      <c r="N35" t="str">
        <f t="shared" si="8"/>
        <v>Good</v>
      </c>
    </row>
    <row r="36" spans="1:14" hidden="1">
      <c r="A36" s="1">
        <v>4035</v>
      </c>
      <c r="B36" s="1" t="s">
        <v>58</v>
      </c>
      <c r="C36" s="1" t="s">
        <v>17</v>
      </c>
      <c r="D36" s="1">
        <v>102</v>
      </c>
      <c r="E36" s="1" t="s">
        <v>27</v>
      </c>
      <c r="F36" s="1">
        <f t="shared" si="0"/>
        <v>3</v>
      </c>
      <c r="G36" s="1">
        <f t="shared" si="2"/>
        <v>2.7</v>
      </c>
      <c r="H36" s="1">
        <f t="shared" ca="1" si="3"/>
        <v>251</v>
      </c>
      <c r="I36" s="3">
        <f t="shared" si="1"/>
        <v>306</v>
      </c>
      <c r="J36" s="3">
        <f t="shared" ca="1" si="4"/>
        <v>0</v>
      </c>
      <c r="K36" s="3">
        <f t="shared" ca="1" si="5"/>
        <v>306</v>
      </c>
      <c r="L36" s="3">
        <f t="shared" ca="1" si="6"/>
        <v>22.95</v>
      </c>
      <c r="M36" s="3">
        <f t="shared" ca="1" si="7"/>
        <v>283.05</v>
      </c>
      <c r="N36" t="str">
        <f t="shared" si="8"/>
        <v>Good</v>
      </c>
    </row>
    <row r="37" spans="1:14" hidden="1">
      <c r="A37" s="1">
        <v>4036</v>
      </c>
      <c r="B37" s="1" t="s">
        <v>59</v>
      </c>
      <c r="C37" s="1" t="s">
        <v>20</v>
      </c>
      <c r="D37" s="1">
        <v>103</v>
      </c>
      <c r="E37" s="1" t="s">
        <v>15</v>
      </c>
      <c r="F37" s="1">
        <f t="shared" si="0"/>
        <v>6</v>
      </c>
      <c r="G37" s="1">
        <f t="shared" si="2"/>
        <v>5.4</v>
      </c>
      <c r="H37" s="1">
        <f t="shared" ca="1" si="3"/>
        <v>119</v>
      </c>
      <c r="I37" s="3">
        <f t="shared" si="1"/>
        <v>618</v>
      </c>
      <c r="J37" s="3">
        <f t="shared" ca="1" si="4"/>
        <v>30.900000000000002</v>
      </c>
      <c r="K37" s="3">
        <f t="shared" ca="1" si="5"/>
        <v>648.9</v>
      </c>
      <c r="L37" s="3">
        <f t="shared" ca="1" si="6"/>
        <v>48.667499999999997</v>
      </c>
      <c r="M37" s="3">
        <f t="shared" ca="1" si="7"/>
        <v>600.23249999999996</v>
      </c>
      <c r="N37" t="str">
        <f t="shared" si="8"/>
        <v>Good</v>
      </c>
    </row>
    <row r="38" spans="1:14" hidden="1">
      <c r="A38" s="1">
        <v>4037</v>
      </c>
      <c r="B38" s="1" t="s">
        <v>60</v>
      </c>
      <c r="C38" s="1" t="s">
        <v>14</v>
      </c>
      <c r="D38" s="1">
        <v>104</v>
      </c>
      <c r="E38" s="1" t="s">
        <v>18</v>
      </c>
      <c r="F38" s="1">
        <f t="shared" si="0"/>
        <v>5</v>
      </c>
      <c r="G38" s="1">
        <f t="shared" si="2"/>
        <v>4.5</v>
      </c>
      <c r="H38" s="1">
        <f t="shared" ca="1" si="3"/>
        <v>173</v>
      </c>
      <c r="I38" s="3">
        <f t="shared" si="1"/>
        <v>520</v>
      </c>
      <c r="J38" s="3">
        <f t="shared" ca="1" si="4"/>
        <v>0</v>
      </c>
      <c r="K38" s="3">
        <f t="shared" ca="1" si="5"/>
        <v>520</v>
      </c>
      <c r="L38" s="3">
        <f t="shared" ca="1" si="6"/>
        <v>39</v>
      </c>
      <c r="M38" s="3">
        <f t="shared" ca="1" si="7"/>
        <v>481</v>
      </c>
      <c r="N38" t="str">
        <f t="shared" si="8"/>
        <v>Good</v>
      </c>
    </row>
    <row r="39" spans="1:14">
      <c r="A39" s="1">
        <v>4038</v>
      </c>
      <c r="B39" s="1" t="s">
        <v>61</v>
      </c>
      <c r="C39" s="1" t="s">
        <v>23</v>
      </c>
      <c r="D39" s="1">
        <v>70</v>
      </c>
      <c r="E39" s="1" t="s">
        <v>21</v>
      </c>
      <c r="F39" s="1">
        <f t="shared" si="0"/>
        <v>4</v>
      </c>
      <c r="G39" s="1">
        <f t="shared" si="2"/>
        <v>3.4</v>
      </c>
      <c r="H39" s="1">
        <f t="shared" ca="1" si="3"/>
        <v>350</v>
      </c>
      <c r="I39" s="3">
        <f t="shared" si="1"/>
        <v>280</v>
      </c>
      <c r="J39" s="3">
        <f t="shared" ca="1" si="4"/>
        <v>14</v>
      </c>
      <c r="K39" s="3">
        <f t="shared" ca="1" si="5"/>
        <v>294</v>
      </c>
      <c r="L39" s="3">
        <f t="shared" ca="1" si="6"/>
        <v>22.05</v>
      </c>
      <c r="M39" s="3">
        <f t="shared" ca="1" si="7"/>
        <v>271.95</v>
      </c>
      <c r="N39" t="str">
        <f t="shared" si="8"/>
        <v>Poor</v>
      </c>
    </row>
    <row r="40" spans="1:14" hidden="1">
      <c r="A40" s="1">
        <v>4039</v>
      </c>
      <c r="B40" s="1" t="s">
        <v>62</v>
      </c>
      <c r="C40" s="1" t="s">
        <v>26</v>
      </c>
      <c r="D40" s="1">
        <v>71</v>
      </c>
      <c r="E40" s="1" t="s">
        <v>24</v>
      </c>
      <c r="F40" s="1">
        <f t="shared" si="0"/>
        <v>4</v>
      </c>
      <c r="G40" s="1">
        <f t="shared" si="2"/>
        <v>3.4</v>
      </c>
      <c r="H40" s="1">
        <f t="shared" ca="1" si="3"/>
        <v>427</v>
      </c>
      <c r="I40" s="3">
        <f t="shared" si="1"/>
        <v>284</v>
      </c>
      <c r="J40" s="3">
        <f t="shared" ca="1" si="4"/>
        <v>14.200000000000001</v>
      </c>
      <c r="K40" s="3">
        <f t="shared" ca="1" si="5"/>
        <v>298.2</v>
      </c>
      <c r="L40" s="3">
        <f t="shared" ca="1" si="6"/>
        <v>22.364999999999998</v>
      </c>
      <c r="M40" s="3">
        <f t="shared" ca="1" si="7"/>
        <v>275.83499999999998</v>
      </c>
      <c r="N40" t="str">
        <f t="shared" si="8"/>
        <v>Poor</v>
      </c>
    </row>
    <row r="41" spans="1:14" hidden="1">
      <c r="A41" s="1">
        <v>4040</v>
      </c>
      <c r="B41" s="1" t="s">
        <v>63</v>
      </c>
      <c r="C41" s="1" t="s">
        <v>17</v>
      </c>
      <c r="D41" s="1">
        <v>72</v>
      </c>
      <c r="E41" s="1" t="s">
        <v>27</v>
      </c>
      <c r="F41" s="1">
        <f t="shared" si="0"/>
        <v>3</v>
      </c>
      <c r="G41" s="1">
        <f t="shared" si="2"/>
        <v>2.5499999999999998</v>
      </c>
      <c r="H41" s="1">
        <f t="shared" ca="1" si="3"/>
        <v>261</v>
      </c>
      <c r="I41" s="3">
        <f t="shared" si="1"/>
        <v>216</v>
      </c>
      <c r="J41" s="3">
        <f t="shared" ca="1" si="4"/>
        <v>0</v>
      </c>
      <c r="K41" s="3">
        <f t="shared" ca="1" si="5"/>
        <v>216</v>
      </c>
      <c r="L41" s="3">
        <f t="shared" ca="1" si="6"/>
        <v>16.2</v>
      </c>
      <c r="M41" s="3">
        <f t="shared" ca="1" si="7"/>
        <v>199.8</v>
      </c>
      <c r="N41" t="str">
        <f t="shared" si="8"/>
        <v>Poor</v>
      </c>
    </row>
    <row r="42" spans="1:14" hidden="1">
      <c r="A42" s="1">
        <v>4041</v>
      </c>
      <c r="B42" s="1" t="s">
        <v>64</v>
      </c>
      <c r="C42" s="1" t="s">
        <v>20</v>
      </c>
      <c r="D42" s="1">
        <v>73</v>
      </c>
      <c r="E42" s="1" t="s">
        <v>15</v>
      </c>
      <c r="F42" s="1">
        <f t="shared" si="0"/>
        <v>6</v>
      </c>
      <c r="G42" s="1">
        <f t="shared" si="2"/>
        <v>5.0999999999999996</v>
      </c>
      <c r="H42" s="1">
        <f t="shared" ca="1" si="3"/>
        <v>126</v>
      </c>
      <c r="I42" s="3">
        <f t="shared" si="1"/>
        <v>438</v>
      </c>
      <c r="J42" s="3">
        <f t="shared" ca="1" si="4"/>
        <v>21.900000000000002</v>
      </c>
      <c r="K42" s="3">
        <f t="shared" ca="1" si="5"/>
        <v>459.9</v>
      </c>
      <c r="L42" s="3">
        <f t="shared" ca="1" si="6"/>
        <v>34.4925</v>
      </c>
      <c r="M42" s="3">
        <f t="shared" ca="1" si="7"/>
        <v>425.40749999999997</v>
      </c>
      <c r="N42" t="str">
        <f t="shared" si="8"/>
        <v>Poor</v>
      </c>
    </row>
    <row r="43" spans="1:14" hidden="1">
      <c r="A43" s="1">
        <v>4042</v>
      </c>
      <c r="B43" s="1" t="s">
        <v>65</v>
      </c>
      <c r="C43" s="1" t="s">
        <v>14</v>
      </c>
      <c r="D43" s="1">
        <v>74</v>
      </c>
      <c r="E43" s="1" t="s">
        <v>18</v>
      </c>
      <c r="F43" s="1">
        <f t="shared" si="0"/>
        <v>5</v>
      </c>
      <c r="G43" s="1">
        <f t="shared" si="2"/>
        <v>4.25</v>
      </c>
      <c r="H43" s="1">
        <f t="shared" ca="1" si="3"/>
        <v>220</v>
      </c>
      <c r="I43" s="3">
        <f t="shared" si="1"/>
        <v>370</v>
      </c>
      <c r="J43" s="3">
        <f t="shared" ca="1" si="4"/>
        <v>18.5</v>
      </c>
      <c r="K43" s="3">
        <f t="shared" ca="1" si="5"/>
        <v>388.5</v>
      </c>
      <c r="L43" s="3">
        <f t="shared" ca="1" si="6"/>
        <v>29.137499999999999</v>
      </c>
      <c r="M43" s="3">
        <f t="shared" ca="1" si="7"/>
        <v>359.36250000000001</v>
      </c>
      <c r="N43" t="str">
        <f t="shared" si="8"/>
        <v>Poor</v>
      </c>
    </row>
    <row r="44" spans="1:14">
      <c r="A44" s="1">
        <v>4043</v>
      </c>
      <c r="B44" s="1" t="s">
        <v>66</v>
      </c>
      <c r="C44" s="1" t="s">
        <v>23</v>
      </c>
      <c r="D44" s="1">
        <v>135</v>
      </c>
      <c r="E44" s="1" t="s">
        <v>21</v>
      </c>
      <c r="F44" s="1">
        <f t="shared" si="0"/>
        <v>4</v>
      </c>
      <c r="G44" s="1">
        <f t="shared" si="2"/>
        <v>3.8</v>
      </c>
      <c r="H44" s="1">
        <f t="shared" ca="1" si="3"/>
        <v>257</v>
      </c>
      <c r="I44" s="3">
        <f t="shared" si="1"/>
        <v>540</v>
      </c>
      <c r="J44" s="3">
        <f t="shared" ca="1" si="4"/>
        <v>0</v>
      </c>
      <c r="K44" s="3">
        <f t="shared" ca="1" si="5"/>
        <v>540</v>
      </c>
      <c r="L44" s="3">
        <f t="shared" ca="1" si="6"/>
        <v>40.5</v>
      </c>
      <c r="M44" s="3">
        <f t="shared" ca="1" si="7"/>
        <v>499.5</v>
      </c>
      <c r="N44" t="str">
        <f t="shared" si="8"/>
        <v>Very Good</v>
      </c>
    </row>
    <row r="45" spans="1:14" hidden="1">
      <c r="A45" s="1">
        <v>4044</v>
      </c>
      <c r="B45" s="1" t="s">
        <v>67</v>
      </c>
      <c r="C45" s="1" t="s">
        <v>26</v>
      </c>
      <c r="D45" s="1">
        <v>136</v>
      </c>
      <c r="E45" s="1" t="s">
        <v>24</v>
      </c>
      <c r="F45" s="1">
        <f t="shared" si="0"/>
        <v>4</v>
      </c>
      <c r="G45" s="1">
        <f t="shared" si="2"/>
        <v>3.8</v>
      </c>
      <c r="H45" s="1">
        <f t="shared" ca="1" si="3"/>
        <v>305</v>
      </c>
      <c r="I45" s="3">
        <f t="shared" si="1"/>
        <v>544</v>
      </c>
      <c r="J45" s="3">
        <f t="shared" ca="1" si="4"/>
        <v>0</v>
      </c>
      <c r="K45" s="3">
        <f t="shared" ca="1" si="5"/>
        <v>544</v>
      </c>
      <c r="L45" s="3">
        <f t="shared" ca="1" si="6"/>
        <v>40.799999999999997</v>
      </c>
      <c r="M45" s="3">
        <f t="shared" ca="1" si="7"/>
        <v>503.2</v>
      </c>
      <c r="N45" t="str">
        <f t="shared" si="8"/>
        <v>Very Good</v>
      </c>
    </row>
    <row r="46" spans="1:14" hidden="1">
      <c r="A46" s="1">
        <v>4045</v>
      </c>
      <c r="B46" s="1" t="s">
        <v>68</v>
      </c>
      <c r="C46" s="1" t="s">
        <v>17</v>
      </c>
      <c r="D46" s="1">
        <v>137</v>
      </c>
      <c r="E46" s="1" t="s">
        <v>27</v>
      </c>
      <c r="F46" s="1">
        <f t="shared" si="0"/>
        <v>3</v>
      </c>
      <c r="G46" s="1">
        <f t="shared" si="2"/>
        <v>2.8499999999999996</v>
      </c>
      <c r="H46" s="1">
        <f t="shared" ca="1" si="3"/>
        <v>331</v>
      </c>
      <c r="I46" s="3">
        <f t="shared" si="1"/>
        <v>411</v>
      </c>
      <c r="J46" s="3">
        <f t="shared" ca="1" si="4"/>
        <v>20.55</v>
      </c>
      <c r="K46" s="3">
        <f t="shared" ca="1" si="5"/>
        <v>431.55</v>
      </c>
      <c r="L46" s="3">
        <f t="shared" ca="1" si="6"/>
        <v>32.366250000000001</v>
      </c>
      <c r="M46" s="3">
        <f t="shared" ca="1" si="7"/>
        <v>399.18375000000003</v>
      </c>
      <c r="N46" t="str">
        <f t="shared" si="8"/>
        <v>Very Good</v>
      </c>
    </row>
    <row r="47" spans="1:14" hidden="1">
      <c r="A47" s="1">
        <v>4046</v>
      </c>
      <c r="B47" s="1" t="s">
        <v>69</v>
      </c>
      <c r="C47" s="1" t="s">
        <v>20</v>
      </c>
      <c r="D47" s="1">
        <v>138</v>
      </c>
      <c r="E47" s="1" t="s">
        <v>15</v>
      </c>
      <c r="F47" s="1">
        <f t="shared" si="0"/>
        <v>6</v>
      </c>
      <c r="G47" s="1">
        <f t="shared" si="2"/>
        <v>5.6999999999999993</v>
      </c>
      <c r="H47" s="1">
        <f t="shared" ca="1" si="3"/>
        <v>134</v>
      </c>
      <c r="I47" s="3">
        <f t="shared" si="1"/>
        <v>828</v>
      </c>
      <c r="J47" s="3">
        <f t="shared" ca="1" si="4"/>
        <v>41.400000000000006</v>
      </c>
      <c r="K47" s="3">
        <f t="shared" ca="1" si="5"/>
        <v>869.4</v>
      </c>
      <c r="L47" s="3">
        <f t="shared" ca="1" si="6"/>
        <v>65.204999999999998</v>
      </c>
      <c r="M47" s="3">
        <f t="shared" ca="1" si="7"/>
        <v>804.19499999999994</v>
      </c>
      <c r="N47" t="str">
        <f t="shared" si="8"/>
        <v>Very Good</v>
      </c>
    </row>
    <row r="48" spans="1:14" hidden="1">
      <c r="A48" s="1">
        <v>4047</v>
      </c>
      <c r="B48" s="1" t="s">
        <v>70</v>
      </c>
      <c r="C48" s="1" t="s">
        <v>14</v>
      </c>
      <c r="D48" s="1">
        <v>139</v>
      </c>
      <c r="E48" s="1" t="s">
        <v>18</v>
      </c>
      <c r="F48" s="1">
        <f t="shared" si="0"/>
        <v>5</v>
      </c>
      <c r="G48" s="1">
        <f t="shared" si="2"/>
        <v>4.75</v>
      </c>
      <c r="H48" s="1">
        <f t="shared" ca="1" si="3"/>
        <v>241</v>
      </c>
      <c r="I48" s="3">
        <f t="shared" si="1"/>
        <v>695</v>
      </c>
      <c r="J48" s="3">
        <f t="shared" ca="1" si="4"/>
        <v>34.75</v>
      </c>
      <c r="K48" s="3">
        <f t="shared" ca="1" si="5"/>
        <v>729.75</v>
      </c>
      <c r="L48" s="3">
        <f t="shared" ca="1" si="6"/>
        <v>54.731249999999996</v>
      </c>
      <c r="M48" s="3">
        <f t="shared" ca="1" si="7"/>
        <v>675.01874999999995</v>
      </c>
      <c r="N48" t="str">
        <f t="shared" si="8"/>
        <v>Very Good</v>
      </c>
    </row>
    <row r="49" spans="1:14">
      <c r="A49" s="1">
        <v>4048</v>
      </c>
      <c r="B49" s="1" t="s">
        <v>71</v>
      </c>
      <c r="C49" s="1" t="s">
        <v>23</v>
      </c>
      <c r="D49" s="1">
        <v>67</v>
      </c>
      <c r="E49" s="1" t="s">
        <v>21</v>
      </c>
      <c r="F49" s="1">
        <f t="shared" si="0"/>
        <v>4</v>
      </c>
      <c r="G49" s="1">
        <f t="shared" si="2"/>
        <v>3.4</v>
      </c>
      <c r="H49" s="1">
        <f t="shared" ca="1" si="3"/>
        <v>311</v>
      </c>
      <c r="I49" s="3">
        <f t="shared" si="1"/>
        <v>268</v>
      </c>
      <c r="J49" s="3">
        <f t="shared" ca="1" si="4"/>
        <v>13.4</v>
      </c>
      <c r="K49" s="3">
        <f t="shared" ca="1" si="5"/>
        <v>281.39999999999998</v>
      </c>
      <c r="L49" s="3">
        <f t="shared" ca="1" si="6"/>
        <v>21.104999999999997</v>
      </c>
      <c r="M49" s="3">
        <f t="shared" ca="1" si="7"/>
        <v>260.29499999999996</v>
      </c>
      <c r="N49" t="str">
        <f t="shared" si="8"/>
        <v>Poor</v>
      </c>
    </row>
    <row r="50" spans="1:14" hidden="1">
      <c r="A50" s="1">
        <v>4049</v>
      </c>
      <c r="B50" s="1" t="s">
        <v>72</v>
      </c>
      <c r="C50" s="1" t="s">
        <v>26</v>
      </c>
      <c r="D50" s="1">
        <v>68</v>
      </c>
      <c r="E50" s="1" t="s">
        <v>24</v>
      </c>
      <c r="F50" s="1">
        <f t="shared" si="0"/>
        <v>4</v>
      </c>
      <c r="G50" s="1">
        <f t="shared" si="2"/>
        <v>3.4</v>
      </c>
      <c r="H50" s="1">
        <f t="shared" ca="1" si="3"/>
        <v>330</v>
      </c>
      <c r="I50" s="3">
        <f t="shared" si="1"/>
        <v>272</v>
      </c>
      <c r="J50" s="3">
        <f t="shared" ca="1" si="4"/>
        <v>0</v>
      </c>
      <c r="K50" s="3">
        <f t="shared" ca="1" si="5"/>
        <v>272</v>
      </c>
      <c r="L50" s="3">
        <f t="shared" ca="1" si="6"/>
        <v>20.399999999999999</v>
      </c>
      <c r="M50" s="3">
        <f t="shared" ca="1" si="7"/>
        <v>251.6</v>
      </c>
      <c r="N50" t="str">
        <f t="shared" si="8"/>
        <v>Poor</v>
      </c>
    </row>
    <row r="51" spans="1:14" hidden="1">
      <c r="A51" s="1">
        <v>4050</v>
      </c>
      <c r="B51" s="1" t="s">
        <v>73</v>
      </c>
      <c r="C51" s="1" t="s">
        <v>17</v>
      </c>
      <c r="D51" s="1">
        <v>69</v>
      </c>
      <c r="E51" s="1" t="s">
        <v>27</v>
      </c>
      <c r="F51" s="1">
        <f t="shared" si="0"/>
        <v>3</v>
      </c>
      <c r="G51" s="1">
        <f t="shared" si="2"/>
        <v>2.5499999999999998</v>
      </c>
      <c r="H51" s="1">
        <f t="shared" ca="1" si="3"/>
        <v>292</v>
      </c>
      <c r="I51" s="3">
        <f t="shared" si="1"/>
        <v>207</v>
      </c>
      <c r="J51" s="3">
        <f t="shared" ca="1" si="4"/>
        <v>0</v>
      </c>
      <c r="K51" s="3">
        <f t="shared" ca="1" si="5"/>
        <v>207</v>
      </c>
      <c r="L51" s="3">
        <f t="shared" ca="1" si="6"/>
        <v>15.524999999999999</v>
      </c>
      <c r="M51" s="3">
        <f t="shared" ca="1" si="7"/>
        <v>191.47499999999999</v>
      </c>
      <c r="N51" t="str">
        <f t="shared" si="8"/>
        <v>Poor</v>
      </c>
    </row>
    <row r="52" spans="1:14" hidden="1">
      <c r="A52" s="1">
        <v>4051</v>
      </c>
      <c r="B52" s="1" t="s">
        <v>74</v>
      </c>
      <c r="C52" s="1" t="s">
        <v>17</v>
      </c>
      <c r="D52" s="1">
        <v>70</v>
      </c>
      <c r="E52" s="1" t="s">
        <v>15</v>
      </c>
      <c r="F52" s="1">
        <f t="shared" si="0"/>
        <v>3</v>
      </c>
      <c r="G52" s="1">
        <f t="shared" si="2"/>
        <v>2.5499999999999998</v>
      </c>
      <c r="H52" s="1">
        <f t="shared" ca="1" si="3"/>
        <v>247</v>
      </c>
      <c r="I52" s="3">
        <f t="shared" si="1"/>
        <v>210</v>
      </c>
      <c r="J52" s="3">
        <f t="shared" ca="1" si="4"/>
        <v>0</v>
      </c>
      <c r="K52" s="3">
        <f t="shared" ca="1" si="5"/>
        <v>210</v>
      </c>
      <c r="L52" s="3">
        <f t="shared" ca="1" si="6"/>
        <v>15.75</v>
      </c>
      <c r="M52" s="3">
        <f t="shared" ca="1" si="7"/>
        <v>194.25</v>
      </c>
      <c r="N52" t="str">
        <f t="shared" si="8"/>
        <v>Poor</v>
      </c>
    </row>
    <row r="53" spans="1:14" hidden="1">
      <c r="A53" s="1">
        <v>4052</v>
      </c>
      <c r="B53" s="1" t="s">
        <v>75</v>
      </c>
      <c r="C53" s="1" t="s">
        <v>17</v>
      </c>
      <c r="D53" s="1">
        <v>71</v>
      </c>
      <c r="E53" s="1" t="s">
        <v>18</v>
      </c>
      <c r="F53" s="1">
        <f t="shared" si="0"/>
        <v>3</v>
      </c>
      <c r="G53" s="1">
        <f t="shared" si="2"/>
        <v>2.5499999999999998</v>
      </c>
      <c r="H53" s="1">
        <f t="shared" ca="1" si="3"/>
        <v>268</v>
      </c>
      <c r="I53" s="3">
        <f t="shared" si="1"/>
        <v>213</v>
      </c>
      <c r="J53" s="3">
        <f t="shared" ca="1" si="4"/>
        <v>0</v>
      </c>
      <c r="K53" s="3">
        <f t="shared" ca="1" si="5"/>
        <v>213</v>
      </c>
      <c r="L53" s="3">
        <f t="shared" ca="1" si="6"/>
        <v>15.975</v>
      </c>
      <c r="M53" s="3">
        <f t="shared" ca="1" si="7"/>
        <v>197.02500000000001</v>
      </c>
      <c r="N53" t="str">
        <f t="shared" si="8"/>
        <v>Poor</v>
      </c>
    </row>
    <row r="54" spans="1:14">
      <c r="A54" s="1">
        <v>4053</v>
      </c>
      <c r="B54" s="1" t="s">
        <v>76</v>
      </c>
      <c r="C54" s="1" t="s">
        <v>17</v>
      </c>
      <c r="D54" s="1">
        <v>72</v>
      </c>
      <c r="E54" s="1" t="s">
        <v>21</v>
      </c>
      <c r="F54" s="1">
        <f t="shared" si="0"/>
        <v>3</v>
      </c>
      <c r="G54" s="1">
        <f t="shared" si="2"/>
        <v>2.5499999999999998</v>
      </c>
      <c r="H54" s="1">
        <f t="shared" ca="1" si="3"/>
        <v>373</v>
      </c>
      <c r="I54" s="3">
        <f t="shared" si="1"/>
        <v>216</v>
      </c>
      <c r="J54" s="3">
        <f t="shared" ca="1" si="4"/>
        <v>10.8</v>
      </c>
      <c r="K54" s="3">
        <f t="shared" ca="1" si="5"/>
        <v>226.8</v>
      </c>
      <c r="L54" s="3">
        <f t="shared" ca="1" si="6"/>
        <v>17.010000000000002</v>
      </c>
      <c r="M54" s="3">
        <f t="shared" ca="1" si="7"/>
        <v>209.79000000000002</v>
      </c>
      <c r="N54" t="str">
        <f t="shared" si="8"/>
        <v>Poor</v>
      </c>
    </row>
    <row r="55" spans="1:14" hidden="1">
      <c r="A55" s="1">
        <v>4054</v>
      </c>
      <c r="B55" s="1" t="s">
        <v>77</v>
      </c>
      <c r="C55" s="1" t="s">
        <v>14</v>
      </c>
      <c r="D55" s="1">
        <v>146</v>
      </c>
      <c r="E55" s="1" t="s">
        <v>24</v>
      </c>
      <c r="F55" s="1">
        <f t="shared" si="0"/>
        <v>5</v>
      </c>
      <c r="G55" s="1">
        <f t="shared" si="2"/>
        <v>4.75</v>
      </c>
      <c r="H55" s="1">
        <f t="shared" ca="1" si="3"/>
        <v>214</v>
      </c>
      <c r="I55" s="3">
        <f t="shared" si="1"/>
        <v>730</v>
      </c>
      <c r="J55" s="3">
        <f t="shared" ca="1" si="4"/>
        <v>36.5</v>
      </c>
      <c r="K55" s="3">
        <f t="shared" ca="1" si="5"/>
        <v>766.5</v>
      </c>
      <c r="L55" s="3">
        <f t="shared" ca="1" si="6"/>
        <v>57.487499999999997</v>
      </c>
      <c r="M55" s="3">
        <f t="shared" ca="1" si="7"/>
        <v>709.01250000000005</v>
      </c>
      <c r="N55" t="str">
        <f t="shared" si="8"/>
        <v>Very Good</v>
      </c>
    </row>
    <row r="56" spans="1:14" hidden="1">
      <c r="A56" s="1">
        <v>4055</v>
      </c>
      <c r="B56" s="1" t="s">
        <v>78</v>
      </c>
      <c r="C56" s="1" t="s">
        <v>23</v>
      </c>
      <c r="D56" s="1">
        <v>147</v>
      </c>
      <c r="E56" s="1" t="s">
        <v>27</v>
      </c>
      <c r="F56" s="1">
        <f t="shared" si="0"/>
        <v>4</v>
      </c>
      <c r="G56" s="1">
        <f t="shared" si="2"/>
        <v>3.8</v>
      </c>
      <c r="H56" s="1">
        <f t="shared" ca="1" si="3"/>
        <v>297</v>
      </c>
      <c r="I56" s="3">
        <f t="shared" si="1"/>
        <v>588</v>
      </c>
      <c r="J56" s="3">
        <f t="shared" ca="1" si="4"/>
        <v>0</v>
      </c>
      <c r="K56" s="3">
        <f t="shared" ca="1" si="5"/>
        <v>588</v>
      </c>
      <c r="L56" s="3">
        <f t="shared" ca="1" si="6"/>
        <v>44.1</v>
      </c>
      <c r="M56" s="3">
        <f t="shared" ca="1" si="7"/>
        <v>543.9</v>
      </c>
      <c r="N56" t="str">
        <f t="shared" si="8"/>
        <v>Very Good</v>
      </c>
    </row>
    <row r="57" spans="1:14" hidden="1">
      <c r="A57" s="1">
        <v>4056</v>
      </c>
      <c r="B57" s="1" t="s">
        <v>79</v>
      </c>
      <c r="C57" s="1" t="s">
        <v>26</v>
      </c>
      <c r="D57" s="1">
        <v>148</v>
      </c>
      <c r="E57" s="1" t="s">
        <v>15</v>
      </c>
      <c r="F57" s="1">
        <f t="shared" si="0"/>
        <v>4</v>
      </c>
      <c r="G57" s="1">
        <f t="shared" si="2"/>
        <v>3.8</v>
      </c>
      <c r="H57" s="1">
        <f t="shared" ca="1" si="3"/>
        <v>404</v>
      </c>
      <c r="I57" s="3">
        <f t="shared" si="1"/>
        <v>592</v>
      </c>
      <c r="J57" s="3">
        <f t="shared" ca="1" si="4"/>
        <v>29.6</v>
      </c>
      <c r="K57" s="3">
        <f t="shared" ca="1" si="5"/>
        <v>621.6</v>
      </c>
      <c r="L57" s="3">
        <f t="shared" ca="1" si="6"/>
        <v>46.62</v>
      </c>
      <c r="M57" s="3">
        <f t="shared" ca="1" si="7"/>
        <v>574.98</v>
      </c>
      <c r="N57" t="str">
        <f t="shared" si="8"/>
        <v>Very Good</v>
      </c>
    </row>
    <row r="58" spans="1:14" hidden="1">
      <c r="A58" s="1">
        <v>4057</v>
      </c>
      <c r="B58" s="1" t="s">
        <v>80</v>
      </c>
      <c r="C58" s="1" t="s">
        <v>17</v>
      </c>
      <c r="D58" s="1">
        <v>56</v>
      </c>
      <c r="E58" s="1" t="s">
        <v>18</v>
      </c>
      <c r="F58" s="1">
        <f t="shared" si="0"/>
        <v>3</v>
      </c>
      <c r="G58" s="1">
        <f t="shared" si="2"/>
        <v>2.5499999999999998</v>
      </c>
      <c r="H58" s="1">
        <f t="shared" ca="1" si="3"/>
        <v>353</v>
      </c>
      <c r="I58" s="3">
        <f t="shared" si="1"/>
        <v>168</v>
      </c>
      <c r="J58" s="3">
        <f t="shared" ca="1" si="4"/>
        <v>8.4</v>
      </c>
      <c r="K58" s="3">
        <f t="shared" ca="1" si="5"/>
        <v>176.4</v>
      </c>
      <c r="L58" s="3">
        <f t="shared" ca="1" si="6"/>
        <v>13.23</v>
      </c>
      <c r="M58" s="3">
        <f t="shared" ca="1" si="7"/>
        <v>163.17000000000002</v>
      </c>
      <c r="N58" t="str">
        <f t="shared" si="8"/>
        <v>Poor</v>
      </c>
    </row>
    <row r="59" spans="1:14">
      <c r="A59" s="1">
        <v>4058</v>
      </c>
      <c r="B59" s="1" t="s">
        <v>81</v>
      </c>
      <c r="C59" s="1" t="s">
        <v>20</v>
      </c>
      <c r="D59" s="1">
        <v>150</v>
      </c>
      <c r="E59" s="1" t="s">
        <v>21</v>
      </c>
      <c r="F59" s="1">
        <f t="shared" si="0"/>
        <v>6</v>
      </c>
      <c r="G59" s="1">
        <f t="shared" si="2"/>
        <v>5.6999999999999993</v>
      </c>
      <c r="H59" s="1">
        <f t="shared" ca="1" si="3"/>
        <v>116</v>
      </c>
      <c r="I59" s="3">
        <f t="shared" si="1"/>
        <v>900</v>
      </c>
      <c r="J59" s="3">
        <f t="shared" ca="1" si="4"/>
        <v>45</v>
      </c>
      <c r="K59" s="3">
        <f t="shared" ca="1" si="5"/>
        <v>945</v>
      </c>
      <c r="L59" s="3">
        <f t="shared" ca="1" si="6"/>
        <v>70.875</v>
      </c>
      <c r="M59" s="3">
        <f t="shared" ca="1" si="7"/>
        <v>874.125</v>
      </c>
      <c r="N59" t="str">
        <f t="shared" si="8"/>
        <v>Very Good</v>
      </c>
    </row>
    <row r="60" spans="1:14" hidden="1">
      <c r="A60" s="1">
        <v>4059</v>
      </c>
      <c r="B60" s="1" t="s">
        <v>82</v>
      </c>
      <c r="C60" s="1" t="s">
        <v>20</v>
      </c>
      <c r="D60" s="1">
        <v>151</v>
      </c>
      <c r="E60" s="1" t="s">
        <v>24</v>
      </c>
      <c r="F60" s="1">
        <f t="shared" si="0"/>
        <v>6</v>
      </c>
      <c r="G60" s="1">
        <f t="shared" si="2"/>
        <v>6</v>
      </c>
      <c r="H60" s="1">
        <f t="shared" ca="1" si="3"/>
        <v>137</v>
      </c>
      <c r="I60" s="3">
        <f t="shared" si="1"/>
        <v>906</v>
      </c>
      <c r="J60" s="3">
        <f t="shared" ca="1" si="4"/>
        <v>45.300000000000004</v>
      </c>
      <c r="K60" s="3">
        <f t="shared" ca="1" si="5"/>
        <v>951.3</v>
      </c>
      <c r="L60" s="3">
        <f t="shared" ca="1" si="6"/>
        <v>71.347499999999997</v>
      </c>
      <c r="M60" s="3">
        <f t="shared" ca="1" si="7"/>
        <v>879.95249999999999</v>
      </c>
      <c r="N60" t="str">
        <f t="shared" si="8"/>
        <v>Excellent</v>
      </c>
    </row>
    <row r="61" spans="1:14" hidden="1">
      <c r="A61" s="1">
        <v>4060</v>
      </c>
      <c r="B61" s="1" t="s">
        <v>83</v>
      </c>
      <c r="C61" s="1" t="s">
        <v>14</v>
      </c>
      <c r="D61" s="1">
        <v>152</v>
      </c>
      <c r="E61" s="1" t="s">
        <v>27</v>
      </c>
      <c r="F61" s="1">
        <f t="shared" si="0"/>
        <v>5</v>
      </c>
      <c r="G61" s="1">
        <f t="shared" si="2"/>
        <v>5</v>
      </c>
      <c r="H61" s="1">
        <f t="shared" ca="1" si="3"/>
        <v>244</v>
      </c>
      <c r="I61" s="3">
        <f t="shared" si="1"/>
        <v>760</v>
      </c>
      <c r="J61" s="3">
        <f t="shared" ca="1" si="4"/>
        <v>38</v>
      </c>
      <c r="K61" s="3">
        <f t="shared" ca="1" si="5"/>
        <v>798</v>
      </c>
      <c r="L61" s="3">
        <f t="shared" ca="1" si="6"/>
        <v>59.849999999999994</v>
      </c>
      <c r="M61" s="3">
        <f t="shared" ca="1" si="7"/>
        <v>738.15</v>
      </c>
      <c r="N61" t="str">
        <f t="shared" si="8"/>
        <v>Excellent</v>
      </c>
    </row>
    <row r="62" spans="1:14" hidden="1">
      <c r="A62" s="1">
        <v>4061</v>
      </c>
      <c r="B62" s="1" t="s">
        <v>84</v>
      </c>
      <c r="C62" s="1" t="s">
        <v>23</v>
      </c>
      <c r="D62" s="1">
        <v>153</v>
      </c>
      <c r="E62" s="1" t="s">
        <v>27</v>
      </c>
      <c r="F62" s="1">
        <f t="shared" si="0"/>
        <v>4</v>
      </c>
      <c r="G62" s="1">
        <f t="shared" si="2"/>
        <v>4</v>
      </c>
      <c r="H62" s="1">
        <f t="shared" ca="1" si="3"/>
        <v>301</v>
      </c>
      <c r="I62" s="3">
        <f t="shared" si="1"/>
        <v>612</v>
      </c>
      <c r="J62" s="3">
        <f t="shared" ca="1" si="4"/>
        <v>30.6</v>
      </c>
      <c r="K62" s="3">
        <f t="shared" ca="1" si="5"/>
        <v>642.6</v>
      </c>
      <c r="L62" s="3">
        <f t="shared" ca="1" si="6"/>
        <v>48.195</v>
      </c>
      <c r="M62" s="3">
        <f t="shared" ca="1" si="7"/>
        <v>594.40499999999997</v>
      </c>
      <c r="N62" t="str">
        <f t="shared" si="8"/>
        <v>Excellent</v>
      </c>
    </row>
    <row r="63" spans="1:14" hidden="1">
      <c r="A63" s="1">
        <v>4062</v>
      </c>
      <c r="B63" s="1" t="s">
        <v>85</v>
      </c>
      <c r="C63" s="1" t="s">
        <v>26</v>
      </c>
      <c r="D63" s="1">
        <v>154</v>
      </c>
      <c r="E63" s="1" t="s">
        <v>15</v>
      </c>
      <c r="F63" s="1">
        <f t="shared" si="0"/>
        <v>4</v>
      </c>
      <c r="G63" s="1">
        <f t="shared" si="2"/>
        <v>4</v>
      </c>
      <c r="H63" s="1">
        <f t="shared" ca="1" si="3"/>
        <v>329</v>
      </c>
      <c r="I63" s="3">
        <f t="shared" si="1"/>
        <v>616</v>
      </c>
      <c r="J63" s="3">
        <f t="shared" ca="1" si="4"/>
        <v>0</v>
      </c>
      <c r="K63" s="3">
        <f t="shared" ca="1" si="5"/>
        <v>616</v>
      </c>
      <c r="L63" s="3">
        <f t="shared" ca="1" si="6"/>
        <v>46.199999999999996</v>
      </c>
      <c r="M63" s="3">
        <f t="shared" ca="1" si="7"/>
        <v>569.79999999999995</v>
      </c>
      <c r="N63" t="str">
        <f t="shared" si="8"/>
        <v>Excellent</v>
      </c>
    </row>
    <row r="64" spans="1:14" hidden="1">
      <c r="A64" s="1">
        <v>4063</v>
      </c>
      <c r="B64" s="1" t="s">
        <v>86</v>
      </c>
      <c r="C64" s="1" t="s">
        <v>17</v>
      </c>
      <c r="D64" s="1">
        <v>155</v>
      </c>
      <c r="E64" s="1" t="s">
        <v>18</v>
      </c>
      <c r="F64" s="1">
        <f t="shared" si="0"/>
        <v>3</v>
      </c>
      <c r="G64" s="1">
        <f t="shared" si="2"/>
        <v>3</v>
      </c>
      <c r="H64" s="1">
        <f t="shared" ca="1" si="3"/>
        <v>365</v>
      </c>
      <c r="I64" s="3">
        <f t="shared" si="1"/>
        <v>465</v>
      </c>
      <c r="J64" s="3">
        <f t="shared" ca="1" si="4"/>
        <v>23.25</v>
      </c>
      <c r="K64" s="3">
        <f t="shared" ca="1" si="5"/>
        <v>488.25</v>
      </c>
      <c r="L64" s="3">
        <f t="shared" ca="1" si="6"/>
        <v>36.618749999999999</v>
      </c>
      <c r="M64" s="3">
        <f t="shared" ca="1" si="7"/>
        <v>451.63125000000002</v>
      </c>
      <c r="N64" t="str">
        <f t="shared" si="8"/>
        <v>Excellent</v>
      </c>
    </row>
    <row r="65" spans="1:14">
      <c r="A65" s="1">
        <v>4064</v>
      </c>
      <c r="B65" s="1" t="s">
        <v>87</v>
      </c>
      <c r="C65" s="1" t="s">
        <v>20</v>
      </c>
      <c r="D65" s="1">
        <v>130</v>
      </c>
      <c r="E65" s="1" t="s">
        <v>21</v>
      </c>
      <c r="F65" s="1">
        <f t="shared" si="0"/>
        <v>6</v>
      </c>
      <c r="G65" s="1">
        <f t="shared" si="2"/>
        <v>5.6999999999999993</v>
      </c>
      <c r="H65" s="1">
        <f t="shared" ca="1" si="3"/>
        <v>113</v>
      </c>
      <c r="I65" s="3">
        <f t="shared" si="1"/>
        <v>780</v>
      </c>
      <c r="J65" s="3">
        <f t="shared" ca="1" si="4"/>
        <v>39</v>
      </c>
      <c r="K65" s="3">
        <f t="shared" ca="1" si="5"/>
        <v>819</v>
      </c>
      <c r="L65" s="3">
        <f t="shared" ca="1" si="6"/>
        <v>61.424999999999997</v>
      </c>
      <c r="M65" s="3">
        <f t="shared" ca="1" si="7"/>
        <v>757.57500000000005</v>
      </c>
      <c r="N65" t="str">
        <f t="shared" si="8"/>
        <v>Very Good</v>
      </c>
    </row>
    <row r="66" spans="1:14" hidden="1">
      <c r="A66" s="1">
        <v>4065</v>
      </c>
      <c r="B66" s="1" t="s">
        <v>88</v>
      </c>
      <c r="C66" s="1" t="s">
        <v>14</v>
      </c>
      <c r="D66" s="1">
        <v>157</v>
      </c>
      <c r="E66" s="1" t="s">
        <v>24</v>
      </c>
      <c r="F66" s="1">
        <f t="shared" ref="F66:F101" si="9">IF(C66="Manager",5,IF(C66="Director",6,IF(C66="Acct",4,IF(C66="Sales",4,IF(C66="Intern",3,"Not Available")))))</f>
        <v>5</v>
      </c>
      <c r="G66" s="1">
        <f t="shared" si="2"/>
        <v>5</v>
      </c>
      <c r="H66" s="1">
        <f t="shared" ca="1" si="3"/>
        <v>250</v>
      </c>
      <c r="I66" s="3">
        <f t="shared" ref="I66:I101" si="10">D66*F66</f>
        <v>785</v>
      </c>
      <c r="J66" s="3">
        <f t="shared" ca="1" si="4"/>
        <v>39.25</v>
      </c>
      <c r="K66" s="3">
        <f t="shared" ca="1" si="5"/>
        <v>824.25</v>
      </c>
      <c r="L66" s="3">
        <f t="shared" ca="1" si="6"/>
        <v>61.818749999999994</v>
      </c>
      <c r="M66" s="3">
        <f t="shared" ca="1" si="7"/>
        <v>762.43124999999998</v>
      </c>
      <c r="N66" t="str">
        <f t="shared" si="8"/>
        <v>Excellent</v>
      </c>
    </row>
    <row r="67" spans="1:14" hidden="1">
      <c r="A67" s="1">
        <v>4066</v>
      </c>
      <c r="B67" s="1" t="s">
        <v>89</v>
      </c>
      <c r="C67" s="1" t="s">
        <v>23</v>
      </c>
      <c r="D67" s="1">
        <v>158</v>
      </c>
      <c r="E67" s="1" t="s">
        <v>27</v>
      </c>
      <c r="F67" s="1">
        <f t="shared" si="9"/>
        <v>4</v>
      </c>
      <c r="G67" s="1">
        <f t="shared" ref="G67:G101" si="11">IF(D67&lt;=40,F67*75%,IF(AND(D67&gt;40,D67&lt;=80),F67*85%,IF(AND(D67&gt;80,D67&lt;=120),F67*90%,IF(AND(D67&gt;120,D67&lt;=150),F67*95%,IF(D67&gt;150,F67*100%)))))</f>
        <v>4</v>
      </c>
      <c r="H67" s="1">
        <f t="shared" ref="H67:H101" ca="1" si="12">IF(C67="Manager",RANDBETWEEN(150,250),IF(C67="Director",RANDBETWEEN(100,150),IF(C67="Acct",RANDBETWEEN(250,350),IF(C67="Sales",RANDBETWEEN(300,450),IF(C67="Intern",RANDBETWEEN(200,400))))))</f>
        <v>311</v>
      </c>
      <c r="I67" s="3">
        <f t="shared" si="10"/>
        <v>632</v>
      </c>
      <c r="J67" s="3">
        <f t="shared" ref="J67:J101" ca="1" si="13">IF(AND(C67="Manager",H67&gt;=200),I67*5%,IF(AND(C67="Director",H67&gt;100),I67*5%,IF(AND(C67="Acct",H67&gt;=300),I67*5%,IF(AND(C67="Sales",H67&gt;=400),I67*5%,IF(AND(C67="Intern",H67&gt;=300),I67*5%,0)))))</f>
        <v>31.6</v>
      </c>
      <c r="K67" s="3">
        <f t="shared" ref="K67:K101" ca="1" si="14">I67+J67</f>
        <v>663.6</v>
      </c>
      <c r="L67" s="3">
        <f t="shared" ref="L67:L101" ca="1" si="15">K67*7.5%</f>
        <v>49.77</v>
      </c>
      <c r="M67" s="3">
        <f t="shared" ref="M67:M101" ca="1" si="16">K67-L67</f>
        <v>613.83000000000004</v>
      </c>
      <c r="N67" t="str">
        <f t="shared" ref="N67:N101" si="17">IF(D67&lt;=40,"Very Poor",IF(AND(D67&gt;40,D67&lt;=80),"Poor",IF(AND(D67&gt;80,D67&lt;=120),"Good",IF(AND(D67&gt;120,D67&lt;=150),"Very Good",IF(D67&gt;150,"Excellent")))))</f>
        <v>Excellent</v>
      </c>
    </row>
    <row r="68" spans="1:14" hidden="1">
      <c r="A68" s="1">
        <v>4067</v>
      </c>
      <c r="B68" s="1" t="s">
        <v>90</v>
      </c>
      <c r="C68" s="1" t="s">
        <v>26</v>
      </c>
      <c r="D68" s="1">
        <v>159</v>
      </c>
      <c r="E68" s="1" t="s">
        <v>27</v>
      </c>
      <c r="F68" s="1">
        <f t="shared" si="9"/>
        <v>4</v>
      </c>
      <c r="G68" s="1">
        <f t="shared" si="11"/>
        <v>4</v>
      </c>
      <c r="H68" s="1">
        <f t="shared" ca="1" si="12"/>
        <v>392</v>
      </c>
      <c r="I68" s="3">
        <f t="shared" si="10"/>
        <v>636</v>
      </c>
      <c r="J68" s="3">
        <f t="shared" ca="1" si="13"/>
        <v>0</v>
      </c>
      <c r="K68" s="3">
        <f t="shared" ca="1" si="14"/>
        <v>636</v>
      </c>
      <c r="L68" s="3">
        <f t="shared" ca="1" si="15"/>
        <v>47.699999999999996</v>
      </c>
      <c r="M68" s="3">
        <f t="shared" ca="1" si="16"/>
        <v>588.29999999999995</v>
      </c>
      <c r="N68" t="str">
        <f t="shared" si="17"/>
        <v>Excellent</v>
      </c>
    </row>
    <row r="69" spans="1:14" hidden="1">
      <c r="A69" s="1">
        <v>4068</v>
      </c>
      <c r="B69" s="1" t="s">
        <v>91</v>
      </c>
      <c r="C69" s="1" t="s">
        <v>17</v>
      </c>
      <c r="D69" s="1">
        <v>160</v>
      </c>
      <c r="E69" s="1" t="s">
        <v>15</v>
      </c>
      <c r="F69" s="1">
        <f t="shared" si="9"/>
        <v>3</v>
      </c>
      <c r="G69" s="1">
        <f t="shared" si="11"/>
        <v>3</v>
      </c>
      <c r="H69" s="1">
        <f t="shared" ca="1" si="12"/>
        <v>400</v>
      </c>
      <c r="I69" s="3">
        <f t="shared" si="10"/>
        <v>480</v>
      </c>
      <c r="J69" s="3">
        <f t="shared" ca="1" si="13"/>
        <v>24</v>
      </c>
      <c r="K69" s="3">
        <f t="shared" ca="1" si="14"/>
        <v>504</v>
      </c>
      <c r="L69" s="3">
        <f t="shared" ca="1" si="15"/>
        <v>37.799999999999997</v>
      </c>
      <c r="M69" s="3">
        <f t="shared" ca="1" si="16"/>
        <v>466.2</v>
      </c>
      <c r="N69" t="str">
        <f t="shared" si="17"/>
        <v>Excellent</v>
      </c>
    </row>
    <row r="70" spans="1:14" hidden="1">
      <c r="A70" s="1">
        <v>4069</v>
      </c>
      <c r="B70" s="1" t="s">
        <v>92</v>
      </c>
      <c r="C70" s="1" t="s">
        <v>17</v>
      </c>
      <c r="D70" s="1">
        <v>130</v>
      </c>
      <c r="E70" s="1" t="s">
        <v>18</v>
      </c>
      <c r="F70" s="1">
        <f t="shared" si="9"/>
        <v>3</v>
      </c>
      <c r="G70" s="1">
        <f t="shared" si="11"/>
        <v>2.8499999999999996</v>
      </c>
      <c r="H70" s="1">
        <f t="shared" ca="1" si="12"/>
        <v>317</v>
      </c>
      <c r="I70" s="3">
        <f t="shared" si="10"/>
        <v>390</v>
      </c>
      <c r="J70" s="3">
        <f t="shared" ca="1" si="13"/>
        <v>19.5</v>
      </c>
      <c r="K70" s="3">
        <f t="shared" ca="1" si="14"/>
        <v>409.5</v>
      </c>
      <c r="L70" s="3">
        <f t="shared" ca="1" si="15"/>
        <v>30.712499999999999</v>
      </c>
      <c r="M70" s="3">
        <f t="shared" ca="1" si="16"/>
        <v>378.78750000000002</v>
      </c>
      <c r="N70" t="str">
        <f t="shared" si="17"/>
        <v>Very Good</v>
      </c>
    </row>
    <row r="71" spans="1:14">
      <c r="A71" s="1">
        <v>4070</v>
      </c>
      <c r="B71" s="1" t="s">
        <v>93</v>
      </c>
      <c r="C71" s="1" t="s">
        <v>17</v>
      </c>
      <c r="D71" s="1">
        <v>131</v>
      </c>
      <c r="E71" s="1" t="s">
        <v>21</v>
      </c>
      <c r="F71" s="1">
        <f t="shared" si="9"/>
        <v>3</v>
      </c>
      <c r="G71" s="1">
        <f t="shared" si="11"/>
        <v>2.8499999999999996</v>
      </c>
      <c r="H71" s="1">
        <f t="shared" ca="1" si="12"/>
        <v>291</v>
      </c>
      <c r="I71" s="3">
        <f t="shared" si="10"/>
        <v>393</v>
      </c>
      <c r="J71" s="3">
        <f t="shared" ca="1" si="13"/>
        <v>0</v>
      </c>
      <c r="K71" s="3">
        <f t="shared" ca="1" si="14"/>
        <v>393</v>
      </c>
      <c r="L71" s="3">
        <f t="shared" ca="1" si="15"/>
        <v>29.474999999999998</v>
      </c>
      <c r="M71" s="3">
        <f t="shared" ca="1" si="16"/>
        <v>363.52499999999998</v>
      </c>
      <c r="N71" t="str">
        <f t="shared" si="17"/>
        <v>Very Good</v>
      </c>
    </row>
    <row r="72" spans="1:14" hidden="1">
      <c r="A72" s="1">
        <v>4071</v>
      </c>
      <c r="B72" s="1" t="s">
        <v>94</v>
      </c>
      <c r="C72" s="1" t="s">
        <v>17</v>
      </c>
      <c r="D72" s="1">
        <v>132</v>
      </c>
      <c r="E72" s="1" t="s">
        <v>24</v>
      </c>
      <c r="F72" s="1">
        <f t="shared" si="9"/>
        <v>3</v>
      </c>
      <c r="G72" s="1">
        <f t="shared" si="11"/>
        <v>2.8499999999999996</v>
      </c>
      <c r="H72" s="1">
        <f t="shared" ca="1" si="12"/>
        <v>386</v>
      </c>
      <c r="I72" s="3">
        <f t="shared" si="10"/>
        <v>396</v>
      </c>
      <c r="J72" s="3">
        <f t="shared" ca="1" si="13"/>
        <v>19.8</v>
      </c>
      <c r="K72" s="3">
        <f t="shared" ca="1" si="14"/>
        <v>415.8</v>
      </c>
      <c r="L72" s="3">
        <f t="shared" ca="1" si="15"/>
        <v>31.184999999999999</v>
      </c>
      <c r="M72" s="3">
        <f t="shared" ca="1" si="16"/>
        <v>384.61500000000001</v>
      </c>
      <c r="N72" t="str">
        <f t="shared" si="17"/>
        <v>Very Good</v>
      </c>
    </row>
    <row r="73" spans="1:14" hidden="1">
      <c r="A73" s="1">
        <v>4072</v>
      </c>
      <c r="B73" s="1" t="s">
        <v>95</v>
      </c>
      <c r="C73" s="1" t="s">
        <v>17</v>
      </c>
      <c r="D73" s="1">
        <v>133</v>
      </c>
      <c r="E73" s="1" t="s">
        <v>27</v>
      </c>
      <c r="F73" s="1">
        <f t="shared" si="9"/>
        <v>3</v>
      </c>
      <c r="G73" s="1">
        <f t="shared" si="11"/>
        <v>2.8499999999999996</v>
      </c>
      <c r="H73" s="1">
        <f t="shared" ca="1" si="12"/>
        <v>205</v>
      </c>
      <c r="I73" s="3">
        <f t="shared" si="10"/>
        <v>399</v>
      </c>
      <c r="J73" s="3">
        <f t="shared" ca="1" si="13"/>
        <v>0</v>
      </c>
      <c r="K73" s="3">
        <f t="shared" ca="1" si="14"/>
        <v>399</v>
      </c>
      <c r="L73" s="3">
        <f t="shared" ca="1" si="15"/>
        <v>29.924999999999997</v>
      </c>
      <c r="M73" s="3">
        <f t="shared" ca="1" si="16"/>
        <v>369.07499999999999</v>
      </c>
      <c r="N73" t="str">
        <f t="shared" si="17"/>
        <v>Very Good</v>
      </c>
    </row>
    <row r="74" spans="1:14" hidden="1">
      <c r="A74" s="1">
        <v>4073</v>
      </c>
      <c r="B74" s="1" t="s">
        <v>96</v>
      </c>
      <c r="C74" s="1" t="s">
        <v>26</v>
      </c>
      <c r="D74" s="1">
        <v>134</v>
      </c>
      <c r="E74" s="1" t="s">
        <v>15</v>
      </c>
      <c r="F74" s="1">
        <f t="shared" si="9"/>
        <v>4</v>
      </c>
      <c r="G74" s="1">
        <f t="shared" si="11"/>
        <v>3.8</v>
      </c>
      <c r="H74" s="1">
        <f t="shared" ca="1" si="12"/>
        <v>449</v>
      </c>
      <c r="I74" s="3">
        <f t="shared" si="10"/>
        <v>536</v>
      </c>
      <c r="J74" s="3">
        <f t="shared" ca="1" si="13"/>
        <v>26.8</v>
      </c>
      <c r="K74" s="3">
        <f t="shared" ca="1" si="14"/>
        <v>562.79999999999995</v>
      </c>
      <c r="L74" s="3">
        <f t="shared" ca="1" si="15"/>
        <v>42.209999999999994</v>
      </c>
      <c r="M74" s="3">
        <f t="shared" ca="1" si="16"/>
        <v>520.58999999999992</v>
      </c>
      <c r="N74" t="str">
        <f t="shared" si="17"/>
        <v>Very Good</v>
      </c>
    </row>
    <row r="75" spans="1:14" hidden="1">
      <c r="A75" s="1">
        <v>4074</v>
      </c>
      <c r="B75" s="1" t="s">
        <v>97</v>
      </c>
      <c r="C75" s="1" t="s">
        <v>26</v>
      </c>
      <c r="D75" s="1">
        <v>135</v>
      </c>
      <c r="E75" s="1" t="s">
        <v>18</v>
      </c>
      <c r="F75" s="1">
        <f t="shared" si="9"/>
        <v>4</v>
      </c>
      <c r="G75" s="1">
        <f t="shared" si="11"/>
        <v>3.8</v>
      </c>
      <c r="H75" s="1">
        <f t="shared" ca="1" si="12"/>
        <v>357</v>
      </c>
      <c r="I75" s="3">
        <f t="shared" si="10"/>
        <v>540</v>
      </c>
      <c r="J75" s="3">
        <f t="shared" ca="1" si="13"/>
        <v>0</v>
      </c>
      <c r="K75" s="3">
        <f t="shared" ca="1" si="14"/>
        <v>540</v>
      </c>
      <c r="L75" s="3">
        <f t="shared" ca="1" si="15"/>
        <v>40.5</v>
      </c>
      <c r="M75" s="3">
        <f t="shared" ca="1" si="16"/>
        <v>499.5</v>
      </c>
      <c r="N75" t="str">
        <f t="shared" si="17"/>
        <v>Very Good</v>
      </c>
    </row>
    <row r="76" spans="1:14">
      <c r="A76" s="1">
        <v>4075</v>
      </c>
      <c r="B76" s="1" t="s">
        <v>98</v>
      </c>
      <c r="C76" s="1" t="s">
        <v>26</v>
      </c>
      <c r="D76" s="1">
        <v>136</v>
      </c>
      <c r="E76" s="1" t="s">
        <v>21</v>
      </c>
      <c r="F76" s="1">
        <f t="shared" si="9"/>
        <v>4</v>
      </c>
      <c r="G76" s="1">
        <f t="shared" si="11"/>
        <v>3.8</v>
      </c>
      <c r="H76" s="1">
        <f t="shared" ca="1" si="12"/>
        <v>379</v>
      </c>
      <c r="I76" s="3">
        <f t="shared" si="10"/>
        <v>544</v>
      </c>
      <c r="J76" s="3">
        <f t="shared" ca="1" si="13"/>
        <v>0</v>
      </c>
      <c r="K76" s="3">
        <f t="shared" ca="1" si="14"/>
        <v>544</v>
      </c>
      <c r="L76" s="3">
        <f t="shared" ca="1" si="15"/>
        <v>40.799999999999997</v>
      </c>
      <c r="M76" s="3">
        <f t="shared" ca="1" si="16"/>
        <v>503.2</v>
      </c>
      <c r="N76" t="str">
        <f t="shared" si="17"/>
        <v>Very Good</v>
      </c>
    </row>
    <row r="77" spans="1:14" hidden="1">
      <c r="A77" s="1">
        <v>4076</v>
      </c>
      <c r="B77" s="1" t="s">
        <v>99</v>
      </c>
      <c r="C77" s="1" t="s">
        <v>26</v>
      </c>
      <c r="D77" s="1">
        <v>137</v>
      </c>
      <c r="E77" s="1" t="s">
        <v>24</v>
      </c>
      <c r="F77" s="1">
        <f t="shared" si="9"/>
        <v>4</v>
      </c>
      <c r="G77" s="1">
        <f t="shared" si="11"/>
        <v>3.8</v>
      </c>
      <c r="H77" s="1">
        <f t="shared" ca="1" si="12"/>
        <v>309</v>
      </c>
      <c r="I77" s="3">
        <f t="shared" si="10"/>
        <v>548</v>
      </c>
      <c r="J77" s="3">
        <f t="shared" ca="1" si="13"/>
        <v>0</v>
      </c>
      <c r="K77" s="3">
        <f t="shared" ca="1" si="14"/>
        <v>548</v>
      </c>
      <c r="L77" s="3">
        <f t="shared" ca="1" si="15"/>
        <v>41.1</v>
      </c>
      <c r="M77" s="3">
        <f t="shared" ca="1" si="16"/>
        <v>506.9</v>
      </c>
      <c r="N77" t="str">
        <f t="shared" si="17"/>
        <v>Very Good</v>
      </c>
    </row>
    <row r="78" spans="1:14" hidden="1">
      <c r="A78" s="1">
        <v>4077</v>
      </c>
      <c r="B78" s="1" t="s">
        <v>100</v>
      </c>
      <c r="C78" s="1" t="s">
        <v>26</v>
      </c>
      <c r="D78" s="1">
        <v>138</v>
      </c>
      <c r="E78" s="1" t="s">
        <v>27</v>
      </c>
      <c r="F78" s="1">
        <f t="shared" si="9"/>
        <v>4</v>
      </c>
      <c r="G78" s="1">
        <f t="shared" si="11"/>
        <v>3.8</v>
      </c>
      <c r="H78" s="1">
        <f t="shared" ca="1" si="12"/>
        <v>416</v>
      </c>
      <c r="I78" s="3">
        <f t="shared" si="10"/>
        <v>552</v>
      </c>
      <c r="J78" s="3">
        <f t="shared" ca="1" si="13"/>
        <v>27.6</v>
      </c>
      <c r="K78" s="3">
        <f t="shared" ca="1" si="14"/>
        <v>579.6</v>
      </c>
      <c r="L78" s="3">
        <f t="shared" ca="1" si="15"/>
        <v>43.47</v>
      </c>
      <c r="M78" s="3">
        <f t="shared" ca="1" si="16"/>
        <v>536.13</v>
      </c>
      <c r="N78" t="str">
        <f t="shared" si="17"/>
        <v>Very Good</v>
      </c>
    </row>
    <row r="79" spans="1:14" hidden="1">
      <c r="A79" s="1">
        <v>4078</v>
      </c>
      <c r="B79" s="1" t="s">
        <v>101</v>
      </c>
      <c r="C79" s="1" t="s">
        <v>26</v>
      </c>
      <c r="D79" s="1">
        <v>139</v>
      </c>
      <c r="E79" s="1" t="s">
        <v>27</v>
      </c>
      <c r="F79" s="1">
        <f t="shared" si="9"/>
        <v>4</v>
      </c>
      <c r="G79" s="1">
        <f t="shared" si="11"/>
        <v>3.8</v>
      </c>
      <c r="H79" s="1">
        <f t="shared" ca="1" si="12"/>
        <v>316</v>
      </c>
      <c r="I79" s="3">
        <f t="shared" si="10"/>
        <v>556</v>
      </c>
      <c r="J79" s="3">
        <f t="shared" ca="1" si="13"/>
        <v>0</v>
      </c>
      <c r="K79" s="3">
        <f t="shared" ca="1" si="14"/>
        <v>556</v>
      </c>
      <c r="L79" s="3">
        <f t="shared" ca="1" si="15"/>
        <v>41.699999999999996</v>
      </c>
      <c r="M79" s="3">
        <f t="shared" ca="1" si="16"/>
        <v>514.29999999999995</v>
      </c>
      <c r="N79" t="str">
        <f t="shared" si="17"/>
        <v>Very Good</v>
      </c>
    </row>
    <row r="80" spans="1:14" hidden="1">
      <c r="A80" s="1">
        <v>4079</v>
      </c>
      <c r="B80" s="1" t="s">
        <v>102</v>
      </c>
      <c r="C80" s="1" t="s">
        <v>26</v>
      </c>
      <c r="D80" s="1">
        <v>140</v>
      </c>
      <c r="E80" s="1" t="s">
        <v>27</v>
      </c>
      <c r="F80" s="1">
        <f t="shared" si="9"/>
        <v>4</v>
      </c>
      <c r="G80" s="1">
        <f t="shared" si="11"/>
        <v>3.8</v>
      </c>
      <c r="H80" s="1">
        <f t="shared" ca="1" si="12"/>
        <v>359</v>
      </c>
      <c r="I80" s="3">
        <f t="shared" si="10"/>
        <v>560</v>
      </c>
      <c r="J80" s="3">
        <f t="shared" ca="1" si="13"/>
        <v>0</v>
      </c>
      <c r="K80" s="3">
        <f t="shared" ca="1" si="14"/>
        <v>560</v>
      </c>
      <c r="L80" s="3">
        <f t="shared" ca="1" si="15"/>
        <v>42</v>
      </c>
      <c r="M80" s="3">
        <f t="shared" ca="1" si="16"/>
        <v>518</v>
      </c>
      <c r="N80" t="str">
        <f t="shared" si="17"/>
        <v>Very Good</v>
      </c>
    </row>
    <row r="81" spans="1:14" hidden="1">
      <c r="A81" s="1">
        <v>4080</v>
      </c>
      <c r="B81" s="1" t="s">
        <v>103</v>
      </c>
      <c r="C81" s="1" t="s">
        <v>26</v>
      </c>
      <c r="D81" s="1">
        <v>141</v>
      </c>
      <c r="E81" s="1" t="s">
        <v>27</v>
      </c>
      <c r="F81" s="1">
        <f t="shared" si="9"/>
        <v>4</v>
      </c>
      <c r="G81" s="1">
        <f t="shared" si="11"/>
        <v>3.8</v>
      </c>
      <c r="H81" s="1">
        <f t="shared" ca="1" si="12"/>
        <v>372</v>
      </c>
      <c r="I81" s="3">
        <f t="shared" si="10"/>
        <v>564</v>
      </c>
      <c r="J81" s="3">
        <f t="shared" ca="1" si="13"/>
        <v>0</v>
      </c>
      <c r="K81" s="3">
        <f t="shared" ca="1" si="14"/>
        <v>564</v>
      </c>
      <c r="L81" s="3">
        <f t="shared" ca="1" si="15"/>
        <v>42.3</v>
      </c>
      <c r="M81" s="3">
        <f t="shared" ca="1" si="16"/>
        <v>521.70000000000005</v>
      </c>
      <c r="N81" t="str">
        <f t="shared" si="17"/>
        <v>Very Good</v>
      </c>
    </row>
    <row r="82" spans="1:14" hidden="1">
      <c r="A82" s="1">
        <v>4081</v>
      </c>
      <c r="B82" s="1" t="s">
        <v>104</v>
      </c>
      <c r="C82" s="1" t="s">
        <v>17</v>
      </c>
      <c r="D82" s="1">
        <v>142</v>
      </c>
      <c r="E82" s="1" t="s">
        <v>27</v>
      </c>
      <c r="F82" s="1">
        <f t="shared" si="9"/>
        <v>3</v>
      </c>
      <c r="G82" s="1">
        <f t="shared" si="11"/>
        <v>2.8499999999999996</v>
      </c>
      <c r="H82" s="1">
        <f t="shared" ca="1" si="12"/>
        <v>370</v>
      </c>
      <c r="I82" s="3">
        <f t="shared" si="10"/>
        <v>426</v>
      </c>
      <c r="J82" s="3">
        <f t="shared" ca="1" si="13"/>
        <v>21.3</v>
      </c>
      <c r="K82" s="3">
        <f t="shared" ca="1" si="14"/>
        <v>447.3</v>
      </c>
      <c r="L82" s="3">
        <f t="shared" ca="1" si="15"/>
        <v>33.547499999999999</v>
      </c>
      <c r="M82" s="3">
        <f t="shared" ca="1" si="16"/>
        <v>413.7525</v>
      </c>
      <c r="N82" t="str">
        <f t="shared" si="17"/>
        <v>Very Good</v>
      </c>
    </row>
    <row r="83" spans="1:14" hidden="1">
      <c r="A83" s="1">
        <v>4082</v>
      </c>
      <c r="B83" s="1" t="s">
        <v>105</v>
      </c>
      <c r="C83" s="1" t="s">
        <v>20</v>
      </c>
      <c r="D83" s="1">
        <v>143</v>
      </c>
      <c r="E83" s="1" t="s">
        <v>15</v>
      </c>
      <c r="F83" s="1">
        <f t="shared" si="9"/>
        <v>6</v>
      </c>
      <c r="G83" s="1">
        <f t="shared" si="11"/>
        <v>5.6999999999999993</v>
      </c>
      <c r="H83" s="1">
        <f t="shared" ca="1" si="12"/>
        <v>126</v>
      </c>
      <c r="I83" s="3">
        <f t="shared" si="10"/>
        <v>858</v>
      </c>
      <c r="J83" s="3">
        <f t="shared" ca="1" si="13"/>
        <v>42.900000000000006</v>
      </c>
      <c r="K83" s="3">
        <f t="shared" ca="1" si="14"/>
        <v>900.9</v>
      </c>
      <c r="L83" s="3">
        <f t="shared" ca="1" si="15"/>
        <v>67.567499999999995</v>
      </c>
      <c r="M83" s="3">
        <f t="shared" ca="1" si="16"/>
        <v>833.33249999999998</v>
      </c>
      <c r="N83" t="str">
        <f t="shared" si="17"/>
        <v>Very Good</v>
      </c>
    </row>
    <row r="84" spans="1:14" hidden="1">
      <c r="A84" s="1">
        <v>4083</v>
      </c>
      <c r="B84" s="1" t="s">
        <v>106</v>
      </c>
      <c r="C84" s="1" t="s">
        <v>14</v>
      </c>
      <c r="D84" s="1">
        <v>144</v>
      </c>
      <c r="E84" s="1" t="s">
        <v>18</v>
      </c>
      <c r="F84" s="1">
        <f t="shared" si="9"/>
        <v>5</v>
      </c>
      <c r="G84" s="1">
        <f t="shared" si="11"/>
        <v>4.75</v>
      </c>
      <c r="H84" s="1">
        <f t="shared" ca="1" si="12"/>
        <v>170</v>
      </c>
      <c r="I84" s="3">
        <f t="shared" si="10"/>
        <v>720</v>
      </c>
      <c r="J84" s="3">
        <f t="shared" ca="1" si="13"/>
        <v>0</v>
      </c>
      <c r="K84" s="3">
        <f t="shared" ca="1" si="14"/>
        <v>720</v>
      </c>
      <c r="L84" s="3">
        <f t="shared" ca="1" si="15"/>
        <v>54</v>
      </c>
      <c r="M84" s="3">
        <f t="shared" ca="1" si="16"/>
        <v>666</v>
      </c>
      <c r="N84" t="str">
        <f t="shared" si="17"/>
        <v>Very Good</v>
      </c>
    </row>
    <row r="85" spans="1:14">
      <c r="A85" s="1">
        <v>4084</v>
      </c>
      <c r="B85" s="1" t="s">
        <v>107</v>
      </c>
      <c r="C85" s="1" t="s">
        <v>23</v>
      </c>
      <c r="D85" s="1">
        <v>145</v>
      </c>
      <c r="E85" s="1" t="s">
        <v>21</v>
      </c>
      <c r="F85" s="1">
        <f t="shared" si="9"/>
        <v>4</v>
      </c>
      <c r="G85" s="1">
        <f t="shared" si="11"/>
        <v>3.8</v>
      </c>
      <c r="H85" s="1">
        <f t="shared" ca="1" si="12"/>
        <v>345</v>
      </c>
      <c r="I85" s="3">
        <f t="shared" si="10"/>
        <v>580</v>
      </c>
      <c r="J85" s="3">
        <f t="shared" ca="1" si="13"/>
        <v>29</v>
      </c>
      <c r="K85" s="3">
        <f t="shared" ca="1" si="14"/>
        <v>609</v>
      </c>
      <c r="L85" s="3">
        <f t="shared" ca="1" si="15"/>
        <v>45.674999999999997</v>
      </c>
      <c r="M85" s="3">
        <f t="shared" ca="1" si="16"/>
        <v>563.32500000000005</v>
      </c>
      <c r="N85" t="str">
        <f t="shared" si="17"/>
        <v>Very Good</v>
      </c>
    </row>
    <row r="86" spans="1:14" hidden="1">
      <c r="A86" s="1">
        <v>4085</v>
      </c>
      <c r="B86" s="1" t="s">
        <v>108</v>
      </c>
      <c r="C86" s="1" t="s">
        <v>26</v>
      </c>
      <c r="D86" s="1">
        <v>146</v>
      </c>
      <c r="E86" s="1" t="s">
        <v>24</v>
      </c>
      <c r="F86" s="1">
        <f t="shared" si="9"/>
        <v>4</v>
      </c>
      <c r="G86" s="1">
        <f t="shared" si="11"/>
        <v>3.8</v>
      </c>
      <c r="H86" s="1">
        <f t="shared" ca="1" si="12"/>
        <v>364</v>
      </c>
      <c r="I86" s="3">
        <f t="shared" si="10"/>
        <v>584</v>
      </c>
      <c r="J86" s="3">
        <f t="shared" ca="1" si="13"/>
        <v>0</v>
      </c>
      <c r="K86" s="3">
        <f t="shared" ca="1" si="14"/>
        <v>584</v>
      </c>
      <c r="L86" s="3">
        <f t="shared" ca="1" si="15"/>
        <v>43.8</v>
      </c>
      <c r="M86" s="3">
        <f t="shared" ca="1" si="16"/>
        <v>540.20000000000005</v>
      </c>
      <c r="N86" t="str">
        <f t="shared" si="17"/>
        <v>Very Good</v>
      </c>
    </row>
    <row r="87" spans="1:14" hidden="1">
      <c r="A87" s="1">
        <v>4086</v>
      </c>
      <c r="B87" s="1" t="s">
        <v>109</v>
      </c>
      <c r="C87" s="1" t="s">
        <v>26</v>
      </c>
      <c r="D87" s="1">
        <v>147</v>
      </c>
      <c r="E87" s="1" t="s">
        <v>27</v>
      </c>
      <c r="F87" s="1">
        <f t="shared" si="9"/>
        <v>4</v>
      </c>
      <c r="G87" s="1">
        <f t="shared" si="11"/>
        <v>3.8</v>
      </c>
      <c r="H87" s="1">
        <f t="shared" ca="1" si="12"/>
        <v>430</v>
      </c>
      <c r="I87" s="3">
        <f t="shared" si="10"/>
        <v>588</v>
      </c>
      <c r="J87" s="3">
        <f t="shared" ca="1" si="13"/>
        <v>29.400000000000002</v>
      </c>
      <c r="K87" s="3">
        <f t="shared" ca="1" si="14"/>
        <v>617.4</v>
      </c>
      <c r="L87" s="3">
        <f t="shared" ca="1" si="15"/>
        <v>46.305</v>
      </c>
      <c r="M87" s="3">
        <f t="shared" ca="1" si="16"/>
        <v>571.09500000000003</v>
      </c>
      <c r="N87" t="str">
        <f t="shared" si="17"/>
        <v>Very Good</v>
      </c>
    </row>
    <row r="88" spans="1:14" hidden="1">
      <c r="A88" s="1">
        <v>4087</v>
      </c>
      <c r="B88" s="1" t="s">
        <v>110</v>
      </c>
      <c r="C88" s="1" t="s">
        <v>26</v>
      </c>
      <c r="D88" s="1">
        <v>148</v>
      </c>
      <c r="E88" s="1" t="s">
        <v>15</v>
      </c>
      <c r="F88" s="1">
        <f t="shared" si="9"/>
        <v>4</v>
      </c>
      <c r="G88" s="1">
        <f t="shared" si="11"/>
        <v>3.8</v>
      </c>
      <c r="H88" s="1">
        <f t="shared" ca="1" si="12"/>
        <v>357</v>
      </c>
      <c r="I88" s="3">
        <f t="shared" si="10"/>
        <v>592</v>
      </c>
      <c r="J88" s="3">
        <f t="shared" ca="1" si="13"/>
        <v>0</v>
      </c>
      <c r="K88" s="3">
        <f t="shared" ca="1" si="14"/>
        <v>592</v>
      </c>
      <c r="L88" s="3">
        <f t="shared" ca="1" si="15"/>
        <v>44.4</v>
      </c>
      <c r="M88" s="3">
        <f t="shared" ca="1" si="16"/>
        <v>547.6</v>
      </c>
      <c r="N88" t="str">
        <f t="shared" si="17"/>
        <v>Very Good</v>
      </c>
    </row>
    <row r="89" spans="1:14" hidden="1">
      <c r="A89" s="1">
        <v>4088</v>
      </c>
      <c r="B89" s="1" t="s">
        <v>111</v>
      </c>
      <c r="C89" s="1" t="s">
        <v>26</v>
      </c>
      <c r="D89" s="1">
        <v>149</v>
      </c>
      <c r="E89" s="1" t="s">
        <v>18</v>
      </c>
      <c r="F89" s="1">
        <f t="shared" si="9"/>
        <v>4</v>
      </c>
      <c r="G89" s="1">
        <f t="shared" si="11"/>
        <v>3.8</v>
      </c>
      <c r="H89" s="1">
        <f t="shared" ca="1" si="12"/>
        <v>429</v>
      </c>
      <c r="I89" s="3">
        <f t="shared" si="10"/>
        <v>596</v>
      </c>
      <c r="J89" s="3">
        <f t="shared" ca="1" si="13"/>
        <v>29.8</v>
      </c>
      <c r="K89" s="3">
        <f t="shared" ca="1" si="14"/>
        <v>625.79999999999995</v>
      </c>
      <c r="L89" s="3">
        <f t="shared" ca="1" si="15"/>
        <v>46.934999999999995</v>
      </c>
      <c r="M89" s="3">
        <f t="shared" ca="1" si="16"/>
        <v>578.86500000000001</v>
      </c>
      <c r="N89" t="str">
        <f t="shared" si="17"/>
        <v>Very Good</v>
      </c>
    </row>
    <row r="90" spans="1:14">
      <c r="A90" s="1">
        <v>4089</v>
      </c>
      <c r="B90" s="1" t="s">
        <v>112</v>
      </c>
      <c r="C90" s="1" t="s">
        <v>17</v>
      </c>
      <c r="D90" s="1">
        <v>150</v>
      </c>
      <c r="E90" s="1" t="s">
        <v>21</v>
      </c>
      <c r="F90" s="1">
        <f t="shared" si="9"/>
        <v>3</v>
      </c>
      <c r="G90" s="1">
        <f t="shared" si="11"/>
        <v>2.8499999999999996</v>
      </c>
      <c r="H90" s="1">
        <f t="shared" ca="1" si="12"/>
        <v>398</v>
      </c>
      <c r="I90" s="3">
        <f t="shared" si="10"/>
        <v>450</v>
      </c>
      <c r="J90" s="3">
        <f t="shared" ca="1" si="13"/>
        <v>22.5</v>
      </c>
      <c r="K90" s="3">
        <f t="shared" ca="1" si="14"/>
        <v>472.5</v>
      </c>
      <c r="L90" s="3">
        <f t="shared" ca="1" si="15"/>
        <v>35.4375</v>
      </c>
      <c r="M90" s="3">
        <f t="shared" ca="1" si="16"/>
        <v>437.0625</v>
      </c>
      <c r="N90" t="str">
        <f t="shared" si="17"/>
        <v>Very Good</v>
      </c>
    </row>
    <row r="91" spans="1:14" hidden="1">
      <c r="A91" s="1">
        <v>4090</v>
      </c>
      <c r="B91" s="1" t="s">
        <v>113</v>
      </c>
      <c r="C91" s="1" t="s">
        <v>20</v>
      </c>
      <c r="D91" s="1">
        <v>151</v>
      </c>
      <c r="E91" s="1" t="s">
        <v>24</v>
      </c>
      <c r="F91" s="1">
        <f t="shared" si="9"/>
        <v>6</v>
      </c>
      <c r="G91" s="1">
        <f t="shared" si="11"/>
        <v>6</v>
      </c>
      <c r="H91" s="1">
        <f t="shared" ca="1" si="12"/>
        <v>125</v>
      </c>
      <c r="I91" s="3">
        <f t="shared" si="10"/>
        <v>906</v>
      </c>
      <c r="J91" s="3">
        <f t="shared" ca="1" si="13"/>
        <v>45.300000000000004</v>
      </c>
      <c r="K91" s="3">
        <f t="shared" ca="1" si="14"/>
        <v>951.3</v>
      </c>
      <c r="L91" s="3">
        <f t="shared" ca="1" si="15"/>
        <v>71.347499999999997</v>
      </c>
      <c r="M91" s="3">
        <f t="shared" ca="1" si="16"/>
        <v>879.95249999999999</v>
      </c>
      <c r="N91" t="str">
        <f t="shared" si="17"/>
        <v>Excellent</v>
      </c>
    </row>
    <row r="92" spans="1:14" hidden="1">
      <c r="A92" s="1">
        <v>4091</v>
      </c>
      <c r="B92" s="1" t="s">
        <v>114</v>
      </c>
      <c r="C92" s="1" t="s">
        <v>14</v>
      </c>
      <c r="D92" s="1">
        <v>124</v>
      </c>
      <c r="E92" s="1" t="s">
        <v>27</v>
      </c>
      <c r="F92" s="1">
        <f t="shared" si="9"/>
        <v>5</v>
      </c>
      <c r="G92" s="1">
        <f t="shared" si="11"/>
        <v>4.75</v>
      </c>
      <c r="H92" s="1">
        <f t="shared" ca="1" si="12"/>
        <v>230</v>
      </c>
      <c r="I92" s="3">
        <f t="shared" si="10"/>
        <v>620</v>
      </c>
      <c r="J92" s="3">
        <f t="shared" ca="1" si="13"/>
        <v>31</v>
      </c>
      <c r="K92" s="3">
        <f t="shared" ca="1" si="14"/>
        <v>651</v>
      </c>
      <c r="L92" s="3">
        <f t="shared" ca="1" si="15"/>
        <v>48.824999999999996</v>
      </c>
      <c r="M92" s="3">
        <f t="shared" ca="1" si="16"/>
        <v>602.17499999999995</v>
      </c>
      <c r="N92" t="str">
        <f t="shared" si="17"/>
        <v>Very Good</v>
      </c>
    </row>
    <row r="93" spans="1:14" hidden="1">
      <c r="A93" s="1">
        <v>4092</v>
      </c>
      <c r="B93" s="1" t="s">
        <v>115</v>
      </c>
      <c r="C93" s="1" t="s">
        <v>23</v>
      </c>
      <c r="D93" s="1">
        <v>153</v>
      </c>
      <c r="E93" s="1" t="s">
        <v>15</v>
      </c>
      <c r="F93" s="1">
        <f t="shared" si="9"/>
        <v>4</v>
      </c>
      <c r="G93" s="1">
        <f t="shared" si="11"/>
        <v>4</v>
      </c>
      <c r="H93" s="1">
        <f t="shared" ca="1" si="12"/>
        <v>347</v>
      </c>
      <c r="I93" s="3">
        <f t="shared" si="10"/>
        <v>612</v>
      </c>
      <c r="J93" s="3">
        <f t="shared" ca="1" si="13"/>
        <v>30.6</v>
      </c>
      <c r="K93" s="3">
        <f t="shared" ca="1" si="14"/>
        <v>642.6</v>
      </c>
      <c r="L93" s="3">
        <f t="shared" ca="1" si="15"/>
        <v>48.195</v>
      </c>
      <c r="M93" s="3">
        <f t="shared" ca="1" si="16"/>
        <v>594.40499999999997</v>
      </c>
      <c r="N93" t="str">
        <f t="shared" si="17"/>
        <v>Excellent</v>
      </c>
    </row>
    <row r="94" spans="1:14" hidden="1">
      <c r="A94" s="1">
        <v>4093</v>
      </c>
      <c r="B94" s="1" t="s">
        <v>116</v>
      </c>
      <c r="C94" s="1" t="s">
        <v>26</v>
      </c>
      <c r="D94" s="1">
        <v>100</v>
      </c>
      <c r="E94" s="1" t="s">
        <v>18</v>
      </c>
      <c r="F94" s="1">
        <f t="shared" si="9"/>
        <v>4</v>
      </c>
      <c r="G94" s="1">
        <f t="shared" si="11"/>
        <v>3.6</v>
      </c>
      <c r="H94" s="1">
        <f t="shared" ca="1" si="12"/>
        <v>332</v>
      </c>
      <c r="I94" s="3">
        <f t="shared" si="10"/>
        <v>400</v>
      </c>
      <c r="J94" s="3">
        <f t="shared" ca="1" si="13"/>
        <v>0</v>
      </c>
      <c r="K94" s="3">
        <f t="shared" ca="1" si="14"/>
        <v>400</v>
      </c>
      <c r="L94" s="3">
        <f t="shared" ca="1" si="15"/>
        <v>30</v>
      </c>
      <c r="M94" s="3">
        <f t="shared" ca="1" si="16"/>
        <v>370</v>
      </c>
      <c r="N94" t="str">
        <f t="shared" si="17"/>
        <v>Good</v>
      </c>
    </row>
    <row r="95" spans="1:14">
      <c r="A95" s="1">
        <v>4094</v>
      </c>
      <c r="B95" s="1" t="s">
        <v>117</v>
      </c>
      <c r="C95" s="1" t="s">
        <v>26</v>
      </c>
      <c r="D95" s="1">
        <v>67</v>
      </c>
      <c r="E95" s="1" t="s">
        <v>21</v>
      </c>
      <c r="F95" s="1">
        <f t="shared" si="9"/>
        <v>4</v>
      </c>
      <c r="G95" s="1">
        <f t="shared" si="11"/>
        <v>3.4</v>
      </c>
      <c r="H95" s="1">
        <f t="shared" ca="1" si="12"/>
        <v>391</v>
      </c>
      <c r="I95" s="3">
        <f t="shared" si="10"/>
        <v>268</v>
      </c>
      <c r="J95" s="3">
        <f t="shared" ca="1" si="13"/>
        <v>0</v>
      </c>
      <c r="K95" s="3">
        <f t="shared" ca="1" si="14"/>
        <v>268</v>
      </c>
      <c r="L95" s="3">
        <f t="shared" ca="1" si="15"/>
        <v>20.099999999999998</v>
      </c>
      <c r="M95" s="3">
        <f t="shared" ca="1" si="16"/>
        <v>247.9</v>
      </c>
      <c r="N95" t="str">
        <f t="shared" si="17"/>
        <v>Poor</v>
      </c>
    </row>
    <row r="96" spans="1:14" hidden="1">
      <c r="A96" s="1">
        <v>4095</v>
      </c>
      <c r="B96" s="1" t="s">
        <v>118</v>
      </c>
      <c r="C96" s="1" t="s">
        <v>17</v>
      </c>
      <c r="D96" s="1">
        <v>90</v>
      </c>
      <c r="E96" s="1" t="s">
        <v>24</v>
      </c>
      <c r="F96" s="1">
        <f t="shared" si="9"/>
        <v>3</v>
      </c>
      <c r="G96" s="1">
        <f t="shared" si="11"/>
        <v>2.7</v>
      </c>
      <c r="H96" s="1">
        <f t="shared" ca="1" si="12"/>
        <v>391</v>
      </c>
      <c r="I96" s="3">
        <f t="shared" si="10"/>
        <v>270</v>
      </c>
      <c r="J96" s="3">
        <f t="shared" ca="1" si="13"/>
        <v>13.5</v>
      </c>
      <c r="K96" s="3">
        <f t="shared" ca="1" si="14"/>
        <v>283.5</v>
      </c>
      <c r="L96" s="3">
        <f t="shared" ca="1" si="15"/>
        <v>21.262499999999999</v>
      </c>
      <c r="M96" s="3">
        <f t="shared" ca="1" si="16"/>
        <v>262.23750000000001</v>
      </c>
      <c r="N96" t="str">
        <f t="shared" si="17"/>
        <v>Good</v>
      </c>
    </row>
    <row r="97" spans="1:14" hidden="1">
      <c r="A97" s="1">
        <v>4096</v>
      </c>
      <c r="B97" s="1" t="s">
        <v>119</v>
      </c>
      <c r="C97" s="1" t="s">
        <v>20</v>
      </c>
      <c r="D97" s="1">
        <v>91</v>
      </c>
      <c r="E97" s="1" t="s">
        <v>27</v>
      </c>
      <c r="F97" s="1">
        <f t="shared" si="9"/>
        <v>6</v>
      </c>
      <c r="G97" s="1">
        <f t="shared" si="11"/>
        <v>5.4</v>
      </c>
      <c r="H97" s="1">
        <f t="shared" ca="1" si="12"/>
        <v>101</v>
      </c>
      <c r="I97" s="3">
        <f t="shared" si="10"/>
        <v>546</v>
      </c>
      <c r="J97" s="3">
        <f t="shared" ca="1" si="13"/>
        <v>27.3</v>
      </c>
      <c r="K97" s="3">
        <f t="shared" ca="1" si="14"/>
        <v>573.29999999999995</v>
      </c>
      <c r="L97" s="3">
        <f t="shared" ca="1" si="15"/>
        <v>42.997499999999995</v>
      </c>
      <c r="M97" s="3">
        <f t="shared" ca="1" si="16"/>
        <v>530.30250000000001</v>
      </c>
      <c r="N97" t="str">
        <f t="shared" si="17"/>
        <v>Good</v>
      </c>
    </row>
    <row r="98" spans="1:14" hidden="1">
      <c r="A98" s="1">
        <v>4097</v>
      </c>
      <c r="B98" s="1" t="s">
        <v>120</v>
      </c>
      <c r="C98" s="1" t="s">
        <v>14</v>
      </c>
      <c r="D98" s="1">
        <v>92</v>
      </c>
      <c r="E98" s="1" t="s">
        <v>27</v>
      </c>
      <c r="F98" s="1">
        <f t="shared" si="9"/>
        <v>5</v>
      </c>
      <c r="G98" s="1">
        <f t="shared" si="11"/>
        <v>4.5</v>
      </c>
      <c r="H98" s="1">
        <f t="shared" ca="1" si="12"/>
        <v>195</v>
      </c>
      <c r="I98" s="3">
        <f t="shared" si="10"/>
        <v>460</v>
      </c>
      <c r="J98" s="3">
        <f t="shared" ca="1" si="13"/>
        <v>0</v>
      </c>
      <c r="K98" s="3">
        <f t="shared" ca="1" si="14"/>
        <v>460</v>
      </c>
      <c r="L98" s="3">
        <f t="shared" ca="1" si="15"/>
        <v>34.5</v>
      </c>
      <c r="M98" s="3">
        <f t="shared" ca="1" si="16"/>
        <v>425.5</v>
      </c>
      <c r="N98" t="str">
        <f t="shared" si="17"/>
        <v>Good</v>
      </c>
    </row>
    <row r="99" spans="1:14" hidden="1">
      <c r="A99" s="1">
        <v>4098</v>
      </c>
      <c r="B99" s="1" t="s">
        <v>121</v>
      </c>
      <c r="C99" s="1" t="s">
        <v>23</v>
      </c>
      <c r="D99" s="1">
        <v>93</v>
      </c>
      <c r="E99" s="1" t="s">
        <v>15</v>
      </c>
      <c r="F99" s="1">
        <f t="shared" si="9"/>
        <v>4</v>
      </c>
      <c r="G99" s="1">
        <f t="shared" si="11"/>
        <v>3.6</v>
      </c>
      <c r="H99" s="1">
        <f t="shared" ca="1" si="12"/>
        <v>286</v>
      </c>
      <c r="I99" s="3">
        <f t="shared" si="10"/>
        <v>372</v>
      </c>
      <c r="J99" s="3">
        <f t="shared" ca="1" si="13"/>
        <v>0</v>
      </c>
      <c r="K99" s="3">
        <f t="shared" ca="1" si="14"/>
        <v>372</v>
      </c>
      <c r="L99" s="3">
        <f t="shared" ca="1" si="15"/>
        <v>27.9</v>
      </c>
      <c r="M99" s="3">
        <f t="shared" ca="1" si="16"/>
        <v>344.1</v>
      </c>
      <c r="N99" t="str">
        <f t="shared" si="17"/>
        <v>Good</v>
      </c>
    </row>
    <row r="100" spans="1:14" hidden="1">
      <c r="A100" s="1">
        <v>4099</v>
      </c>
      <c r="B100" s="1" t="s">
        <v>122</v>
      </c>
      <c r="C100" s="1" t="s">
        <v>26</v>
      </c>
      <c r="D100" s="1">
        <v>94</v>
      </c>
      <c r="E100" s="1" t="s">
        <v>18</v>
      </c>
      <c r="F100" s="1">
        <f t="shared" si="9"/>
        <v>4</v>
      </c>
      <c r="G100" s="1">
        <f t="shared" si="11"/>
        <v>3.6</v>
      </c>
      <c r="H100" s="1">
        <f t="shared" ca="1" si="12"/>
        <v>444</v>
      </c>
      <c r="I100" s="3">
        <f t="shared" si="10"/>
        <v>376</v>
      </c>
      <c r="J100" s="3">
        <f t="shared" ca="1" si="13"/>
        <v>18.8</v>
      </c>
      <c r="K100" s="3">
        <f t="shared" ca="1" si="14"/>
        <v>394.8</v>
      </c>
      <c r="L100" s="3">
        <f t="shared" ca="1" si="15"/>
        <v>29.61</v>
      </c>
      <c r="M100" s="3">
        <f t="shared" ca="1" si="16"/>
        <v>365.19</v>
      </c>
      <c r="N100" t="str">
        <f t="shared" si="17"/>
        <v>Good</v>
      </c>
    </row>
    <row r="101" spans="1:14">
      <c r="A101" s="1">
        <v>4100</v>
      </c>
      <c r="B101" s="1" t="s">
        <v>123</v>
      </c>
      <c r="C101" s="1" t="s">
        <v>26</v>
      </c>
      <c r="D101" s="1">
        <v>123</v>
      </c>
      <c r="E101" s="1" t="s">
        <v>21</v>
      </c>
      <c r="F101" s="1">
        <f t="shared" si="9"/>
        <v>4</v>
      </c>
      <c r="G101" s="1">
        <f t="shared" si="11"/>
        <v>3.8</v>
      </c>
      <c r="H101" s="1">
        <f t="shared" ca="1" si="12"/>
        <v>313</v>
      </c>
      <c r="I101" s="3">
        <f t="shared" si="10"/>
        <v>492</v>
      </c>
      <c r="J101" s="3">
        <f t="shared" ca="1" si="13"/>
        <v>0</v>
      </c>
      <c r="K101" s="3">
        <f t="shared" ca="1" si="14"/>
        <v>492</v>
      </c>
      <c r="L101" s="3">
        <f t="shared" ca="1" si="15"/>
        <v>36.9</v>
      </c>
      <c r="M101" s="3">
        <f t="shared" ca="1" si="16"/>
        <v>455.1</v>
      </c>
      <c r="N101" t="str">
        <f t="shared" si="17"/>
        <v>Very Good</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62"/>
  <sheetViews>
    <sheetView workbookViewId="0">
      <selection activeCell="A3" sqref="A3"/>
    </sheetView>
  </sheetViews>
  <sheetFormatPr defaultRowHeight="15"/>
  <cols>
    <col min="1" max="1" width="13.140625" bestFit="1" customWidth="1"/>
    <col min="2" max="2" width="19.28515625" bestFit="1" customWidth="1"/>
    <col min="3" max="3" width="25.140625" bestFit="1" customWidth="1"/>
    <col min="4" max="4" width="9.28515625" bestFit="1" customWidth="1"/>
    <col min="5" max="5" width="14.42578125" bestFit="1" customWidth="1"/>
    <col min="6" max="101" width="5" customWidth="1"/>
    <col min="102" max="102" width="11.28515625" bestFit="1" customWidth="1"/>
  </cols>
  <sheetData>
    <row r="3" spans="1:2">
      <c r="A3" s="9" t="s">
        <v>142</v>
      </c>
      <c r="B3" t="s">
        <v>144</v>
      </c>
    </row>
    <row r="4" spans="1:2">
      <c r="A4" s="10" t="s">
        <v>24</v>
      </c>
      <c r="B4">
        <v>72860</v>
      </c>
    </row>
    <row r="5" spans="1:2">
      <c r="A5" s="10" t="s">
        <v>18</v>
      </c>
      <c r="B5">
        <v>76923</v>
      </c>
    </row>
    <row r="6" spans="1:2">
      <c r="A6" s="10" t="s">
        <v>21</v>
      </c>
      <c r="B6">
        <v>76942</v>
      </c>
    </row>
    <row r="7" spans="1:2">
      <c r="A7" s="10" t="s">
        <v>27</v>
      </c>
      <c r="B7">
        <v>101421</v>
      </c>
    </row>
    <row r="8" spans="1:2">
      <c r="A8" s="10" t="s">
        <v>15</v>
      </c>
      <c r="B8">
        <v>76904</v>
      </c>
    </row>
    <row r="9" spans="1:2">
      <c r="A9" s="10" t="s">
        <v>143</v>
      </c>
      <c r="B9">
        <v>405050</v>
      </c>
    </row>
    <row r="21" spans="1:2">
      <c r="A21" s="9" t="s">
        <v>142</v>
      </c>
      <c r="B21" t="s">
        <v>145</v>
      </c>
    </row>
    <row r="22" spans="1:2">
      <c r="A22" s="10" t="s">
        <v>23</v>
      </c>
      <c r="B22">
        <v>64.399999999999991</v>
      </c>
    </row>
    <row r="23" spans="1:2">
      <c r="A23" s="10" t="s">
        <v>20</v>
      </c>
      <c r="B23">
        <v>74.40000000000002</v>
      </c>
    </row>
    <row r="24" spans="1:2">
      <c r="A24" s="10" t="s">
        <v>17</v>
      </c>
      <c r="B24">
        <v>66.599999999999994</v>
      </c>
    </row>
    <row r="25" spans="1:2">
      <c r="A25" s="10" t="s">
        <v>14</v>
      </c>
      <c r="B25">
        <v>66</v>
      </c>
    </row>
    <row r="26" spans="1:2">
      <c r="A26" s="10" t="s">
        <v>26</v>
      </c>
      <c r="B26">
        <v>120.19999999999996</v>
      </c>
    </row>
    <row r="27" spans="1:2">
      <c r="A27" s="10" t="s">
        <v>143</v>
      </c>
      <c r="B27">
        <v>391.59999999999991</v>
      </c>
    </row>
    <row r="33" spans="1:5">
      <c r="A33" s="9" t="s">
        <v>142</v>
      </c>
      <c r="B33" t="s">
        <v>146</v>
      </c>
      <c r="C33" t="s">
        <v>147</v>
      </c>
    </row>
    <row r="34" spans="1:5">
      <c r="A34" s="10" t="s">
        <v>23</v>
      </c>
      <c r="B34" s="11">
        <v>5126</v>
      </c>
      <c r="C34" s="11">
        <v>2210</v>
      </c>
    </row>
    <row r="35" spans="1:5">
      <c r="A35" s="10" t="s">
        <v>20</v>
      </c>
      <c r="B35" s="11">
        <v>1618</v>
      </c>
      <c r="C35" s="11">
        <v>1721</v>
      </c>
    </row>
    <row r="36" spans="1:5">
      <c r="A36" s="10" t="s">
        <v>17</v>
      </c>
      <c r="B36" s="11">
        <v>7032</v>
      </c>
      <c r="C36" s="11">
        <v>2805</v>
      </c>
    </row>
    <row r="37" spans="1:5">
      <c r="A37" s="10" t="s">
        <v>14</v>
      </c>
      <c r="B37" s="11">
        <v>2714</v>
      </c>
      <c r="C37" s="11">
        <v>1739</v>
      </c>
    </row>
    <row r="38" spans="1:5">
      <c r="A38" s="10" t="s">
        <v>26</v>
      </c>
      <c r="B38" s="11">
        <v>12376</v>
      </c>
      <c r="C38" s="11">
        <v>4152</v>
      </c>
    </row>
    <row r="39" spans="1:5">
      <c r="A39" s="10" t="s">
        <v>143</v>
      </c>
      <c r="B39" s="11">
        <v>28866</v>
      </c>
      <c r="C39" s="11">
        <v>12627</v>
      </c>
    </row>
    <row r="44" spans="1:5">
      <c r="A44" s="9" t="s">
        <v>142</v>
      </c>
      <c r="B44" t="s">
        <v>148</v>
      </c>
      <c r="C44" t="s">
        <v>149</v>
      </c>
      <c r="D44" t="s">
        <v>150</v>
      </c>
      <c r="E44" t="s">
        <v>151</v>
      </c>
    </row>
    <row r="45" spans="1:5">
      <c r="A45" s="10" t="s">
        <v>15</v>
      </c>
      <c r="B45" s="11">
        <v>10385.159999999998</v>
      </c>
      <c r="C45" s="11">
        <v>11227.2</v>
      </c>
      <c r="D45" s="11">
        <v>10886</v>
      </c>
      <c r="E45" s="11">
        <v>341.2</v>
      </c>
    </row>
    <row r="46" spans="1:5">
      <c r="A46" s="10" t="s">
        <v>143</v>
      </c>
      <c r="B46" s="11">
        <v>10385.159999999998</v>
      </c>
      <c r="C46" s="11">
        <v>11227.2</v>
      </c>
      <c r="D46" s="11">
        <v>10886</v>
      </c>
      <c r="E46" s="11">
        <v>341.2</v>
      </c>
    </row>
    <row r="56" spans="1:5">
      <c r="A56" s="9" t="s">
        <v>142</v>
      </c>
      <c r="B56" t="s">
        <v>147</v>
      </c>
      <c r="C56" t="s">
        <v>146</v>
      </c>
      <c r="D56" s="9"/>
      <c r="E56" s="9"/>
    </row>
    <row r="57" spans="1:5">
      <c r="A57" s="10" t="s">
        <v>23</v>
      </c>
      <c r="B57" s="11">
        <v>2210</v>
      </c>
      <c r="C57" s="11">
        <v>5126</v>
      </c>
    </row>
    <row r="58" spans="1:5">
      <c r="A58" s="10" t="s">
        <v>20</v>
      </c>
      <c r="B58" s="11">
        <v>1721</v>
      </c>
      <c r="C58" s="11">
        <v>1618</v>
      </c>
    </row>
    <row r="59" spans="1:5">
      <c r="A59" s="10" t="s">
        <v>17</v>
      </c>
      <c r="B59" s="11">
        <v>2805</v>
      </c>
      <c r="C59" s="11">
        <v>7032</v>
      </c>
    </row>
    <row r="60" spans="1:5">
      <c r="A60" s="10" t="s">
        <v>14</v>
      </c>
      <c r="B60" s="11">
        <v>1739</v>
      </c>
      <c r="C60" s="11">
        <v>2714</v>
      </c>
    </row>
    <row r="61" spans="1:5">
      <c r="A61" s="10" t="s">
        <v>26</v>
      </c>
      <c r="B61" s="11">
        <v>4152</v>
      </c>
      <c r="C61" s="11">
        <v>12376</v>
      </c>
    </row>
    <row r="62" spans="1:5">
      <c r="A62" s="10" t="s">
        <v>143</v>
      </c>
      <c r="B62" s="11">
        <v>12627</v>
      </c>
      <c r="C62" s="11">
        <v>28866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showRowColHeaders="0" topLeftCell="A4" workbookViewId="0">
      <selection activeCell="S17" sqref="S17"/>
    </sheetView>
  </sheetViews>
  <sheetFormatPr defaultRowHeight="15"/>
  <cols>
    <col min="1" max="16384" width="9.14062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1"/>
  <sheetViews>
    <sheetView tabSelected="1" workbookViewId="0">
      <selection activeCell="A22" sqref="A22"/>
    </sheetView>
  </sheetViews>
  <sheetFormatPr defaultRowHeight="15"/>
  <sheetData>
    <row r="1" spans="1:1">
      <c r="A1" t="s">
        <v>152</v>
      </c>
    </row>
    <row r="2" spans="1:1">
      <c r="A2" t="s">
        <v>153</v>
      </c>
    </row>
    <row r="3" spans="1:1">
      <c r="A3" t="s">
        <v>154</v>
      </c>
    </row>
    <row r="4" spans="1:1">
      <c r="A4" t="s">
        <v>155</v>
      </c>
    </row>
    <row r="5" spans="1:1">
      <c r="A5" t="s">
        <v>156</v>
      </c>
    </row>
    <row r="6" spans="1:1">
      <c r="A6" t="s">
        <v>157</v>
      </c>
    </row>
    <row r="7" spans="1:1">
      <c r="A7" t="s">
        <v>168</v>
      </c>
    </row>
    <row r="8" spans="1:1">
      <c r="A8" t="s">
        <v>169</v>
      </c>
    </row>
    <row r="10" spans="1:1">
      <c r="A10" t="s">
        <v>158</v>
      </c>
    </row>
    <row r="11" spans="1:1">
      <c r="A11" t="s">
        <v>159</v>
      </c>
    </row>
    <row r="12" spans="1:1">
      <c r="A12" t="s">
        <v>165</v>
      </c>
    </row>
    <row r="13" spans="1:1">
      <c r="A13" t="s">
        <v>160</v>
      </c>
    </row>
    <row r="14" spans="1:1">
      <c r="A14" t="s">
        <v>161</v>
      </c>
    </row>
    <row r="15" spans="1:1">
      <c r="A15" t="s">
        <v>162</v>
      </c>
    </row>
    <row r="16" spans="1:1">
      <c r="A16" t="s">
        <v>163</v>
      </c>
    </row>
    <row r="17" spans="1:1">
      <c r="A17" t="s">
        <v>164</v>
      </c>
    </row>
    <row r="18" spans="1:1">
      <c r="A18" t="s">
        <v>166</v>
      </c>
    </row>
    <row r="19" spans="1:1">
      <c r="A19" t="s">
        <v>167</v>
      </c>
    </row>
    <row r="20" spans="1:1">
      <c r="A20" t="s">
        <v>170</v>
      </c>
    </row>
    <row r="21" spans="1:1">
      <c r="A21"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rawdata</vt:lpstr>
      <vt:lpstr>clddata</vt:lpstr>
      <vt:lpstr>pivot</vt:lpstr>
      <vt:lpstr>dashboards</vt:lpstr>
      <vt:lpstr>report</vt:lpstr>
      <vt:lpstr>Amount1</vt:lpstr>
      <vt:lpstr>amount2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cissoft</dc:creator>
  <cp:lastModifiedBy>Fyafatirimam Rimamnde</cp:lastModifiedBy>
  <cp:lastPrinted>2024-10-25T22:13:11Z</cp:lastPrinted>
  <dcterms:created xsi:type="dcterms:W3CDTF">2024-09-17T16:28:30Z</dcterms:created>
  <dcterms:modified xsi:type="dcterms:W3CDTF">2024-11-16T15:29:06Z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