
<file path=[Content_Types].xml><?xml version="1.0" encoding="utf-8"?>
<Types xmlns="http://schemas.openxmlformats.org/package/2006/content-types"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4866cd758b624e49" Type="http://schemas.microsoft.com/office/2007/relationships/ui/extensibility" Target="customUI/customUI14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ristofer/Documents/07 - Software/00 - Projetos/VBA_PumpPerformance/"/>
    </mc:Choice>
  </mc:AlternateContent>
  <xr:revisionPtr revIDLastSave="0" documentId="8_{47DA11C6-38AB-6649-AEA5-ECC61A213ED5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GettingStarted" sheetId="2" r:id="rId1"/>
    <sheet name="InputTestData" sheetId="3" r:id="rId2"/>
    <sheet name="NamedRangesList" sheetId="4" r:id="rId3"/>
    <sheet name="ModList" sheetId="5" r:id="rId4"/>
    <sheet name="ResetFields" sheetId="6" r:id="rId5"/>
  </sheets>
  <definedNames>
    <definedName name="ApparatusZ0" localSheetId="1">InputTestData!$J$16</definedName>
    <definedName name="ApparatusZ3" localSheetId="1">InputTestData!$J$17</definedName>
    <definedName name="ApparatusZM0" localSheetId="1">InputTestData!$J$18</definedName>
    <definedName name="ApparatusZM3" localSheetId="1">InputTestData!$J$19</definedName>
    <definedName name="AproxBEP" localSheetId="1">InputTestData!$F$21</definedName>
    <definedName name="ChartLefCorner" localSheetId="1">InputTestData!$C$84</definedName>
    <definedName name="ChartRightCorner" localSheetId="1">InputTestData!$J$131</definedName>
    <definedName name="ChartRightMid" localSheetId="1">InputTestData!$J$111</definedName>
    <definedName name="_xlnm.Print_Area" localSheetId="1">InputTestData!$B$2:$K$132</definedName>
    <definedName name="_xlnm.Print_Titles" localSheetId="1">InputTestData!$1:$4</definedName>
    <definedName name="PumpD0" localSheetId="1">InputTestData!$E$19</definedName>
    <definedName name="PumpD0m" localSheetId="1">InputTestData!$F$19</definedName>
    <definedName name="PumpD3" localSheetId="1">InputTestData!$E$20</definedName>
    <definedName name="PumpD3m" localSheetId="1">InputTestData!$F$20</definedName>
    <definedName name="PumpTAG" localSheetId="1">InputTestData!$D$6</definedName>
    <definedName name="RatedPointDensity" localSheetId="1">InputTestData!$E$15</definedName>
    <definedName name="RatedPointDinVisc" localSheetId="1">InputTestData!$E$16</definedName>
    <definedName name="RatedPointDriverPower" localSheetId="1">InputTestData!$E$28</definedName>
    <definedName name="RatedPointDriverPowerPoly" localSheetId="1">InputTestData!$F$28</definedName>
    <definedName name="RatedPointDriverPowerSpline" localSheetId="1">InputTestData!$G$28</definedName>
    <definedName name="RatedPointEfficiency" localSheetId="1">InputTestData!$E$29</definedName>
    <definedName name="RatedPointEfficiencyPoly" localSheetId="1">InputTestData!$F$29</definedName>
    <definedName name="RatedPointEfficiencySpline" localSheetId="1">InputTestData!$G$29</definedName>
    <definedName name="RatedPointHead" localSheetId="1">InputTestData!$E$27</definedName>
    <definedName name="RatedPointHeadPoly" localSheetId="1">InputTestData!$F$27</definedName>
    <definedName name="RatedPointHeadShutoff" localSheetId="1">InputTestData!$E$31</definedName>
    <definedName name="RatedPointHeadSpline" localSheetId="1">InputTestData!$G$27</definedName>
    <definedName name="RatedPointN" localSheetId="1">InputTestData!$E$32</definedName>
    <definedName name="RatedPointNPSHA" localSheetId="1">InputTestData!$E$30</definedName>
    <definedName name="RatedPointQ" localSheetId="1">InputTestData!$E$26</definedName>
    <definedName name="SupplierBEP" localSheetId="1">InputTestData!$E$21</definedName>
    <definedName name="TestPointCorCEff" localSheetId="1">InputTestData!$E$68:$J$68</definedName>
    <definedName name="TestPointCorCH" localSheetId="1">InputTestData!$E$67:$J$67</definedName>
    <definedName name="TestPointCorCQ" localSheetId="1">InputTestData!$E$66:$J$66</definedName>
    <definedName name="TestPointCorDriverPower" localSheetId="1">InputTestData!$E$62:$J$62</definedName>
    <definedName name="TestPointCorEfficiency" localSheetId="1">InputTestData!$E$63:$J$63</definedName>
    <definedName name="TestPointCorHead" localSheetId="1">InputTestData!$E$61:$J$61</definedName>
    <definedName name="TestPointCorNPSH3" localSheetId="1">InputTestData!$E$65:$J$65</definedName>
    <definedName name="TestPointCorNspeed" localSheetId="1">InputTestData!$E$64:$J$64</definedName>
    <definedName name="TestPointCorQ" localSheetId="1">InputTestData!$E$60:$J$60</definedName>
    <definedName name="TestPointDriverPower" localSheetId="1">InputTestData!$E$53:$J$53</definedName>
    <definedName name="TestPointEfficiency" localSheetId="1">InputTestData!$E$54:$J$54</definedName>
    <definedName name="TestPointHead" localSheetId="1">InputTestData!$E$52:$J$52</definedName>
    <definedName name="TestPointNPSH3" localSheetId="1">InputTestData!$E$56:$J$56</definedName>
    <definedName name="TestPointNspeed" localSheetId="1">InputTestData!$E$55:$J$55</definedName>
    <definedName name="TestPointP0" localSheetId="1">InputTestData!$E$50:$J$50</definedName>
    <definedName name="TestPointP3" localSheetId="1">InputTestData!$E$51:$J$51</definedName>
    <definedName name="TestPointQ" localSheetId="1">InputTestData!$E$49:$J$49</definedName>
    <definedName name="TestPointTemp" localSheetId="1">InputTestData!$J$15</definedName>
    <definedName name="WitnessedBy" localSheetId="1">InputTestData!$G$9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28" i="3"/>
  <c r="H27" i="3"/>
  <c r="A24" i="4"/>
  <c r="B24" i="4"/>
  <c r="I29" i="3"/>
  <c r="I28" i="3"/>
  <c r="I27" i="3"/>
  <c r="H28" i="3"/>
  <c r="H29" i="3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B71" i="3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G32" i="3"/>
  <c r="F32" i="3"/>
  <c r="G26" i="3"/>
  <c r="F2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</calcChain>
</file>

<file path=xl/sharedStrings.xml><?xml version="1.0" encoding="utf-8"?>
<sst xmlns="http://schemas.openxmlformats.org/spreadsheetml/2006/main" count="346" uniqueCount="224">
  <si>
    <t>required filling field</t>
  </si>
  <si>
    <t>automatically filled field (do not edit)</t>
  </si>
  <si>
    <t>optional filling field</t>
  </si>
  <si>
    <t>TEST DATA SUMMARY</t>
  </si>
  <si>
    <t>TAG</t>
  </si>
  <si>
    <t>CURV NO.</t>
  </si>
  <si>
    <t>PURCHASER</t>
  </si>
  <si>
    <t>TEST DATE</t>
  </si>
  <si>
    <t>PURCHASE ORDER NO.</t>
  </si>
  <si>
    <t/>
  </si>
  <si>
    <t>PUMP SERIAL NO.</t>
  </si>
  <si>
    <t>WITNESSED BY:</t>
  </si>
  <si>
    <t>SIZE AND TYPE</t>
  </si>
  <si>
    <t>NO. OF STAGES</t>
  </si>
  <si>
    <t>LIQUID DATA</t>
  </si>
  <si>
    <t>APARATUS DATA</t>
  </si>
  <si>
    <t>Quantity name</t>
  </si>
  <si>
    <t>Unit</t>
  </si>
  <si>
    <t>Value</t>
  </si>
  <si>
    <t>RELATIVE DENSITY</t>
  </si>
  <si>
    <t>-</t>
  </si>
  <si>
    <t>TEST FLUID TEMPERATURE</t>
  </si>
  <si>
    <t>°C</t>
  </si>
  <si>
    <t>VISCOSITY</t>
  </si>
  <si>
    <t>cP</t>
  </si>
  <si>
    <t>INLET NZ CENTERLINE ELEV.</t>
  </si>
  <si>
    <t>m</t>
  </si>
  <si>
    <t>OUTLET NZ CENTERLINE ELEV.</t>
  </si>
  <si>
    <t>PUMP DATA</t>
  </si>
  <si>
    <t>INLET MANOM. ELEVATION</t>
  </si>
  <si>
    <t>INLET DIAMETER</t>
  </si>
  <si>
    <t>in / m</t>
  </si>
  <si>
    <t>OUTLET MANOM. ELEVATION</t>
  </si>
  <si>
    <t>OUTLET DIAMETER</t>
  </si>
  <si>
    <t>BEP (SUPPLIER/APROX.)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</si>
  <si>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</si>
  <si>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OVERALL PUMP PERFORMANCE</t>
  </si>
  <si>
    <t>RESULTS COMPARISON</t>
  </si>
  <si>
    <t>Interpolate</t>
  </si>
  <si>
    <t>Actual deviation</t>
  </si>
  <si>
    <t>Rated</t>
  </si>
  <si>
    <t>Polynomial</t>
  </si>
  <si>
    <t>Spline</t>
  </si>
  <si>
    <t>Acceptance tolerance</t>
  </si>
  <si>
    <t>FLOW</t>
  </si>
  <si>
    <t>DIFFERENTIAL HEAD</t>
  </si>
  <si>
    <t>DRIVER POWER</t>
  </si>
  <si>
    <t>kW</t>
  </si>
  <si>
    <t>EFFICIENCY</t>
  </si>
  <si>
    <t>%</t>
  </si>
  <si>
    <t>NPSH</t>
  </si>
  <si>
    <t>HEAD SHUTOFF</t>
  </si>
  <si>
    <t>SPEED</t>
  </si>
  <si>
    <t>rpm</t>
  </si>
  <si>
    <t>MECHANICAL PERFORMANCE - Maximum vibration levels recorded within specified flow</t>
  </si>
  <si>
    <r>
      <t xml:space="preserve">        Test Flow
Unit        </t>
    </r>
    <r>
      <rPr>
        <sz val="7"/>
        <color theme="0"/>
        <rFont val="Arial"/>
        <family val="2"/>
      </rPr>
      <t>.</t>
    </r>
  </si>
  <si>
    <t>Shutoff</t>
  </si>
  <si>
    <t>MCSF</t>
  </si>
  <si>
    <t>Bet'n rated and MCSF</t>
  </si>
  <si>
    <t>105% of Rated</t>
  </si>
  <si>
    <t>End of allowed operation region</t>
  </si>
  <si>
    <t>Housing velocity:</t>
  </si>
  <si>
    <t>D.E. - OVERALL</t>
  </si>
  <si>
    <t>D.E. - FILTERED</t>
  </si>
  <si>
    <t>N.D.E. - OVERALL</t>
  </si>
  <si>
    <t>N.D.E. - FILTERED</t>
  </si>
  <si>
    <t>Shaft displacement:</t>
  </si>
  <si>
    <t>TEST DATA READINGS</t>
  </si>
  <si>
    <t>INLET PRESSURE</t>
  </si>
  <si>
    <r>
      <t>kgf/cm</t>
    </r>
    <r>
      <rPr>
        <vertAlign val="superscript"/>
        <sz val="7"/>
        <color theme="1"/>
        <rFont val="Arial"/>
        <family val="2"/>
      </rPr>
      <t>2</t>
    </r>
  </si>
  <si>
    <t>OUTLET PRESSURE</t>
  </si>
  <si>
    <t>HEAD</t>
  </si>
  <si>
    <t>NPSH3</t>
  </si>
  <si>
    <t>CORRECTED DATA</t>
  </si>
  <si>
    <t>CQ</t>
  </si>
  <si>
    <t>CH</t>
  </si>
  <si>
    <t>Cη</t>
  </si>
  <si>
    <t>BEARING TEMPERATURE</t>
  </si>
  <si>
    <t>Pressurized lubrication systems:</t>
  </si>
  <si>
    <t>Ring oil or splash lubrication:</t>
  </si>
  <si>
    <t>Reading</t>
  </si>
  <si>
    <t>AMBIENT TEMPERATURE</t>
  </si>
  <si>
    <t>AMBIENT TEMP.</t>
  </si>
  <si>
    <t>OIL TEMP. RISE</t>
  </si>
  <si>
    <t>OIL RETURN TEMP.</t>
  </si>
  <si>
    <t>OIL SUMP TEMP.</t>
  </si>
  <si>
    <t>MAX. BEARING METAL TEMP.</t>
  </si>
  <si>
    <t>DRIVE END JOURNAL</t>
  </si>
  <si>
    <t>NON-DRIVE END JOURNAL</t>
  </si>
  <si>
    <t>THRUST BEARING</t>
  </si>
  <si>
    <t>PERFORMANCE CURVES</t>
  </si>
  <si>
    <t>ApparatusZ0</t>
  </si>
  <si>
    <t>InputTestData</t>
  </si>
  <si>
    <t>$J$16</t>
  </si>
  <si>
    <t>ApparatusZ3</t>
  </si>
  <si>
    <t>$J$17</t>
  </si>
  <si>
    <t>ApparatusZM0</t>
  </si>
  <si>
    <t>$J$18</t>
  </si>
  <si>
    <t>ApparatusZM3</t>
  </si>
  <si>
    <t>$J$19</t>
  </si>
  <si>
    <t>ChartLefCorner</t>
  </si>
  <si>
    <t>$C$84</t>
  </si>
  <si>
    <t>ChartRightCorner</t>
  </si>
  <si>
    <t>$J$131</t>
  </si>
  <si>
    <t>ChartRightMid</t>
  </si>
  <si>
    <t>$J$111</t>
  </si>
  <si>
    <t>PumpD0</t>
  </si>
  <si>
    <t>$E$19</t>
  </si>
  <si>
    <t>PumpD3</t>
  </si>
  <si>
    <t>$E$20</t>
  </si>
  <si>
    <t>PumpD0m</t>
  </si>
  <si>
    <t>$f$19</t>
  </si>
  <si>
    <t>PumpD3m</t>
  </si>
  <si>
    <t>$f$20</t>
  </si>
  <si>
    <t>PumpTAG</t>
  </si>
  <si>
    <t>$D$6</t>
  </si>
  <si>
    <t>RatedPointDensity</t>
  </si>
  <si>
    <t>$E$15</t>
  </si>
  <si>
    <t>RatedPointDinVisc</t>
  </si>
  <si>
    <t>$E$16</t>
  </si>
  <si>
    <t>RatedPointDriverPower</t>
  </si>
  <si>
    <t>$E$28</t>
  </si>
  <si>
    <t>RatedPointDriverPowerPoly</t>
  </si>
  <si>
    <t>$f$28</t>
  </si>
  <si>
    <t>RatedPointDriverPowerSpline</t>
  </si>
  <si>
    <t>$g$28</t>
  </si>
  <si>
    <t>RatedPointEfficiency</t>
  </si>
  <si>
    <t>$E$29</t>
  </si>
  <si>
    <t>RatedPointEfficiencyPoly</t>
  </si>
  <si>
    <t>$f$29</t>
  </si>
  <si>
    <t>RatedPointEfficiencySpline</t>
  </si>
  <si>
    <t>$g$29</t>
  </si>
  <si>
    <t>RatedPointHeadPoly</t>
  </si>
  <si>
    <t>$f$27</t>
  </si>
  <si>
    <t>RatedPointHeadSpline</t>
  </si>
  <si>
    <t>$g$27</t>
  </si>
  <si>
    <t>RatedPointHead</t>
  </si>
  <si>
    <t>$E$27</t>
  </si>
  <si>
    <t>RatedPointN</t>
  </si>
  <si>
    <t>$E$32</t>
  </si>
  <si>
    <t>RatedPointNPSHA</t>
  </si>
  <si>
    <t>$E$30</t>
  </si>
  <si>
    <t>RatedPointQ</t>
  </si>
  <si>
    <t>$E$26</t>
  </si>
  <si>
    <t>TestPointCorCEff</t>
  </si>
  <si>
    <t>$E$68:$J$68</t>
  </si>
  <si>
    <t>TestPointCorCH</t>
  </si>
  <si>
    <t>$E$67:$J$67</t>
  </si>
  <si>
    <t>TestPointCorCQ</t>
  </si>
  <si>
    <t>$E$66:$J$66</t>
  </si>
  <si>
    <t>TestPointCorDriverPower</t>
  </si>
  <si>
    <t>$E$62:$J$62</t>
  </si>
  <si>
    <t>TestPointCorEfficiency</t>
  </si>
  <si>
    <t>$E$63:$J$63</t>
  </si>
  <si>
    <t>TestPointCorHead</t>
  </si>
  <si>
    <t>$E$61:$J$61</t>
  </si>
  <si>
    <t>TestPointCorNPSH3</t>
  </si>
  <si>
    <t>$E$65:$J$65</t>
  </si>
  <si>
    <t>TestPointCorNspeed</t>
  </si>
  <si>
    <t>$E$64:$J$64</t>
  </si>
  <si>
    <t>TestPointCorQ</t>
  </si>
  <si>
    <t>$E$60:$J$60</t>
  </si>
  <si>
    <t>TestPointDriverPower</t>
  </si>
  <si>
    <t>$E$53:$J$53</t>
  </si>
  <si>
    <t>TestPointEfficiency</t>
  </si>
  <si>
    <t>$E$54:$J$54</t>
  </si>
  <si>
    <t>TestPointHead</t>
  </si>
  <si>
    <t>$E$52:$J$52</t>
  </si>
  <si>
    <t>TestPointNPSH3</t>
  </si>
  <si>
    <t>$E$56:$J$56</t>
  </si>
  <si>
    <t>TestPointNspeed</t>
  </si>
  <si>
    <t>$E$55:$J$55</t>
  </si>
  <si>
    <t>TestPointP0</t>
  </si>
  <si>
    <t>$E$50:$J$50</t>
  </si>
  <si>
    <t>TestPointP3</t>
  </si>
  <si>
    <t>$E$51:$J$51</t>
  </si>
  <si>
    <t>TestPointQ</t>
  </si>
  <si>
    <t>$E$49:$J$49</t>
  </si>
  <si>
    <t>TestPointTemp</t>
  </si>
  <si>
    <t>$J$15</t>
  </si>
  <si>
    <t>SupplierBEP</t>
  </si>
  <si>
    <t>$e$21</t>
  </si>
  <si>
    <t>AproxBEP</t>
  </si>
  <si>
    <t>$f$21</t>
  </si>
  <si>
    <t>Tool_ModulesImport.bas</t>
  </si>
  <si>
    <t>Pump.cls</t>
  </si>
  <si>
    <t>TestPoint.cls</t>
  </si>
  <si>
    <t>a4_PumpPerformanceMain.bas</t>
  </si>
  <si>
    <t>Tool_OptmizationEnd.bas</t>
  </si>
  <si>
    <t>Tool_OptmizationStart.bas</t>
  </si>
  <si>
    <t>Sub_NamedRangesCreator.bas</t>
  </si>
  <si>
    <t>Sub_DataInput.bas</t>
  </si>
  <si>
    <t>Sub_DataOutput.bas</t>
  </si>
  <si>
    <t>Tool_LastRow.bas</t>
  </si>
  <si>
    <t>Tool_ErrorExit.bas</t>
  </si>
  <si>
    <t>RatedPoint.cls</t>
  </si>
  <si>
    <t>TestPointCor.cls</t>
  </si>
  <si>
    <t>a1_NewPump.bas</t>
  </si>
  <si>
    <t>a3_RunPerformance.bas</t>
  </si>
  <si>
    <t>Module1.bas</t>
  </si>
  <si>
    <t>a2_ClonePump.bas</t>
  </si>
  <si>
    <t>!PumpD3m</t>
  </si>
  <si>
    <t>!RatedPointDriverPowerPoly</t>
  </si>
  <si>
    <t>!RatedPointDriverPowerSpline</t>
  </si>
  <si>
    <t>!RatedPointEfficiencyPoly</t>
  </si>
  <si>
    <t>!RatedPointEfficiencySpline</t>
  </si>
  <si>
    <t>!RatedPointHeadPoly</t>
  </si>
  <si>
    <t>!RatedPointHeadSpline</t>
  </si>
  <si>
    <t>!TestPointCorCEff</t>
  </si>
  <si>
    <t>!TestPointCorCH</t>
  </si>
  <si>
    <t>!TestPointCorCQ</t>
  </si>
  <si>
    <t>!TestPointCorDriverPower</t>
  </si>
  <si>
    <t>!TestPointCorEfficiency</t>
  </si>
  <si>
    <t>!TestPointCorHead</t>
  </si>
  <si>
    <t>!TestPointCorNPSH3</t>
  </si>
  <si>
    <t>!TestPointCorNspeed</t>
  </si>
  <si>
    <t>!TestPointCorQ</t>
  </si>
  <si>
    <t>!TestPointEfficiency</t>
  </si>
  <si>
    <t>!TestPointHead</t>
  </si>
  <si>
    <t>!AproxBEP</t>
  </si>
  <si>
    <t>!PumpD0m</t>
  </si>
  <si>
    <t>$E$31</t>
  </si>
  <si>
    <t>RatedPointHeadShutoff</t>
  </si>
  <si>
    <t>Cells coloured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</si>
</sst>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vertAlign val="superscript"/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000000"/>
      <name val="Arial"/>
      <family val="2"/>
    </font>
    <font>
      <sz val="7"/>
      <color theme="0"/>
      <name val="Arial"/>
      <family val="2"/>
    </font>
    <font>
      <i/>
      <sz val="7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4" fillId="0" borderId="0"/>
  </cellStyleXfs>
  <cellXfs count="115">
    <xf numFmtId="0" fontId="0" fillId="0" borderId="0" xfId="0"/>
    <xf numFmtId="0" fontId="3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center"/>
    </xf>
    <xf numFmtId="0" fontId="5" fillId="0" borderId="5" xfId="1" applyFont="1" applyBorder="1"/>
    <xf numFmtId="0" fontId="3" fillId="0" borderId="6" xfId="1" applyFont="1" applyBorder="1" applyAlignment="1">
      <alignment horizontal="center"/>
    </xf>
    <xf numFmtId="0" fontId="6" fillId="0" borderId="7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9" xfId="1" applyFont="1" applyBorder="1" applyAlignment="1">
      <alignment horizontal="center"/>
    </xf>
    <xf numFmtId="0" fontId="6" fillId="0" borderId="0" xfId="1" applyFont="1"/>
    <xf numFmtId="0" fontId="3" fillId="0" borderId="5" xfId="1" applyFont="1" applyBorder="1"/>
    <xf numFmtId="0" fontId="7" fillId="0" borderId="10" xfId="1" applyFont="1" applyBorder="1" applyAlignment="1">
      <alignment horizontal="center" vertical="center"/>
    </xf>
    <xf numFmtId="0" fontId="7" fillId="0" borderId="0" xfId="1" applyFont="1" applyAlignment="1">
      <alignment horizontal="left" indent="1"/>
    </xf>
    <xf numFmtId="0" fontId="7" fillId="0" borderId="0" xfId="1" applyFont="1"/>
    <xf numFmtId="0" fontId="7" fillId="0" borderId="7" xfId="1" applyFont="1" applyBorder="1"/>
    <xf numFmtId="0" fontId="8" fillId="0" borderId="11" xfId="1" applyFont="1" applyBorder="1" applyAlignment="1">
      <alignment horizontal="left" indent="1"/>
    </xf>
    <xf numFmtId="0" fontId="7" fillId="0" borderId="12" xfId="1" applyFont="1" applyBorder="1"/>
    <xf numFmtId="0" fontId="7" fillId="0" borderId="13" xfId="1" applyFont="1" applyBorder="1"/>
    <xf numFmtId="0" fontId="3" fillId="0" borderId="13" xfId="1" applyFont="1" applyBorder="1"/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left" indent="1"/>
    </xf>
    <xf numFmtId="0" fontId="7" fillId="0" borderId="20" xfId="1" applyFont="1" applyBorder="1" applyAlignment="1">
      <alignment horizontal="center"/>
    </xf>
    <xf numFmtId="164" fontId="7" fillId="7" borderId="20" xfId="1" applyNumberFormat="1" applyFont="1" applyFill="1" applyBorder="1" applyAlignment="1">
      <alignment horizontal="center"/>
    </xf>
    <xf numFmtId="0" fontId="7" fillId="0" borderId="21" xfId="1" applyFont="1" applyBorder="1" applyAlignment="1">
      <alignment horizontal="left" indent="1"/>
    </xf>
    <xf numFmtId="0" fontId="7" fillId="0" borderId="22" xfId="1" applyFont="1" applyBorder="1"/>
    <xf numFmtId="4" fontId="7" fillId="7" borderId="20" xfId="1" applyNumberFormat="1" applyFont="1" applyFill="1" applyBorder="1" applyAlignment="1">
      <alignment horizontal="center"/>
    </xf>
    <xf numFmtId="0" fontId="3" fillId="0" borderId="12" xfId="1" applyFont="1" applyBorder="1"/>
    <xf numFmtId="0" fontId="7" fillId="0" borderId="14" xfId="1" applyFont="1" applyBorder="1" applyAlignment="1">
      <alignment horizontal="left" indent="1"/>
    </xf>
    <xf numFmtId="0" fontId="7" fillId="0" borderId="15" xfId="1" applyFont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165" fontId="7" fillId="6" borderId="20" xfId="1" applyNumberFormat="1" applyFont="1" applyFill="1" applyBorder="1" applyAlignment="1">
      <alignment horizontal="right" vertical="center" indent="1"/>
    </xf>
    <xf numFmtId="0" fontId="7" fillId="5" borderId="20" xfId="1" applyFont="1" applyFill="1" applyBorder="1" applyAlignment="1">
      <alignment horizontal="center"/>
    </xf>
    <xf numFmtId="0" fontId="3" fillId="0" borderId="4" xfId="1" applyFont="1" applyBorder="1"/>
    <xf numFmtId="2" fontId="7" fillId="7" borderId="20" xfId="1" applyNumberFormat="1" applyFont="1" applyFill="1" applyBorder="1" applyAlignment="1">
      <alignment horizontal="center" vertical="center"/>
    </xf>
    <xf numFmtId="0" fontId="7" fillId="0" borderId="6" xfId="1" applyFont="1" applyBorder="1"/>
    <xf numFmtId="0" fontId="8" fillId="0" borderId="12" xfId="1" applyFont="1" applyBorder="1" applyAlignment="1">
      <alignment horizontal="left" indent="1"/>
    </xf>
    <xf numFmtId="0" fontId="10" fillId="0" borderId="12" xfId="1" applyFont="1" applyBorder="1"/>
    <xf numFmtId="0" fontId="7" fillId="0" borderId="2" xfId="1" applyFont="1" applyBorder="1"/>
    <xf numFmtId="0" fontId="7" fillId="0" borderId="2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left" vertical="center" indent="1"/>
    </xf>
    <xf numFmtId="2" fontId="7" fillId="5" borderId="20" xfId="1" applyNumberFormat="1" applyFont="1" applyFill="1" applyBorder="1" applyAlignment="1">
      <alignment horizontal="right" vertical="center" indent="1"/>
    </xf>
    <xf numFmtId="2" fontId="7" fillId="6" borderId="20" xfId="1" applyNumberFormat="1" applyFont="1" applyFill="1" applyBorder="1" applyAlignment="1">
      <alignment horizontal="right" indent="1"/>
    </xf>
    <xf numFmtId="2" fontId="7" fillId="0" borderId="20" xfId="1" applyNumberFormat="1" applyFont="1" applyBorder="1" applyAlignment="1">
      <alignment horizontal="right"/>
    </xf>
    <xf numFmtId="2" fontId="7" fillId="7" borderId="20" xfId="1" applyNumberFormat="1" applyFont="1" applyFill="1" applyBorder="1" applyAlignment="1">
      <alignment horizontal="right" vertical="center" indent="1"/>
    </xf>
    <xf numFmtId="1" fontId="7" fillId="5" borderId="20" xfId="1" applyNumberFormat="1" applyFont="1" applyFill="1" applyBorder="1" applyAlignment="1">
      <alignment horizontal="right" vertical="center" indent="1"/>
    </xf>
    <xf numFmtId="1" fontId="7" fillId="6" borderId="20" xfId="1" applyNumberFormat="1" applyFont="1" applyFill="1" applyBorder="1" applyAlignment="1">
      <alignment horizontal="right" indent="1"/>
    </xf>
    <xf numFmtId="0" fontId="7" fillId="0" borderId="7" xfId="1" applyFont="1" applyBorder="1" applyAlignment="1">
      <alignment horizontal="left" vertical="center" indent="1"/>
    </xf>
    <xf numFmtId="0" fontId="7" fillId="0" borderId="17" xfId="1" applyFont="1" applyBorder="1" applyAlignment="1">
      <alignment horizontal="center"/>
    </xf>
    <xf numFmtId="0" fontId="7" fillId="0" borderId="2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13" fillId="0" borderId="0" xfId="1" applyFont="1" applyAlignment="1">
      <alignment horizontal="left"/>
    </xf>
    <xf numFmtId="0" fontId="7" fillId="0" borderId="22" xfId="1" applyFont="1" applyBorder="1" applyAlignment="1">
      <alignment horizontal="left" indent="2"/>
    </xf>
    <xf numFmtId="0" fontId="7" fillId="0" borderId="20" xfId="1" applyFont="1" applyBorder="1"/>
    <xf numFmtId="0" fontId="7" fillId="0" borderId="7" xfId="1" applyFont="1" applyBorder="1" applyAlignment="1">
      <alignment horizontal="left" indent="2"/>
    </xf>
    <xf numFmtId="0" fontId="8" fillId="0" borderId="12" xfId="1" applyFont="1" applyBorder="1"/>
    <xf numFmtId="0" fontId="6" fillId="0" borderId="0" xfId="1" applyFont="1" applyAlignment="1">
      <alignment wrapText="1"/>
    </xf>
    <xf numFmtId="0" fontId="7" fillId="0" borderId="22" xfId="1" applyFont="1" applyBorder="1" applyAlignment="1">
      <alignment horizontal="left" indent="1"/>
    </xf>
    <xf numFmtId="165" fontId="7" fillId="5" borderId="20" xfId="1" applyNumberFormat="1" applyFont="1" applyFill="1" applyBorder="1" applyAlignment="1">
      <alignment horizontal="right" vertical="center" indent="1"/>
    </xf>
    <xf numFmtId="0" fontId="7" fillId="0" borderId="7" xfId="1" applyFont="1" applyBorder="1" applyAlignment="1">
      <alignment horizontal="left" indent="1"/>
    </xf>
    <xf numFmtId="165" fontId="7" fillId="6" borderId="20" xfId="1" applyNumberFormat="1" applyFont="1" applyFill="1" applyBorder="1"/>
    <xf numFmtId="1" fontId="7" fillId="6" borderId="20" xfId="1" applyNumberFormat="1" applyFont="1" applyFill="1" applyBorder="1"/>
    <xf numFmtId="0" fontId="7" fillId="0" borderId="9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0" fillId="0" borderId="2" xfId="1" applyFont="1" applyBorder="1"/>
    <xf numFmtId="0" fontId="13" fillId="0" borderId="0" xfId="1" applyFont="1"/>
    <xf numFmtId="0" fontId="7" fillId="0" borderId="22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8" fillId="0" borderId="2" xfId="1" applyFont="1" applyBorder="1"/>
    <xf numFmtId="0" fontId="7" fillId="0" borderId="4" xfId="1" applyFont="1" applyBorder="1" applyAlignment="1">
      <alignment horizontal="center"/>
    </xf>
    <xf numFmtId="0" fontId="7" fillId="0" borderId="1" xfId="1" applyFont="1" applyBorder="1"/>
    <xf numFmtId="0" fontId="7" fillId="8" borderId="4" xfId="1" applyFont="1" applyFill="1" applyBorder="1"/>
    <xf numFmtId="0" fontId="7" fillId="0" borderId="4" xfId="1" applyFont="1" applyBorder="1"/>
    <xf numFmtId="0" fontId="7" fillId="8" borderId="0" xfId="1" applyFont="1" applyFill="1"/>
    <xf numFmtId="0" fontId="3" fillId="8" borderId="0" xfId="1" applyFont="1" applyFill="1"/>
    <xf numFmtId="0" fontId="7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/>
    <xf numFmtId="49" fontId="2" fillId="0" borderId="0" xfId="1" applyNumberFormat="1"/>
    <xf numFmtId="0" fontId="2" fillId="0" borderId="0" xfId="3"/>
    <xf numFmtId="49" fontId="2" fillId="0" borderId="0" xfId="3" applyNumberFormat="1"/>
    <xf numFmtId="49" fontId="2" fillId="0" borderId="0" xfId="1" quotePrefix="1" applyNumberFormat="1"/>
    <xf numFmtId="0" fontId="15" fillId="0" borderId="0" xfId="4" applyFont="1"/>
    <xf numFmtId="0" fontId="0" fillId="0" borderId="0" xfId="0" quotePrefix="1"/>
    <xf numFmtId="10" fontId="7" fillId="6" borderId="20" xfId="2" applyNumberFormat="1" applyFont="1" applyFill="1" applyBorder="1" applyAlignment="1">
      <alignment horizontal="center" vertical="center"/>
    </xf>
    <xf numFmtId="2" fontId="7" fillId="0" borderId="20" xfId="1" applyNumberFormat="1" applyFont="1" applyFill="1" applyBorder="1" applyAlignment="1">
      <alignment horizontal="center"/>
    </xf>
    <xf numFmtId="2" fontId="7" fillId="0" borderId="20" xfId="1" applyNumberFormat="1" applyFont="1" applyBorder="1" applyAlignment="1">
      <alignment horizontal="center" vertical="center"/>
    </xf>
    <xf numFmtId="49" fontId="1" fillId="0" borderId="0" xfId="1" applyNumberFormat="1" applyFont="1"/>
    <xf numFmtId="0" fontId="1" fillId="0" borderId="0" xfId="1" applyFont="1"/>
    <xf numFmtId="165" fontId="7" fillId="7" borderId="20" xfId="1" applyNumberFormat="1" applyFont="1" applyFill="1" applyBorder="1" applyAlignment="1">
      <alignment horizontal="right" vertical="center" indent="1"/>
    </xf>
    <xf numFmtId="0" fontId="7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7" fillId="5" borderId="0" xfId="1" applyFont="1" applyFill="1" applyAlignment="1">
      <alignment horizontal="center"/>
    </xf>
    <xf numFmtId="0" fontId="7" fillId="0" borderId="24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4" xfId="1" applyFont="1" applyBorder="1" applyAlignment="1">
      <alignment horizontal="left" indent="1"/>
    </xf>
    <xf numFmtId="0" fontId="7" fillId="0" borderId="22" xfId="1" applyFont="1" applyBorder="1" applyAlignment="1">
      <alignment horizontal="left" indent="1"/>
    </xf>
    <xf numFmtId="0" fontId="7" fillId="6" borderId="0" xfId="1" applyFont="1" applyFill="1" applyAlignment="1">
      <alignment horizontal="center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/>
    </xf>
  </cellXfs>
  <cellStyles count="5">
    <cellStyle name="Normal" xfId="0" builtinId="0"/>
    <cellStyle name="Normal 2" xfId="1" xr:uid="{6DDB3AEA-A59A-4F40-8D6C-90F3FAEB1332}"/>
    <cellStyle name="Normal 2 2 2" xfId="3" xr:uid="{89E422F3-5C67-7644-A814-18F94957A133}"/>
    <cellStyle name="Normal 3" xfId="4" xr:uid="{23389B5F-B6A1-0D48-A61F-A35EAFF526BC}"/>
    <cellStyle name="Percent 2" xfId="2" xr:uid="{1D978FA1-9590-A14E-BE92-C4AE587F984D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2F09-0550-2440-85E7-D5B015706502}">
  <sheetPr codeName="Sheet1"/>
  <dimension ref="B8:D13"/>
  <sheetViews>
    <sheetView showGridLines="0" tabSelected="1" zoomScaleNormal="100" workbookViewId="0">
      <selection activeCell="H8" sqref="H8"/>
    </sheetView>
  </sheetViews>
  <sheetFormatPr baseColWidth="10" defaultRowHeight="16" x14ac:dyDescent="0.2"/>
  <cols>
    <col min="1" max="16384" width="10.83203125" style="1"/>
  </cols>
  <sheetData>
    <row r="8" spans="2:4" x14ac:dyDescent="0.2">
      <c r="B8" s="1" t="s">
        <v>223</v>
      </c>
    </row>
    <row r="9" spans="2:4" x14ac:dyDescent="0.2">
      <c r="C9" s="2"/>
      <c r="D9" s="1" t="s">
        <v>0</v>
      </c>
    </row>
    <row r="11" spans="2:4" x14ac:dyDescent="0.2">
      <c r="C11" s="3"/>
      <c r="D11" s="1" t="s">
        <v>2</v>
      </c>
    </row>
    <row r="13" spans="2:4" x14ac:dyDescent="0.2">
      <c r="C13" s="4"/>
      <c r="D13" s="1" t="s">
        <v>1</v>
      </c>
    </row>
  </sheetData>
  <dataConsolidate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083D-B7C6-B447-B7AA-AF476D694ADC}">
  <sheetPr codeName="Sheet2"/>
  <dimension ref="B1:L132"/>
  <sheetViews>
    <sheetView showGridLines="0" zoomScale="107" zoomScaleNormal="150" zoomScaleSheetLayoutView="84" workbookViewId="0">
      <selection activeCell="D6" sqref="D6:E6"/>
    </sheetView>
  </sheetViews>
  <sheetFormatPr baseColWidth="10" defaultRowHeight="14" customHeight="1" x14ac:dyDescent="0.2"/>
  <cols>
    <col min="1" max="1" width="1.6640625" style="1" customWidth="1"/>
    <col min="2" max="2" width="4" style="5" customWidth="1"/>
    <col min="3" max="3" width="19.6640625" style="1" customWidth="1"/>
    <col min="4" max="4" width="11" style="1" customWidth="1"/>
    <col min="5" max="10" width="11.6640625" style="1" customWidth="1"/>
    <col min="11" max="11" width="1.83203125" style="1" customWidth="1"/>
    <col min="12" max="16" width="10.83203125" style="1"/>
    <col min="17" max="17" width="18.6640625" style="1" customWidth="1"/>
    <col min="18" max="16384" width="10.83203125" style="1"/>
  </cols>
  <sheetData>
    <row r="1" spans="2:11" ht="14" customHeight="1" thickBot="1" x14ac:dyDescent="0.25"/>
    <row r="2" spans="2:11" ht="14" customHeight="1" x14ac:dyDescent="0.2">
      <c r="B2" s="6"/>
      <c r="C2" s="7"/>
      <c r="D2" s="7"/>
      <c r="E2" s="7"/>
      <c r="F2" s="7"/>
      <c r="G2" s="7"/>
      <c r="H2" s="7"/>
      <c r="I2" s="7"/>
      <c r="J2" s="7"/>
      <c r="K2" s="8"/>
    </row>
    <row r="3" spans="2:11" ht="14" customHeight="1" x14ac:dyDescent="0.2">
      <c r="B3" s="9"/>
      <c r="C3" s="105" t="s">
        <v>3</v>
      </c>
      <c r="D3" s="105"/>
      <c r="E3" s="105"/>
      <c r="F3" s="105"/>
      <c r="G3" s="105"/>
      <c r="H3" s="105"/>
      <c r="I3" s="105"/>
      <c r="J3" s="105"/>
      <c r="K3" s="10"/>
    </row>
    <row r="4" spans="2:11" ht="14" customHeight="1" thickBot="1" x14ac:dyDescent="0.25">
      <c r="B4" s="11"/>
      <c r="C4" s="12"/>
      <c r="D4" s="12"/>
      <c r="E4" s="13"/>
      <c r="F4" s="13"/>
      <c r="G4" s="13"/>
      <c r="H4" s="13"/>
      <c r="I4" s="13"/>
      <c r="J4" s="13"/>
      <c r="K4" s="14"/>
    </row>
    <row r="5" spans="2:11" ht="4" customHeight="1" x14ac:dyDescent="0.2">
      <c r="B5" s="15"/>
      <c r="C5" s="16"/>
      <c r="D5" s="16"/>
      <c r="K5" s="17"/>
    </row>
    <row r="6" spans="2:11" ht="14" customHeight="1" x14ac:dyDescent="0.2">
      <c r="B6" s="18">
        <v>1</v>
      </c>
      <c r="C6" s="19" t="s">
        <v>4</v>
      </c>
      <c r="D6" s="106"/>
      <c r="E6" s="106"/>
      <c r="F6" s="19" t="s">
        <v>5</v>
      </c>
      <c r="G6" s="104"/>
      <c r="H6" s="104"/>
      <c r="I6" s="104"/>
      <c r="J6" s="20"/>
      <c r="K6" s="17"/>
    </row>
    <row r="7" spans="2:11" ht="14" customHeight="1" x14ac:dyDescent="0.2">
      <c r="B7" s="18">
        <f>B6+1</f>
        <v>2</v>
      </c>
      <c r="C7" s="19" t="s">
        <v>6</v>
      </c>
      <c r="D7" s="104"/>
      <c r="E7" s="104"/>
      <c r="F7" s="19" t="s">
        <v>7</v>
      </c>
      <c r="G7" s="104"/>
      <c r="H7" s="104"/>
      <c r="I7" s="104"/>
      <c r="J7" s="20"/>
      <c r="K7" s="17"/>
    </row>
    <row r="8" spans="2:11" ht="14" customHeight="1" x14ac:dyDescent="0.2">
      <c r="B8" s="18">
        <f t="shared" ref="B8:B69" si="0">B7+1</f>
        <v>3</v>
      </c>
      <c r="C8" s="19" t="s">
        <v>8</v>
      </c>
      <c r="D8" s="104"/>
      <c r="E8" s="104"/>
      <c r="F8" s="19" t="s">
        <v>9</v>
      </c>
      <c r="G8" s="20"/>
      <c r="H8" s="20"/>
      <c r="I8" s="20"/>
      <c r="J8" s="20"/>
      <c r="K8" s="17"/>
    </row>
    <row r="9" spans="2:11" ht="14" customHeight="1" x14ac:dyDescent="0.2">
      <c r="B9" s="18">
        <f t="shared" si="0"/>
        <v>4</v>
      </c>
      <c r="C9" s="19" t="s">
        <v>10</v>
      </c>
      <c r="D9" s="104"/>
      <c r="E9" s="104"/>
      <c r="F9" s="19" t="s">
        <v>11</v>
      </c>
      <c r="G9" s="111"/>
      <c r="H9" s="104"/>
      <c r="I9" s="104"/>
      <c r="J9" s="20"/>
      <c r="K9" s="17"/>
    </row>
    <row r="10" spans="2:11" ht="14" customHeight="1" x14ac:dyDescent="0.2">
      <c r="B10" s="18">
        <f t="shared" si="0"/>
        <v>5</v>
      </c>
      <c r="C10" s="19" t="s">
        <v>12</v>
      </c>
      <c r="D10" s="104"/>
      <c r="E10" s="104"/>
      <c r="F10" s="20"/>
      <c r="G10" s="20"/>
      <c r="H10" s="20"/>
      <c r="I10" s="20"/>
      <c r="J10" s="20"/>
      <c r="K10" s="17"/>
    </row>
    <row r="11" spans="2:11" ht="14" customHeight="1" x14ac:dyDescent="0.2">
      <c r="B11" s="18">
        <f t="shared" si="0"/>
        <v>6</v>
      </c>
      <c r="C11" s="19" t="s">
        <v>13</v>
      </c>
      <c r="D11" s="104"/>
      <c r="E11" s="104"/>
      <c r="F11" s="20"/>
      <c r="G11" s="20"/>
      <c r="H11" s="20"/>
      <c r="I11" s="20"/>
      <c r="J11" s="20"/>
      <c r="K11" s="17"/>
    </row>
    <row r="12" spans="2:11" ht="4" customHeight="1" thickBot="1" x14ac:dyDescent="0.25">
      <c r="B12" s="18">
        <f t="shared" si="0"/>
        <v>7</v>
      </c>
      <c r="C12" s="21"/>
      <c r="D12" s="21"/>
      <c r="E12" s="21"/>
      <c r="F12" s="21"/>
      <c r="G12" s="21"/>
      <c r="H12" s="21"/>
      <c r="I12" s="21"/>
      <c r="J12" s="21"/>
      <c r="K12" s="14"/>
    </row>
    <row r="13" spans="2:11" ht="14" customHeight="1" thickBot="1" x14ac:dyDescent="0.25">
      <c r="B13" s="18">
        <f t="shared" si="0"/>
        <v>8</v>
      </c>
      <c r="C13" s="22" t="s">
        <v>14</v>
      </c>
      <c r="D13" s="23"/>
      <c r="E13" s="23"/>
      <c r="F13" s="24"/>
      <c r="G13" s="22" t="s">
        <v>15</v>
      </c>
      <c r="H13" s="23"/>
      <c r="I13" s="23"/>
      <c r="J13" s="23"/>
      <c r="K13" s="25"/>
    </row>
    <row r="14" spans="2:11" ht="14" customHeight="1" x14ac:dyDescent="0.2">
      <c r="B14" s="18">
        <f t="shared" si="0"/>
        <v>9</v>
      </c>
      <c r="C14" s="26" t="s">
        <v>16</v>
      </c>
      <c r="D14" s="27" t="s">
        <v>17</v>
      </c>
      <c r="E14" s="28" t="s">
        <v>18</v>
      </c>
      <c r="G14" s="112" t="s">
        <v>16</v>
      </c>
      <c r="H14" s="113"/>
      <c r="I14" s="29" t="s">
        <v>17</v>
      </c>
      <c r="J14" s="30" t="s">
        <v>18</v>
      </c>
      <c r="K14" s="8"/>
    </row>
    <row r="15" spans="2:11" ht="14" customHeight="1" x14ac:dyDescent="0.2">
      <c r="B15" s="18">
        <f t="shared" si="0"/>
        <v>10</v>
      </c>
      <c r="C15" s="31" t="s">
        <v>19</v>
      </c>
      <c r="D15" s="32" t="s">
        <v>20</v>
      </c>
      <c r="E15" s="33"/>
      <c r="G15" s="34" t="s">
        <v>21</v>
      </c>
      <c r="H15" s="35"/>
      <c r="I15" s="32" t="s">
        <v>22</v>
      </c>
      <c r="J15" s="36"/>
      <c r="K15" s="17"/>
    </row>
    <row r="16" spans="2:11" ht="14" customHeight="1" x14ac:dyDescent="0.2">
      <c r="B16" s="18">
        <f t="shared" si="0"/>
        <v>11</v>
      </c>
      <c r="C16" s="31" t="s">
        <v>23</v>
      </c>
      <c r="D16" s="32" t="s">
        <v>24</v>
      </c>
      <c r="E16" s="33"/>
      <c r="G16" s="34" t="s">
        <v>25</v>
      </c>
      <c r="H16" s="35"/>
      <c r="I16" s="32" t="s">
        <v>26</v>
      </c>
      <c r="J16" s="36"/>
      <c r="K16" s="17"/>
    </row>
    <row r="17" spans="2:11" ht="14" customHeight="1" thickBot="1" x14ac:dyDescent="0.25">
      <c r="B17" s="18">
        <f t="shared" si="0"/>
        <v>12</v>
      </c>
      <c r="G17" s="34" t="s">
        <v>27</v>
      </c>
      <c r="H17" s="35"/>
      <c r="I17" s="32" t="s">
        <v>26</v>
      </c>
      <c r="J17" s="36"/>
      <c r="K17" s="17"/>
    </row>
    <row r="18" spans="2:11" ht="14" customHeight="1" thickBot="1" x14ac:dyDescent="0.25">
      <c r="B18" s="18">
        <f t="shared" si="0"/>
        <v>13</v>
      </c>
      <c r="C18" s="22" t="s">
        <v>28</v>
      </c>
      <c r="D18" s="37"/>
      <c r="E18" s="37"/>
      <c r="F18" s="25"/>
      <c r="G18" s="34" t="s">
        <v>29</v>
      </c>
      <c r="H18" s="35"/>
      <c r="I18" s="32" t="s">
        <v>26</v>
      </c>
      <c r="J18" s="36"/>
      <c r="K18" s="17"/>
    </row>
    <row r="19" spans="2:11" ht="14" customHeight="1" x14ac:dyDescent="0.2">
      <c r="B19" s="18">
        <f t="shared" si="0"/>
        <v>14</v>
      </c>
      <c r="C19" s="38" t="s">
        <v>30</v>
      </c>
      <c r="D19" s="39" t="s">
        <v>31</v>
      </c>
      <c r="E19" s="40"/>
      <c r="F19" s="41"/>
      <c r="G19" s="34" t="s">
        <v>32</v>
      </c>
      <c r="H19" s="35"/>
      <c r="I19" s="32" t="s">
        <v>26</v>
      </c>
      <c r="J19" s="36"/>
      <c r="K19" s="17"/>
    </row>
    <row r="20" spans="2:11" ht="14" customHeight="1" x14ac:dyDescent="0.2">
      <c r="B20" s="18">
        <f t="shared" si="0"/>
        <v>15</v>
      </c>
      <c r="C20" s="31" t="s">
        <v>33</v>
      </c>
      <c r="D20" s="32" t="s">
        <v>31</v>
      </c>
      <c r="E20" s="42"/>
      <c r="F20" s="41"/>
      <c r="G20" s="43"/>
      <c r="K20" s="17"/>
    </row>
    <row r="21" spans="2:11" ht="14" customHeight="1" x14ac:dyDescent="0.2">
      <c r="B21" s="18">
        <f t="shared" si="0"/>
        <v>16</v>
      </c>
      <c r="C21" s="31" t="s">
        <v>34</v>
      </c>
      <c r="D21" s="32" t="s">
        <v>35</v>
      </c>
      <c r="E21" s="44"/>
      <c r="F21" s="41"/>
      <c r="G21" s="43"/>
      <c r="K21" s="17"/>
    </row>
    <row r="22" spans="2:11" ht="10" customHeight="1" thickBot="1" x14ac:dyDescent="0.25">
      <c r="B22" s="18">
        <f t="shared" si="0"/>
        <v>17</v>
      </c>
      <c r="C22" s="20"/>
      <c r="D22" s="20"/>
      <c r="E22" s="20"/>
      <c r="F22" s="20"/>
      <c r="G22" s="45"/>
      <c r="H22" s="21"/>
      <c r="I22" s="21"/>
      <c r="J22" s="21"/>
      <c r="K22" s="14"/>
    </row>
    <row r="23" spans="2:11" ht="14" customHeight="1" thickBot="1" x14ac:dyDescent="0.25">
      <c r="B23" s="18">
        <f t="shared" si="0"/>
        <v>18</v>
      </c>
      <c r="C23" s="46" t="s">
        <v>36</v>
      </c>
      <c r="D23" s="47"/>
      <c r="E23" s="23"/>
      <c r="F23" s="22" t="s">
        <v>37</v>
      </c>
      <c r="G23" s="23"/>
      <c r="H23" s="23"/>
      <c r="I23" s="23"/>
      <c r="J23" s="23"/>
      <c r="K23" s="25"/>
    </row>
    <row r="24" spans="2:11" ht="14" customHeight="1" x14ac:dyDescent="0.2">
      <c r="B24" s="18">
        <f t="shared" si="0"/>
        <v>19</v>
      </c>
      <c r="C24" s="48"/>
      <c r="D24" s="49"/>
      <c r="E24" s="49"/>
      <c r="F24" s="114" t="s">
        <v>38</v>
      </c>
      <c r="G24" s="114"/>
      <c r="H24" s="114" t="s">
        <v>39</v>
      </c>
      <c r="I24" s="114"/>
      <c r="J24" s="48"/>
      <c r="K24" s="8"/>
    </row>
    <row r="25" spans="2:11" ht="24" x14ac:dyDescent="0.2">
      <c r="B25" s="18">
        <f t="shared" si="0"/>
        <v>20</v>
      </c>
      <c r="C25" s="50" t="s">
        <v>16</v>
      </c>
      <c r="D25" s="51" t="s">
        <v>17</v>
      </c>
      <c r="E25" s="51" t="s">
        <v>40</v>
      </c>
      <c r="F25" s="51" t="s">
        <v>41</v>
      </c>
      <c r="G25" s="51" t="s">
        <v>42</v>
      </c>
      <c r="H25" s="51" t="s">
        <v>41</v>
      </c>
      <c r="I25" s="52" t="s">
        <v>42</v>
      </c>
      <c r="J25" s="51" t="s">
        <v>43</v>
      </c>
      <c r="K25" s="53"/>
    </row>
    <row r="26" spans="2:11" ht="14" customHeight="1" x14ac:dyDescent="0.2">
      <c r="B26" s="18">
        <f t="shared" si="0"/>
        <v>21</v>
      </c>
      <c r="C26" s="54" t="s">
        <v>44</v>
      </c>
      <c r="D26" s="32" t="s">
        <v>35</v>
      </c>
      <c r="E26" s="55"/>
      <c r="F26" s="56">
        <f>RatedPointQ</f>
        <v>0</v>
      </c>
      <c r="G26" s="56">
        <f>RatedPointQ</f>
        <v>0</v>
      </c>
      <c r="H26" s="98" t="s">
        <v>20</v>
      </c>
      <c r="I26" s="98" t="s">
        <v>20</v>
      </c>
      <c r="J26" s="100" t="s">
        <v>20</v>
      </c>
      <c r="K26" s="17"/>
    </row>
    <row r="27" spans="2:11" ht="14" customHeight="1" x14ac:dyDescent="0.2">
      <c r="B27" s="18">
        <f t="shared" si="0"/>
        <v>22</v>
      </c>
      <c r="C27" s="54" t="s">
        <v>45</v>
      </c>
      <c r="D27" s="32" t="s">
        <v>26</v>
      </c>
      <c r="E27" s="55"/>
      <c r="F27" s="56"/>
      <c r="G27" s="56"/>
      <c r="H27" s="98" t="str">
        <f>IF(AND(RatedPointHead&lt;&gt;0,RatedPointHeadPoly&lt;&gt;0),1- RatedPointHead/RatedPointHeadPoly,"-")</f>
        <v>-</v>
      </c>
      <c r="I27" s="98" t="str">
        <f>IF(AND(RatedPointHead&lt;&gt;0,RatedPointHeadPoly&lt;&gt;0),1- RatedPointHead/RatedPointHeadSpline,"-")</f>
        <v>-</v>
      </c>
      <c r="J27" s="98">
        <f>IF(RatedPointHead&lt;=75,0.03,IF(RatedPointHead&lt;=300,0.03,0.03))</f>
        <v>0.03</v>
      </c>
      <c r="K27" s="17"/>
    </row>
    <row r="28" spans="2:11" ht="14" customHeight="1" x14ac:dyDescent="0.2">
      <c r="B28" s="18">
        <f t="shared" si="0"/>
        <v>23</v>
      </c>
      <c r="C28" s="54" t="s">
        <v>46</v>
      </c>
      <c r="D28" s="32" t="s">
        <v>47</v>
      </c>
      <c r="E28" s="55"/>
      <c r="F28" s="56"/>
      <c r="G28" s="56"/>
      <c r="H28" s="98" t="str">
        <f>IF(AND(RatedPointDriverPower&lt;&gt;0,RatedPointDriverPowerPoly&lt;&gt;0),1-RatedPointDriverPower/RatedPointDriverPowerPoly,"-")</f>
        <v>-</v>
      </c>
      <c r="I28" s="98" t="str">
        <f>IF(AND(RatedPointDriverPower&lt;&gt;0,RatedPointDriverPowerPoly&lt;&gt;0),1-RatedPointDriverPower/RatedPointDriverPowerSpline,"-")</f>
        <v>-</v>
      </c>
      <c r="J28" s="98">
        <f>IF(RatedPointHead&lt;=75,0.03,IF(RatedPointHead&lt;=300,0.08,0.05))</f>
        <v>0.03</v>
      </c>
      <c r="K28" s="17"/>
    </row>
    <row r="29" spans="2:11" ht="14" customHeight="1" x14ac:dyDescent="0.2">
      <c r="B29" s="18">
        <f t="shared" si="0"/>
        <v>24</v>
      </c>
      <c r="C29" s="54" t="s">
        <v>48</v>
      </c>
      <c r="D29" s="32" t="s">
        <v>49</v>
      </c>
      <c r="E29" s="58"/>
      <c r="F29" s="56"/>
      <c r="G29" s="56"/>
      <c r="H29" s="98" t="str">
        <f>IF(AND(RatedPointEfficiency&lt;&gt;0,RatedPointEfficiencyPoly&lt;&gt;0),1-RatedPointEfficiency/RatedPointEfficiencyPoly,"-")</f>
        <v>-</v>
      </c>
      <c r="I29" s="98" t="str">
        <f>IF(AND(RatedPointEfficiency&lt;&gt;0,RatedPointEfficiencyPoly&lt;&gt;0),1-RatedPointEfficiency/RatedPointEfficiencySpline,"-")</f>
        <v>-</v>
      </c>
      <c r="J29" s="100" t="s">
        <v>20</v>
      </c>
      <c r="K29" s="17"/>
    </row>
    <row r="30" spans="2:11" ht="14" customHeight="1" x14ac:dyDescent="0.2">
      <c r="B30" s="18">
        <f t="shared" si="0"/>
        <v>25</v>
      </c>
      <c r="C30" s="54" t="s">
        <v>50</v>
      </c>
      <c r="D30" s="32" t="s">
        <v>26</v>
      </c>
      <c r="E30" s="58"/>
      <c r="F30" s="57"/>
      <c r="G30" s="57"/>
      <c r="H30" s="57"/>
      <c r="I30" s="57"/>
      <c r="J30" s="57"/>
      <c r="K30" s="17"/>
    </row>
    <row r="31" spans="2:11" ht="14" customHeight="1" x14ac:dyDescent="0.2">
      <c r="B31" s="18">
        <f t="shared" si="0"/>
        <v>26</v>
      </c>
      <c r="C31" s="54" t="s">
        <v>51</v>
      </c>
      <c r="D31" s="32" t="s">
        <v>26</v>
      </c>
      <c r="E31" s="58"/>
      <c r="F31" s="57"/>
      <c r="G31" s="57"/>
      <c r="H31" s="57"/>
      <c r="I31" s="57"/>
      <c r="J31" s="57"/>
      <c r="K31" s="17"/>
    </row>
    <row r="32" spans="2:11" ht="14" customHeight="1" x14ac:dyDescent="0.2">
      <c r="B32" s="18">
        <f t="shared" si="0"/>
        <v>27</v>
      </c>
      <c r="C32" s="54" t="s">
        <v>52</v>
      </c>
      <c r="D32" s="32" t="s">
        <v>53</v>
      </c>
      <c r="E32" s="59"/>
      <c r="F32" s="60">
        <f>RatedPointN</f>
        <v>0</v>
      </c>
      <c r="G32" s="60">
        <f>RatedPointN</f>
        <v>0</v>
      </c>
      <c r="H32" s="99" t="s">
        <v>20</v>
      </c>
      <c r="I32" s="99" t="s">
        <v>20</v>
      </c>
      <c r="J32" s="99" t="s">
        <v>20</v>
      </c>
      <c r="K32" s="17"/>
    </row>
    <row r="33" spans="2:12" ht="10" customHeight="1" thickBot="1" x14ac:dyDescent="0.25">
      <c r="B33" s="18">
        <f t="shared" si="0"/>
        <v>28</v>
      </c>
      <c r="C33" s="61"/>
      <c r="D33" s="21"/>
      <c r="E33" s="21"/>
      <c r="F33" s="21"/>
      <c r="G33" s="21"/>
      <c r="H33" s="21"/>
      <c r="I33" s="21"/>
      <c r="J33" s="21"/>
      <c r="K33" s="14"/>
    </row>
    <row r="34" spans="2:12" ht="14" customHeight="1" thickBot="1" x14ac:dyDescent="0.25">
      <c r="B34" s="18">
        <f t="shared" si="0"/>
        <v>29</v>
      </c>
      <c r="C34" s="46" t="s">
        <v>54</v>
      </c>
      <c r="D34" s="47"/>
      <c r="E34" s="23"/>
      <c r="F34" s="23"/>
      <c r="G34" s="23"/>
      <c r="H34" s="23"/>
      <c r="I34" s="23"/>
      <c r="J34" s="23"/>
      <c r="K34" s="25"/>
    </row>
    <row r="35" spans="2:12" ht="24" x14ac:dyDescent="0.2">
      <c r="B35" s="18">
        <f t="shared" si="0"/>
        <v>30</v>
      </c>
      <c r="C35" s="62" t="s">
        <v>16</v>
      </c>
      <c r="D35" s="63" t="s">
        <v>55</v>
      </c>
      <c r="E35" s="29" t="s">
        <v>56</v>
      </c>
      <c r="F35" s="29" t="s">
        <v>57</v>
      </c>
      <c r="G35" s="29" t="s">
        <v>58</v>
      </c>
      <c r="H35" s="29" t="s">
        <v>40</v>
      </c>
      <c r="I35" s="29" t="s">
        <v>59</v>
      </c>
      <c r="J35" s="29" t="s">
        <v>60</v>
      </c>
      <c r="K35" s="64"/>
    </row>
    <row r="36" spans="2:12" ht="14" customHeight="1" x14ac:dyDescent="0.2">
      <c r="B36" s="18">
        <f t="shared" si="0"/>
        <v>31</v>
      </c>
      <c r="C36" s="65" t="s">
        <v>61</v>
      </c>
      <c r="D36" s="20"/>
      <c r="E36" s="20"/>
      <c r="F36" s="20"/>
      <c r="G36" s="20"/>
      <c r="H36" s="20"/>
      <c r="I36" s="20"/>
      <c r="J36" s="20"/>
      <c r="K36" s="17"/>
    </row>
    <row r="37" spans="2:12" ht="14" customHeight="1" x14ac:dyDescent="0.2">
      <c r="B37" s="18">
        <f t="shared" si="0"/>
        <v>32</v>
      </c>
      <c r="C37" s="66" t="s">
        <v>62</v>
      </c>
      <c r="D37" s="67"/>
      <c r="E37" s="67"/>
      <c r="F37" s="67"/>
      <c r="G37" s="67"/>
      <c r="H37" s="67"/>
      <c r="I37" s="67"/>
      <c r="J37" s="67"/>
      <c r="K37" s="17"/>
    </row>
    <row r="38" spans="2:12" ht="14" customHeight="1" x14ac:dyDescent="0.2">
      <c r="B38" s="18">
        <f t="shared" si="0"/>
        <v>33</v>
      </c>
      <c r="C38" s="66" t="s">
        <v>63</v>
      </c>
      <c r="D38" s="67"/>
      <c r="E38" s="67"/>
      <c r="F38" s="67"/>
      <c r="G38" s="67"/>
      <c r="H38" s="67"/>
      <c r="I38" s="67"/>
      <c r="J38" s="67"/>
      <c r="K38" s="17"/>
    </row>
    <row r="39" spans="2:12" ht="14" customHeight="1" x14ac:dyDescent="0.2">
      <c r="B39" s="18">
        <f t="shared" si="0"/>
        <v>34</v>
      </c>
      <c r="C39" s="66" t="s">
        <v>64</v>
      </c>
      <c r="D39" s="67"/>
      <c r="E39" s="67"/>
      <c r="F39" s="67"/>
      <c r="G39" s="67"/>
      <c r="H39" s="67"/>
      <c r="I39" s="67"/>
      <c r="J39" s="67"/>
      <c r="K39" s="17"/>
    </row>
    <row r="40" spans="2:12" ht="14" customHeight="1" x14ac:dyDescent="0.2">
      <c r="B40" s="18">
        <f t="shared" si="0"/>
        <v>35</v>
      </c>
      <c r="C40" s="66" t="s">
        <v>65</v>
      </c>
      <c r="D40" s="67"/>
      <c r="E40" s="67"/>
      <c r="F40" s="67"/>
      <c r="G40" s="67"/>
      <c r="H40" s="67"/>
      <c r="I40" s="67"/>
      <c r="J40" s="67"/>
      <c r="K40" s="17"/>
    </row>
    <row r="41" spans="2:12" ht="14" customHeight="1" x14ac:dyDescent="0.2">
      <c r="B41" s="18">
        <f t="shared" si="0"/>
        <v>36</v>
      </c>
      <c r="C41" s="65" t="s">
        <v>66</v>
      </c>
      <c r="D41" s="20"/>
      <c r="E41" s="20"/>
      <c r="F41" s="20"/>
      <c r="G41" s="20"/>
      <c r="H41" s="20"/>
      <c r="I41" s="20"/>
      <c r="J41" s="20"/>
      <c r="K41" s="17"/>
    </row>
    <row r="42" spans="2:12" ht="14" customHeight="1" x14ac:dyDescent="0.2">
      <c r="B42" s="18">
        <f t="shared" si="0"/>
        <v>37</v>
      </c>
      <c r="C42" s="66" t="s">
        <v>62</v>
      </c>
      <c r="D42" s="67"/>
      <c r="E42" s="67"/>
      <c r="F42" s="67"/>
      <c r="G42" s="67"/>
      <c r="H42" s="67"/>
      <c r="I42" s="67"/>
      <c r="J42" s="67"/>
      <c r="K42" s="17"/>
    </row>
    <row r="43" spans="2:12" ht="14" customHeight="1" x14ac:dyDescent="0.2">
      <c r="B43" s="18">
        <f t="shared" si="0"/>
        <v>38</v>
      </c>
      <c r="C43" s="66" t="s">
        <v>63</v>
      </c>
      <c r="D43" s="67"/>
      <c r="E43" s="67"/>
      <c r="F43" s="67"/>
      <c r="G43" s="67"/>
      <c r="H43" s="67"/>
      <c r="I43" s="67"/>
      <c r="J43" s="67"/>
      <c r="K43" s="17"/>
    </row>
    <row r="44" spans="2:12" ht="14" customHeight="1" x14ac:dyDescent="0.2">
      <c r="B44" s="18">
        <f t="shared" si="0"/>
        <v>39</v>
      </c>
      <c r="C44" s="66" t="s">
        <v>64</v>
      </c>
      <c r="D44" s="67"/>
      <c r="E44" s="67"/>
      <c r="F44" s="67"/>
      <c r="G44" s="67"/>
      <c r="H44" s="67"/>
      <c r="I44" s="67"/>
      <c r="J44" s="67"/>
      <c r="K44" s="17"/>
    </row>
    <row r="45" spans="2:12" ht="14" customHeight="1" x14ac:dyDescent="0.2">
      <c r="B45" s="18">
        <f t="shared" si="0"/>
        <v>40</v>
      </c>
      <c r="C45" s="66" t="s">
        <v>65</v>
      </c>
      <c r="D45" s="67"/>
      <c r="E45" s="67"/>
      <c r="F45" s="67"/>
      <c r="G45" s="67"/>
      <c r="H45" s="67"/>
      <c r="I45" s="67"/>
      <c r="J45" s="67"/>
      <c r="K45" s="17"/>
    </row>
    <row r="46" spans="2:12" ht="10" customHeight="1" thickBot="1" x14ac:dyDescent="0.25">
      <c r="B46" s="18">
        <f t="shared" si="0"/>
        <v>41</v>
      </c>
      <c r="C46" s="68"/>
      <c r="D46" s="21"/>
      <c r="E46" s="21"/>
      <c r="F46" s="21"/>
      <c r="G46" s="21"/>
      <c r="H46" s="21"/>
      <c r="I46" s="21"/>
      <c r="J46" s="21"/>
      <c r="K46" s="14"/>
    </row>
    <row r="47" spans="2:12" ht="14" customHeight="1" thickBot="1" x14ac:dyDescent="0.25">
      <c r="B47" s="18">
        <f t="shared" si="0"/>
        <v>42</v>
      </c>
      <c r="C47" s="69" t="s">
        <v>67</v>
      </c>
      <c r="D47" s="23"/>
      <c r="E47" s="23"/>
      <c r="F47" s="23"/>
      <c r="G47" s="23"/>
      <c r="H47" s="23"/>
      <c r="I47" s="23"/>
      <c r="J47" s="23"/>
      <c r="K47" s="25"/>
    </row>
    <row r="48" spans="2:12" ht="24" x14ac:dyDescent="0.2">
      <c r="B48" s="18">
        <f t="shared" si="0"/>
        <v>43</v>
      </c>
      <c r="C48" s="62" t="s">
        <v>16</v>
      </c>
      <c r="D48" s="63" t="s">
        <v>55</v>
      </c>
      <c r="E48" s="29" t="s">
        <v>56</v>
      </c>
      <c r="F48" s="29" t="s">
        <v>57</v>
      </c>
      <c r="G48" s="29" t="s">
        <v>58</v>
      </c>
      <c r="H48" s="29" t="s">
        <v>40</v>
      </c>
      <c r="I48" s="29" t="s">
        <v>59</v>
      </c>
      <c r="J48" s="29" t="s">
        <v>60</v>
      </c>
      <c r="K48" s="64"/>
      <c r="L48" s="70"/>
    </row>
    <row r="49" spans="2:12" ht="14" customHeight="1" x14ac:dyDescent="0.2">
      <c r="B49" s="18">
        <f t="shared" si="0"/>
        <v>44</v>
      </c>
      <c r="C49" s="71" t="s">
        <v>44</v>
      </c>
      <c r="D49" s="32" t="s">
        <v>35</v>
      </c>
      <c r="E49" s="72"/>
      <c r="F49" s="72"/>
      <c r="G49" s="72"/>
      <c r="H49" s="72"/>
      <c r="I49" s="72"/>
      <c r="J49" s="72"/>
      <c r="K49" s="17"/>
    </row>
    <row r="50" spans="2:12" ht="14" customHeight="1" x14ac:dyDescent="0.2">
      <c r="B50" s="18">
        <f t="shared" si="0"/>
        <v>45</v>
      </c>
      <c r="C50" s="71" t="s">
        <v>68</v>
      </c>
      <c r="D50" s="32" t="s">
        <v>69</v>
      </c>
      <c r="E50" s="72"/>
      <c r="F50" s="72"/>
      <c r="G50" s="72"/>
      <c r="H50" s="72"/>
      <c r="I50" s="72"/>
      <c r="J50" s="72"/>
      <c r="K50" s="17"/>
    </row>
    <row r="51" spans="2:12" ht="14" customHeight="1" x14ac:dyDescent="0.2">
      <c r="B51" s="18">
        <f t="shared" si="0"/>
        <v>46</v>
      </c>
      <c r="C51" s="71" t="s">
        <v>70</v>
      </c>
      <c r="D51" s="32" t="s">
        <v>69</v>
      </c>
      <c r="E51" s="72"/>
      <c r="F51" s="72"/>
      <c r="G51" s="72"/>
      <c r="H51" s="72"/>
      <c r="I51" s="72"/>
      <c r="J51" s="72"/>
      <c r="K51" s="17"/>
    </row>
    <row r="52" spans="2:12" ht="14" customHeight="1" x14ac:dyDescent="0.2">
      <c r="B52" s="18">
        <f t="shared" si="0"/>
        <v>47</v>
      </c>
      <c r="C52" s="71" t="s">
        <v>71</v>
      </c>
      <c r="D52" s="32" t="s">
        <v>26</v>
      </c>
      <c r="E52" s="41"/>
      <c r="F52" s="41"/>
      <c r="G52" s="41"/>
      <c r="H52" s="41"/>
      <c r="I52" s="41"/>
      <c r="J52" s="41"/>
      <c r="K52" s="17"/>
    </row>
    <row r="53" spans="2:12" ht="14" customHeight="1" x14ac:dyDescent="0.2">
      <c r="B53" s="18">
        <f t="shared" si="0"/>
        <v>48</v>
      </c>
      <c r="C53" s="71" t="s">
        <v>46</v>
      </c>
      <c r="D53" s="32" t="s">
        <v>47</v>
      </c>
      <c r="E53" s="72"/>
      <c r="F53" s="72"/>
      <c r="G53" s="72"/>
      <c r="H53" s="72"/>
      <c r="I53" s="72"/>
      <c r="J53" s="72"/>
      <c r="K53" s="17"/>
    </row>
    <row r="54" spans="2:12" ht="14" customHeight="1" x14ac:dyDescent="0.2">
      <c r="B54" s="18">
        <f t="shared" si="0"/>
        <v>49</v>
      </c>
      <c r="C54" s="71" t="s">
        <v>48</v>
      </c>
      <c r="D54" s="32" t="s">
        <v>49</v>
      </c>
      <c r="E54" s="41"/>
      <c r="F54" s="41"/>
      <c r="G54" s="41"/>
      <c r="H54" s="41"/>
      <c r="I54" s="41"/>
      <c r="J54" s="41"/>
      <c r="K54" s="17"/>
    </row>
    <row r="55" spans="2:12" ht="14" customHeight="1" x14ac:dyDescent="0.2">
      <c r="B55" s="18">
        <f t="shared" si="0"/>
        <v>50</v>
      </c>
      <c r="C55" s="71" t="s">
        <v>52</v>
      </c>
      <c r="D55" s="32" t="s">
        <v>53</v>
      </c>
      <c r="E55" s="59"/>
      <c r="F55" s="59"/>
      <c r="G55" s="59"/>
      <c r="H55" s="59"/>
      <c r="I55" s="59"/>
      <c r="J55" s="59"/>
      <c r="K55" s="17"/>
    </row>
    <row r="56" spans="2:12" ht="14" customHeight="1" x14ac:dyDescent="0.2">
      <c r="B56" s="18">
        <f t="shared" si="0"/>
        <v>51</v>
      </c>
      <c r="C56" s="71" t="s">
        <v>72</v>
      </c>
      <c r="D56" s="32" t="s">
        <v>26</v>
      </c>
      <c r="E56" s="103"/>
      <c r="F56" s="103"/>
      <c r="G56" s="103"/>
      <c r="H56" s="103"/>
      <c r="I56" s="103"/>
      <c r="J56" s="103"/>
      <c r="K56" s="17"/>
    </row>
    <row r="57" spans="2:12" ht="10" customHeight="1" thickBot="1" x14ac:dyDescent="0.25">
      <c r="B57" s="18">
        <f t="shared" si="0"/>
        <v>52</v>
      </c>
      <c r="C57" s="73"/>
      <c r="D57" s="21"/>
      <c r="E57" s="21"/>
      <c r="F57" s="21"/>
      <c r="G57" s="21"/>
      <c r="H57" s="21"/>
      <c r="I57" s="21"/>
      <c r="J57" s="21"/>
      <c r="K57" s="14"/>
    </row>
    <row r="58" spans="2:12" ht="14" customHeight="1" thickBot="1" x14ac:dyDescent="0.25">
      <c r="B58" s="18">
        <f t="shared" si="0"/>
        <v>53</v>
      </c>
      <c r="C58" s="69" t="s">
        <v>73</v>
      </c>
      <c r="D58" s="23"/>
      <c r="E58" s="23"/>
      <c r="F58" s="23"/>
      <c r="G58" s="23"/>
      <c r="H58" s="23"/>
      <c r="I58" s="23"/>
      <c r="J58" s="23"/>
      <c r="K58" s="25"/>
    </row>
    <row r="59" spans="2:12" ht="24" x14ac:dyDescent="0.2">
      <c r="B59" s="18">
        <f t="shared" si="0"/>
        <v>54</v>
      </c>
      <c r="C59" s="62" t="s">
        <v>16</v>
      </c>
      <c r="D59" s="63" t="s">
        <v>55</v>
      </c>
      <c r="E59" s="29" t="s">
        <v>56</v>
      </c>
      <c r="F59" s="29" t="s">
        <v>57</v>
      </c>
      <c r="G59" s="29" t="s">
        <v>58</v>
      </c>
      <c r="H59" s="29" t="s">
        <v>40</v>
      </c>
      <c r="I59" s="29" t="s">
        <v>59</v>
      </c>
      <c r="J59" s="29" t="s">
        <v>60</v>
      </c>
      <c r="K59" s="64"/>
      <c r="L59" s="70"/>
    </row>
    <row r="60" spans="2:12" ht="14" customHeight="1" x14ac:dyDescent="0.2">
      <c r="B60" s="18">
        <f t="shared" si="0"/>
        <v>55</v>
      </c>
      <c r="C60" s="71" t="s">
        <v>44</v>
      </c>
      <c r="D60" s="32" t="s">
        <v>35</v>
      </c>
      <c r="E60" s="74"/>
      <c r="F60" s="74"/>
      <c r="G60" s="74"/>
      <c r="H60" s="74"/>
      <c r="I60" s="74"/>
      <c r="J60" s="74"/>
      <c r="K60" s="17"/>
    </row>
    <row r="61" spans="2:12" ht="14" customHeight="1" x14ac:dyDescent="0.2">
      <c r="B61" s="18">
        <f t="shared" si="0"/>
        <v>56</v>
      </c>
      <c r="C61" s="71" t="s">
        <v>71</v>
      </c>
      <c r="D61" s="32" t="s">
        <v>26</v>
      </c>
      <c r="E61" s="74"/>
      <c r="F61" s="74"/>
      <c r="G61" s="74"/>
      <c r="H61" s="74"/>
      <c r="I61" s="74"/>
      <c r="J61" s="74"/>
      <c r="K61" s="17"/>
    </row>
    <row r="62" spans="2:12" ht="14" customHeight="1" x14ac:dyDescent="0.2">
      <c r="B62" s="18">
        <f t="shared" si="0"/>
        <v>57</v>
      </c>
      <c r="C62" s="71" t="s">
        <v>46</v>
      </c>
      <c r="D62" s="32" t="s">
        <v>47</v>
      </c>
      <c r="E62" s="74"/>
      <c r="F62" s="74"/>
      <c r="G62" s="74"/>
      <c r="H62" s="74"/>
      <c r="I62" s="74"/>
      <c r="J62" s="74"/>
      <c r="K62" s="17"/>
    </row>
    <row r="63" spans="2:12" ht="14" customHeight="1" x14ac:dyDescent="0.2">
      <c r="B63" s="18">
        <f t="shared" si="0"/>
        <v>58</v>
      </c>
      <c r="C63" s="71" t="s">
        <v>48</v>
      </c>
      <c r="D63" s="32" t="s">
        <v>49</v>
      </c>
      <c r="E63" s="74"/>
      <c r="F63" s="74"/>
      <c r="G63" s="74"/>
      <c r="H63" s="74"/>
      <c r="I63" s="74"/>
      <c r="J63" s="74"/>
      <c r="K63" s="17"/>
    </row>
    <row r="64" spans="2:12" ht="14" customHeight="1" x14ac:dyDescent="0.2">
      <c r="B64" s="18">
        <f t="shared" si="0"/>
        <v>59</v>
      </c>
      <c r="C64" s="71" t="s">
        <v>52</v>
      </c>
      <c r="D64" s="32" t="s">
        <v>53</v>
      </c>
      <c r="E64" s="75"/>
      <c r="F64" s="75"/>
      <c r="G64" s="75"/>
      <c r="H64" s="75"/>
      <c r="I64" s="75"/>
      <c r="J64" s="75"/>
      <c r="K64" s="17"/>
    </row>
    <row r="65" spans="2:11" ht="14" customHeight="1" x14ac:dyDescent="0.2">
      <c r="B65" s="18">
        <f t="shared" si="0"/>
        <v>60</v>
      </c>
      <c r="C65" s="71" t="s">
        <v>72</v>
      </c>
      <c r="D65" s="32" t="s">
        <v>26</v>
      </c>
      <c r="E65" s="74"/>
      <c r="F65" s="74"/>
      <c r="G65" s="74"/>
      <c r="H65" s="74"/>
      <c r="I65" s="74"/>
      <c r="J65" s="74"/>
      <c r="K65" s="17"/>
    </row>
    <row r="66" spans="2:11" ht="14" customHeight="1" x14ac:dyDescent="0.2">
      <c r="B66" s="18">
        <f t="shared" si="0"/>
        <v>61</v>
      </c>
      <c r="C66" s="71" t="s">
        <v>74</v>
      </c>
      <c r="D66" s="32" t="s">
        <v>20</v>
      </c>
      <c r="E66" s="74"/>
      <c r="F66" s="74"/>
      <c r="G66" s="74"/>
      <c r="H66" s="74"/>
      <c r="I66" s="74"/>
      <c r="J66" s="74"/>
      <c r="K66" s="17"/>
    </row>
    <row r="67" spans="2:11" ht="14" customHeight="1" x14ac:dyDescent="0.2">
      <c r="B67" s="18">
        <f t="shared" si="0"/>
        <v>62</v>
      </c>
      <c r="C67" s="71" t="s">
        <v>75</v>
      </c>
      <c r="D67" s="32" t="s">
        <v>20</v>
      </c>
      <c r="E67" s="74"/>
      <c r="F67" s="74"/>
      <c r="G67" s="74"/>
      <c r="H67" s="74"/>
      <c r="I67" s="74"/>
      <c r="J67" s="74"/>
      <c r="K67" s="17"/>
    </row>
    <row r="68" spans="2:11" ht="14" customHeight="1" x14ac:dyDescent="0.2">
      <c r="B68" s="18">
        <f t="shared" si="0"/>
        <v>63</v>
      </c>
      <c r="C68" s="71" t="s">
        <v>76</v>
      </c>
      <c r="D68" s="32" t="s">
        <v>20</v>
      </c>
      <c r="E68" s="74"/>
      <c r="F68" s="74"/>
      <c r="G68" s="74"/>
      <c r="H68" s="74"/>
      <c r="I68" s="74"/>
      <c r="J68" s="74"/>
      <c r="K68" s="17"/>
    </row>
    <row r="69" spans="2:11" ht="10" customHeight="1" thickBot="1" x14ac:dyDescent="0.25">
      <c r="B69" s="18">
        <f t="shared" si="0"/>
        <v>64</v>
      </c>
      <c r="C69" s="19"/>
      <c r="D69" s="20"/>
      <c r="E69" s="20"/>
      <c r="F69" s="20"/>
      <c r="G69" s="20"/>
      <c r="H69" s="20"/>
      <c r="I69" s="20"/>
      <c r="J69" s="20"/>
      <c r="K69" s="17"/>
    </row>
    <row r="70" spans="2:11" ht="14" customHeight="1" thickBot="1" x14ac:dyDescent="0.25">
      <c r="B70" s="76">
        <v>1</v>
      </c>
      <c r="C70" s="69" t="s">
        <v>77</v>
      </c>
      <c r="D70" s="47"/>
      <c r="E70" s="23"/>
      <c r="F70" s="23"/>
      <c r="G70" s="23"/>
      <c r="H70" s="23"/>
      <c r="I70" s="23"/>
      <c r="J70" s="23"/>
      <c r="K70" s="25"/>
    </row>
    <row r="71" spans="2:11" ht="14" customHeight="1" x14ac:dyDescent="0.2">
      <c r="B71" s="77">
        <f t="shared" ref="B71:B132" si="1">B70+1</f>
        <v>2</v>
      </c>
      <c r="C71" s="78"/>
      <c r="D71" s="78"/>
      <c r="E71" s="48"/>
      <c r="F71" s="48"/>
      <c r="G71" s="48"/>
      <c r="H71" s="48"/>
      <c r="I71" s="48"/>
      <c r="J71" s="48"/>
      <c r="K71" s="8"/>
    </row>
    <row r="72" spans="2:11" ht="14" customHeight="1" x14ac:dyDescent="0.2">
      <c r="B72" s="77">
        <f t="shared" si="1"/>
        <v>3</v>
      </c>
      <c r="C72" s="79" t="s">
        <v>78</v>
      </c>
      <c r="D72" s="20"/>
      <c r="E72" s="20"/>
      <c r="F72" s="20"/>
      <c r="G72" s="79" t="s">
        <v>79</v>
      </c>
      <c r="H72" s="20"/>
      <c r="I72" s="20"/>
      <c r="J72" s="20"/>
      <c r="K72" s="17"/>
    </row>
    <row r="73" spans="2:11" ht="14" customHeight="1" x14ac:dyDescent="0.2">
      <c r="B73" s="77">
        <f t="shared" si="1"/>
        <v>4</v>
      </c>
      <c r="C73" s="80" t="s">
        <v>16</v>
      </c>
      <c r="D73" s="81" t="s">
        <v>17</v>
      </c>
      <c r="E73" s="81" t="s">
        <v>80</v>
      </c>
      <c r="F73" s="20"/>
      <c r="G73" s="107" t="s">
        <v>16</v>
      </c>
      <c r="H73" s="108"/>
      <c r="I73" s="81" t="s">
        <v>17</v>
      </c>
      <c r="J73" s="81" t="s">
        <v>80</v>
      </c>
      <c r="K73" s="17"/>
    </row>
    <row r="74" spans="2:11" ht="14" customHeight="1" x14ac:dyDescent="0.2">
      <c r="B74" s="77">
        <f t="shared" si="1"/>
        <v>5</v>
      </c>
      <c r="C74" s="71" t="s">
        <v>81</v>
      </c>
      <c r="D74" s="67"/>
      <c r="E74" s="67"/>
      <c r="F74" s="20"/>
      <c r="G74" s="109" t="s">
        <v>82</v>
      </c>
      <c r="H74" s="110"/>
      <c r="I74" s="67"/>
      <c r="J74" s="67"/>
      <c r="K74" s="17"/>
    </row>
    <row r="75" spans="2:11" ht="14" customHeight="1" x14ac:dyDescent="0.2">
      <c r="B75" s="77">
        <f t="shared" si="1"/>
        <v>6</v>
      </c>
      <c r="C75" s="71" t="s">
        <v>83</v>
      </c>
      <c r="D75" s="67"/>
      <c r="E75" s="67"/>
      <c r="F75" s="20"/>
      <c r="G75" s="109" t="s">
        <v>83</v>
      </c>
      <c r="H75" s="110"/>
      <c r="I75" s="67"/>
      <c r="J75" s="67"/>
      <c r="K75" s="17"/>
    </row>
    <row r="76" spans="2:11" ht="14" customHeight="1" x14ac:dyDescent="0.2">
      <c r="B76" s="77">
        <f t="shared" si="1"/>
        <v>7</v>
      </c>
      <c r="C76" s="71" t="s">
        <v>84</v>
      </c>
      <c r="D76" s="67"/>
      <c r="E76" s="67"/>
      <c r="F76" s="20"/>
      <c r="G76" s="109" t="s">
        <v>85</v>
      </c>
      <c r="H76" s="110"/>
      <c r="I76" s="67"/>
      <c r="J76" s="67"/>
      <c r="K76" s="17"/>
    </row>
    <row r="77" spans="2:11" ht="14" customHeight="1" x14ac:dyDescent="0.2">
      <c r="B77" s="77">
        <f t="shared" si="1"/>
        <v>8</v>
      </c>
      <c r="C77" s="71" t="s">
        <v>86</v>
      </c>
      <c r="D77" s="67"/>
      <c r="E77" s="67"/>
      <c r="F77" s="20"/>
      <c r="G77" s="20"/>
      <c r="H77" s="20"/>
      <c r="I77" s="20"/>
      <c r="J77" s="20"/>
      <c r="K77" s="17"/>
    </row>
    <row r="78" spans="2:11" ht="14" customHeight="1" x14ac:dyDescent="0.2">
      <c r="B78" s="77">
        <f t="shared" si="1"/>
        <v>9</v>
      </c>
      <c r="C78" s="71" t="s">
        <v>87</v>
      </c>
      <c r="D78" s="67"/>
      <c r="E78" s="67"/>
      <c r="F78" s="20"/>
      <c r="G78" s="20"/>
      <c r="H78" s="20"/>
      <c r="I78" s="20"/>
      <c r="J78" s="20"/>
      <c r="K78" s="17"/>
    </row>
    <row r="79" spans="2:11" ht="14" customHeight="1" x14ac:dyDescent="0.2">
      <c r="B79" s="77">
        <f t="shared" si="1"/>
        <v>10</v>
      </c>
      <c r="C79" s="71" t="s">
        <v>88</v>
      </c>
      <c r="D79" s="67"/>
      <c r="E79" s="67"/>
      <c r="F79" s="20"/>
      <c r="G79" s="20"/>
      <c r="H79" s="20"/>
      <c r="I79" s="20"/>
      <c r="J79" s="20"/>
      <c r="K79" s="17"/>
    </row>
    <row r="80" spans="2:11" ht="14" customHeight="1" x14ac:dyDescent="0.2">
      <c r="B80" s="77">
        <f t="shared" si="1"/>
        <v>11</v>
      </c>
      <c r="C80" s="71" t="s">
        <v>89</v>
      </c>
      <c r="D80" s="67"/>
      <c r="E80" s="67"/>
      <c r="F80" s="20"/>
      <c r="G80" s="20"/>
      <c r="H80" s="20"/>
      <c r="I80" s="20"/>
      <c r="J80" s="20"/>
      <c r="K80" s="17"/>
    </row>
    <row r="81" spans="2:11" ht="14" customHeight="1" thickBot="1" x14ac:dyDescent="0.25">
      <c r="B81" s="77">
        <f t="shared" si="1"/>
        <v>12</v>
      </c>
      <c r="C81" s="21"/>
      <c r="D81" s="21"/>
      <c r="E81" s="21"/>
      <c r="F81" s="21"/>
      <c r="G81" s="21"/>
      <c r="H81" s="21"/>
      <c r="I81" s="21"/>
      <c r="J81" s="21"/>
      <c r="K81" s="14"/>
    </row>
    <row r="82" spans="2:11" ht="14" customHeight="1" thickBot="1" x14ac:dyDescent="0.25">
      <c r="B82" s="77">
        <f t="shared" si="1"/>
        <v>13</v>
      </c>
      <c r="C82" s="82" t="s">
        <v>90</v>
      </c>
      <c r="D82" s="78"/>
      <c r="E82" s="48"/>
      <c r="F82" s="48"/>
      <c r="G82" s="48"/>
      <c r="H82" s="48"/>
      <c r="I82" s="48"/>
      <c r="J82" s="48"/>
      <c r="K82" s="8"/>
    </row>
    <row r="83" spans="2:11" ht="14" customHeight="1" x14ac:dyDescent="0.2">
      <c r="B83" s="83">
        <f t="shared" si="1"/>
        <v>14</v>
      </c>
      <c r="C83" s="84"/>
      <c r="D83" s="48"/>
      <c r="E83" s="48"/>
      <c r="F83" s="48"/>
      <c r="G83" s="48"/>
      <c r="H83" s="48"/>
      <c r="I83" s="48"/>
      <c r="J83" s="48"/>
      <c r="K83" s="8"/>
    </row>
    <row r="84" spans="2:11" ht="14" customHeight="1" x14ac:dyDescent="0.2">
      <c r="B84" s="83">
        <f t="shared" si="1"/>
        <v>15</v>
      </c>
      <c r="C84" s="85"/>
      <c r="D84" s="20"/>
      <c r="E84" s="20"/>
      <c r="F84" s="20"/>
      <c r="G84" s="20"/>
      <c r="H84" s="20"/>
      <c r="I84" s="20"/>
      <c r="J84" s="20"/>
      <c r="K84" s="17"/>
    </row>
    <row r="85" spans="2:11" ht="14" customHeight="1" x14ac:dyDescent="0.2">
      <c r="B85" s="83">
        <f t="shared" si="1"/>
        <v>16</v>
      </c>
      <c r="C85" s="86"/>
      <c r="D85" s="20"/>
      <c r="E85" s="20"/>
      <c r="F85" s="20"/>
      <c r="G85" s="20"/>
      <c r="H85" s="20"/>
      <c r="I85" s="20"/>
      <c r="J85" s="20"/>
      <c r="K85" s="17"/>
    </row>
    <row r="86" spans="2:11" ht="14" customHeight="1" x14ac:dyDescent="0.2">
      <c r="B86" s="83">
        <f t="shared" si="1"/>
        <v>17</v>
      </c>
      <c r="C86" s="86"/>
      <c r="D86" s="20"/>
      <c r="E86" s="20"/>
      <c r="F86" s="20"/>
      <c r="G86" s="20"/>
      <c r="H86" s="20"/>
      <c r="I86" s="20"/>
      <c r="J86" s="20"/>
      <c r="K86" s="17"/>
    </row>
    <row r="87" spans="2:11" ht="14" customHeight="1" x14ac:dyDescent="0.2">
      <c r="B87" s="83">
        <f t="shared" si="1"/>
        <v>18</v>
      </c>
      <c r="C87" s="86"/>
      <c r="D87" s="20"/>
      <c r="E87" s="20"/>
      <c r="F87" s="20"/>
      <c r="G87" s="20"/>
      <c r="H87" s="20"/>
      <c r="I87" s="20"/>
      <c r="J87" s="20"/>
      <c r="K87" s="17"/>
    </row>
    <row r="88" spans="2:11" ht="14" customHeight="1" x14ac:dyDescent="0.2">
      <c r="B88" s="83">
        <f t="shared" si="1"/>
        <v>19</v>
      </c>
      <c r="C88" s="86"/>
      <c r="D88" s="20"/>
      <c r="E88" s="20"/>
      <c r="F88" s="20"/>
      <c r="G88" s="20"/>
      <c r="H88" s="20"/>
      <c r="I88" s="20"/>
      <c r="J88" s="20"/>
      <c r="K88" s="17"/>
    </row>
    <row r="89" spans="2:11" ht="14" customHeight="1" x14ac:dyDescent="0.2">
      <c r="B89" s="83">
        <f t="shared" si="1"/>
        <v>20</v>
      </c>
      <c r="C89" s="86"/>
      <c r="D89" s="20"/>
      <c r="E89" s="20"/>
      <c r="F89" s="20"/>
      <c r="G89" s="20"/>
      <c r="H89" s="20"/>
      <c r="I89" s="20"/>
      <c r="J89" s="20"/>
      <c r="K89" s="17"/>
    </row>
    <row r="90" spans="2:11" ht="14" customHeight="1" x14ac:dyDescent="0.2">
      <c r="B90" s="83">
        <f t="shared" si="1"/>
        <v>21</v>
      </c>
      <c r="C90" s="86"/>
      <c r="D90" s="20"/>
      <c r="E90" s="20"/>
      <c r="F90" s="20"/>
      <c r="G90" s="20"/>
      <c r="H90" s="20"/>
      <c r="I90" s="20"/>
      <c r="J90" s="20"/>
      <c r="K90" s="17"/>
    </row>
    <row r="91" spans="2:11" ht="14" customHeight="1" x14ac:dyDescent="0.2">
      <c r="B91" s="83">
        <f t="shared" si="1"/>
        <v>22</v>
      </c>
      <c r="C91" s="86"/>
      <c r="D91" s="20"/>
      <c r="E91" s="20"/>
      <c r="F91" s="20"/>
      <c r="G91" s="20"/>
      <c r="H91" s="20"/>
      <c r="I91" s="20"/>
      <c r="J91" s="20"/>
      <c r="K91" s="17"/>
    </row>
    <row r="92" spans="2:11" ht="14" customHeight="1" x14ac:dyDescent="0.2">
      <c r="B92" s="83">
        <f t="shared" si="1"/>
        <v>23</v>
      </c>
      <c r="C92" s="86"/>
      <c r="D92" s="20"/>
      <c r="E92" s="20"/>
      <c r="F92" s="20"/>
      <c r="G92" s="20"/>
      <c r="H92" s="20"/>
      <c r="I92" s="20"/>
      <c r="J92" s="20"/>
      <c r="K92" s="17"/>
    </row>
    <row r="93" spans="2:11" ht="14" customHeight="1" x14ac:dyDescent="0.2">
      <c r="B93" s="83">
        <f t="shared" si="1"/>
        <v>24</v>
      </c>
      <c r="C93" s="86"/>
      <c r="D93" s="20"/>
      <c r="E93" s="20"/>
      <c r="F93" s="20"/>
      <c r="G93" s="20"/>
      <c r="H93" s="20"/>
      <c r="I93" s="20"/>
      <c r="J93" s="20"/>
      <c r="K93" s="17"/>
    </row>
    <row r="94" spans="2:11" ht="14" customHeight="1" x14ac:dyDescent="0.2">
      <c r="B94" s="83">
        <f t="shared" si="1"/>
        <v>25</v>
      </c>
      <c r="C94" s="86"/>
      <c r="D94" s="20"/>
      <c r="E94" s="20"/>
      <c r="F94" s="20"/>
      <c r="G94" s="20"/>
      <c r="H94" s="20"/>
      <c r="I94" s="20"/>
      <c r="J94" s="20"/>
      <c r="K94" s="17"/>
    </row>
    <row r="95" spans="2:11" ht="14" customHeight="1" x14ac:dyDescent="0.2">
      <c r="B95" s="83">
        <f t="shared" si="1"/>
        <v>26</v>
      </c>
      <c r="C95" s="86"/>
      <c r="D95" s="20"/>
      <c r="E95" s="20"/>
      <c r="F95" s="20"/>
      <c r="G95" s="20"/>
      <c r="H95" s="20"/>
      <c r="I95" s="20"/>
      <c r="J95" s="20"/>
      <c r="K95" s="17"/>
    </row>
    <row r="96" spans="2:11" ht="14" customHeight="1" x14ac:dyDescent="0.2">
      <c r="B96" s="83">
        <f t="shared" si="1"/>
        <v>27</v>
      </c>
      <c r="C96" s="86"/>
      <c r="D96" s="20"/>
      <c r="E96" s="20"/>
      <c r="F96" s="20"/>
      <c r="G96" s="20"/>
      <c r="H96" s="20"/>
      <c r="I96" s="20"/>
      <c r="J96" s="20"/>
      <c r="K96" s="17"/>
    </row>
    <row r="97" spans="2:11" ht="14" customHeight="1" x14ac:dyDescent="0.2">
      <c r="B97" s="83">
        <f t="shared" si="1"/>
        <v>28</v>
      </c>
      <c r="C97" s="86"/>
      <c r="D97" s="20"/>
      <c r="E97" s="20"/>
      <c r="F97" s="20"/>
      <c r="G97" s="20"/>
      <c r="H97" s="20"/>
      <c r="I97" s="20"/>
      <c r="J97" s="20"/>
      <c r="K97" s="17"/>
    </row>
    <row r="98" spans="2:11" ht="14" customHeight="1" x14ac:dyDescent="0.2">
      <c r="B98" s="83">
        <f t="shared" si="1"/>
        <v>29</v>
      </c>
      <c r="C98" s="86"/>
      <c r="D98" s="20"/>
      <c r="E98" s="20"/>
      <c r="F98" s="20"/>
      <c r="G98" s="20"/>
      <c r="H98" s="20"/>
      <c r="I98" s="20"/>
      <c r="J98" s="20"/>
      <c r="K98" s="17"/>
    </row>
    <row r="99" spans="2:11" ht="14" customHeight="1" x14ac:dyDescent="0.2">
      <c r="B99" s="83">
        <f t="shared" si="1"/>
        <v>30</v>
      </c>
      <c r="C99" s="86"/>
      <c r="D99" s="20"/>
      <c r="E99" s="20"/>
      <c r="F99" s="20"/>
      <c r="G99" s="20"/>
      <c r="H99" s="20"/>
      <c r="I99" s="20"/>
      <c r="J99" s="20"/>
      <c r="K99" s="17"/>
    </row>
    <row r="100" spans="2:11" ht="14" customHeight="1" x14ac:dyDescent="0.2">
      <c r="B100" s="83">
        <f t="shared" si="1"/>
        <v>31</v>
      </c>
      <c r="C100" s="86"/>
      <c r="D100" s="20"/>
      <c r="E100" s="20"/>
      <c r="F100" s="20"/>
      <c r="G100" s="20"/>
      <c r="H100" s="20"/>
      <c r="I100" s="20"/>
      <c r="J100" s="20"/>
      <c r="K100" s="17"/>
    </row>
    <row r="101" spans="2:11" ht="14" customHeight="1" x14ac:dyDescent="0.2">
      <c r="B101" s="83">
        <f t="shared" si="1"/>
        <v>32</v>
      </c>
      <c r="C101" s="86"/>
      <c r="D101" s="20"/>
      <c r="E101" s="20"/>
      <c r="F101" s="20"/>
      <c r="G101" s="20"/>
      <c r="H101" s="20"/>
      <c r="I101" s="20"/>
      <c r="J101" s="20"/>
      <c r="K101" s="17"/>
    </row>
    <row r="102" spans="2:11" ht="14" customHeight="1" x14ac:dyDescent="0.2">
      <c r="B102" s="83">
        <f t="shared" si="1"/>
        <v>33</v>
      </c>
      <c r="C102" s="86"/>
      <c r="D102" s="20"/>
      <c r="E102" s="20"/>
      <c r="F102" s="20"/>
      <c r="G102" s="20"/>
      <c r="H102" s="20"/>
      <c r="I102" s="20"/>
      <c r="J102" s="20"/>
      <c r="K102" s="17"/>
    </row>
    <row r="103" spans="2:11" ht="14" customHeight="1" x14ac:dyDescent="0.2">
      <c r="B103" s="83">
        <f t="shared" si="1"/>
        <v>34</v>
      </c>
      <c r="C103" s="86"/>
      <c r="D103" s="20"/>
      <c r="E103" s="20"/>
      <c r="F103" s="20"/>
      <c r="G103" s="20"/>
      <c r="H103" s="20"/>
      <c r="I103" s="20"/>
      <c r="J103" s="20"/>
      <c r="K103" s="17"/>
    </row>
    <row r="104" spans="2:11" ht="14" customHeight="1" x14ac:dyDescent="0.2">
      <c r="B104" s="83">
        <f t="shared" si="1"/>
        <v>35</v>
      </c>
      <c r="C104" s="86"/>
      <c r="D104" s="20"/>
      <c r="E104" s="20"/>
      <c r="F104" s="20"/>
      <c r="G104" s="20"/>
      <c r="H104" s="20"/>
      <c r="I104" s="20"/>
      <c r="J104" s="20"/>
      <c r="K104" s="17"/>
    </row>
    <row r="105" spans="2:11" ht="14" customHeight="1" x14ac:dyDescent="0.2">
      <c r="B105" s="83">
        <f t="shared" si="1"/>
        <v>36</v>
      </c>
      <c r="C105" s="86"/>
      <c r="D105" s="20"/>
      <c r="E105" s="20"/>
      <c r="F105" s="20"/>
      <c r="G105" s="20"/>
      <c r="H105" s="20"/>
      <c r="I105" s="20"/>
      <c r="J105" s="20"/>
      <c r="K105" s="17"/>
    </row>
    <row r="106" spans="2:11" ht="14" customHeight="1" x14ac:dyDescent="0.2">
      <c r="B106" s="83">
        <f t="shared" si="1"/>
        <v>37</v>
      </c>
      <c r="C106" s="86"/>
      <c r="D106" s="20"/>
      <c r="E106" s="20"/>
      <c r="F106" s="20"/>
      <c r="G106" s="20"/>
      <c r="H106" s="20"/>
      <c r="I106" s="20"/>
      <c r="J106" s="20"/>
      <c r="K106" s="17"/>
    </row>
    <row r="107" spans="2:11" ht="14" customHeight="1" x14ac:dyDescent="0.2">
      <c r="B107" s="83">
        <f t="shared" si="1"/>
        <v>38</v>
      </c>
      <c r="C107" s="86"/>
      <c r="D107" s="20"/>
      <c r="E107" s="20"/>
      <c r="F107" s="20"/>
      <c r="G107" s="20"/>
      <c r="H107" s="20"/>
      <c r="I107" s="20"/>
      <c r="J107" s="20"/>
      <c r="K107" s="17"/>
    </row>
    <row r="108" spans="2:11" ht="14" customHeight="1" x14ac:dyDescent="0.2">
      <c r="B108" s="83">
        <f t="shared" si="1"/>
        <v>39</v>
      </c>
      <c r="C108" s="86"/>
      <c r="D108" s="20"/>
      <c r="E108" s="20"/>
      <c r="F108" s="20"/>
      <c r="G108" s="20"/>
      <c r="H108" s="20"/>
      <c r="I108" s="20"/>
      <c r="J108" s="20"/>
      <c r="K108" s="17"/>
    </row>
    <row r="109" spans="2:11" ht="14" customHeight="1" x14ac:dyDescent="0.2">
      <c r="B109" s="83">
        <f t="shared" si="1"/>
        <v>40</v>
      </c>
      <c r="C109" s="86"/>
      <c r="D109" s="20"/>
      <c r="E109" s="20"/>
      <c r="F109" s="20"/>
      <c r="G109" s="20"/>
      <c r="H109" s="20"/>
      <c r="I109" s="20"/>
      <c r="J109" s="20"/>
      <c r="K109" s="17"/>
    </row>
    <row r="110" spans="2:11" ht="14" customHeight="1" x14ac:dyDescent="0.2">
      <c r="B110" s="83">
        <f t="shared" si="1"/>
        <v>41</v>
      </c>
      <c r="C110" s="86"/>
      <c r="D110" s="20"/>
      <c r="E110" s="20"/>
      <c r="F110" s="20"/>
      <c r="G110" s="20"/>
      <c r="H110" s="20"/>
      <c r="I110" s="20"/>
      <c r="J110" s="20"/>
      <c r="K110" s="17"/>
    </row>
    <row r="111" spans="2:11" ht="14" customHeight="1" x14ac:dyDescent="0.2">
      <c r="B111" s="83">
        <f t="shared" si="1"/>
        <v>42</v>
      </c>
      <c r="C111" s="86"/>
      <c r="D111" s="20"/>
      <c r="E111" s="20"/>
      <c r="F111" s="20"/>
      <c r="G111" s="20"/>
      <c r="H111" s="20"/>
      <c r="I111" s="20"/>
      <c r="J111" s="87"/>
      <c r="K111" s="17"/>
    </row>
    <row r="112" spans="2:11" ht="14" customHeight="1" x14ac:dyDescent="0.2">
      <c r="B112" s="83">
        <f t="shared" si="1"/>
        <v>43</v>
      </c>
      <c r="C112" s="86"/>
      <c r="D112" s="20"/>
      <c r="E112" s="20"/>
      <c r="F112" s="20"/>
      <c r="G112" s="20"/>
      <c r="H112" s="20"/>
      <c r="I112" s="20"/>
      <c r="J112" s="20"/>
      <c r="K112" s="17"/>
    </row>
    <row r="113" spans="2:11" ht="14" customHeight="1" x14ac:dyDescent="0.2">
      <c r="B113" s="83">
        <f t="shared" si="1"/>
        <v>44</v>
      </c>
      <c r="C113" s="86"/>
      <c r="D113" s="20"/>
      <c r="E113" s="20"/>
      <c r="F113" s="20"/>
      <c r="G113" s="20"/>
      <c r="H113" s="20"/>
      <c r="I113" s="20"/>
      <c r="J113" s="20"/>
      <c r="K113" s="17"/>
    </row>
    <row r="114" spans="2:11" ht="14" customHeight="1" x14ac:dyDescent="0.2">
      <c r="B114" s="83">
        <f t="shared" si="1"/>
        <v>45</v>
      </c>
      <c r="C114" s="86"/>
      <c r="D114" s="20"/>
      <c r="E114" s="20"/>
      <c r="F114" s="20"/>
      <c r="G114" s="20"/>
      <c r="H114" s="20"/>
      <c r="I114" s="20"/>
      <c r="J114" s="20"/>
      <c r="K114" s="17"/>
    </row>
    <row r="115" spans="2:11" ht="14" customHeight="1" x14ac:dyDescent="0.2">
      <c r="B115" s="83">
        <f t="shared" si="1"/>
        <v>46</v>
      </c>
      <c r="C115" s="43"/>
      <c r="K115" s="17"/>
    </row>
    <row r="116" spans="2:11" ht="14" customHeight="1" x14ac:dyDescent="0.2">
      <c r="B116" s="83">
        <f t="shared" si="1"/>
        <v>47</v>
      </c>
      <c r="C116" s="43"/>
      <c r="K116" s="17"/>
    </row>
    <row r="117" spans="2:11" ht="14" customHeight="1" x14ac:dyDescent="0.2">
      <c r="B117" s="83">
        <f t="shared" si="1"/>
        <v>48</v>
      </c>
      <c r="C117" s="43"/>
      <c r="K117" s="17"/>
    </row>
    <row r="118" spans="2:11" ht="14" customHeight="1" x14ac:dyDescent="0.2">
      <c r="B118" s="83">
        <f t="shared" si="1"/>
        <v>49</v>
      </c>
      <c r="C118" s="43"/>
      <c r="K118" s="17"/>
    </row>
    <row r="119" spans="2:11" ht="14" customHeight="1" x14ac:dyDescent="0.2">
      <c r="B119" s="83">
        <f t="shared" si="1"/>
        <v>50</v>
      </c>
      <c r="C119" s="43"/>
      <c r="K119" s="17"/>
    </row>
    <row r="120" spans="2:11" ht="14" customHeight="1" x14ac:dyDescent="0.2">
      <c r="B120" s="83">
        <f t="shared" si="1"/>
        <v>51</v>
      </c>
      <c r="C120" s="43"/>
      <c r="K120" s="17"/>
    </row>
    <row r="121" spans="2:11" ht="14" customHeight="1" x14ac:dyDescent="0.2">
      <c r="B121" s="83">
        <f t="shared" si="1"/>
        <v>52</v>
      </c>
      <c r="C121" s="43"/>
      <c r="K121" s="17"/>
    </row>
    <row r="122" spans="2:11" ht="14" customHeight="1" x14ac:dyDescent="0.2">
      <c r="B122" s="83">
        <f t="shared" si="1"/>
        <v>53</v>
      </c>
      <c r="C122" s="43"/>
      <c r="K122" s="17"/>
    </row>
    <row r="123" spans="2:11" ht="14" customHeight="1" x14ac:dyDescent="0.2">
      <c r="B123" s="83">
        <f t="shared" si="1"/>
        <v>54</v>
      </c>
      <c r="C123" s="43"/>
      <c r="K123" s="17"/>
    </row>
    <row r="124" spans="2:11" ht="14" customHeight="1" x14ac:dyDescent="0.2">
      <c r="B124" s="83">
        <f t="shared" si="1"/>
        <v>55</v>
      </c>
      <c r="C124" s="43"/>
      <c r="K124" s="17"/>
    </row>
    <row r="125" spans="2:11" ht="14" customHeight="1" x14ac:dyDescent="0.2">
      <c r="B125" s="83">
        <f t="shared" si="1"/>
        <v>56</v>
      </c>
      <c r="C125" s="43"/>
      <c r="K125" s="17"/>
    </row>
    <row r="126" spans="2:11" ht="14" customHeight="1" x14ac:dyDescent="0.2">
      <c r="B126" s="83">
        <f t="shared" si="1"/>
        <v>57</v>
      </c>
      <c r="C126" s="43"/>
      <c r="K126" s="17"/>
    </row>
    <row r="127" spans="2:11" ht="14" customHeight="1" x14ac:dyDescent="0.2">
      <c r="B127" s="83">
        <f t="shared" si="1"/>
        <v>58</v>
      </c>
      <c r="C127" s="43"/>
      <c r="K127" s="17"/>
    </row>
    <row r="128" spans="2:11" ht="14" customHeight="1" x14ac:dyDescent="0.2">
      <c r="B128" s="83">
        <f t="shared" si="1"/>
        <v>59</v>
      </c>
      <c r="C128" s="43"/>
      <c r="K128" s="17"/>
    </row>
    <row r="129" spans="2:11" ht="14" customHeight="1" x14ac:dyDescent="0.2">
      <c r="B129" s="83">
        <f t="shared" si="1"/>
        <v>60</v>
      </c>
      <c r="C129" s="43"/>
      <c r="K129" s="17"/>
    </row>
    <row r="130" spans="2:11" ht="14" customHeight="1" x14ac:dyDescent="0.2">
      <c r="B130" s="83">
        <f t="shared" si="1"/>
        <v>61</v>
      </c>
      <c r="C130" s="43"/>
      <c r="K130" s="17"/>
    </row>
    <row r="131" spans="2:11" ht="14" customHeight="1" x14ac:dyDescent="0.2">
      <c r="B131" s="83">
        <f t="shared" si="1"/>
        <v>62</v>
      </c>
      <c r="C131" s="43"/>
      <c r="J131" s="88"/>
      <c r="K131" s="17"/>
    </row>
    <row r="132" spans="2:11" ht="14" customHeight="1" thickBot="1" x14ac:dyDescent="0.25">
      <c r="B132" s="89">
        <f t="shared" si="1"/>
        <v>63</v>
      </c>
      <c r="C132" s="90"/>
      <c r="D132" s="13"/>
      <c r="E132" s="13"/>
      <c r="F132" s="13"/>
      <c r="G132" s="13"/>
      <c r="H132" s="13"/>
      <c r="I132" s="13"/>
      <c r="J132" s="13"/>
      <c r="K132" s="14"/>
    </row>
  </sheetData>
  <dataConsolidate/>
  <mergeCells count="17">
    <mergeCell ref="G73:H73"/>
    <mergeCell ref="G74:H74"/>
    <mergeCell ref="G75:H75"/>
    <mergeCell ref="G76:H76"/>
    <mergeCell ref="D9:E9"/>
    <mergeCell ref="G9:I9"/>
    <mergeCell ref="D10:E10"/>
    <mergeCell ref="D11:E11"/>
    <mergeCell ref="G14:H14"/>
    <mergeCell ref="F24:G24"/>
    <mergeCell ref="H24:I24"/>
    <mergeCell ref="D8:E8"/>
    <mergeCell ref="C3:J3"/>
    <mergeCell ref="D6:E6"/>
    <mergeCell ref="G6:I6"/>
    <mergeCell ref="D7:E7"/>
    <mergeCell ref="G7:I7"/>
  </mergeCells>
  <conditionalFormatting sqref="H27">
    <cfRule type="expression" dxfId="7" priority="6">
      <formula>OR($H$27&gt;$J$27,$H$27&lt;-$J$27)</formula>
    </cfRule>
    <cfRule type="expression" dxfId="6" priority="7">
      <formula>AND($H$27&lt;=$J$27,$H$27&gt;=-$J$27)</formula>
    </cfRule>
  </conditionalFormatting>
  <conditionalFormatting sqref="I27">
    <cfRule type="expression" dxfId="5" priority="5">
      <formula>OR($I$27&gt;$J$27,$I$27&lt;-$J$27)</formula>
    </cfRule>
    <cfRule type="expression" dxfId="4" priority="8">
      <formula>AND($I$27&lt;=$J$27,$I$27&gt;=-$J$27)</formula>
    </cfRule>
  </conditionalFormatting>
  <conditionalFormatting sqref="H28">
    <cfRule type="expression" dxfId="3" priority="3">
      <formula>AND($H$28&lt;=$J$28,$H$28&gt;=-$J$28)</formula>
    </cfRule>
    <cfRule type="expression" dxfId="2" priority="4">
      <formula>OR($H$28&gt;$J$28,$H$28&lt;-$J$28)</formula>
    </cfRule>
  </conditionalFormatting>
  <conditionalFormatting sqref="I28">
    <cfRule type="expression" dxfId="1" priority="1">
      <formula>AND($I$28&lt;=$J$28,$I$28&gt;=-$J$28)</formula>
    </cfRule>
    <cfRule type="expression" dxfId="0" priority="2">
      <formula>OR($I$28&gt;$J$28,$I$28&lt;-$J$28)</formula>
    </cfRule>
  </conditionalFormatting>
  <dataValidations count="4">
    <dataValidation type="custom" allowBlank="1" showInputMessage="1" showErrorMessage="1" sqref="E26:E32" xr:uid="{C6B3E6D2-3C80-1043-B1AF-436D6986B004}">
      <formula1>ISNUMBER(E36)</formula1>
    </dataValidation>
    <dataValidation type="custom" allowBlank="1" showInputMessage="1" showErrorMessage="1" sqref="E60:J68" xr:uid="{C959F56E-1F4B-5242-8E2D-23553ABEE6E1}">
      <formula1>ISNUMBER(E60:J68)</formula1>
    </dataValidation>
    <dataValidation type="custom" allowBlank="1" showInputMessage="1" showErrorMessage="1" sqref="E49:J56 E15:E16 E21 J15:J19" xr:uid="{741577EA-22B0-954B-94CD-C345FEDE6457}">
      <formula1>ISNUMBER(E15)</formula1>
    </dataValidation>
    <dataValidation type="list" allowBlank="1" showInputMessage="1" showErrorMessage="1" sqref="E19:E20" xr:uid="{BFD50F2C-B95B-4F47-B2EA-ACEC4CE23A46}">
      <formula1>"3'',4'',5'',6'',8'',10'',12'',14''"</formula1>
    </dataValidation>
  </dataValidations>
  <printOptions horizontalCentered="1" verticalCentered="1"/>
  <pageMargins left="0.25" right="0.25" top="0.25" bottom="0.25" header="0" footer="0.25"/>
  <pageSetup paperSize="9" scale="81" fitToHeight="2" orientation="portrait" horizontalDpi="0" verticalDpi="0"/>
  <headerFooter>
    <oddFooter>Page &amp;P of &amp;N</oddFooter>
  </headerFooter>
  <rowBreaks count="1" manualBreakCount="1">
    <brk id="69" min="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5F5C-5C7D-DF43-986C-865ABADE48B9}">
  <sheetPr codeName="Sheet4"/>
  <dimension ref="A1:H47"/>
  <sheetViews>
    <sheetView topLeftCell="A8" workbookViewId="0">
      <selection activeCell="F33" sqref="F33:I34"/>
    </sheetView>
  </sheetViews>
  <sheetFormatPr baseColWidth="10" defaultRowHeight="16" x14ac:dyDescent="0.2"/>
  <cols>
    <col min="1" max="1" width="25.83203125" style="91" bestFit="1" customWidth="1"/>
    <col min="2" max="2" width="33.33203125" style="91" bestFit="1" customWidth="1"/>
    <col min="3" max="3" width="21.83203125" style="91" bestFit="1" customWidth="1"/>
    <col min="4" max="4" width="13.83203125" style="91" bestFit="1" customWidth="1"/>
    <col min="5" max="5" width="11.33203125" style="91" bestFit="1" customWidth="1"/>
    <col min="6" max="8" width="4.1640625" style="91" bestFit="1" customWidth="1"/>
    <col min="9" max="16384" width="10.83203125" style="91"/>
  </cols>
  <sheetData>
    <row r="1" spans="1:8" x14ac:dyDescent="0.2">
      <c r="A1" s="91" t="str">
        <f t="shared" ref="A1:A47" si="0">"='"&amp;$D1&amp;"'!"&amp;$E1</f>
        <v>='InputTestData'!$J$16</v>
      </c>
      <c r="B1" s="91" t="str">
        <f t="shared" ref="B1:B47" si="1">"'"&amp;$D1&amp;"'!"&amp;$C1</f>
        <v>'InputTestData'!ApparatusZ0</v>
      </c>
      <c r="C1" s="91" t="s">
        <v>91</v>
      </c>
      <c r="D1" s="92" t="s">
        <v>92</v>
      </c>
      <c r="E1" s="92" t="s">
        <v>93</v>
      </c>
      <c r="F1" s="91">
        <v>255</v>
      </c>
      <c r="G1" s="91">
        <v>255</v>
      </c>
      <c r="H1" s="91">
        <v>204</v>
      </c>
    </row>
    <row r="2" spans="1:8" x14ac:dyDescent="0.2">
      <c r="A2" s="91" t="str">
        <f t="shared" si="0"/>
        <v>='InputTestData'!$J$17</v>
      </c>
      <c r="B2" s="91" t="str">
        <f t="shared" si="1"/>
        <v>'InputTestData'!ApparatusZ3</v>
      </c>
      <c r="C2" s="91" t="s">
        <v>94</v>
      </c>
      <c r="D2" s="92" t="s">
        <v>92</v>
      </c>
      <c r="E2" s="92" t="s">
        <v>95</v>
      </c>
      <c r="F2" s="91">
        <v>255</v>
      </c>
      <c r="G2" s="91">
        <v>255</v>
      </c>
      <c r="H2" s="91">
        <v>204</v>
      </c>
    </row>
    <row r="3" spans="1:8" x14ac:dyDescent="0.2">
      <c r="A3" s="91" t="str">
        <f t="shared" si="0"/>
        <v>='InputTestData'!$J$18</v>
      </c>
      <c r="B3" s="91" t="str">
        <f t="shared" si="1"/>
        <v>'InputTestData'!ApparatusZM0</v>
      </c>
      <c r="C3" s="91" t="s">
        <v>96</v>
      </c>
      <c r="D3" s="92" t="s">
        <v>92</v>
      </c>
      <c r="E3" s="92" t="s">
        <v>97</v>
      </c>
      <c r="F3" s="91">
        <v>255</v>
      </c>
      <c r="G3" s="91">
        <v>255</v>
      </c>
      <c r="H3" s="91">
        <v>204</v>
      </c>
    </row>
    <row r="4" spans="1:8" x14ac:dyDescent="0.2">
      <c r="A4" s="91" t="str">
        <f t="shared" si="0"/>
        <v>='InputTestData'!$J$19</v>
      </c>
      <c r="B4" s="91" t="str">
        <f t="shared" si="1"/>
        <v>'InputTestData'!ApparatusZM3</v>
      </c>
      <c r="C4" s="91" t="s">
        <v>98</v>
      </c>
      <c r="D4" s="92" t="s">
        <v>92</v>
      </c>
      <c r="E4" s="92" t="s">
        <v>99</v>
      </c>
      <c r="F4" s="91">
        <v>255</v>
      </c>
      <c r="G4" s="91">
        <v>255</v>
      </c>
      <c r="H4" s="91">
        <v>204</v>
      </c>
    </row>
    <row r="5" spans="1:8" x14ac:dyDescent="0.2">
      <c r="A5" s="91" t="str">
        <f t="shared" si="0"/>
        <v>='InputTestData'!$C$84</v>
      </c>
      <c r="B5" s="91" t="str">
        <f t="shared" si="1"/>
        <v>'InputTestData'!ChartLefCorner</v>
      </c>
      <c r="C5" s="93" t="s">
        <v>100</v>
      </c>
      <c r="D5" s="94" t="s">
        <v>92</v>
      </c>
      <c r="E5" s="92" t="s">
        <v>101</v>
      </c>
      <c r="F5" s="93">
        <v>255</v>
      </c>
      <c r="G5" s="91">
        <v>255</v>
      </c>
      <c r="H5" s="91">
        <v>255</v>
      </c>
    </row>
    <row r="6" spans="1:8" x14ac:dyDescent="0.2">
      <c r="A6" s="91" t="str">
        <f t="shared" si="0"/>
        <v>='InputTestData'!$J$131</v>
      </c>
      <c r="B6" s="91" t="str">
        <f t="shared" si="1"/>
        <v>'InputTestData'!ChartRightCorner</v>
      </c>
      <c r="C6" s="93" t="s">
        <v>102</v>
      </c>
      <c r="D6" s="94" t="s">
        <v>92</v>
      </c>
      <c r="E6" s="92" t="s">
        <v>103</v>
      </c>
      <c r="F6" s="93">
        <v>255</v>
      </c>
      <c r="G6" s="91">
        <v>255</v>
      </c>
      <c r="H6" s="91">
        <v>255</v>
      </c>
    </row>
    <row r="7" spans="1:8" x14ac:dyDescent="0.2">
      <c r="A7" s="91" t="str">
        <f t="shared" si="0"/>
        <v>='InputTestData'!$J$111</v>
      </c>
      <c r="B7" s="91" t="str">
        <f t="shared" si="1"/>
        <v>'InputTestData'!ChartRightMid</v>
      </c>
      <c r="C7" s="93" t="s">
        <v>104</v>
      </c>
      <c r="D7" s="94" t="s">
        <v>92</v>
      </c>
      <c r="E7" s="92" t="s">
        <v>105</v>
      </c>
      <c r="F7" s="93">
        <v>255</v>
      </c>
      <c r="G7" s="91">
        <v>255</v>
      </c>
      <c r="H7" s="91">
        <v>255</v>
      </c>
    </row>
    <row r="8" spans="1:8" x14ac:dyDescent="0.2">
      <c r="A8" s="91" t="str">
        <f t="shared" si="0"/>
        <v>='InputTestData'!$E$19</v>
      </c>
      <c r="B8" s="91" t="str">
        <f t="shared" si="1"/>
        <v>'InputTestData'!PumpD0</v>
      </c>
      <c r="C8" s="91" t="s">
        <v>106</v>
      </c>
      <c r="D8" s="95" t="s">
        <v>92</v>
      </c>
      <c r="E8" s="92" t="s">
        <v>107</v>
      </c>
      <c r="F8" s="91">
        <v>204</v>
      </c>
      <c r="G8" s="91">
        <v>255</v>
      </c>
      <c r="H8" s="91">
        <v>204</v>
      </c>
    </row>
    <row r="9" spans="1:8" x14ac:dyDescent="0.2">
      <c r="A9" s="91" t="str">
        <f t="shared" si="0"/>
        <v>='InputTestData'!$E$20</v>
      </c>
      <c r="B9" s="91" t="str">
        <f t="shared" si="1"/>
        <v>'InputTestData'!PumpD3</v>
      </c>
      <c r="C9" s="91" t="s">
        <v>108</v>
      </c>
      <c r="D9" s="95" t="s">
        <v>92</v>
      </c>
      <c r="E9" s="92" t="s">
        <v>109</v>
      </c>
      <c r="F9" s="91">
        <v>204</v>
      </c>
      <c r="G9" s="91">
        <v>255</v>
      </c>
      <c r="H9" s="91">
        <v>204</v>
      </c>
    </row>
    <row r="10" spans="1:8" x14ac:dyDescent="0.2">
      <c r="A10" s="91" t="str">
        <f t="shared" si="0"/>
        <v>='InputTestData'!$f$19</v>
      </c>
      <c r="B10" s="91" t="str">
        <f t="shared" si="1"/>
        <v>'InputTestData'!PumpD0m</v>
      </c>
      <c r="C10" s="91" t="s">
        <v>110</v>
      </c>
      <c r="D10" s="95" t="s">
        <v>92</v>
      </c>
      <c r="E10" s="92" t="s">
        <v>111</v>
      </c>
      <c r="F10" s="91">
        <v>230</v>
      </c>
      <c r="G10" s="91">
        <v>230</v>
      </c>
      <c r="H10" s="91">
        <v>230</v>
      </c>
    </row>
    <row r="11" spans="1:8" x14ac:dyDescent="0.2">
      <c r="A11" s="91" t="str">
        <f t="shared" si="0"/>
        <v>='InputTestData'!$f$20</v>
      </c>
      <c r="B11" s="91" t="str">
        <f t="shared" si="1"/>
        <v>'InputTestData'!PumpD3m</v>
      </c>
      <c r="C11" s="91" t="s">
        <v>112</v>
      </c>
      <c r="D11" s="95" t="s">
        <v>92</v>
      </c>
      <c r="E11" s="92" t="s">
        <v>113</v>
      </c>
      <c r="F11" s="91">
        <v>230</v>
      </c>
      <c r="G11" s="91">
        <v>230</v>
      </c>
      <c r="H11" s="91">
        <v>230</v>
      </c>
    </row>
    <row r="12" spans="1:8" x14ac:dyDescent="0.2">
      <c r="A12" s="91" t="str">
        <f t="shared" si="0"/>
        <v>='InputTestData'!$D$6</v>
      </c>
      <c r="B12" s="91" t="str">
        <f t="shared" si="1"/>
        <v>'InputTestData'!PumpTAG</v>
      </c>
      <c r="C12" s="91" t="s">
        <v>114</v>
      </c>
      <c r="D12" s="95" t="s">
        <v>92</v>
      </c>
      <c r="E12" s="92" t="s">
        <v>115</v>
      </c>
      <c r="F12" s="91">
        <v>204</v>
      </c>
      <c r="G12" s="91">
        <v>255</v>
      </c>
      <c r="H12" s="91">
        <v>204</v>
      </c>
    </row>
    <row r="13" spans="1:8" x14ac:dyDescent="0.2">
      <c r="A13" s="91" t="str">
        <f t="shared" si="0"/>
        <v>='InputTestData'!$E$15</v>
      </c>
      <c r="B13" s="91" t="str">
        <f t="shared" si="1"/>
        <v>'InputTestData'!RatedPointDensity</v>
      </c>
      <c r="C13" s="91" t="s">
        <v>116</v>
      </c>
      <c r="D13" s="95" t="s">
        <v>92</v>
      </c>
      <c r="E13" s="92" t="s">
        <v>117</v>
      </c>
      <c r="F13" s="91">
        <v>255</v>
      </c>
      <c r="G13" s="91">
        <v>255</v>
      </c>
      <c r="H13" s="91">
        <v>204</v>
      </c>
    </row>
    <row r="14" spans="1:8" x14ac:dyDescent="0.2">
      <c r="A14" s="91" t="str">
        <f t="shared" si="0"/>
        <v>='InputTestData'!$E$16</v>
      </c>
      <c r="B14" s="91" t="str">
        <f t="shared" si="1"/>
        <v>'InputTestData'!RatedPointDinVisc</v>
      </c>
      <c r="C14" s="91" t="s">
        <v>118</v>
      </c>
      <c r="D14" s="95" t="s">
        <v>92</v>
      </c>
      <c r="E14" s="92" t="s">
        <v>119</v>
      </c>
      <c r="F14" s="91">
        <v>255</v>
      </c>
      <c r="G14" s="91">
        <v>255</v>
      </c>
      <c r="H14" s="91">
        <v>204</v>
      </c>
    </row>
    <row r="15" spans="1:8" x14ac:dyDescent="0.2">
      <c r="A15" s="91" t="str">
        <f t="shared" si="0"/>
        <v>='InputTestData'!$E$28</v>
      </c>
      <c r="B15" s="91" t="str">
        <f t="shared" si="1"/>
        <v>'InputTestData'!RatedPointDriverPower</v>
      </c>
      <c r="C15" s="91" t="s">
        <v>120</v>
      </c>
      <c r="D15" s="95" t="s">
        <v>92</v>
      </c>
      <c r="E15" s="92" t="s">
        <v>121</v>
      </c>
      <c r="F15" s="91">
        <v>204</v>
      </c>
      <c r="G15" s="91">
        <v>255</v>
      </c>
      <c r="H15" s="91">
        <v>204</v>
      </c>
    </row>
    <row r="16" spans="1:8" x14ac:dyDescent="0.2">
      <c r="A16" s="91" t="str">
        <f t="shared" si="0"/>
        <v>='InputTestData'!$f$28</v>
      </c>
      <c r="B16" s="91" t="str">
        <f t="shared" si="1"/>
        <v>'InputTestData'!RatedPointDriverPowerPoly</v>
      </c>
      <c r="C16" s="91" t="s">
        <v>122</v>
      </c>
      <c r="D16" s="95" t="s">
        <v>92</v>
      </c>
      <c r="E16" s="92" t="s">
        <v>123</v>
      </c>
      <c r="F16" s="91">
        <v>230</v>
      </c>
      <c r="G16" s="91">
        <v>230</v>
      </c>
      <c r="H16" s="91">
        <v>230</v>
      </c>
    </row>
    <row r="17" spans="1:8" x14ac:dyDescent="0.2">
      <c r="A17" s="91" t="str">
        <f t="shared" si="0"/>
        <v>='InputTestData'!$g$28</v>
      </c>
      <c r="B17" s="91" t="str">
        <f t="shared" si="1"/>
        <v>'InputTestData'!RatedPointDriverPowerSpline</v>
      </c>
      <c r="C17" s="91" t="s">
        <v>124</v>
      </c>
      <c r="D17" s="95" t="s">
        <v>92</v>
      </c>
      <c r="E17" s="92" t="s">
        <v>125</v>
      </c>
      <c r="F17" s="91">
        <v>230</v>
      </c>
      <c r="G17" s="91">
        <v>230</v>
      </c>
      <c r="H17" s="91">
        <v>230</v>
      </c>
    </row>
    <row r="18" spans="1:8" x14ac:dyDescent="0.2">
      <c r="A18" s="91" t="str">
        <f t="shared" si="0"/>
        <v>='InputTestData'!$E$29</v>
      </c>
      <c r="B18" s="91" t="str">
        <f t="shared" si="1"/>
        <v>'InputTestData'!RatedPointEfficiency</v>
      </c>
      <c r="C18" s="91" t="s">
        <v>126</v>
      </c>
      <c r="D18" s="95" t="s">
        <v>92</v>
      </c>
      <c r="E18" s="92" t="s">
        <v>127</v>
      </c>
      <c r="F18" s="91">
        <v>255</v>
      </c>
      <c r="G18" s="91">
        <v>255</v>
      </c>
      <c r="H18" s="91">
        <v>204</v>
      </c>
    </row>
    <row r="19" spans="1:8" x14ac:dyDescent="0.2">
      <c r="A19" s="91" t="str">
        <f t="shared" si="0"/>
        <v>='InputTestData'!$f$29</v>
      </c>
      <c r="B19" s="91" t="str">
        <f t="shared" si="1"/>
        <v>'InputTestData'!RatedPointEfficiencyPoly</v>
      </c>
      <c r="C19" s="91" t="s">
        <v>128</v>
      </c>
      <c r="D19" s="95" t="s">
        <v>92</v>
      </c>
      <c r="E19" s="92" t="s">
        <v>129</v>
      </c>
      <c r="F19" s="91">
        <v>230</v>
      </c>
      <c r="G19" s="91">
        <v>230</v>
      </c>
      <c r="H19" s="91">
        <v>230</v>
      </c>
    </row>
    <row r="20" spans="1:8" x14ac:dyDescent="0.2">
      <c r="A20" s="91" t="str">
        <f t="shared" si="0"/>
        <v>='InputTestData'!$g$29</v>
      </c>
      <c r="B20" s="91" t="str">
        <f t="shared" si="1"/>
        <v>'InputTestData'!RatedPointEfficiencySpline</v>
      </c>
      <c r="C20" s="91" t="s">
        <v>130</v>
      </c>
      <c r="D20" s="95" t="s">
        <v>92</v>
      </c>
      <c r="E20" s="92" t="s">
        <v>131</v>
      </c>
      <c r="F20" s="91">
        <v>230</v>
      </c>
      <c r="G20" s="91">
        <v>230</v>
      </c>
      <c r="H20" s="91">
        <v>230</v>
      </c>
    </row>
    <row r="21" spans="1:8" x14ac:dyDescent="0.2">
      <c r="A21" s="91" t="str">
        <f t="shared" si="0"/>
        <v>='InputTestData'!$f$27</v>
      </c>
      <c r="B21" s="91" t="str">
        <f t="shared" si="1"/>
        <v>'InputTestData'!RatedPointHeadPoly</v>
      </c>
      <c r="C21" s="91" t="s">
        <v>132</v>
      </c>
      <c r="D21" s="95" t="s">
        <v>92</v>
      </c>
      <c r="E21" s="92" t="s">
        <v>133</v>
      </c>
      <c r="F21" s="91">
        <v>230</v>
      </c>
      <c r="G21" s="91">
        <v>230</v>
      </c>
      <c r="H21" s="91">
        <v>230</v>
      </c>
    </row>
    <row r="22" spans="1:8" x14ac:dyDescent="0.2">
      <c r="A22" s="91" t="str">
        <f t="shared" si="0"/>
        <v>='InputTestData'!$g$27</v>
      </c>
      <c r="B22" s="91" t="str">
        <f t="shared" si="1"/>
        <v>'InputTestData'!RatedPointHeadSpline</v>
      </c>
      <c r="C22" s="91" t="s">
        <v>134</v>
      </c>
      <c r="D22" s="95" t="s">
        <v>92</v>
      </c>
      <c r="E22" s="92" t="s">
        <v>135</v>
      </c>
      <c r="F22" s="91">
        <v>230</v>
      </c>
      <c r="G22" s="91">
        <v>230</v>
      </c>
      <c r="H22" s="91">
        <v>230</v>
      </c>
    </row>
    <row r="23" spans="1:8" x14ac:dyDescent="0.2">
      <c r="A23" s="91" t="str">
        <f>"='"&amp;$D23&amp;"'!"&amp;$E23</f>
        <v>='InputTestData'!$E$27</v>
      </c>
      <c r="B23" s="91" t="str">
        <f>"'"&amp;$D23&amp;"'!"&amp;$C23</f>
        <v>'InputTestData'!RatedPointHead</v>
      </c>
      <c r="C23" s="91" t="s">
        <v>136</v>
      </c>
      <c r="D23" s="95" t="s">
        <v>92</v>
      </c>
      <c r="E23" s="92" t="s">
        <v>137</v>
      </c>
      <c r="F23" s="91">
        <v>204</v>
      </c>
      <c r="G23" s="91">
        <v>255</v>
      </c>
      <c r="H23" s="91">
        <v>204</v>
      </c>
    </row>
    <row r="24" spans="1:8" x14ac:dyDescent="0.2">
      <c r="A24" s="91" t="str">
        <f>"='"&amp;$D24&amp;"'!"&amp;$E24</f>
        <v>='InputTestData'!$E$31</v>
      </c>
      <c r="B24" s="91" t="str">
        <f>"'"&amp;$D24&amp;"'!"&amp;$C24</f>
        <v>'InputTestData'!RatedPointHeadShutoff</v>
      </c>
      <c r="C24" s="102" t="s">
        <v>222</v>
      </c>
      <c r="D24" s="95" t="s">
        <v>92</v>
      </c>
      <c r="E24" s="101" t="s">
        <v>221</v>
      </c>
      <c r="F24" s="91">
        <v>255</v>
      </c>
      <c r="G24" s="91">
        <v>255</v>
      </c>
      <c r="H24" s="91">
        <v>204</v>
      </c>
    </row>
    <row r="25" spans="1:8" x14ac:dyDescent="0.2">
      <c r="A25" s="91" t="str">
        <f t="shared" si="0"/>
        <v>='InputTestData'!$E$32</v>
      </c>
      <c r="B25" s="91" t="str">
        <f t="shared" si="1"/>
        <v>'InputTestData'!RatedPointN</v>
      </c>
      <c r="C25" s="91" t="s">
        <v>138</v>
      </c>
      <c r="D25" s="95" t="s">
        <v>92</v>
      </c>
      <c r="E25" s="92" t="s">
        <v>139</v>
      </c>
      <c r="F25" s="91">
        <v>204</v>
      </c>
      <c r="G25" s="91">
        <v>255</v>
      </c>
      <c r="H25" s="91">
        <v>204</v>
      </c>
    </row>
    <row r="26" spans="1:8" x14ac:dyDescent="0.2">
      <c r="A26" s="91" t="str">
        <f t="shared" si="0"/>
        <v>='InputTestData'!$E$30</v>
      </c>
      <c r="B26" s="91" t="str">
        <f t="shared" si="1"/>
        <v>'InputTestData'!RatedPointNPSHA</v>
      </c>
      <c r="C26" s="91" t="s">
        <v>140</v>
      </c>
      <c r="D26" s="95" t="s">
        <v>92</v>
      </c>
      <c r="E26" s="92" t="s">
        <v>141</v>
      </c>
      <c r="F26" s="91">
        <v>255</v>
      </c>
      <c r="G26" s="91">
        <v>255</v>
      </c>
      <c r="H26" s="91">
        <v>204</v>
      </c>
    </row>
    <row r="27" spans="1:8" x14ac:dyDescent="0.2">
      <c r="A27" s="91" t="str">
        <f t="shared" si="0"/>
        <v>='InputTestData'!$E$26</v>
      </c>
      <c r="B27" s="91" t="str">
        <f t="shared" si="1"/>
        <v>'InputTestData'!RatedPointQ</v>
      </c>
      <c r="C27" s="91" t="s">
        <v>142</v>
      </c>
      <c r="D27" s="95" t="s">
        <v>92</v>
      </c>
      <c r="E27" s="92" t="s">
        <v>143</v>
      </c>
      <c r="F27" s="91">
        <v>204</v>
      </c>
      <c r="G27" s="91">
        <v>255</v>
      </c>
      <c r="H27" s="91">
        <v>204</v>
      </c>
    </row>
    <row r="28" spans="1:8" x14ac:dyDescent="0.2">
      <c r="A28" s="91" t="str">
        <f t="shared" si="0"/>
        <v>='InputTestData'!$E$68:$J$68</v>
      </c>
      <c r="B28" s="91" t="str">
        <f t="shared" si="1"/>
        <v>'InputTestData'!TestPointCorCEff</v>
      </c>
      <c r="C28" s="96" t="s">
        <v>144</v>
      </c>
      <c r="D28" s="94" t="s">
        <v>92</v>
      </c>
      <c r="E28" s="92" t="s">
        <v>145</v>
      </c>
      <c r="F28" s="91">
        <v>230</v>
      </c>
      <c r="G28" s="91">
        <v>230</v>
      </c>
      <c r="H28" s="91">
        <v>230</v>
      </c>
    </row>
    <row r="29" spans="1:8" x14ac:dyDescent="0.2">
      <c r="A29" s="91" t="str">
        <f t="shared" si="0"/>
        <v>='InputTestData'!$E$67:$J$67</v>
      </c>
      <c r="B29" s="91" t="str">
        <f t="shared" si="1"/>
        <v>'InputTestData'!TestPointCorCH</v>
      </c>
      <c r="C29" s="96" t="s">
        <v>146</v>
      </c>
      <c r="D29" s="94" t="s">
        <v>92</v>
      </c>
      <c r="E29" s="92" t="s">
        <v>147</v>
      </c>
      <c r="F29" s="91">
        <v>230</v>
      </c>
      <c r="G29" s="91">
        <v>230</v>
      </c>
      <c r="H29" s="91">
        <v>230</v>
      </c>
    </row>
    <row r="30" spans="1:8" x14ac:dyDescent="0.2">
      <c r="A30" s="91" t="str">
        <f t="shared" si="0"/>
        <v>='InputTestData'!$E$66:$J$66</v>
      </c>
      <c r="B30" s="91" t="str">
        <f t="shared" si="1"/>
        <v>'InputTestData'!TestPointCorCQ</v>
      </c>
      <c r="C30" s="96" t="s">
        <v>148</v>
      </c>
      <c r="D30" s="94" t="s">
        <v>92</v>
      </c>
      <c r="E30" s="92" t="s">
        <v>149</v>
      </c>
      <c r="F30" s="91">
        <v>230</v>
      </c>
      <c r="G30" s="91">
        <v>230</v>
      </c>
      <c r="H30" s="91">
        <v>230</v>
      </c>
    </row>
    <row r="31" spans="1:8" x14ac:dyDescent="0.2">
      <c r="A31" s="91" t="str">
        <f t="shared" si="0"/>
        <v>='InputTestData'!$E$62:$J$62</v>
      </c>
      <c r="B31" s="91" t="str">
        <f t="shared" si="1"/>
        <v>'InputTestData'!TestPointCorDriverPower</v>
      </c>
      <c r="C31" s="91" t="s">
        <v>150</v>
      </c>
      <c r="D31" s="92" t="s">
        <v>92</v>
      </c>
      <c r="E31" s="92" t="s">
        <v>151</v>
      </c>
      <c r="F31" s="91">
        <v>230</v>
      </c>
      <c r="G31" s="91">
        <v>230</v>
      </c>
      <c r="H31" s="91">
        <v>230</v>
      </c>
    </row>
    <row r="32" spans="1:8" x14ac:dyDescent="0.2">
      <c r="A32" s="91" t="str">
        <f t="shared" si="0"/>
        <v>='InputTestData'!$E$63:$J$63</v>
      </c>
      <c r="B32" s="91" t="str">
        <f t="shared" si="1"/>
        <v>'InputTestData'!TestPointCorEfficiency</v>
      </c>
      <c r="C32" s="91" t="s">
        <v>152</v>
      </c>
      <c r="D32" s="92" t="s">
        <v>92</v>
      </c>
      <c r="E32" s="92" t="s">
        <v>153</v>
      </c>
      <c r="F32" s="91">
        <v>230</v>
      </c>
      <c r="G32" s="91">
        <v>230</v>
      </c>
      <c r="H32" s="91">
        <v>230</v>
      </c>
    </row>
    <row r="33" spans="1:8" x14ac:dyDescent="0.2">
      <c r="A33" s="91" t="str">
        <f t="shared" si="0"/>
        <v>='InputTestData'!$E$61:$J$61</v>
      </c>
      <c r="B33" s="91" t="str">
        <f t="shared" si="1"/>
        <v>'InputTestData'!TestPointCorHead</v>
      </c>
      <c r="C33" s="91" t="s">
        <v>154</v>
      </c>
      <c r="D33" s="92" t="s">
        <v>92</v>
      </c>
      <c r="E33" s="92" t="s">
        <v>155</v>
      </c>
      <c r="F33" s="91">
        <v>230</v>
      </c>
      <c r="G33" s="91">
        <v>230</v>
      </c>
      <c r="H33" s="91">
        <v>230</v>
      </c>
    </row>
    <row r="34" spans="1:8" x14ac:dyDescent="0.2">
      <c r="A34" s="91" t="str">
        <f t="shared" si="0"/>
        <v>='InputTestData'!$E$65:$J$65</v>
      </c>
      <c r="B34" s="91" t="str">
        <f t="shared" si="1"/>
        <v>'InputTestData'!TestPointCorNPSH3</v>
      </c>
      <c r="C34" s="91" t="s">
        <v>156</v>
      </c>
      <c r="D34" s="92" t="s">
        <v>92</v>
      </c>
      <c r="E34" s="92" t="s">
        <v>157</v>
      </c>
      <c r="F34" s="91">
        <v>230</v>
      </c>
      <c r="G34" s="91">
        <v>230</v>
      </c>
      <c r="H34" s="91">
        <v>230</v>
      </c>
    </row>
    <row r="35" spans="1:8" x14ac:dyDescent="0.2">
      <c r="A35" s="91" t="str">
        <f t="shared" si="0"/>
        <v>='InputTestData'!$E$64:$J$64</v>
      </c>
      <c r="B35" s="91" t="str">
        <f t="shared" si="1"/>
        <v>'InputTestData'!TestPointCorNspeed</v>
      </c>
      <c r="C35" s="91" t="s">
        <v>158</v>
      </c>
      <c r="D35" s="92" t="s">
        <v>92</v>
      </c>
      <c r="E35" s="92" t="s">
        <v>159</v>
      </c>
      <c r="F35" s="91">
        <v>230</v>
      </c>
      <c r="G35" s="91">
        <v>230</v>
      </c>
      <c r="H35" s="91">
        <v>230</v>
      </c>
    </row>
    <row r="36" spans="1:8" x14ac:dyDescent="0.2">
      <c r="A36" s="91" t="str">
        <f t="shared" si="0"/>
        <v>='InputTestData'!$E$60:$J$60</v>
      </c>
      <c r="B36" s="91" t="str">
        <f t="shared" si="1"/>
        <v>'InputTestData'!TestPointCorQ</v>
      </c>
      <c r="C36" s="91" t="s">
        <v>160</v>
      </c>
      <c r="D36" s="92" t="s">
        <v>92</v>
      </c>
      <c r="E36" s="92" t="s">
        <v>161</v>
      </c>
      <c r="F36" s="91">
        <v>230</v>
      </c>
      <c r="G36" s="91">
        <v>230</v>
      </c>
      <c r="H36" s="91">
        <v>230</v>
      </c>
    </row>
    <row r="37" spans="1:8" x14ac:dyDescent="0.2">
      <c r="A37" s="91" t="str">
        <f t="shared" si="0"/>
        <v>='InputTestData'!$E$53:$J$53</v>
      </c>
      <c r="B37" s="91" t="str">
        <f t="shared" si="1"/>
        <v>'InputTestData'!TestPointDriverPower</v>
      </c>
      <c r="C37" s="91" t="s">
        <v>162</v>
      </c>
      <c r="D37" s="92" t="s">
        <v>92</v>
      </c>
      <c r="E37" s="92" t="s">
        <v>163</v>
      </c>
      <c r="F37" s="91">
        <v>204</v>
      </c>
      <c r="G37" s="91">
        <v>255</v>
      </c>
      <c r="H37" s="91">
        <v>204</v>
      </c>
    </row>
    <row r="38" spans="1:8" x14ac:dyDescent="0.2">
      <c r="A38" s="91" t="str">
        <f t="shared" si="0"/>
        <v>='InputTestData'!$E$54:$J$54</v>
      </c>
      <c r="B38" s="91" t="str">
        <f t="shared" si="1"/>
        <v>'InputTestData'!TestPointEfficiency</v>
      </c>
      <c r="C38" s="91" t="s">
        <v>164</v>
      </c>
      <c r="D38" s="92" t="s">
        <v>92</v>
      </c>
      <c r="E38" s="92" t="s">
        <v>165</v>
      </c>
      <c r="F38" s="91">
        <v>230</v>
      </c>
      <c r="G38" s="91">
        <v>230</v>
      </c>
      <c r="H38" s="91">
        <v>230</v>
      </c>
    </row>
    <row r="39" spans="1:8" x14ac:dyDescent="0.2">
      <c r="A39" s="91" t="str">
        <f t="shared" si="0"/>
        <v>='InputTestData'!$E$52:$J$52</v>
      </c>
      <c r="B39" s="91" t="str">
        <f t="shared" si="1"/>
        <v>'InputTestData'!TestPointHead</v>
      </c>
      <c r="C39" s="91" t="s">
        <v>166</v>
      </c>
      <c r="D39" s="92" t="s">
        <v>92</v>
      </c>
      <c r="E39" s="92" t="s">
        <v>167</v>
      </c>
      <c r="F39" s="91">
        <v>230</v>
      </c>
      <c r="G39" s="91">
        <v>230</v>
      </c>
      <c r="H39" s="91">
        <v>230</v>
      </c>
    </row>
    <row r="40" spans="1:8" x14ac:dyDescent="0.2">
      <c r="A40" s="91" t="str">
        <f t="shared" si="0"/>
        <v>='InputTestData'!$E$56:$J$56</v>
      </c>
      <c r="B40" s="91" t="str">
        <f t="shared" si="1"/>
        <v>'InputTestData'!TestPointNPSH3</v>
      </c>
      <c r="C40" s="91" t="s">
        <v>168</v>
      </c>
      <c r="D40" s="92" t="s">
        <v>92</v>
      </c>
      <c r="E40" s="92" t="s">
        <v>169</v>
      </c>
      <c r="F40" s="91">
        <v>255</v>
      </c>
      <c r="G40" s="91">
        <v>255</v>
      </c>
      <c r="H40" s="91">
        <v>204</v>
      </c>
    </row>
    <row r="41" spans="1:8" x14ac:dyDescent="0.2">
      <c r="A41" s="91" t="str">
        <f t="shared" si="0"/>
        <v>='InputTestData'!$E$55:$J$55</v>
      </c>
      <c r="B41" s="91" t="str">
        <f t="shared" si="1"/>
        <v>'InputTestData'!TestPointNspeed</v>
      </c>
      <c r="C41" s="91" t="s">
        <v>170</v>
      </c>
      <c r="D41" s="92" t="s">
        <v>92</v>
      </c>
      <c r="E41" s="92" t="s">
        <v>171</v>
      </c>
      <c r="F41" s="91">
        <v>204</v>
      </c>
      <c r="G41" s="91">
        <v>255</v>
      </c>
      <c r="H41" s="91">
        <v>204</v>
      </c>
    </row>
    <row r="42" spans="1:8" x14ac:dyDescent="0.2">
      <c r="A42" s="91" t="str">
        <f t="shared" si="0"/>
        <v>='InputTestData'!$E$50:$J$50</v>
      </c>
      <c r="B42" s="91" t="str">
        <f t="shared" si="1"/>
        <v>'InputTestData'!TestPointP0</v>
      </c>
      <c r="C42" s="91" t="s">
        <v>172</v>
      </c>
      <c r="D42" s="92" t="s">
        <v>92</v>
      </c>
      <c r="E42" s="92" t="s">
        <v>173</v>
      </c>
      <c r="F42" s="91">
        <v>204</v>
      </c>
      <c r="G42" s="91">
        <v>255</v>
      </c>
      <c r="H42" s="91">
        <v>204</v>
      </c>
    </row>
    <row r="43" spans="1:8" x14ac:dyDescent="0.2">
      <c r="A43" s="91" t="str">
        <f t="shared" si="0"/>
        <v>='InputTestData'!$E$51:$J$51</v>
      </c>
      <c r="B43" s="91" t="str">
        <f t="shared" si="1"/>
        <v>'InputTestData'!TestPointP3</v>
      </c>
      <c r="C43" s="91" t="s">
        <v>174</v>
      </c>
      <c r="D43" s="92" t="s">
        <v>92</v>
      </c>
      <c r="E43" s="92" t="s">
        <v>175</v>
      </c>
      <c r="F43" s="91">
        <v>204</v>
      </c>
      <c r="G43" s="91">
        <v>255</v>
      </c>
      <c r="H43" s="91">
        <v>204</v>
      </c>
    </row>
    <row r="44" spans="1:8" x14ac:dyDescent="0.2">
      <c r="A44" s="91" t="str">
        <f t="shared" si="0"/>
        <v>='InputTestData'!$E$49:$J$49</v>
      </c>
      <c r="B44" s="91" t="str">
        <f t="shared" si="1"/>
        <v>'InputTestData'!TestPointQ</v>
      </c>
      <c r="C44" s="91" t="s">
        <v>176</v>
      </c>
      <c r="D44" s="92" t="s">
        <v>92</v>
      </c>
      <c r="E44" s="92" t="s">
        <v>177</v>
      </c>
      <c r="F44" s="91">
        <v>204</v>
      </c>
      <c r="G44" s="91">
        <v>255</v>
      </c>
      <c r="H44" s="91">
        <v>204</v>
      </c>
    </row>
    <row r="45" spans="1:8" x14ac:dyDescent="0.2">
      <c r="A45" s="91" t="str">
        <f t="shared" si="0"/>
        <v>='InputTestData'!$J$15</v>
      </c>
      <c r="B45" s="91" t="str">
        <f t="shared" si="1"/>
        <v>'InputTestData'!TestPointTemp</v>
      </c>
      <c r="C45" s="91" t="s">
        <v>178</v>
      </c>
      <c r="D45" s="92" t="s">
        <v>92</v>
      </c>
      <c r="E45" s="92" t="s">
        <v>179</v>
      </c>
      <c r="F45" s="91">
        <v>255</v>
      </c>
      <c r="G45" s="91">
        <v>255</v>
      </c>
      <c r="H45" s="91">
        <v>204</v>
      </c>
    </row>
    <row r="46" spans="1:8" x14ac:dyDescent="0.2">
      <c r="A46" s="91" t="str">
        <f t="shared" si="0"/>
        <v>='InputTestData'!$e$21</v>
      </c>
      <c r="B46" s="91" t="str">
        <f t="shared" si="1"/>
        <v>'InputTestData'!SupplierBEP</v>
      </c>
      <c r="C46" s="91" t="s">
        <v>180</v>
      </c>
      <c r="D46" s="92" t="s">
        <v>92</v>
      </c>
      <c r="E46" s="91" t="s">
        <v>181</v>
      </c>
      <c r="F46" s="91">
        <v>255</v>
      </c>
      <c r="G46" s="91">
        <v>255</v>
      </c>
      <c r="H46" s="91">
        <v>204</v>
      </c>
    </row>
    <row r="47" spans="1:8" x14ac:dyDescent="0.2">
      <c r="A47" s="91" t="str">
        <f t="shared" si="0"/>
        <v>='InputTestData'!$f$21</v>
      </c>
      <c r="B47" s="91" t="str">
        <f t="shared" si="1"/>
        <v>'InputTestData'!AproxBEP</v>
      </c>
      <c r="C47" s="91" t="s">
        <v>182</v>
      </c>
      <c r="D47" s="92" t="s">
        <v>92</v>
      </c>
      <c r="E47" s="91" t="s">
        <v>183</v>
      </c>
      <c r="F47" s="91">
        <v>230</v>
      </c>
      <c r="G47" s="91">
        <v>230</v>
      </c>
      <c r="H47" s="91">
        <v>230</v>
      </c>
    </row>
  </sheetData>
  <dataConsolidate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EA0A-3457-1B47-B20D-19D62C1D67E8}">
  <sheetPr codeName="Sheet3"/>
  <dimension ref="A1:A17"/>
  <sheetViews>
    <sheetView workbookViewId="0">
      <selection activeCell="E20" sqref="E20"/>
    </sheetView>
  </sheetViews>
  <sheetFormatPr baseColWidth="10" defaultRowHeight="16" x14ac:dyDescent="0.2"/>
  <cols>
    <col min="1" max="1" width="27.33203125" style="91" bestFit="1" customWidth="1"/>
    <col min="2" max="16384" width="10.83203125" style="91"/>
  </cols>
  <sheetData>
    <row r="1" spans="1:1" x14ac:dyDescent="0.2">
      <c r="A1" s="91" t="s">
        <v>184</v>
      </c>
    </row>
    <row r="2" spans="1:1" x14ac:dyDescent="0.2">
      <c r="A2" s="91" t="s">
        <v>185</v>
      </c>
    </row>
    <row r="3" spans="1:1" x14ac:dyDescent="0.2">
      <c r="A3" s="91" t="s">
        <v>186</v>
      </c>
    </row>
    <row r="4" spans="1:1" x14ac:dyDescent="0.2">
      <c r="A4" s="91" t="s">
        <v>187</v>
      </c>
    </row>
    <row r="5" spans="1:1" x14ac:dyDescent="0.2">
      <c r="A5" s="91" t="s">
        <v>188</v>
      </c>
    </row>
    <row r="6" spans="1:1" x14ac:dyDescent="0.2">
      <c r="A6" s="91" t="s">
        <v>189</v>
      </c>
    </row>
    <row r="7" spans="1:1" x14ac:dyDescent="0.2">
      <c r="A7" s="91" t="s">
        <v>190</v>
      </c>
    </row>
    <row r="8" spans="1:1" x14ac:dyDescent="0.2">
      <c r="A8" s="91" t="s">
        <v>191</v>
      </c>
    </row>
    <row r="9" spans="1:1" x14ac:dyDescent="0.2">
      <c r="A9" s="91" t="s">
        <v>192</v>
      </c>
    </row>
    <row r="10" spans="1:1" x14ac:dyDescent="0.2">
      <c r="A10" s="91" t="s">
        <v>193</v>
      </c>
    </row>
    <row r="11" spans="1:1" x14ac:dyDescent="0.2">
      <c r="A11" s="91" t="s">
        <v>194</v>
      </c>
    </row>
    <row r="12" spans="1:1" x14ac:dyDescent="0.2">
      <c r="A12" s="91" t="s">
        <v>195</v>
      </c>
    </row>
    <row r="13" spans="1:1" x14ac:dyDescent="0.2">
      <c r="A13" s="91" t="s">
        <v>196</v>
      </c>
    </row>
    <row r="14" spans="1:1" x14ac:dyDescent="0.2">
      <c r="A14" s="91" t="s">
        <v>197</v>
      </c>
    </row>
    <row r="15" spans="1:1" x14ac:dyDescent="0.2">
      <c r="A15" s="91" t="s">
        <v>198</v>
      </c>
    </row>
    <row r="16" spans="1:1" x14ac:dyDescent="0.2">
      <c r="A16" s="91" t="s">
        <v>199</v>
      </c>
    </row>
    <row r="17" spans="1:1" x14ac:dyDescent="0.2">
      <c r="A17" s="91" t="s">
        <v>200</v>
      </c>
    </row>
  </sheetData>
  <dataConsolidate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C532-5BEE-C047-8F11-EA1C693E4E14}">
  <sheetPr codeName="Sheet5"/>
  <dimension ref="A1:A20"/>
  <sheetViews>
    <sheetView workbookViewId="0">
      <selection activeCell="A23" sqref="A23"/>
    </sheetView>
  </sheetViews>
  <sheetFormatPr baseColWidth="10" defaultRowHeight="15" x14ac:dyDescent="0.2"/>
  <cols>
    <col min="1" max="1" width="24.83203125" bestFit="1" customWidth="1"/>
  </cols>
  <sheetData>
    <row r="1" spans="1:1" x14ac:dyDescent="0.2">
      <c r="A1" s="97" t="s">
        <v>220</v>
      </c>
    </row>
    <row r="2" spans="1:1" x14ac:dyDescent="0.2">
      <c r="A2" t="s">
        <v>201</v>
      </c>
    </row>
    <row r="3" spans="1:1" x14ac:dyDescent="0.2">
      <c r="A3" t="s">
        <v>202</v>
      </c>
    </row>
    <row r="4" spans="1:1" x14ac:dyDescent="0.2">
      <c r="A4" t="s">
        <v>203</v>
      </c>
    </row>
    <row r="5" spans="1:1" x14ac:dyDescent="0.2">
      <c r="A5" t="s">
        <v>204</v>
      </c>
    </row>
    <row r="6" spans="1:1" x14ac:dyDescent="0.2">
      <c r="A6" t="s">
        <v>205</v>
      </c>
    </row>
    <row r="7" spans="1:1" x14ac:dyDescent="0.2">
      <c r="A7" t="s">
        <v>206</v>
      </c>
    </row>
    <row r="8" spans="1:1" x14ac:dyDescent="0.2">
      <c r="A8" t="s">
        <v>207</v>
      </c>
    </row>
    <row r="9" spans="1:1" x14ac:dyDescent="0.2">
      <c r="A9" t="s">
        <v>208</v>
      </c>
    </row>
    <row r="10" spans="1:1" x14ac:dyDescent="0.2">
      <c r="A10" t="s">
        <v>209</v>
      </c>
    </row>
    <row r="11" spans="1:1" x14ac:dyDescent="0.2">
      <c r="A11" t="s">
        <v>210</v>
      </c>
    </row>
    <row r="12" spans="1:1" x14ac:dyDescent="0.2">
      <c r="A12" t="s">
        <v>211</v>
      </c>
    </row>
    <row r="13" spans="1:1" x14ac:dyDescent="0.2">
      <c r="A13" t="s">
        <v>212</v>
      </c>
    </row>
    <row r="14" spans="1:1" x14ac:dyDescent="0.2">
      <c r="A14" t="s">
        <v>213</v>
      </c>
    </row>
    <row r="15" spans="1:1" x14ac:dyDescent="0.2">
      <c r="A15" t="s">
        <v>214</v>
      </c>
    </row>
    <row r="16" spans="1:1" x14ac:dyDescent="0.2">
      <c r="A16" t="s">
        <v>215</v>
      </c>
    </row>
    <row r="17" spans="1:1" x14ac:dyDescent="0.2">
      <c r="A17" t="s">
        <v>216</v>
      </c>
    </row>
    <row r="18" spans="1:1" x14ac:dyDescent="0.2">
      <c r="A18" t="s">
        <v>217</v>
      </c>
    </row>
    <row r="19" spans="1:1" x14ac:dyDescent="0.2">
      <c r="A19" t="s">
        <v>218</v>
      </c>
    </row>
    <row r="20" spans="1:1" x14ac:dyDescent="0.2">
      <c r="A20" t="s">
        <v>219</v>
      </c>
    </row>
  </sheetData>
  <dataConsolidate/>
  <pageMargins left="0.7" right="0.7" top="0.75" bottom="0.75" header="0.3" footer="0.3"/>
  <pageSetup paperSize="9" orientation="portrait" horizontalDpi="0" verticalDpi="0"/>
</worksheet>
</file>

<file path=customUI/_rels/customUI14.xml.rels><?xml version="1.0" encoding="UTF-8" standalone="yes"?>
<Relationships xmlns="http://schemas.openxmlformats.org/package/2006/relationships"><Relationship Id="NewPump" Type="http://schemas.openxmlformats.org/officeDocument/2006/relationships/image" Target="images/NewPump.png"/><Relationship Id="ResetCalcFields" Type="http://schemas.openxmlformats.org/officeDocument/2006/relationships/image" Target="images/ResetCalcFields.png"/><Relationship Id="Run" Type="http://schemas.openxmlformats.org/officeDocument/2006/relationships/image" Target="images/Run.png"/><Relationship Id="ClonePump" Type="http://schemas.openxmlformats.org/officeDocument/2006/relationships/image" Target="images/ClonePump.png"/></Relationships>
</file>

<file path=customUI/customUI14.xml><?xml version="1.0" encoding="utf-8"?>
<customUI xmlns="http://schemas.microsoft.com/office/2009/07/customui">
  <ribbon>
    <tabs>
      <tab id="PumpPerformance" label="Pump Performance" insertAfterMso="TabView">
        <group id="PerformanceTools" label="Performance Tools">
          <button id="customButton1" label="New Pump" size="large" onAction="NewPump" image="NewPump"/>
          <button id="customButton2" label="Clone Pump" size="large" onAction="ClonePump" image="ClonePump"/>
          <button id="customButton3" label="Run Performance" size="large" onAction="RunPerformance" image="Run"/>
          <button id="customButton4" label="Reset Calc Fields" size="large" onAction="ResetCalcFields" image="ResetCalcFields"/>
        </group>
        <group id="Report" label="Report">
          <button id="customButton5" label="Report" size="large" onAction="Report" imageMso="ExportWord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943E00B36CB44A7197E176EFF5388" ma:contentTypeVersion="13" ma:contentTypeDescription="Create a new document." ma:contentTypeScope="" ma:versionID="ef5868a50768b9b913f3d876eb48dc91">
  <xsd:schema xmlns:xsd="http://www.w3.org/2001/XMLSchema" xmlns:xs="http://www.w3.org/2001/XMLSchema" xmlns:p="http://schemas.microsoft.com/office/2006/metadata/properties" xmlns:ns3="ecf3212f-6c91-4dc1-afd8-6d60b0670e7e" xmlns:ns4="f7173e8a-56df-44df-bf10-c7773b5f5d1f" targetNamespace="http://schemas.microsoft.com/office/2006/metadata/properties" ma:root="true" ma:fieldsID="7ffba57bf22e414f2911833bb38110ad" ns3:_="" ns4:_="">
    <xsd:import namespace="ecf3212f-6c91-4dc1-afd8-6d60b0670e7e"/>
    <xsd:import namespace="f7173e8a-56df-44df-bf10-c7773b5f5d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3212f-6c91-4dc1-afd8-6d60b0670e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73e8a-56df-44df-bf10-c7773b5f5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F61A83-8F5E-444E-A780-9F8CADAA92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27CB97-9F44-4C21-AA68-1813438854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f3212f-6c91-4dc1-afd8-6d60b0670e7e"/>
    <ds:schemaRef ds:uri="f7173e8a-56df-44df-bf10-c7773b5f5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102A3-1B31-4F6B-8E88-8390172CFC4D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ecf3212f-6c91-4dc1-afd8-6d60b0670e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7173e8a-56df-44df-bf10-c7773b5f5d1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50</vt:i4>
      </vt:variant>
    </vt:vector>
  </HeadingPairs>
  <TitlesOfParts>
    <vt:vector size="55" baseType="lpstr">
      <vt:lpstr>GettingStarted</vt:lpstr>
      <vt:lpstr>InputTestData</vt:lpstr>
      <vt:lpstr>NamedRangesList</vt:lpstr>
      <vt:lpstr>ModList</vt:lpstr>
      <vt:lpstr>ResetFields</vt:lpstr>
      <vt:lpstr>InputTestData!ApparatusZ0</vt:lpstr>
      <vt:lpstr>InputTestData!ApparatusZ3</vt:lpstr>
      <vt:lpstr>InputTestData!ApparatusZM0</vt:lpstr>
      <vt:lpstr>InputTestData!ApparatusZM3</vt:lpstr>
      <vt:lpstr>InputTestData!AproxBEP</vt:lpstr>
      <vt:lpstr>InputTestData!ChartLefCorner</vt:lpstr>
      <vt:lpstr>InputTestData!ChartRightCorner</vt:lpstr>
      <vt:lpstr>InputTestData!ChartRightMid</vt:lpstr>
      <vt:lpstr>InputTestData!Print_Area</vt:lpstr>
      <vt:lpstr>InputTestData!Print_Titles</vt:lpstr>
      <vt:lpstr>InputTestData!PumpD0</vt:lpstr>
      <vt:lpstr>InputTestData!PumpD0m</vt:lpstr>
      <vt:lpstr>InputTestData!PumpD3</vt:lpstr>
      <vt:lpstr>InputTestData!PumpD3m</vt:lpstr>
      <vt:lpstr>InputTestData!PumpTAG</vt:lpstr>
      <vt:lpstr>InputTestData!RatedPointDensity</vt:lpstr>
      <vt:lpstr>InputTestData!RatedPointDinVisc</vt:lpstr>
      <vt:lpstr>InputTestData!RatedPointDriverPower</vt:lpstr>
      <vt:lpstr>InputTestData!RatedPointDriverPowerPoly</vt:lpstr>
      <vt:lpstr>InputTestData!RatedPointDriverPowerSpline</vt:lpstr>
      <vt:lpstr>InputTestData!RatedPointEfficiency</vt:lpstr>
      <vt:lpstr>InputTestData!RatedPointEfficiencyPoly</vt:lpstr>
      <vt:lpstr>InputTestData!RatedPointEfficiencySpline</vt:lpstr>
      <vt:lpstr>InputTestData!RatedPointHead</vt:lpstr>
      <vt:lpstr>InputTestData!RatedPointHeadPoly</vt:lpstr>
      <vt:lpstr>InputTestData!RatedPointHeadShutoff</vt:lpstr>
      <vt:lpstr>InputTestData!RatedPointHeadSpline</vt:lpstr>
      <vt:lpstr>InputTestData!RatedPointN</vt:lpstr>
      <vt:lpstr>InputTestData!RatedPointNPSHA</vt:lpstr>
      <vt:lpstr>InputTestData!RatedPointQ</vt:lpstr>
      <vt:lpstr>InputTestData!SupplierBEP</vt:lpstr>
      <vt:lpstr>InputTestData!TestPointCorCEff</vt:lpstr>
      <vt:lpstr>InputTestData!TestPointCorCH</vt:lpstr>
      <vt:lpstr>InputTestData!TestPointCorCQ</vt:lpstr>
      <vt:lpstr>InputTestData!TestPointCorDriverPower</vt:lpstr>
      <vt:lpstr>InputTestData!TestPointCorEfficiency</vt:lpstr>
      <vt:lpstr>InputTestData!TestPointCorHead</vt:lpstr>
      <vt:lpstr>InputTestData!TestPointCorNPSH3</vt:lpstr>
      <vt:lpstr>InputTestData!TestPointCorNspeed</vt:lpstr>
      <vt:lpstr>InputTestData!TestPointCorQ</vt:lpstr>
      <vt:lpstr>InputTestData!TestPointDriverPower</vt:lpstr>
      <vt:lpstr>InputTestData!TestPointEfficiency</vt:lpstr>
      <vt:lpstr>InputTestData!TestPointHead</vt:lpstr>
      <vt:lpstr>InputTestData!TestPointNPSH3</vt:lpstr>
      <vt:lpstr>InputTestData!TestPointNspeed</vt:lpstr>
      <vt:lpstr>InputTestData!TestPointP0</vt:lpstr>
      <vt:lpstr>InputTestData!TestPointP3</vt:lpstr>
      <vt:lpstr>InputTestData!TestPointQ</vt:lpstr>
      <vt:lpstr>InputTestData!TestPointTemp</vt:lpstr>
      <vt:lpstr>InputTestData!WitnessedBy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Cristofer Antoni Souza Costa</dc:creator>
  <cp:lastModifiedBy>Microsoft Office User</cp:lastModifiedBy>
  <dcterms:created xsi:type="dcterms:W3CDTF">2021-08-20T19:52:19Z</dcterms:created>
  <dcterms:modified xsi:type="dcterms:W3CDTF">2021-08-27T23:44:27Z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0x0101000A5943E00B36CB44A7197E176EFF5388</vt:lpwstr>
  </property>
</Properties>
</file>