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ofer/Desktop/"/>
    </mc:Choice>
  </mc:AlternateContent>
  <xr:revisionPtr revIDLastSave="0" documentId="13_ncr:1_{DC9227B0-C5FD-8D45-A7D7-66C3BEFC4B1F}" xr6:coauthVersionLast="47" xr6:coauthVersionMax="47" xr10:uidLastSave="{00000000-0000-0000-0000-000000000000}"/>
  <bookViews>
    <workbookView xWindow="6040" yWindow="500" windowWidth="24520" windowHeight="18540" activeTab="1" xr2:uid="{F5870556-3D12-524F-AA7B-8844FE15EFB6}"/>
  </bookViews>
  <sheets>
    <sheet name="GettingStarted" sheetId="2" r:id="rId1"/>
    <sheet name="B-553E" sheetId="4" r:id="rId2"/>
  </sheets>
  <definedNames>
    <definedName name="ApparatusZ0" localSheetId="1">'B-553E'!$J$16</definedName>
    <definedName name="ApparatusZ3" localSheetId="1">'B-553E'!$J$17</definedName>
    <definedName name="ApparatusZM0" localSheetId="1">'B-553E'!$J$18</definedName>
    <definedName name="ApparatusZM3" localSheetId="1">'B-553E'!$J$19</definedName>
    <definedName name="AproxBEP" localSheetId="1">'B-553E'!$F$21</definedName>
    <definedName name="ChartLefCorner" localSheetId="1">'B-553E'!$C$84</definedName>
    <definedName name="ChartRightCorner" localSheetId="1">'B-553E'!$J$131</definedName>
    <definedName name="ChartRightMid" localSheetId="1">'B-553E'!$J$111</definedName>
    <definedName name="_xlnm.Print_Area" localSheetId="1">'B-553E'!$B$2:$K$132</definedName>
    <definedName name="_xlnm.Print_Titles" localSheetId="1">'B-553E'!$1:$4</definedName>
    <definedName name="PumpD0" localSheetId="1">'B-553E'!$E$19</definedName>
    <definedName name="PumpD0m" localSheetId="1">'B-553E'!$F$19</definedName>
    <definedName name="PumpD3" localSheetId="1">'B-553E'!$E$20</definedName>
    <definedName name="PumpD3m" localSheetId="1">'B-553E'!$F$20</definedName>
    <definedName name="PumpTAG" localSheetId="1">'B-553E'!$D$6</definedName>
    <definedName name="RatedPointDensity" localSheetId="1">'B-553E'!$E$15</definedName>
    <definedName name="RatedPointDinVisc" localSheetId="1">'B-553E'!$E$16</definedName>
    <definedName name="RatedPointDriverPower" localSheetId="1">'B-553E'!$E$28</definedName>
    <definedName name="RatedPointDriverPowerPoly" localSheetId="1">'B-553E'!$F$28</definedName>
    <definedName name="RatedPointDriverPowerSpline" localSheetId="1">'B-553E'!$G$28</definedName>
    <definedName name="RatedPointEfficiency" localSheetId="1">'B-553E'!$E$29</definedName>
    <definedName name="RatedPointEfficiencyPoly" localSheetId="1">'B-553E'!$F$29</definedName>
    <definedName name="RatedPointEfficiencySpline" localSheetId="1">'B-553E'!$G$29</definedName>
    <definedName name="RatedPointHead" localSheetId="1">'B-553E'!$E$27</definedName>
    <definedName name="RatedPointHeadPoly" localSheetId="1">'B-553E'!$F$27</definedName>
    <definedName name="RatedPointHeadShutoff" localSheetId="1">'B-553E'!$E$31</definedName>
    <definedName name="RatedPointHeadSpline" localSheetId="1">'B-553E'!$G$27</definedName>
    <definedName name="RatedPointN" localSheetId="1">'B-553E'!$E$32</definedName>
    <definedName name="RatedPointNPSHA" localSheetId="1">'B-553E'!$E$30</definedName>
    <definedName name="RatedPointQ" localSheetId="1">'B-553E'!$E$26</definedName>
    <definedName name="SupplierBEP" localSheetId="1">'B-553E'!$E$21</definedName>
    <definedName name="TestPointCorCEff" localSheetId="1">'B-553E'!$E$68:$J$68</definedName>
    <definedName name="TestPointCorCH" localSheetId="1">'B-553E'!$E$67:$J$67</definedName>
    <definedName name="TestPointCorCQ" localSheetId="1">'B-553E'!$E$66:$J$66</definedName>
    <definedName name="TestPointCorDriverPower" localSheetId="1">'B-553E'!$E$62:$J$62</definedName>
    <definedName name="TestPointCorEfficiency" localSheetId="1">'B-553E'!$E$63:$J$63</definedName>
    <definedName name="TestPointCorHead" localSheetId="1">'B-553E'!$E$61:$J$61</definedName>
    <definedName name="TestPointCorNPSH3" localSheetId="1">'B-553E'!$E$65:$J$65</definedName>
    <definedName name="TestPointCorNspeed" localSheetId="1">'B-553E'!$E$64:$J$64</definedName>
    <definedName name="TestPointCorQ" localSheetId="1">'B-553E'!$E$60:$J$60</definedName>
    <definedName name="TestPointDriverPower" localSheetId="1">'B-553E'!$E$53:$J$53</definedName>
    <definedName name="TestPointEfficiency" localSheetId="1">'B-553E'!$E$54:$J$54</definedName>
    <definedName name="TestPointHead" localSheetId="1">'B-553E'!$E$52:$J$52</definedName>
    <definedName name="TestPointNPSH3" localSheetId="1">'B-553E'!$E$56:$J$56</definedName>
    <definedName name="TestPointNspeed" localSheetId="1">'B-553E'!$E$55:$J$55</definedName>
    <definedName name="TestPointP0" localSheetId="1">'B-553E'!$E$50:$J$50</definedName>
    <definedName name="TestPointP3" localSheetId="1">'B-553E'!$E$51:$J$51</definedName>
    <definedName name="TestPointQ" localSheetId="1">'B-553E'!$E$49:$J$49</definedName>
    <definedName name="TestPointTemp" localSheetId="1">'B-553E'!$J$15</definedName>
    <definedName name="WitnessedBy" localSheetId="1">'B-553E'!$G$9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4" l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G32" i="4"/>
  <c r="F32" i="4"/>
  <c r="I29" i="4"/>
  <c r="H29" i="4"/>
  <c r="J28" i="4"/>
  <c r="I28" i="4"/>
  <c r="H28" i="4"/>
  <c r="J27" i="4"/>
  <c r="I27" i="4"/>
  <c r="H27" i="4"/>
  <c r="G26" i="4"/>
  <c r="F2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</calcChain>
</file>

<file path=xl/sharedStrings.xml><?xml version="1.0" encoding="utf-8"?>
<sst xmlns="http://schemas.openxmlformats.org/spreadsheetml/2006/main" count="173" uniqueCount="97">
  <si>
    <t>Cells coloured :</t>
  </si>
  <si>
    <t>required filling field</t>
  </si>
  <si>
    <t>optional filling field</t>
  </si>
  <si>
    <t>automatically filled field (do not edit)</t>
  </si>
  <si>
    <t>TEST DATA SUMMARY</t>
  </si>
  <si>
    <t>TAG</t>
  </si>
  <si>
    <t>CURV NO.</t>
  </si>
  <si>
    <t>PURCHASER</t>
  </si>
  <si>
    <t>TEST DATE</t>
  </si>
  <si>
    <t>PURCHASE ORDER NO.</t>
  </si>
  <si>
    <t/>
  </si>
  <si>
    <t>PUMP SERIAL NO.</t>
  </si>
  <si>
    <t>WITNESSED BY:</t>
  </si>
  <si>
    <t>SIZE AND TYPE</t>
  </si>
  <si>
    <t>NO. OF STAGES</t>
  </si>
  <si>
    <t>LIQUID DATA</t>
  </si>
  <si>
    <t>APARATUS DATA</t>
  </si>
  <si>
    <t>Quantity name</t>
  </si>
  <si>
    <t>Unit</t>
  </si>
  <si>
    <t>Value</t>
  </si>
  <si>
    <t>RELATIVE DENSITY</t>
  </si>
  <si>
    <t>-</t>
  </si>
  <si>
    <t>TEST FLUID TEMPERATURE</t>
  </si>
  <si>
    <t>°C</t>
  </si>
  <si>
    <t>VISCOSITY</t>
  </si>
  <si>
    <t>cP</t>
  </si>
  <si>
    <t>INLET NZ CENTERLINE ELEV.</t>
  </si>
  <si>
    <t>m</t>
  </si>
  <si>
    <t>OUTLET NZ CENTERLINE ELEV.</t>
  </si>
  <si>
    <t>PUMP DATA</t>
  </si>
  <si>
    <t>INLET MANOM. ELEVATION</t>
  </si>
  <si>
    <t>INLET DIAMETER</t>
  </si>
  <si>
    <t>in / m</t>
  </si>
  <si>
    <t>OUTLET MANOM. ELEVATION</t>
  </si>
  <si>
    <t>OUTLET DIAMETER</t>
  </si>
  <si>
    <t>BEP (SUPPLIER/APROX.)</t>
  </si>
  <si>
    <r>
      <t>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</t>
    </r>
  </si>
  <si>
    <t>OVERALL PUMP PERFORMANCE</t>
  </si>
  <si>
    <t>RESULTS COMPARISON</t>
  </si>
  <si>
    <t>Interpolate</t>
  </si>
  <si>
    <t>Actual deviation</t>
  </si>
  <si>
    <t>Rated</t>
  </si>
  <si>
    <t>Polynomial</t>
  </si>
  <si>
    <t>Spline</t>
  </si>
  <si>
    <t>Acceptance tolerance</t>
  </si>
  <si>
    <t>FLOW</t>
  </si>
  <si>
    <t>DIFFERENTIAL HEAD</t>
  </si>
  <si>
    <t>DRIVER POWER</t>
  </si>
  <si>
    <t>kW</t>
  </si>
  <si>
    <t>EFFICIENCY</t>
  </si>
  <si>
    <t>%</t>
  </si>
  <si>
    <t>NPSH</t>
  </si>
  <si>
    <t>HEAD SHUTOFF</t>
  </si>
  <si>
    <t>SPEED</t>
  </si>
  <si>
    <t>rpm</t>
  </si>
  <si>
    <t>MECHANICAL PERFORMANCE - Maximum vibration levels recorded within specified flow</t>
  </si>
  <si>
    <r>
      <t xml:space="preserve">        Test Flow
Unit        </t>
    </r>
    <r>
      <rPr>
        <sz val="7"/>
        <color theme="0"/>
        <rFont val="Arial"/>
        <family val="2"/>
      </rPr>
      <t>.</t>
    </r>
  </si>
  <si>
    <t>Shutoff</t>
  </si>
  <si>
    <t>MCSF</t>
  </si>
  <si>
    <t>Bet'n rated and MCSF</t>
  </si>
  <si>
    <t>105% of Rated</t>
  </si>
  <si>
    <t>End of allowed operation region</t>
  </si>
  <si>
    <t>Housing velocity:</t>
  </si>
  <si>
    <t>D.E. - OVERALL</t>
  </si>
  <si>
    <t>D.E. - FILTERED</t>
  </si>
  <si>
    <t>N.D.E. - OVERALL</t>
  </si>
  <si>
    <t>N.D.E. - FILTERED</t>
  </si>
  <si>
    <t>Shaft displacement:</t>
  </si>
  <si>
    <t>TEST DATA READINGS</t>
  </si>
  <si>
    <t>INLET PRESSURE</t>
  </si>
  <si>
    <r>
      <t>kgf/cm</t>
    </r>
    <r>
      <rPr>
        <vertAlign val="superscript"/>
        <sz val="7"/>
        <color theme="1"/>
        <rFont val="Arial"/>
        <family val="2"/>
      </rPr>
      <t>2</t>
    </r>
  </si>
  <si>
    <t>OUTLET PRESSURE</t>
  </si>
  <si>
    <t>HEAD</t>
  </si>
  <si>
    <t>NPSH3</t>
  </si>
  <si>
    <t>CORRECTED DATA</t>
  </si>
  <si>
    <t>CQ</t>
  </si>
  <si>
    <t>CH</t>
  </si>
  <si>
    <t>Cη</t>
  </si>
  <si>
    <t>BEARING TEMPERATURE</t>
  </si>
  <si>
    <t>Pressurized lubrication systems:</t>
  </si>
  <si>
    <t>Ring oil or splash lubrication:</t>
  </si>
  <si>
    <t>Reading</t>
  </si>
  <si>
    <t>AMBIENT TEMPERATURE</t>
  </si>
  <si>
    <t>AMBIENT TEMP.</t>
  </si>
  <si>
    <t>OIL TEMP. RISE</t>
  </si>
  <si>
    <t>OIL RETURN TEMP.</t>
  </si>
  <si>
    <t>OIL SUMP TEMP.</t>
  </si>
  <si>
    <t>MAX. BEARING METAL TEMP.</t>
  </si>
  <si>
    <t>DRIVE END JOURNAL</t>
  </si>
  <si>
    <t>NON-DRIVE END JOURNAL</t>
  </si>
  <si>
    <t>THRUST BEARING</t>
  </si>
  <si>
    <t>PERFORMANCE CURVES</t>
  </si>
  <si>
    <t>6''</t>
  </si>
  <si>
    <t>4''</t>
  </si>
  <si>
    <t>0.1524 m</t>
  </si>
  <si>
    <t>0.1016 m</t>
  </si>
  <si>
    <t>B-553E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</si>
</sst>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vertAlign val="superscript"/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rgb="FF000000"/>
      <name val="Arial"/>
      <family val="2"/>
    </font>
    <font>
      <sz val="7"/>
      <color theme="0"/>
      <name val="Arial"/>
      <family val="2"/>
    </font>
    <font>
      <i/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 applyAlignment="1">
      <alignment horizontal="center"/>
    </xf>
    <xf numFmtId="0" fontId="4" fillId="0" borderId="5" xfId="1" applyFont="1" applyBorder="1"/>
    <xf numFmtId="0" fontId="2" fillId="0" borderId="6" xfId="1" applyFont="1" applyBorder="1" applyAlignment="1">
      <alignment horizontal="center"/>
    </xf>
    <xf numFmtId="0" fontId="5" fillId="0" borderId="7" xfId="1" applyFont="1" applyBorder="1"/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 applyAlignment="1">
      <alignment horizontal="center"/>
    </xf>
    <xf numFmtId="0" fontId="5" fillId="0" borderId="0" xfId="1" applyFont="1"/>
    <xf numFmtId="0" fontId="2" fillId="0" borderId="5" xfId="1" applyFont="1" applyBorder="1"/>
    <xf numFmtId="0" fontId="6" fillId="0" borderId="10" xfId="1" applyFont="1" applyBorder="1" applyAlignment="1">
      <alignment horizontal="center" vertical="center"/>
    </xf>
    <xf numFmtId="0" fontId="6" fillId="0" borderId="0" xfId="1" applyFont="1" applyAlignment="1">
      <alignment horizontal="left" indent="1"/>
    </xf>
    <xf numFmtId="0" fontId="6" fillId="0" borderId="0" xfId="1" applyFont="1"/>
    <xf numFmtId="0" fontId="6" fillId="0" borderId="7" xfId="1" applyFont="1" applyBorder="1"/>
    <xf numFmtId="0" fontId="7" fillId="0" borderId="11" xfId="1" applyFont="1" applyBorder="1" applyAlignment="1">
      <alignment horizontal="left" indent="1"/>
    </xf>
    <xf numFmtId="0" fontId="6" fillId="0" borderId="12" xfId="1" applyFont="1" applyBorder="1"/>
    <xf numFmtId="0" fontId="6" fillId="0" borderId="13" xfId="1" applyFont="1" applyBorder="1"/>
    <xf numFmtId="0" fontId="2" fillId="0" borderId="13" xfId="1" applyFont="1" applyBorder="1"/>
    <xf numFmtId="0" fontId="6" fillId="0" borderId="14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left" indent="1"/>
    </xf>
    <xf numFmtId="0" fontId="6" fillId="0" borderId="20" xfId="1" applyFont="1" applyBorder="1" applyAlignment="1">
      <alignment horizontal="center"/>
    </xf>
    <xf numFmtId="164" fontId="6" fillId="7" borderId="20" xfId="1" applyNumberFormat="1" applyFont="1" applyFill="1" applyBorder="1" applyAlignment="1">
      <alignment horizontal="center"/>
    </xf>
    <xf numFmtId="0" fontId="6" fillId="0" borderId="21" xfId="1" applyFont="1" applyBorder="1" applyAlignment="1">
      <alignment horizontal="left" indent="1"/>
    </xf>
    <xf numFmtId="0" fontId="6" fillId="0" borderId="22" xfId="1" applyFont="1" applyBorder="1"/>
    <xf numFmtId="4" fontId="6" fillId="7" borderId="20" xfId="1" applyNumberFormat="1" applyFont="1" applyFill="1" applyBorder="1" applyAlignment="1">
      <alignment horizontal="center"/>
    </xf>
    <xf numFmtId="0" fontId="2" fillId="0" borderId="12" xfId="1" applyFont="1" applyBorder="1"/>
    <xf numFmtId="0" fontId="6" fillId="0" borderId="14" xfId="1" applyFont="1" applyBorder="1" applyAlignment="1">
      <alignment horizontal="left" indent="1"/>
    </xf>
    <xf numFmtId="0" fontId="6" fillId="0" borderId="15" xfId="1" applyFont="1" applyBorder="1" applyAlignment="1">
      <alignment horizontal="center"/>
    </xf>
    <xf numFmtId="0" fontId="6" fillId="5" borderId="15" xfId="1" applyFont="1" applyFill="1" applyBorder="1" applyAlignment="1">
      <alignment horizontal="center"/>
    </xf>
    <xf numFmtId="165" fontId="6" fillId="6" borderId="20" xfId="1" applyNumberFormat="1" applyFont="1" applyFill="1" applyBorder="1" applyAlignment="1">
      <alignment horizontal="right" vertical="center" indent="1"/>
    </xf>
    <xf numFmtId="0" fontId="6" fillId="5" borderId="20" xfId="1" applyFont="1" applyFill="1" applyBorder="1" applyAlignment="1">
      <alignment horizontal="center"/>
    </xf>
    <xf numFmtId="0" fontId="2" fillId="0" borderId="4" xfId="1" applyFont="1" applyBorder="1"/>
    <xf numFmtId="2" fontId="6" fillId="7" borderId="20" xfId="1" applyNumberFormat="1" applyFont="1" applyFill="1" applyBorder="1" applyAlignment="1">
      <alignment horizontal="center" vertical="center"/>
    </xf>
    <xf numFmtId="0" fontId="6" fillId="0" borderId="6" xfId="1" applyFont="1" applyBorder="1"/>
    <xf numFmtId="0" fontId="7" fillId="0" borderId="12" xfId="1" applyFont="1" applyBorder="1" applyAlignment="1">
      <alignment horizontal="left" indent="1"/>
    </xf>
    <xf numFmtId="0" fontId="9" fillId="0" borderId="12" xfId="1" applyFont="1" applyBorder="1"/>
    <xf numFmtId="0" fontId="6" fillId="0" borderId="2" xfId="1" applyFont="1" applyBorder="1"/>
    <xf numFmtId="0" fontId="6" fillId="0" borderId="2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indent="1"/>
    </xf>
    <xf numFmtId="2" fontId="6" fillId="5" borderId="20" xfId="1" applyNumberFormat="1" applyFont="1" applyFill="1" applyBorder="1" applyAlignment="1">
      <alignment horizontal="right" vertical="center" indent="1"/>
    </xf>
    <xf numFmtId="2" fontId="6" fillId="6" borderId="20" xfId="1" applyNumberFormat="1" applyFont="1" applyFill="1" applyBorder="1" applyAlignment="1">
      <alignment horizontal="right" indent="1"/>
    </xf>
    <xf numFmtId="10" fontId="6" fillId="6" borderId="20" xfId="2" applyNumberFormat="1" applyFont="1" applyFill="1" applyBorder="1" applyAlignment="1">
      <alignment horizontal="center" vertical="center"/>
    </xf>
    <xf numFmtId="2" fontId="6" fillId="0" borderId="20" xfId="1" applyNumberFormat="1" applyFont="1" applyBorder="1" applyAlignment="1">
      <alignment horizontal="center" vertical="center"/>
    </xf>
    <xf numFmtId="2" fontId="6" fillId="7" borderId="20" xfId="1" applyNumberFormat="1" applyFont="1" applyFill="1" applyBorder="1" applyAlignment="1">
      <alignment horizontal="right" vertical="center" indent="1"/>
    </xf>
    <xf numFmtId="2" fontId="6" fillId="0" borderId="20" xfId="1" applyNumberFormat="1" applyFont="1" applyBorder="1" applyAlignment="1">
      <alignment horizontal="right"/>
    </xf>
    <xf numFmtId="1" fontId="6" fillId="5" borderId="20" xfId="1" applyNumberFormat="1" applyFont="1" applyFill="1" applyBorder="1" applyAlignment="1">
      <alignment horizontal="right" vertical="center" indent="1"/>
    </xf>
    <xf numFmtId="1" fontId="6" fillId="6" borderId="20" xfId="1" applyNumberFormat="1" applyFont="1" applyFill="1" applyBorder="1" applyAlignment="1">
      <alignment horizontal="right" indent="1"/>
    </xf>
    <xf numFmtId="2" fontId="6" fillId="0" borderId="20" xfId="1" applyNumberFormat="1" applyFont="1" applyBorder="1" applyAlignment="1">
      <alignment horizontal="center"/>
    </xf>
    <xf numFmtId="0" fontId="6" fillId="0" borderId="7" xfId="1" applyFont="1" applyBorder="1" applyAlignment="1">
      <alignment horizontal="left" vertical="center" indent="1"/>
    </xf>
    <xf numFmtId="0" fontId="6" fillId="0" borderId="17" xfId="1" applyFont="1" applyBorder="1" applyAlignment="1">
      <alignment horizontal="center"/>
    </xf>
    <xf numFmtId="0" fontId="6" fillId="0" borderId="2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2" fillId="0" borderId="0" xfId="1" applyFont="1" applyAlignment="1">
      <alignment horizontal="left"/>
    </xf>
    <xf numFmtId="0" fontId="6" fillId="0" borderId="22" xfId="1" applyFont="1" applyBorder="1" applyAlignment="1">
      <alignment horizontal="left" indent="2"/>
    </xf>
    <xf numFmtId="0" fontId="6" fillId="0" borderId="20" xfId="1" applyFont="1" applyBorder="1"/>
    <xf numFmtId="0" fontId="6" fillId="0" borderId="7" xfId="1" applyFont="1" applyBorder="1" applyAlignment="1">
      <alignment horizontal="left" indent="2"/>
    </xf>
    <xf numFmtId="0" fontId="7" fillId="0" borderId="12" xfId="1" applyFont="1" applyBorder="1"/>
    <xf numFmtId="0" fontId="5" fillId="0" borderId="0" xfId="1" applyFont="1" applyAlignment="1">
      <alignment wrapText="1"/>
    </xf>
    <xf numFmtId="0" fontId="6" fillId="0" borderId="22" xfId="1" applyFont="1" applyBorder="1" applyAlignment="1">
      <alignment horizontal="left" indent="1"/>
    </xf>
    <xf numFmtId="165" fontId="6" fillId="5" borderId="20" xfId="1" applyNumberFormat="1" applyFont="1" applyFill="1" applyBorder="1" applyAlignment="1">
      <alignment horizontal="right" vertical="center" indent="1"/>
    </xf>
    <xf numFmtId="165" fontId="6" fillId="7" borderId="20" xfId="1" applyNumberFormat="1" applyFont="1" applyFill="1" applyBorder="1" applyAlignment="1">
      <alignment horizontal="right" vertical="center" indent="1"/>
    </xf>
    <xf numFmtId="0" fontId="6" fillId="0" borderId="7" xfId="1" applyFont="1" applyBorder="1" applyAlignment="1">
      <alignment horizontal="left" indent="1"/>
    </xf>
    <xf numFmtId="165" fontId="6" fillId="6" borderId="20" xfId="1" applyNumberFormat="1" applyFont="1" applyFill="1" applyBorder="1"/>
    <xf numFmtId="1" fontId="6" fillId="6" borderId="20" xfId="1" applyNumberFormat="1" applyFont="1" applyFill="1" applyBorder="1"/>
    <xf numFmtId="0" fontId="6" fillId="0" borderId="9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9" fillId="0" borderId="2" xfId="1" applyFont="1" applyBorder="1"/>
    <xf numFmtId="0" fontId="12" fillId="0" borderId="0" xfId="1" applyFont="1"/>
    <xf numFmtId="0" fontId="6" fillId="0" borderId="22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7" fillId="0" borderId="2" xfId="1" applyFont="1" applyBorder="1"/>
    <xf numFmtId="0" fontId="6" fillId="0" borderId="4" xfId="1" applyFont="1" applyBorder="1" applyAlignment="1">
      <alignment horizontal="center"/>
    </xf>
    <xf numFmtId="0" fontId="6" fillId="0" borderId="1" xfId="1" applyFont="1" applyBorder="1"/>
    <xf numFmtId="0" fontId="6" fillId="8" borderId="4" xfId="1" applyFont="1" applyFill="1" applyBorder="1"/>
    <xf numFmtId="0" fontId="6" fillId="0" borderId="4" xfId="1" applyFont="1" applyBorder="1"/>
    <xf numFmtId="0" fontId="6" fillId="8" borderId="0" xfId="1" applyFont="1" applyFill="1"/>
    <xf numFmtId="0" fontId="2" fillId="8" borderId="0" xfId="1" applyFont="1" applyFill="1"/>
    <xf numFmtId="0" fontId="6" fillId="0" borderId="6" xfId="1" applyFont="1" applyBorder="1" applyAlignment="1">
      <alignment horizontal="center"/>
    </xf>
    <xf numFmtId="0" fontId="2" fillId="0" borderId="6" xfId="1" applyFont="1" applyBorder="1"/>
    <xf numFmtId="0" fontId="6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6" fillId="5" borderId="0" xfId="1" applyFont="1" applyFill="1" applyAlignment="1">
      <alignment horizontal="center"/>
    </xf>
    <xf numFmtId="0" fontId="6" fillId="0" borderId="24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4" xfId="1" applyFont="1" applyBorder="1" applyAlignment="1">
      <alignment horizontal="left" indent="1"/>
    </xf>
    <xf numFmtId="0" fontId="6" fillId="0" borderId="22" xfId="1" applyFont="1" applyBorder="1" applyAlignment="1">
      <alignment horizontal="left" indent="1"/>
    </xf>
    <xf numFmtId="0" fontId="6" fillId="6" borderId="0" xfId="1" applyFont="1" applyFill="1" applyAlignment="1">
      <alignment horizontal="center"/>
    </xf>
    <xf numFmtId="0" fontId="6" fillId="0" borderId="16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/>
    </xf>
  </cellXfs>
  <cellStyles count="3">
    <cellStyle name="Normal" xfId="0" builtinId="0"/>
    <cellStyle name="Normal 2" xfId="1" xr:uid="{F0455E9B-60F1-CB4D-89AC-32197180B68C}"/>
    <cellStyle name="Percent 2" xfId="2" xr:uid="{AC42C964-1493-2F4F-A7E3-61660CF765AE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B-553E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51463495249423"/>
          <c:y val="0.14881481716963249"/>
          <c:w val="0.79844563059256946"/>
          <c:h val="0.821695320924621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66CC"/>
              </a:solidFill>
              <a:ln>
                <a:solidFill>
                  <a:srgbClr val="0066CC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228.34824666041726</c:v>
              </c:pt>
              <c:pt idx="1">
                <c:v>228.96607577097458</c:v>
              </c:pt>
              <c:pt idx="2">
                <c:v>216.93193727324868</c:v>
              </c:pt>
              <c:pt idx="3">
                <c:v>184.90672611863198</c:v>
              </c:pt>
              <c:pt idx="4">
                <c:v>179.72507699292325</c:v>
              </c:pt>
              <c:pt idx="5">
                <c:v>167.29730106167119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9B5-C844-A4FE-00522BC6D42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8542"/>
              </a:solidFill>
              <a:ln>
                <a:solidFill>
                  <a:srgbClr val="008542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225.1833750601962</c:v>
              </c:pt>
              <c:pt idx="1">
                <c:v>225.41626787699471</c:v>
              </c:pt>
              <c:pt idx="2">
                <c:v>214.04435632331533</c:v>
              </c:pt>
              <c:pt idx="3">
                <c:v>182.64865793923957</c:v>
              </c:pt>
              <c:pt idx="4">
                <c:v>177.33275654867086</c:v>
              </c:pt>
              <c:pt idx="5">
                <c:v>165.16230397130806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9B5-C844-A4FE-00522BC6D421}"/>
            </c:ext>
          </c:extLst>
        </c:ser>
        <c:ser>
          <c:idx val="2"/>
          <c:order val="2"/>
          <c:spPr>
            <a:ln w="762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228.25058604184687</c:v>
              </c:pt>
              <c:pt idx="1">
                <c:v>229.23358955905761</c:v>
              </c:pt>
              <c:pt idx="2">
                <c:v>216.29083157125217</c:v>
              </c:pt>
              <c:pt idx="3">
                <c:v>187.22111089227801</c:v>
              </c:pt>
              <c:pt idx="4">
                <c:v>177.06463941554262</c:v>
              </c:pt>
              <c:pt idx="5">
                <c:v>168.11460639788964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B5-C844-A4FE-00522BC6D421}"/>
            </c:ext>
          </c:extLst>
        </c:ser>
        <c:ser>
          <c:idx val="3"/>
          <c:order val="3"/>
          <c:spPr>
            <a:ln w="6350" cmpd="sng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225.09113966888006</c:v>
              </c:pt>
              <c:pt idx="1">
                <c:v>225.66854372272908</c:v>
              </c:pt>
              <c:pt idx="2">
                <c:v>213.44064727496811</c:v>
              </c:pt>
              <c:pt idx="3">
                <c:v>184.83955861332885</c:v>
              </c:pt>
              <c:pt idx="4">
                <c:v>174.81640970685231</c:v>
              </c:pt>
              <c:pt idx="5">
                <c:v>165.93141873296599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9B5-C844-A4FE-00522BC6D421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333399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186.26761354368256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9B5-C844-A4FE-00522BC6D421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183.33646780929024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9B5-C844-A4FE-00522BC6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10511"/>
        <c:axId val="1403471567"/>
      </c:scatterChart>
      <c:scatterChart>
        <c:scatterStyle val="lineMarker"/>
        <c:varyColors val="0"/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66CC"/>
              </a:solidFill>
              <a:ln>
                <a:solidFill>
                  <a:srgbClr val="0066CC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84</c:v>
              </c:pt>
              <c:pt idx="1">
                <c:v>97.2</c:v>
              </c:pt>
              <c:pt idx="2">
                <c:v>146.6</c:v>
              </c:pt>
              <c:pt idx="3">
                <c:v>195.8</c:v>
              </c:pt>
              <c:pt idx="4">
                <c:v>213.8</c:v>
              </c:pt>
              <c:pt idx="5">
                <c:v>233.4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9B5-C844-A4FE-00522BC6D421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8542"/>
              </a:solidFill>
              <a:ln>
                <a:solidFill>
                  <a:srgbClr val="008542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44.444929104644672</c:v>
              </c:pt>
              <c:pt idx="1">
                <c:v>51.554520529897488</c:v>
              </c:pt>
              <c:pt idx="2">
                <c:v>78.016006583620154</c:v>
              </c:pt>
              <c:pt idx="3">
                <c:v>104.37288011141651</c:v>
              </c:pt>
              <c:pt idx="4">
                <c:v>113.77777767788534</c:v>
              </c:pt>
              <c:pt idx="5">
                <c:v>124.31203168120408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9B5-C844-A4FE-00522BC6D421}"/>
            </c:ext>
          </c:extLst>
        </c:ser>
        <c:ser>
          <c:idx val="8"/>
          <c:order val="8"/>
          <c:spPr>
            <a:ln w="762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83.992290277253176</c:v>
              </c:pt>
              <c:pt idx="1">
                <c:v>97.221118616360002</c:v>
              </c:pt>
              <c:pt idx="2">
                <c:v>146.54938853259233</c:v>
              </c:pt>
              <c:pt idx="3">
                <c:v>195.98270685968842</c:v>
              </c:pt>
              <c:pt idx="4">
                <c:v>213.58997433758836</c:v>
              </c:pt>
              <c:pt idx="5">
                <c:v>233.46452137651761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89B5-C844-A4FE-00522BC6D421}"/>
            </c:ext>
          </c:extLst>
        </c:ser>
        <c:ser>
          <c:idx val="9"/>
          <c:order val="9"/>
          <c:spPr>
            <a:ln w="6350" cmpd="sng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44.443291317960089</c:v>
              </c:pt>
              <c:pt idx="1">
                <c:v>51.559000090455399</c:v>
              </c:pt>
              <c:pt idx="2">
                <c:v>78.00528676526595</c:v>
              </c:pt>
              <c:pt idx="3">
                <c:v>104.41178305203437</c:v>
              </c:pt>
              <c:pt idx="4">
                <c:v>113.73309592078016</c:v>
              </c:pt>
              <c:pt idx="5">
                <c:v>124.32568854217222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89B5-C844-A4FE-00522BC6D421}"/>
            </c:ext>
          </c:extLst>
        </c:ser>
        <c:ser>
          <c:idx val="10"/>
          <c:order val="10"/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333399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197.54389081226273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89B5-C844-A4FE-00522BC6D421}"/>
            </c:ext>
          </c:extLst>
        </c:ser>
        <c:ser>
          <c:idx val="11"/>
          <c:order val="11"/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105.73689031898655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89B5-C844-A4FE-00522BC6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03887"/>
        <c:axId val="1412814575"/>
      </c:scatterChart>
      <c:valAx>
        <c:axId val="1403510511"/>
        <c:scaling>
          <c:orientation val="minMax"/>
        </c:scaling>
        <c:delete val="0"/>
        <c:axPos val="b"/>
        <c:majorGridlines>
          <c:spPr>
            <a:ln>
              <a:solidFill>
                <a:srgbClr val="B4B4B4"/>
              </a:solidFill>
              <a:prstDash val="lgDash"/>
            </a:ln>
          </c:spPr>
        </c:majorGridlines>
        <c:numFmt formatCode="General" sourceLinked="1"/>
        <c:majorTickMark val="none"/>
        <c:minorTickMark val="none"/>
        <c:tickLblPos val="high"/>
        <c:spPr>
          <a:ln w="6350">
            <a:noFill/>
          </a:ln>
        </c:spPr>
        <c:crossAx val="1403471567"/>
        <c:crosses val="autoZero"/>
        <c:crossBetween val="midCat"/>
      </c:valAx>
      <c:valAx>
        <c:axId val="1403471567"/>
        <c:scaling>
          <c:orientation val="minMax"/>
          <c:max val="250"/>
          <c:min val="30"/>
        </c:scaling>
        <c:delete val="0"/>
        <c:axPos val="l"/>
        <c:majorGridlines>
          <c:spPr>
            <a:ln>
              <a:solidFill>
                <a:srgbClr val="B4B4B4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510511"/>
        <c:crosses val="autoZero"/>
        <c:crossBetween val="midCat"/>
      </c:valAx>
      <c:valAx>
        <c:axId val="1412814575"/>
        <c:scaling>
          <c:orientation val="minMax"/>
          <c:max val="580"/>
          <c:min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Driver Power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803887"/>
        <c:crosses val="max"/>
        <c:crossBetween val="midCat"/>
      </c:valAx>
      <c:valAx>
        <c:axId val="141280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814575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1463495249423"/>
          <c:y val="2.0801170632833117E-2"/>
          <c:w val="0.79844563059256946"/>
          <c:h val="0.69876709946299476"/>
        </c:manualLayout>
      </c:layout>
      <c:scatterChart>
        <c:scatterStyle val="lineMarker"/>
        <c:varyColors val="0"/>
        <c:ser>
          <c:idx val="0"/>
          <c:order val="0"/>
          <c:tx>
            <c:v>Test data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66CC"/>
              </a:solidFill>
              <a:ln>
                <a:solidFill>
                  <a:srgbClr val="0066CC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31.398314664582045</c:v>
              </c:pt>
              <c:pt idx="2">
                <c:v>61.386170673881971</c:v>
              </c:pt>
              <c:pt idx="3">
                <c:v>60.812551175103486</c:v>
              </c:pt>
              <c:pt idx="4">
                <c:v>60.399930480541222</c:v>
              </c:pt>
              <c:pt idx="5">
                <c:v>57.137995536345372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493-A340-8A9A-F8E80CCCBEAD}"/>
            </c:ext>
          </c:extLst>
        </c:ser>
        <c:ser>
          <c:idx val="1"/>
          <c:order val="1"/>
          <c:tx>
            <c:v>Corrected data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8542"/>
              </a:solidFill>
              <a:ln>
                <a:solidFill>
                  <a:srgbClr val="008542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31.398314664582045</c:v>
              </c:pt>
              <c:pt idx="2">
                <c:v>61.386170673881971</c:v>
              </c:pt>
              <c:pt idx="3">
                <c:v>60.812551175103486</c:v>
              </c:pt>
              <c:pt idx="4">
                <c:v>60.399930480541222</c:v>
              </c:pt>
              <c:pt idx="5">
                <c:v>57.137995536345372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493-A340-8A9A-F8E80CCCBEAD}"/>
            </c:ext>
          </c:extLst>
        </c:ser>
        <c:ser>
          <c:idx val="2"/>
          <c:order val="2"/>
          <c:tx>
            <c:v>Test data</c:v>
          </c:tx>
          <c:spPr>
            <a:ln w="762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-3.0193529144198372E-2</c:v>
              </c:pt>
              <c:pt idx="1">
                <c:v>31.481021342823329</c:v>
              </c:pt>
              <c:pt idx="2">
                <c:v>61.187961365144332</c:v>
              </c:pt>
              <c:pt idx="3">
                <c:v>61.528084674039221</c:v>
              </c:pt>
              <c:pt idx="4">
                <c:v>59.577408560193291</c:v>
              </c:pt>
              <c:pt idx="5">
                <c:v>57.390680117397963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493-A340-8A9A-F8E80CCCBEAD}"/>
            </c:ext>
          </c:extLst>
        </c:ser>
        <c:ser>
          <c:idx val="3"/>
          <c:order val="3"/>
          <c:tx>
            <c:v>Corrected data</c:v>
          </c:tx>
          <c:spPr>
            <a:ln w="6350" cmpd="sng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-2.992738528196881E-2</c:v>
              </c:pt>
              <c:pt idx="1">
                <c:v>31.480169973318777</c:v>
              </c:pt>
              <c:pt idx="2">
                <c:v>61.190286718381728</c:v>
              </c:pt>
              <c:pt idx="3">
                <c:v>61.523427202759109</c:v>
              </c:pt>
              <c:pt idx="4">
                <c:v>59.583457753926538</c:v>
              </c:pt>
              <c:pt idx="5">
                <c:v>57.38754826734997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493-A340-8A9A-F8E80CCCBEAD}"/>
            </c:ext>
          </c:extLst>
        </c:ser>
        <c:ser>
          <c:idx val="4"/>
          <c:order val="4"/>
          <c:tx>
            <c:v>Rated Point</c:v>
          </c:tx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333399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61.370238884391952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493-A340-8A9A-F8E80CCCBEAD}"/>
            </c:ext>
          </c:extLst>
        </c:ser>
        <c:ser>
          <c:idx val="5"/>
          <c:order val="5"/>
          <c:tx>
            <c:v>Guarantee point</c:v>
          </c:tx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61.269705150308454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493-A340-8A9A-F8E80CCC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95743"/>
        <c:axId val="1360986303"/>
      </c:scatterChart>
      <c:valAx>
        <c:axId val="1360995743"/>
        <c:scaling>
          <c:orientation val="minMax"/>
        </c:scaling>
        <c:delete val="0"/>
        <c:axPos val="b"/>
        <c:majorGridlines>
          <c:spPr>
            <a:ln>
              <a:solidFill>
                <a:srgbClr val="B4B4B4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Flow (m^3/h)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986303"/>
        <c:crosses val="autoZero"/>
        <c:crossBetween val="midCat"/>
      </c:valAx>
      <c:valAx>
        <c:axId val="1360986303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rgbClr val="B4B4B4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995743"/>
        <c:crosses val="autoZero"/>
        <c:crossBetween val="midCat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073087"/>
        <c:axId val="1438058303"/>
      </c:barChart>
      <c:catAx>
        <c:axId val="1438073087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058303"/>
        <c:crosses val="autoZero"/>
        <c:auto val="1"/>
        <c:lblAlgn val="ctr"/>
        <c:lblOffset val="100"/>
        <c:noMultiLvlLbl val="0"/>
      </c:catAx>
      <c:valAx>
        <c:axId val="1438058303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38073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83</xdr:row>
      <xdr:rowOff>12700</xdr:rowOff>
    </xdr:from>
    <xdr:to>
      <xdr:col>10</xdr:col>
      <xdr:colOff>0</xdr:colOff>
      <xdr:row>109</xdr:row>
      <xdr:rowOff>165100</xdr:rowOff>
    </xdr:to>
    <xdr:graphicFrame macro="">
      <xdr:nvGraphicFramePr>
        <xdr:cNvPr id="6" name="Performance B-553E">
          <a:extLst>
            <a:ext uri="{FF2B5EF4-FFF2-40B4-BE49-F238E27FC236}">
              <a16:creationId xmlns:a16="http://schemas.microsoft.com/office/drawing/2014/main" id="{2D0FEEED-14DA-3149-B9CE-431A4D7C4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110</xdr:row>
      <xdr:rowOff>0</xdr:rowOff>
    </xdr:from>
    <xdr:to>
      <xdr:col>10</xdr:col>
      <xdr:colOff>0</xdr:colOff>
      <xdr:row>130</xdr:row>
      <xdr:rowOff>165100</xdr:rowOff>
    </xdr:to>
    <xdr:graphicFrame macro="">
      <xdr:nvGraphicFramePr>
        <xdr:cNvPr id="8" name="Efficiency B-553E">
          <a:extLst>
            <a:ext uri="{FF2B5EF4-FFF2-40B4-BE49-F238E27FC236}">
              <a16:creationId xmlns:a16="http://schemas.microsoft.com/office/drawing/2014/main" id="{0C743C2E-0446-114A-8287-4EC0A329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83</xdr:row>
      <xdr:rowOff>12700</xdr:rowOff>
    </xdr:from>
    <xdr:to>
      <xdr:col>10</xdr:col>
      <xdr:colOff>0</xdr:colOff>
      <xdr:row>130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26727E-D480-6044-B8E5-1D54619E1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9619895-77CD-D347-B7B1-19DAE167F58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658100" cy="85090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D847-B2FC-1F4D-93CB-C51D59553778}">
  <sheetPr codeName="Sheet1"/>
  <dimension ref="B8:D13"/>
  <sheetViews>
    <sheetView showGridLines="0" zoomScaleNormal="100" workbookViewId="0">
      <selection activeCell="H8" sqref="H8"/>
    </sheetView>
  </sheetViews>
  <sheetFormatPr baseColWidth="10" defaultRowHeight="16" x14ac:dyDescent="0.2"/>
  <cols>
    <col min="1" max="16384" width="10.83203125" style="1"/>
  </cols>
  <sheetData>
    <row r="8" spans="2:4" x14ac:dyDescent="0.2">
      <c r="B8" s="1" t="s">
        <v>0</v>
      </c>
    </row>
    <row r="9" spans="2:4" x14ac:dyDescent="0.2">
      <c r="C9" s="2"/>
      <c r="D9" s="1" t="s">
        <v>1</v>
      </c>
    </row>
    <row r="11" spans="2:4" x14ac:dyDescent="0.2">
      <c r="C11" s="3"/>
      <c r="D11" s="1" t="s">
        <v>2</v>
      </c>
    </row>
    <row r="13" spans="2:4" x14ac:dyDescent="0.2">
      <c r="C13" s="4"/>
      <c r="D13" s="1" t="s">
        <v>3</v>
      </c>
    </row>
  </sheetData>
  <dataConsolidate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FACB-5AD7-274A-9E6C-AAE0E80338A4}">
  <sheetPr codeName="Sheet4"/>
  <dimension ref="B1:L132"/>
  <sheetViews>
    <sheetView showGridLines="0" tabSelected="1" zoomScale="107" zoomScaleNormal="107" zoomScaleSheetLayoutView="84" workbookViewId="0">
      <selection activeCell="F42" sqref="F42"/>
    </sheetView>
  </sheetViews>
  <sheetFormatPr baseColWidth="10" defaultRowHeight="14" customHeight="1" x14ac:dyDescent="0.2"/>
  <cols>
    <col min="1" max="1" width="1.6640625" style="1" customWidth="1"/>
    <col min="2" max="2" width="4" style="5" customWidth="1"/>
    <col min="3" max="3" width="19.6640625" style="1" customWidth="1"/>
    <col min="4" max="4" width="11" style="1" customWidth="1"/>
    <col min="5" max="10" width="11.6640625" style="1" customWidth="1"/>
    <col min="11" max="11" width="1.83203125" style="1" customWidth="1"/>
    <col min="12" max="16" width="10.83203125" style="1"/>
    <col min="17" max="17" width="18.6640625" style="1" customWidth="1"/>
    <col min="18" max="16384" width="10.83203125" style="1"/>
  </cols>
  <sheetData>
    <row r="1" spans="2:11" ht="14" customHeight="1" thickBot="1" x14ac:dyDescent="0.25"/>
    <row r="2" spans="2:11" ht="14" customHeight="1" x14ac:dyDescent="0.2">
      <c r="B2" s="6"/>
      <c r="C2" s="7"/>
      <c r="D2" s="7"/>
      <c r="E2" s="7"/>
      <c r="F2" s="7"/>
      <c r="G2" s="7"/>
      <c r="H2" s="7"/>
      <c r="I2" s="7"/>
      <c r="J2" s="7"/>
      <c r="K2" s="8"/>
    </row>
    <row r="3" spans="2:11" ht="14" customHeight="1" x14ac:dyDescent="0.2">
      <c r="B3" s="9"/>
      <c r="C3" s="96" t="s">
        <v>4</v>
      </c>
      <c r="D3" s="96"/>
      <c r="E3" s="96"/>
      <c r="F3" s="96"/>
      <c r="G3" s="96"/>
      <c r="H3" s="96"/>
      <c r="I3" s="96"/>
      <c r="J3" s="96"/>
      <c r="K3" s="10"/>
    </row>
    <row r="4" spans="2:11" ht="14" customHeight="1" thickBot="1" x14ac:dyDescent="0.25">
      <c r="B4" s="11"/>
      <c r="C4" s="12"/>
      <c r="D4" s="12"/>
      <c r="E4" s="13"/>
      <c r="F4" s="13"/>
      <c r="G4" s="13"/>
      <c r="H4" s="13"/>
      <c r="I4" s="13"/>
      <c r="J4" s="13"/>
      <c r="K4" s="14"/>
    </row>
    <row r="5" spans="2:11" ht="4" customHeight="1" x14ac:dyDescent="0.2">
      <c r="B5" s="15"/>
      <c r="C5" s="16"/>
      <c r="D5" s="16"/>
      <c r="K5" s="17"/>
    </row>
    <row r="6" spans="2:11" ht="14" customHeight="1" x14ac:dyDescent="0.2">
      <c r="B6" s="18">
        <v>1</v>
      </c>
      <c r="C6" s="19" t="s">
        <v>5</v>
      </c>
      <c r="D6" s="97" t="s">
        <v>96</v>
      </c>
      <c r="E6" s="97"/>
      <c r="F6" s="19" t="s">
        <v>6</v>
      </c>
      <c r="G6" s="95"/>
      <c r="H6" s="95"/>
      <c r="I6" s="95"/>
      <c r="J6" s="20"/>
      <c r="K6" s="17"/>
    </row>
    <row r="7" spans="2:11" ht="14" customHeight="1" x14ac:dyDescent="0.2">
      <c r="B7" s="18">
        <f>B6+1</f>
        <v>2</v>
      </c>
      <c r="C7" s="19" t="s">
        <v>7</v>
      </c>
      <c r="D7" s="95"/>
      <c r="E7" s="95"/>
      <c r="F7" s="19" t="s">
        <v>8</v>
      </c>
      <c r="G7" s="95"/>
      <c r="H7" s="95"/>
      <c r="I7" s="95"/>
      <c r="J7" s="20"/>
      <c r="K7" s="17"/>
    </row>
    <row r="8" spans="2:11" ht="14" customHeight="1" x14ac:dyDescent="0.2">
      <c r="B8" s="18">
        <f t="shared" ref="B8:B69" si="0">B7+1</f>
        <v>3</v>
      </c>
      <c r="C8" s="19" t="s">
        <v>9</v>
      </c>
      <c r="D8" s="95"/>
      <c r="E8" s="95"/>
      <c r="F8" s="19" t="s">
        <v>10</v>
      </c>
      <c r="G8" s="20"/>
      <c r="H8" s="20"/>
      <c r="I8" s="20"/>
      <c r="J8" s="20"/>
      <c r="K8" s="17"/>
    </row>
    <row r="9" spans="2:11" ht="14" customHeight="1" x14ac:dyDescent="0.2">
      <c r="B9" s="18">
        <f t="shared" si="0"/>
        <v>4</v>
      </c>
      <c r="C9" s="19" t="s">
        <v>11</v>
      </c>
      <c r="D9" s="95"/>
      <c r="E9" s="95"/>
      <c r="F9" s="19" t="s">
        <v>12</v>
      </c>
      <c r="G9" s="102"/>
      <c r="H9" s="95"/>
      <c r="I9" s="95"/>
      <c r="J9" s="20"/>
      <c r="K9" s="17"/>
    </row>
    <row r="10" spans="2:11" ht="14" customHeight="1" x14ac:dyDescent="0.2">
      <c r="B10" s="18">
        <f t="shared" si="0"/>
        <v>5</v>
      </c>
      <c r="C10" s="19" t="s">
        <v>13</v>
      </c>
      <c r="D10" s="95"/>
      <c r="E10" s="95"/>
      <c r="F10" s="20"/>
      <c r="G10" s="20"/>
      <c r="H10" s="20"/>
      <c r="I10" s="20"/>
      <c r="J10" s="20"/>
      <c r="K10" s="17"/>
    </row>
    <row r="11" spans="2:11" ht="14" customHeight="1" x14ac:dyDescent="0.2">
      <c r="B11" s="18">
        <f t="shared" si="0"/>
        <v>6</v>
      </c>
      <c r="C11" s="19" t="s">
        <v>14</v>
      </c>
      <c r="D11" s="95"/>
      <c r="E11" s="95"/>
      <c r="F11" s="20"/>
      <c r="G11" s="20"/>
      <c r="H11" s="20"/>
      <c r="I11" s="20"/>
      <c r="J11" s="20"/>
      <c r="K11" s="17"/>
    </row>
    <row r="12" spans="2:11" ht="4" customHeight="1" thickBot="1" x14ac:dyDescent="0.25">
      <c r="B12" s="18">
        <f t="shared" si="0"/>
        <v>7</v>
      </c>
      <c r="C12" s="21"/>
      <c r="D12" s="21"/>
      <c r="E12" s="21"/>
      <c r="F12" s="21"/>
      <c r="G12" s="21"/>
      <c r="H12" s="21"/>
      <c r="I12" s="21"/>
      <c r="J12" s="21"/>
      <c r="K12" s="14"/>
    </row>
    <row r="13" spans="2:11" ht="14" customHeight="1" thickBot="1" x14ac:dyDescent="0.25">
      <c r="B13" s="18">
        <f t="shared" si="0"/>
        <v>8</v>
      </c>
      <c r="C13" s="22" t="s">
        <v>15</v>
      </c>
      <c r="D13" s="23"/>
      <c r="E13" s="23"/>
      <c r="F13" s="24"/>
      <c r="G13" s="22" t="s">
        <v>16</v>
      </c>
      <c r="H13" s="23"/>
      <c r="I13" s="23"/>
      <c r="J13" s="23"/>
      <c r="K13" s="25"/>
    </row>
    <row r="14" spans="2:11" ht="14" customHeight="1" x14ac:dyDescent="0.2">
      <c r="B14" s="18">
        <f t="shared" si="0"/>
        <v>9</v>
      </c>
      <c r="C14" s="26" t="s">
        <v>17</v>
      </c>
      <c r="D14" s="27" t="s">
        <v>18</v>
      </c>
      <c r="E14" s="28" t="s">
        <v>19</v>
      </c>
      <c r="G14" s="103" t="s">
        <v>17</v>
      </c>
      <c r="H14" s="104"/>
      <c r="I14" s="29" t="s">
        <v>18</v>
      </c>
      <c r="J14" s="30" t="s">
        <v>19</v>
      </c>
      <c r="K14" s="8"/>
    </row>
    <row r="15" spans="2:11" ht="14" customHeight="1" x14ac:dyDescent="0.2">
      <c r="B15" s="18">
        <f t="shared" si="0"/>
        <v>10</v>
      </c>
      <c r="C15" s="31" t="s">
        <v>20</v>
      </c>
      <c r="D15" s="32" t="s">
        <v>21</v>
      </c>
      <c r="E15" s="33">
        <v>0.5403</v>
      </c>
      <c r="G15" s="34" t="s">
        <v>22</v>
      </c>
      <c r="H15" s="35"/>
      <c r="I15" s="32" t="s">
        <v>23</v>
      </c>
      <c r="J15" s="36"/>
      <c r="K15" s="17"/>
    </row>
    <row r="16" spans="2:11" ht="14" customHeight="1" x14ac:dyDescent="0.2">
      <c r="B16" s="18">
        <f t="shared" si="0"/>
        <v>11</v>
      </c>
      <c r="C16" s="31" t="s">
        <v>24</v>
      </c>
      <c r="D16" s="32" t="s">
        <v>25</v>
      </c>
      <c r="E16" s="33">
        <v>0.8</v>
      </c>
      <c r="G16" s="34" t="s">
        <v>26</v>
      </c>
      <c r="H16" s="35"/>
      <c r="I16" s="32" t="s">
        <v>27</v>
      </c>
      <c r="J16" s="36"/>
      <c r="K16" s="17"/>
    </row>
    <row r="17" spans="2:11" ht="14" customHeight="1" thickBot="1" x14ac:dyDescent="0.25">
      <c r="B17" s="18">
        <f t="shared" si="0"/>
        <v>12</v>
      </c>
      <c r="G17" s="34" t="s">
        <v>28</v>
      </c>
      <c r="H17" s="35"/>
      <c r="I17" s="32" t="s">
        <v>27</v>
      </c>
      <c r="J17" s="36"/>
      <c r="K17" s="17"/>
    </row>
    <row r="18" spans="2:11" ht="14" customHeight="1" thickBot="1" x14ac:dyDescent="0.25">
      <c r="B18" s="18">
        <f t="shared" si="0"/>
        <v>13</v>
      </c>
      <c r="C18" s="22" t="s">
        <v>29</v>
      </c>
      <c r="D18" s="37"/>
      <c r="E18" s="37"/>
      <c r="F18" s="25"/>
      <c r="G18" s="34" t="s">
        <v>30</v>
      </c>
      <c r="H18" s="35"/>
      <c r="I18" s="32" t="s">
        <v>27</v>
      </c>
      <c r="J18" s="36"/>
      <c r="K18" s="17"/>
    </row>
    <row r="19" spans="2:11" ht="14" customHeight="1" x14ac:dyDescent="0.2">
      <c r="B19" s="18">
        <f t="shared" si="0"/>
        <v>14</v>
      </c>
      <c r="C19" s="38" t="s">
        <v>31</v>
      </c>
      <c r="D19" s="39" t="s">
        <v>32</v>
      </c>
      <c r="E19" s="40" t="s">
        <v>92</v>
      </c>
      <c r="F19" s="41" t="s">
        <v>94</v>
      </c>
      <c r="G19" s="34" t="s">
        <v>33</v>
      </c>
      <c r="H19" s="35"/>
      <c r="I19" s="32" t="s">
        <v>27</v>
      </c>
      <c r="J19" s="36"/>
      <c r="K19" s="17"/>
    </row>
    <row r="20" spans="2:11" ht="14" customHeight="1" x14ac:dyDescent="0.2">
      <c r="B20" s="18">
        <f t="shared" si="0"/>
        <v>15</v>
      </c>
      <c r="C20" s="31" t="s">
        <v>34</v>
      </c>
      <c r="D20" s="32" t="s">
        <v>32</v>
      </c>
      <c r="E20" s="42" t="s">
        <v>93</v>
      </c>
      <c r="F20" s="41" t="s">
        <v>95</v>
      </c>
      <c r="G20" s="43"/>
      <c r="K20" s="17"/>
    </row>
    <row r="21" spans="2:11" ht="14" customHeight="1" x14ac:dyDescent="0.2">
      <c r="B21" s="18">
        <f t="shared" si="0"/>
        <v>16</v>
      </c>
      <c r="C21" s="31" t="s">
        <v>35</v>
      </c>
      <c r="D21" s="32" t="s">
        <v>36</v>
      </c>
      <c r="E21" s="44"/>
      <c r="F21" s="41">
        <v>191.86600000000001</v>
      </c>
      <c r="G21" s="43"/>
      <c r="K21" s="17"/>
    </row>
    <row r="22" spans="2:11" ht="10" customHeight="1" thickBot="1" x14ac:dyDescent="0.25">
      <c r="B22" s="18">
        <f t="shared" si="0"/>
        <v>17</v>
      </c>
      <c r="C22" s="20"/>
      <c r="D22" s="20"/>
      <c r="E22" s="20"/>
      <c r="F22" s="20"/>
      <c r="G22" s="45"/>
      <c r="H22" s="21"/>
      <c r="I22" s="21"/>
      <c r="J22" s="21"/>
      <c r="K22" s="14"/>
    </row>
    <row r="23" spans="2:11" ht="14" customHeight="1" thickBot="1" x14ac:dyDescent="0.25">
      <c r="B23" s="18">
        <f t="shared" si="0"/>
        <v>18</v>
      </c>
      <c r="C23" s="46" t="s">
        <v>37</v>
      </c>
      <c r="D23" s="47"/>
      <c r="E23" s="23"/>
      <c r="F23" s="22" t="s">
        <v>38</v>
      </c>
      <c r="G23" s="23"/>
      <c r="H23" s="23"/>
      <c r="I23" s="23"/>
      <c r="J23" s="23"/>
      <c r="K23" s="25"/>
    </row>
    <row r="24" spans="2:11" ht="14" customHeight="1" x14ac:dyDescent="0.2">
      <c r="B24" s="18">
        <f t="shared" si="0"/>
        <v>19</v>
      </c>
      <c r="C24" s="48"/>
      <c r="D24" s="49"/>
      <c r="E24" s="49"/>
      <c r="F24" s="105" t="s">
        <v>39</v>
      </c>
      <c r="G24" s="105"/>
      <c r="H24" s="105" t="s">
        <v>40</v>
      </c>
      <c r="I24" s="105"/>
      <c r="J24" s="48"/>
      <c r="K24" s="8"/>
    </row>
    <row r="25" spans="2:11" ht="24" x14ac:dyDescent="0.2">
      <c r="B25" s="18">
        <f t="shared" si="0"/>
        <v>20</v>
      </c>
      <c r="C25" s="50" t="s">
        <v>17</v>
      </c>
      <c r="D25" s="51" t="s">
        <v>18</v>
      </c>
      <c r="E25" s="51" t="s">
        <v>41</v>
      </c>
      <c r="F25" s="51" t="s">
        <v>42</v>
      </c>
      <c r="G25" s="51" t="s">
        <v>43</v>
      </c>
      <c r="H25" s="51" t="s">
        <v>42</v>
      </c>
      <c r="I25" s="52" t="s">
        <v>43</v>
      </c>
      <c r="J25" s="51" t="s">
        <v>44</v>
      </c>
      <c r="K25" s="53"/>
    </row>
    <row r="26" spans="2:11" ht="14" customHeight="1" x14ac:dyDescent="0.2">
      <c r="B26" s="18">
        <f t="shared" si="0"/>
        <v>21</v>
      </c>
      <c r="C26" s="54" t="s">
        <v>45</v>
      </c>
      <c r="D26" s="32" t="s">
        <v>36</v>
      </c>
      <c r="E26" s="55">
        <v>240</v>
      </c>
      <c r="F26" s="56">
        <f>RatedPointQ</f>
        <v>240</v>
      </c>
      <c r="G26" s="56">
        <f>RatedPointQ</f>
        <v>240</v>
      </c>
      <c r="H26" s="57" t="s">
        <v>21</v>
      </c>
      <c r="I26" s="57" t="s">
        <v>21</v>
      </c>
      <c r="J26" s="58" t="s">
        <v>21</v>
      </c>
      <c r="K26" s="17"/>
    </row>
    <row r="27" spans="2:11" ht="14" customHeight="1" x14ac:dyDescent="0.2">
      <c r="B27" s="18">
        <f t="shared" si="0"/>
        <v>22</v>
      </c>
      <c r="C27" s="54" t="s">
        <v>46</v>
      </c>
      <c r="D27" s="32" t="s">
        <v>27</v>
      </c>
      <c r="E27" s="55">
        <v>173</v>
      </c>
      <c r="F27" s="56">
        <v>183.34</v>
      </c>
      <c r="G27" s="56">
        <v>181.87</v>
      </c>
      <c r="H27" s="57">
        <f>IF(AND(RatedPointHead&lt;&gt;0,RatedPointHeadPoly&lt;&gt;0),1- RatedPointHead/RatedPointHeadPoly,"-")</f>
        <v>5.6397949165484906E-2</v>
      </c>
      <c r="I27" s="57">
        <f>IF(AND(RatedPointHead&lt;&gt;0,RatedPointHeadPoly&lt;&gt;0),1- RatedPointHead/RatedPointHeadSpline,"-")</f>
        <v>4.8771100236432607E-2</v>
      </c>
      <c r="J27" s="57">
        <f>IF(RatedPointHead&lt;=75,0.03,IF(RatedPointHead&lt;=300,0.03,0.03))</f>
        <v>0.03</v>
      </c>
      <c r="K27" s="17"/>
    </row>
    <row r="28" spans="2:11" ht="14" customHeight="1" x14ac:dyDescent="0.2">
      <c r="B28" s="18">
        <f t="shared" si="0"/>
        <v>23</v>
      </c>
      <c r="C28" s="54" t="s">
        <v>47</v>
      </c>
      <c r="D28" s="32" t="s">
        <v>48</v>
      </c>
      <c r="E28" s="55">
        <v>93.9</v>
      </c>
      <c r="F28" s="56">
        <v>105.74</v>
      </c>
      <c r="G28" s="56">
        <v>105.71</v>
      </c>
      <c r="H28" s="57">
        <f>IF(AND(RatedPointDriverPower&lt;&gt;0,RatedPointDriverPowerPoly&lt;&gt;0),1-RatedPointDriverPower/RatedPointDriverPowerPoly,"-")</f>
        <v>0.11197276338188</v>
      </c>
      <c r="I28" s="57">
        <f>IF(AND(RatedPointDriverPower&lt;&gt;0,RatedPointDriverPowerPoly&lt;&gt;0),1-RatedPointDriverPower/RatedPointDriverPowerSpline,"-")</f>
        <v>0.11172074543562571</v>
      </c>
      <c r="J28" s="57">
        <f>IF(RatedPointHead&lt;=75,0.03,IF(RatedPointHead&lt;=300,0.08,0.05))</f>
        <v>0.08</v>
      </c>
      <c r="K28" s="17"/>
    </row>
    <row r="29" spans="2:11" ht="14" customHeight="1" x14ac:dyDescent="0.2">
      <c r="B29" s="18">
        <f t="shared" si="0"/>
        <v>24</v>
      </c>
      <c r="C29" s="54" t="s">
        <v>49</v>
      </c>
      <c r="D29" s="32" t="s">
        <v>50</v>
      </c>
      <c r="E29" s="59">
        <v>75</v>
      </c>
      <c r="F29" s="56">
        <v>61.27</v>
      </c>
      <c r="G29" s="56">
        <v>60.8</v>
      </c>
      <c r="H29" s="57">
        <f>IF(AND(RatedPointEfficiency&lt;&gt;0,RatedPointEfficiencyPoly&lt;&gt;0),1-RatedPointEfficiency/RatedPointEfficiencyPoly,"-")</f>
        <v>-0.22409009303084693</v>
      </c>
      <c r="I29" s="57">
        <f>IF(AND(RatedPointEfficiency&lt;&gt;0,RatedPointEfficiencyPoly&lt;&gt;0),1-RatedPointEfficiency/RatedPointEfficiencySpline,"-")</f>
        <v>-0.23355263157894735</v>
      </c>
      <c r="J29" s="58" t="s">
        <v>21</v>
      </c>
      <c r="K29" s="17"/>
    </row>
    <row r="30" spans="2:11" ht="14" customHeight="1" x14ac:dyDescent="0.2">
      <c r="B30" s="18">
        <f t="shared" si="0"/>
        <v>25</v>
      </c>
      <c r="C30" s="54" t="s">
        <v>51</v>
      </c>
      <c r="D30" s="32" t="s">
        <v>27</v>
      </c>
      <c r="E30" s="59"/>
      <c r="F30" s="60"/>
      <c r="G30" s="60"/>
      <c r="H30" s="60"/>
      <c r="I30" s="60"/>
      <c r="J30" s="60"/>
      <c r="K30" s="17"/>
    </row>
    <row r="31" spans="2:11" ht="14" customHeight="1" x14ac:dyDescent="0.2">
      <c r="B31" s="18">
        <f t="shared" si="0"/>
        <v>26</v>
      </c>
      <c r="C31" s="54" t="s">
        <v>52</v>
      </c>
      <c r="D31" s="32" t="s">
        <v>27</v>
      </c>
      <c r="E31" s="59"/>
      <c r="F31" s="60"/>
      <c r="G31" s="60"/>
      <c r="H31" s="60"/>
      <c r="I31" s="60"/>
      <c r="J31" s="60"/>
      <c r="K31" s="17"/>
    </row>
    <row r="32" spans="2:11" ht="14" customHeight="1" x14ac:dyDescent="0.2">
      <c r="B32" s="18">
        <f t="shared" si="0"/>
        <v>27</v>
      </c>
      <c r="C32" s="54" t="s">
        <v>53</v>
      </c>
      <c r="D32" s="32" t="s">
        <v>54</v>
      </c>
      <c r="E32" s="61">
        <v>3570</v>
      </c>
      <c r="F32" s="62">
        <f>RatedPointN</f>
        <v>3570</v>
      </c>
      <c r="G32" s="62">
        <f>RatedPointN</f>
        <v>3570</v>
      </c>
      <c r="H32" s="63" t="s">
        <v>21</v>
      </c>
      <c r="I32" s="63" t="s">
        <v>21</v>
      </c>
      <c r="J32" s="63" t="s">
        <v>21</v>
      </c>
      <c r="K32" s="17"/>
    </row>
    <row r="33" spans="2:12" ht="10" customHeight="1" thickBot="1" x14ac:dyDescent="0.25">
      <c r="B33" s="18">
        <f t="shared" si="0"/>
        <v>28</v>
      </c>
      <c r="C33" s="64"/>
      <c r="D33" s="21"/>
      <c r="E33" s="21"/>
      <c r="F33" s="21"/>
      <c r="G33" s="21"/>
      <c r="H33" s="21"/>
      <c r="I33" s="21"/>
      <c r="J33" s="21"/>
      <c r="K33" s="14"/>
    </row>
    <row r="34" spans="2:12" ht="14" customHeight="1" thickBot="1" x14ac:dyDescent="0.25">
      <c r="B34" s="18">
        <f t="shared" si="0"/>
        <v>29</v>
      </c>
      <c r="C34" s="46" t="s">
        <v>55</v>
      </c>
      <c r="D34" s="47"/>
      <c r="E34" s="23"/>
      <c r="F34" s="23"/>
      <c r="G34" s="23"/>
      <c r="H34" s="23"/>
      <c r="I34" s="23"/>
      <c r="J34" s="23"/>
      <c r="K34" s="25"/>
    </row>
    <row r="35" spans="2:12" ht="24" x14ac:dyDescent="0.2">
      <c r="B35" s="18">
        <f t="shared" si="0"/>
        <v>30</v>
      </c>
      <c r="C35" s="65" t="s">
        <v>17</v>
      </c>
      <c r="D35" s="66" t="s">
        <v>56</v>
      </c>
      <c r="E35" s="29" t="s">
        <v>57</v>
      </c>
      <c r="F35" s="29" t="s">
        <v>58</v>
      </c>
      <c r="G35" s="29" t="s">
        <v>59</v>
      </c>
      <c r="H35" s="29" t="s">
        <v>41</v>
      </c>
      <c r="I35" s="29" t="s">
        <v>60</v>
      </c>
      <c r="J35" s="29" t="s">
        <v>61</v>
      </c>
      <c r="K35" s="67"/>
    </row>
    <row r="36" spans="2:12" ht="14" customHeight="1" x14ac:dyDescent="0.2">
      <c r="B36" s="18">
        <f t="shared" si="0"/>
        <v>31</v>
      </c>
      <c r="C36" s="68" t="s">
        <v>62</v>
      </c>
      <c r="D36" s="20"/>
      <c r="E36" s="20"/>
      <c r="F36" s="20"/>
      <c r="G36" s="20"/>
      <c r="H36" s="20"/>
      <c r="I36" s="20"/>
      <c r="J36" s="20"/>
      <c r="K36" s="17"/>
    </row>
    <row r="37" spans="2:12" ht="14" customHeight="1" x14ac:dyDescent="0.2">
      <c r="B37" s="18">
        <f t="shared" si="0"/>
        <v>32</v>
      </c>
      <c r="C37" s="69" t="s">
        <v>63</v>
      </c>
      <c r="D37" s="70"/>
      <c r="E37" s="70"/>
      <c r="F37" s="70"/>
      <c r="G37" s="70"/>
      <c r="H37" s="70"/>
      <c r="I37" s="70"/>
      <c r="J37" s="70"/>
      <c r="K37" s="17"/>
    </row>
    <row r="38" spans="2:12" ht="14" customHeight="1" x14ac:dyDescent="0.2">
      <c r="B38" s="18">
        <f t="shared" si="0"/>
        <v>33</v>
      </c>
      <c r="C38" s="69" t="s">
        <v>64</v>
      </c>
      <c r="D38" s="70"/>
      <c r="E38" s="70"/>
      <c r="F38" s="70"/>
      <c r="G38" s="70"/>
      <c r="H38" s="70"/>
      <c r="I38" s="70"/>
      <c r="J38" s="70"/>
      <c r="K38" s="17"/>
    </row>
    <row r="39" spans="2:12" ht="14" customHeight="1" x14ac:dyDescent="0.2">
      <c r="B39" s="18">
        <f t="shared" si="0"/>
        <v>34</v>
      </c>
      <c r="C39" s="69" t="s">
        <v>65</v>
      </c>
      <c r="D39" s="70"/>
      <c r="E39" s="70"/>
      <c r="F39" s="70"/>
      <c r="G39" s="70"/>
      <c r="H39" s="70"/>
      <c r="I39" s="70"/>
      <c r="J39" s="70"/>
      <c r="K39" s="17"/>
    </row>
    <row r="40" spans="2:12" ht="14" customHeight="1" x14ac:dyDescent="0.2">
      <c r="B40" s="18">
        <f t="shared" si="0"/>
        <v>35</v>
      </c>
      <c r="C40" s="69" t="s">
        <v>66</v>
      </c>
      <c r="D40" s="70"/>
      <c r="E40" s="70"/>
      <c r="F40" s="70"/>
      <c r="G40" s="70"/>
      <c r="H40" s="70"/>
      <c r="I40" s="70"/>
      <c r="J40" s="70"/>
      <c r="K40" s="17"/>
    </row>
    <row r="41" spans="2:12" ht="14" customHeight="1" x14ac:dyDescent="0.2">
      <c r="B41" s="18">
        <f t="shared" si="0"/>
        <v>36</v>
      </c>
      <c r="C41" s="68" t="s">
        <v>67</v>
      </c>
      <c r="D41" s="20"/>
      <c r="E41" s="20"/>
      <c r="F41" s="20"/>
      <c r="G41" s="20"/>
      <c r="H41" s="20"/>
      <c r="I41" s="20"/>
      <c r="J41" s="20"/>
      <c r="K41" s="17"/>
    </row>
    <row r="42" spans="2:12" ht="14" customHeight="1" x14ac:dyDescent="0.2">
      <c r="B42" s="18">
        <f t="shared" si="0"/>
        <v>37</v>
      </c>
      <c r="C42" s="69" t="s">
        <v>63</v>
      </c>
      <c r="D42" s="70"/>
      <c r="E42" s="70"/>
      <c r="F42" s="70"/>
      <c r="G42" s="70"/>
      <c r="H42" s="70"/>
      <c r="I42" s="70"/>
      <c r="J42" s="70"/>
      <c r="K42" s="17"/>
    </row>
    <row r="43" spans="2:12" ht="14" customHeight="1" x14ac:dyDescent="0.2">
      <c r="B43" s="18">
        <f t="shared" si="0"/>
        <v>38</v>
      </c>
      <c r="C43" s="69" t="s">
        <v>64</v>
      </c>
      <c r="D43" s="70"/>
      <c r="E43" s="70"/>
      <c r="F43" s="70"/>
      <c r="G43" s="70"/>
      <c r="H43" s="70"/>
      <c r="I43" s="70"/>
      <c r="J43" s="70"/>
      <c r="K43" s="17"/>
    </row>
    <row r="44" spans="2:12" ht="14" customHeight="1" x14ac:dyDescent="0.2">
      <c r="B44" s="18">
        <f t="shared" si="0"/>
        <v>39</v>
      </c>
      <c r="C44" s="69" t="s">
        <v>65</v>
      </c>
      <c r="D44" s="70"/>
      <c r="E44" s="70"/>
      <c r="F44" s="70"/>
      <c r="G44" s="70"/>
      <c r="H44" s="70"/>
      <c r="I44" s="70"/>
      <c r="J44" s="70"/>
      <c r="K44" s="17"/>
    </row>
    <row r="45" spans="2:12" ht="14" customHeight="1" x14ac:dyDescent="0.2">
      <c r="B45" s="18">
        <f t="shared" si="0"/>
        <v>40</v>
      </c>
      <c r="C45" s="69" t="s">
        <v>66</v>
      </c>
      <c r="D45" s="70"/>
      <c r="E45" s="70"/>
      <c r="F45" s="70"/>
      <c r="G45" s="70"/>
      <c r="H45" s="70"/>
      <c r="I45" s="70"/>
      <c r="J45" s="70"/>
      <c r="K45" s="17"/>
    </row>
    <row r="46" spans="2:12" ht="10" customHeight="1" thickBot="1" x14ac:dyDescent="0.25">
      <c r="B46" s="18">
        <f t="shared" si="0"/>
        <v>41</v>
      </c>
      <c r="C46" s="71"/>
      <c r="D46" s="21"/>
      <c r="E46" s="21"/>
      <c r="F46" s="21"/>
      <c r="G46" s="21"/>
      <c r="H46" s="21"/>
      <c r="I46" s="21"/>
      <c r="J46" s="21"/>
      <c r="K46" s="14"/>
    </row>
    <row r="47" spans="2:12" ht="14" customHeight="1" thickBot="1" x14ac:dyDescent="0.25">
      <c r="B47" s="18">
        <f t="shared" si="0"/>
        <v>42</v>
      </c>
      <c r="C47" s="72" t="s">
        <v>68</v>
      </c>
      <c r="D47" s="23"/>
      <c r="E47" s="23"/>
      <c r="F47" s="23"/>
      <c r="G47" s="23"/>
      <c r="H47" s="23"/>
      <c r="I47" s="23"/>
      <c r="J47" s="23"/>
      <c r="K47" s="25"/>
    </row>
    <row r="48" spans="2:12" ht="24" x14ac:dyDescent="0.2">
      <c r="B48" s="18">
        <f t="shared" si="0"/>
        <v>43</v>
      </c>
      <c r="C48" s="65" t="s">
        <v>17</v>
      </c>
      <c r="D48" s="66" t="s">
        <v>56</v>
      </c>
      <c r="E48" s="29" t="s">
        <v>57</v>
      </c>
      <c r="F48" s="29" t="s">
        <v>58</v>
      </c>
      <c r="G48" s="29" t="s">
        <v>59</v>
      </c>
      <c r="H48" s="29" t="s">
        <v>41</v>
      </c>
      <c r="I48" s="29" t="s">
        <v>60</v>
      </c>
      <c r="J48" s="29" t="s">
        <v>61</v>
      </c>
      <c r="K48" s="67"/>
      <c r="L48" s="73"/>
    </row>
    <row r="49" spans="2:12" ht="14" customHeight="1" x14ac:dyDescent="0.2">
      <c r="B49" s="18">
        <f t="shared" si="0"/>
        <v>44</v>
      </c>
      <c r="C49" s="74" t="s">
        <v>45</v>
      </c>
      <c r="D49" s="32" t="s">
        <v>36</v>
      </c>
      <c r="E49" s="75">
        <v>0</v>
      </c>
      <c r="F49" s="75">
        <v>49.16</v>
      </c>
      <c r="G49" s="75">
        <v>153</v>
      </c>
      <c r="H49" s="75">
        <v>237.5</v>
      </c>
      <c r="I49" s="75">
        <v>265</v>
      </c>
      <c r="J49" s="75">
        <v>294</v>
      </c>
      <c r="K49" s="17"/>
    </row>
    <row r="50" spans="2:12" ht="14" customHeight="1" x14ac:dyDescent="0.2">
      <c r="B50" s="18">
        <f t="shared" si="0"/>
        <v>45</v>
      </c>
      <c r="C50" s="74" t="s">
        <v>69</v>
      </c>
      <c r="D50" s="32" t="s">
        <v>70</v>
      </c>
      <c r="E50" s="75">
        <v>1.7498395199999999</v>
      </c>
      <c r="F50" s="75">
        <v>1.6998732400000001</v>
      </c>
      <c r="G50" s="75">
        <v>1.5000081199999999</v>
      </c>
      <c r="H50" s="75">
        <v>1.3501092800000001</v>
      </c>
      <c r="I50" s="75">
        <v>1.3001429999999998</v>
      </c>
      <c r="J50" s="75">
        <v>1.2491570000000001</v>
      </c>
      <c r="K50" s="17"/>
    </row>
    <row r="51" spans="2:12" ht="14" customHeight="1" x14ac:dyDescent="0.2">
      <c r="B51" s="18">
        <f t="shared" si="0"/>
        <v>46</v>
      </c>
      <c r="C51" s="74" t="s">
        <v>71</v>
      </c>
      <c r="D51" s="32" t="s">
        <v>70</v>
      </c>
      <c r="E51" s="75">
        <v>24.4936744</v>
      </c>
      <c r="F51" s="75">
        <v>24.4936744</v>
      </c>
      <c r="G51" s="75">
        <v>22.994686000000002</v>
      </c>
      <c r="H51" s="75">
        <v>19.497046399999999</v>
      </c>
      <c r="I51" s="75">
        <v>18.864819999999998</v>
      </c>
      <c r="J51" s="75">
        <v>17.498395200000001</v>
      </c>
      <c r="K51" s="17"/>
    </row>
    <row r="52" spans="2:12" ht="14" customHeight="1" x14ac:dyDescent="0.2">
      <c r="B52" s="18">
        <f t="shared" si="0"/>
        <v>47</v>
      </c>
      <c r="C52" s="74" t="s">
        <v>72</v>
      </c>
      <c r="D52" s="32" t="s">
        <v>27</v>
      </c>
      <c r="E52" s="41">
        <v>228.34824666041726</v>
      </c>
      <c r="F52" s="41">
        <v>228.96607577097458</v>
      </c>
      <c r="G52" s="41">
        <v>216.93193727324868</v>
      </c>
      <c r="H52" s="41">
        <v>184.90672611863198</v>
      </c>
      <c r="I52" s="41">
        <v>179.72507699292325</v>
      </c>
      <c r="J52" s="41">
        <v>167.29730106167119</v>
      </c>
      <c r="K52" s="17"/>
    </row>
    <row r="53" spans="2:12" ht="14" customHeight="1" x14ac:dyDescent="0.2">
      <c r="B53" s="18">
        <f t="shared" si="0"/>
        <v>48</v>
      </c>
      <c r="C53" s="74" t="s">
        <v>47</v>
      </c>
      <c r="D53" s="32" t="s">
        <v>48</v>
      </c>
      <c r="E53" s="75">
        <v>84</v>
      </c>
      <c r="F53" s="75">
        <v>97.2</v>
      </c>
      <c r="G53" s="75">
        <v>146.6</v>
      </c>
      <c r="H53" s="75">
        <v>195.8</v>
      </c>
      <c r="I53" s="75">
        <v>213.8</v>
      </c>
      <c r="J53" s="75">
        <v>233.4</v>
      </c>
      <c r="K53" s="17"/>
    </row>
    <row r="54" spans="2:12" ht="14" customHeight="1" x14ac:dyDescent="0.2">
      <c r="B54" s="18">
        <f t="shared" si="0"/>
        <v>49</v>
      </c>
      <c r="C54" s="74" t="s">
        <v>49</v>
      </c>
      <c r="D54" s="32" t="s">
        <v>50</v>
      </c>
      <c r="E54" s="41">
        <v>0</v>
      </c>
      <c r="F54" s="41">
        <v>31.398314664582045</v>
      </c>
      <c r="G54" s="41">
        <v>61.386170673881971</v>
      </c>
      <c r="H54" s="41">
        <v>60.812551175103486</v>
      </c>
      <c r="I54" s="41">
        <v>60.399930480541222</v>
      </c>
      <c r="J54" s="41">
        <v>57.137995536345372</v>
      </c>
      <c r="K54" s="17"/>
    </row>
    <row r="55" spans="2:12" ht="14" customHeight="1" x14ac:dyDescent="0.2">
      <c r="B55" s="18">
        <f t="shared" si="0"/>
        <v>50</v>
      </c>
      <c r="C55" s="74" t="s">
        <v>53</v>
      </c>
      <c r="D55" s="32" t="s">
        <v>54</v>
      </c>
      <c r="E55" s="61">
        <v>3595</v>
      </c>
      <c r="F55" s="61">
        <v>3598</v>
      </c>
      <c r="G55" s="61">
        <v>3594</v>
      </c>
      <c r="H55" s="61">
        <v>3592</v>
      </c>
      <c r="I55" s="61">
        <v>3594</v>
      </c>
      <c r="J55" s="61">
        <v>3593</v>
      </c>
      <c r="K55" s="17"/>
    </row>
    <row r="56" spans="2:12" ht="14" customHeight="1" x14ac:dyDescent="0.2">
      <c r="B56" s="18">
        <f t="shared" si="0"/>
        <v>51</v>
      </c>
      <c r="C56" s="74" t="s">
        <v>73</v>
      </c>
      <c r="D56" s="32" t="s">
        <v>27</v>
      </c>
      <c r="E56" s="76"/>
      <c r="F56" s="76"/>
      <c r="G56" s="76"/>
      <c r="H56" s="76"/>
      <c r="I56" s="76"/>
      <c r="J56" s="76"/>
      <c r="K56" s="17"/>
    </row>
    <row r="57" spans="2:12" ht="10" customHeight="1" thickBot="1" x14ac:dyDescent="0.25">
      <c r="B57" s="18">
        <f t="shared" si="0"/>
        <v>52</v>
      </c>
      <c r="C57" s="77"/>
      <c r="D57" s="21"/>
      <c r="E57" s="21"/>
      <c r="F57" s="21"/>
      <c r="G57" s="21"/>
      <c r="H57" s="21"/>
      <c r="I57" s="21"/>
      <c r="J57" s="21"/>
      <c r="K57" s="14"/>
    </row>
    <row r="58" spans="2:12" ht="14" customHeight="1" thickBot="1" x14ac:dyDescent="0.25">
      <c r="B58" s="18">
        <f t="shared" si="0"/>
        <v>53</v>
      </c>
      <c r="C58" s="72" t="s">
        <v>74</v>
      </c>
      <c r="D58" s="23"/>
      <c r="E58" s="23"/>
      <c r="F58" s="23"/>
      <c r="G58" s="23"/>
      <c r="H58" s="23"/>
      <c r="I58" s="23"/>
      <c r="J58" s="23"/>
      <c r="K58" s="25"/>
    </row>
    <row r="59" spans="2:12" ht="24" x14ac:dyDescent="0.2">
      <c r="B59" s="18">
        <f t="shared" si="0"/>
        <v>54</v>
      </c>
      <c r="C59" s="65" t="s">
        <v>17</v>
      </c>
      <c r="D59" s="66" t="s">
        <v>56</v>
      </c>
      <c r="E59" s="29" t="s">
        <v>57</v>
      </c>
      <c r="F59" s="29" t="s">
        <v>58</v>
      </c>
      <c r="G59" s="29" t="s">
        <v>59</v>
      </c>
      <c r="H59" s="29" t="s">
        <v>41</v>
      </c>
      <c r="I59" s="29" t="s">
        <v>60</v>
      </c>
      <c r="J59" s="29" t="s">
        <v>61</v>
      </c>
      <c r="K59" s="67"/>
      <c r="L59" s="73"/>
    </row>
    <row r="60" spans="2:12" ht="14" customHeight="1" x14ac:dyDescent="0.2">
      <c r="B60" s="18">
        <f t="shared" si="0"/>
        <v>55</v>
      </c>
      <c r="C60" s="74" t="s">
        <v>45</v>
      </c>
      <c r="D60" s="32" t="s">
        <v>36</v>
      </c>
      <c r="E60" s="78">
        <v>0</v>
      </c>
      <c r="F60" s="78">
        <v>48.77743190661478</v>
      </c>
      <c r="G60" s="78">
        <v>151.97829716193655</v>
      </c>
      <c r="H60" s="78">
        <v>236.04537861915367</v>
      </c>
      <c r="I60" s="78">
        <v>263.23038397328884</v>
      </c>
      <c r="J60" s="78">
        <v>292.11800723629278</v>
      </c>
      <c r="K60" s="17"/>
    </row>
    <row r="61" spans="2:12" ht="14" customHeight="1" x14ac:dyDescent="0.2">
      <c r="B61" s="18">
        <f t="shared" si="0"/>
        <v>56</v>
      </c>
      <c r="C61" s="74" t="s">
        <v>72</v>
      </c>
      <c r="D61" s="32" t="s">
        <v>27</v>
      </c>
      <c r="E61" s="78">
        <v>225.1833750601962</v>
      </c>
      <c r="F61" s="78">
        <v>225.41626787699471</v>
      </c>
      <c r="G61" s="78">
        <v>214.04435632331533</v>
      </c>
      <c r="H61" s="78">
        <v>182.64865793923957</v>
      </c>
      <c r="I61" s="78">
        <v>177.33275654867086</v>
      </c>
      <c r="J61" s="78">
        <v>165.16230397130806</v>
      </c>
      <c r="K61" s="17"/>
    </row>
    <row r="62" spans="2:12" ht="14" customHeight="1" x14ac:dyDescent="0.2">
      <c r="B62" s="18">
        <f t="shared" si="0"/>
        <v>57</v>
      </c>
      <c r="C62" s="74" t="s">
        <v>47</v>
      </c>
      <c r="D62" s="32" t="s">
        <v>48</v>
      </c>
      <c r="E62" s="78">
        <v>44.444929104644672</v>
      </c>
      <c r="F62" s="78">
        <v>51.554520529897488</v>
      </c>
      <c r="G62" s="78">
        <v>78.016006583620154</v>
      </c>
      <c r="H62" s="78">
        <v>104.37288011141651</v>
      </c>
      <c r="I62" s="78">
        <v>113.77777767788534</v>
      </c>
      <c r="J62" s="78">
        <v>124.31203168120408</v>
      </c>
      <c r="K62" s="17"/>
    </row>
    <row r="63" spans="2:12" ht="14" customHeight="1" x14ac:dyDescent="0.2">
      <c r="B63" s="18">
        <f t="shared" si="0"/>
        <v>58</v>
      </c>
      <c r="C63" s="74" t="s">
        <v>49</v>
      </c>
      <c r="D63" s="32" t="s">
        <v>50</v>
      </c>
      <c r="E63" s="78">
        <v>0</v>
      </c>
      <c r="F63" s="78">
        <v>31.398314664582045</v>
      </c>
      <c r="G63" s="78">
        <v>61.386170673881971</v>
      </c>
      <c r="H63" s="78">
        <v>60.812551175103486</v>
      </c>
      <c r="I63" s="78">
        <v>60.399930480541222</v>
      </c>
      <c r="J63" s="78">
        <v>57.137995536345372</v>
      </c>
      <c r="K63" s="17"/>
    </row>
    <row r="64" spans="2:12" ht="14" customHeight="1" x14ac:dyDescent="0.2">
      <c r="B64" s="18">
        <f t="shared" si="0"/>
        <v>59</v>
      </c>
      <c r="C64" s="74" t="s">
        <v>53</v>
      </c>
      <c r="D64" s="32" t="s">
        <v>54</v>
      </c>
      <c r="E64" s="79">
        <v>3570</v>
      </c>
      <c r="F64" s="79">
        <v>3570</v>
      </c>
      <c r="G64" s="79">
        <v>3570</v>
      </c>
      <c r="H64" s="79">
        <v>3570</v>
      </c>
      <c r="I64" s="79">
        <v>3570</v>
      </c>
      <c r="J64" s="79">
        <v>3570</v>
      </c>
      <c r="K64" s="17"/>
    </row>
    <row r="65" spans="2:11" ht="14" customHeight="1" x14ac:dyDescent="0.2">
      <c r="B65" s="18">
        <f t="shared" si="0"/>
        <v>60</v>
      </c>
      <c r="C65" s="74" t="s">
        <v>73</v>
      </c>
      <c r="D65" s="32" t="s">
        <v>27</v>
      </c>
      <c r="E65" s="78">
        <v>0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17"/>
    </row>
    <row r="66" spans="2:11" ht="14" customHeight="1" x14ac:dyDescent="0.2">
      <c r="B66" s="18">
        <f t="shared" si="0"/>
        <v>61</v>
      </c>
      <c r="C66" s="74" t="s">
        <v>75</v>
      </c>
      <c r="D66" s="32" t="s">
        <v>21</v>
      </c>
      <c r="E66" s="78">
        <v>1</v>
      </c>
      <c r="F66" s="78">
        <v>1</v>
      </c>
      <c r="G66" s="78">
        <v>1</v>
      </c>
      <c r="H66" s="78">
        <v>1</v>
      </c>
      <c r="I66" s="78">
        <v>1</v>
      </c>
      <c r="J66" s="78">
        <v>1</v>
      </c>
      <c r="K66" s="17"/>
    </row>
    <row r="67" spans="2:11" ht="14" customHeight="1" x14ac:dyDescent="0.2">
      <c r="B67" s="18">
        <f t="shared" si="0"/>
        <v>62</v>
      </c>
      <c r="C67" s="74" t="s">
        <v>76</v>
      </c>
      <c r="D67" s="32" t="s">
        <v>21</v>
      </c>
      <c r="E67" s="78">
        <v>1</v>
      </c>
      <c r="F67" s="78">
        <v>1</v>
      </c>
      <c r="G67" s="78">
        <v>1</v>
      </c>
      <c r="H67" s="78">
        <v>1</v>
      </c>
      <c r="I67" s="78">
        <v>1</v>
      </c>
      <c r="J67" s="78">
        <v>1</v>
      </c>
      <c r="K67" s="17"/>
    </row>
    <row r="68" spans="2:11" ht="14" customHeight="1" x14ac:dyDescent="0.2">
      <c r="B68" s="18">
        <f t="shared" si="0"/>
        <v>63</v>
      </c>
      <c r="C68" s="74" t="s">
        <v>77</v>
      </c>
      <c r="D68" s="32" t="s">
        <v>21</v>
      </c>
      <c r="E68" s="78">
        <v>1</v>
      </c>
      <c r="F68" s="78">
        <v>1</v>
      </c>
      <c r="G68" s="78">
        <v>1</v>
      </c>
      <c r="H68" s="78">
        <v>1</v>
      </c>
      <c r="I68" s="78">
        <v>1</v>
      </c>
      <c r="J68" s="78">
        <v>1</v>
      </c>
      <c r="K68" s="17"/>
    </row>
    <row r="69" spans="2:11" ht="10" customHeight="1" thickBot="1" x14ac:dyDescent="0.25">
      <c r="B69" s="18">
        <f t="shared" si="0"/>
        <v>64</v>
      </c>
      <c r="C69" s="19"/>
      <c r="D69" s="20"/>
      <c r="E69" s="20"/>
      <c r="F69" s="20"/>
      <c r="G69" s="20"/>
      <c r="H69" s="20"/>
      <c r="I69" s="20"/>
      <c r="J69" s="20"/>
      <c r="K69" s="17"/>
    </row>
    <row r="70" spans="2:11" ht="14" customHeight="1" thickBot="1" x14ac:dyDescent="0.25">
      <c r="B70" s="80">
        <v>1</v>
      </c>
      <c r="C70" s="72" t="s">
        <v>78</v>
      </c>
      <c r="D70" s="47"/>
      <c r="E70" s="23"/>
      <c r="F70" s="23"/>
      <c r="G70" s="23"/>
      <c r="H70" s="23"/>
      <c r="I70" s="23"/>
      <c r="J70" s="23"/>
      <c r="K70" s="25"/>
    </row>
    <row r="71" spans="2:11" ht="14" customHeight="1" x14ac:dyDescent="0.2">
      <c r="B71" s="81">
        <f t="shared" ref="B71:B132" si="1">B70+1</f>
        <v>2</v>
      </c>
      <c r="C71" s="82"/>
      <c r="D71" s="82"/>
      <c r="E71" s="48"/>
      <c r="F71" s="48"/>
      <c r="G71" s="48"/>
      <c r="H71" s="48"/>
      <c r="I71" s="48"/>
      <c r="J71" s="48"/>
      <c r="K71" s="8"/>
    </row>
    <row r="72" spans="2:11" ht="14" customHeight="1" x14ac:dyDescent="0.2">
      <c r="B72" s="81">
        <f t="shared" si="1"/>
        <v>3</v>
      </c>
      <c r="C72" s="83" t="s">
        <v>79</v>
      </c>
      <c r="D72" s="20"/>
      <c r="E72" s="20"/>
      <c r="F72" s="20"/>
      <c r="G72" s="83" t="s">
        <v>80</v>
      </c>
      <c r="H72" s="20"/>
      <c r="I72" s="20"/>
      <c r="J72" s="20"/>
      <c r="K72" s="17"/>
    </row>
    <row r="73" spans="2:11" ht="14" customHeight="1" x14ac:dyDescent="0.2">
      <c r="B73" s="81">
        <f t="shared" si="1"/>
        <v>4</v>
      </c>
      <c r="C73" s="84" t="s">
        <v>17</v>
      </c>
      <c r="D73" s="85" t="s">
        <v>18</v>
      </c>
      <c r="E73" s="85" t="s">
        <v>81</v>
      </c>
      <c r="F73" s="20"/>
      <c r="G73" s="98" t="s">
        <v>17</v>
      </c>
      <c r="H73" s="99"/>
      <c r="I73" s="85" t="s">
        <v>18</v>
      </c>
      <c r="J73" s="85" t="s">
        <v>81</v>
      </c>
      <c r="K73" s="17"/>
    </row>
    <row r="74" spans="2:11" ht="14" customHeight="1" x14ac:dyDescent="0.2">
      <c r="B74" s="81">
        <f t="shared" si="1"/>
        <v>5</v>
      </c>
      <c r="C74" s="74" t="s">
        <v>82</v>
      </c>
      <c r="D74" s="70"/>
      <c r="E74" s="70"/>
      <c r="F74" s="20"/>
      <c r="G74" s="100" t="s">
        <v>83</v>
      </c>
      <c r="H74" s="101"/>
      <c r="I74" s="70"/>
      <c r="J74" s="70"/>
      <c r="K74" s="17"/>
    </row>
    <row r="75" spans="2:11" ht="14" customHeight="1" x14ac:dyDescent="0.2">
      <c r="B75" s="81">
        <f t="shared" si="1"/>
        <v>6</v>
      </c>
      <c r="C75" s="74" t="s">
        <v>84</v>
      </c>
      <c r="D75" s="70"/>
      <c r="E75" s="70"/>
      <c r="F75" s="20"/>
      <c r="G75" s="100" t="s">
        <v>84</v>
      </c>
      <c r="H75" s="101"/>
      <c r="I75" s="70"/>
      <c r="J75" s="70"/>
      <c r="K75" s="17"/>
    </row>
    <row r="76" spans="2:11" ht="14" customHeight="1" x14ac:dyDescent="0.2">
      <c r="B76" s="81">
        <f t="shared" si="1"/>
        <v>7</v>
      </c>
      <c r="C76" s="74" t="s">
        <v>85</v>
      </c>
      <c r="D76" s="70"/>
      <c r="E76" s="70"/>
      <c r="F76" s="20"/>
      <c r="G76" s="100" t="s">
        <v>86</v>
      </c>
      <c r="H76" s="101"/>
      <c r="I76" s="70"/>
      <c r="J76" s="70"/>
      <c r="K76" s="17"/>
    </row>
    <row r="77" spans="2:11" ht="14" customHeight="1" x14ac:dyDescent="0.2">
      <c r="B77" s="81">
        <f t="shared" si="1"/>
        <v>8</v>
      </c>
      <c r="C77" s="74" t="s">
        <v>87</v>
      </c>
      <c r="D77" s="70"/>
      <c r="E77" s="70"/>
      <c r="F77" s="20"/>
      <c r="G77" s="20"/>
      <c r="H77" s="20"/>
      <c r="I77" s="20"/>
      <c r="J77" s="20"/>
      <c r="K77" s="17"/>
    </row>
    <row r="78" spans="2:11" ht="14" customHeight="1" x14ac:dyDescent="0.2">
      <c r="B78" s="81">
        <f t="shared" si="1"/>
        <v>9</v>
      </c>
      <c r="C78" s="74" t="s">
        <v>88</v>
      </c>
      <c r="D78" s="70"/>
      <c r="E78" s="70"/>
      <c r="F78" s="20"/>
      <c r="G78" s="20"/>
      <c r="H78" s="20"/>
      <c r="I78" s="20"/>
      <c r="J78" s="20"/>
      <c r="K78" s="17"/>
    </row>
    <row r="79" spans="2:11" ht="14" customHeight="1" x14ac:dyDescent="0.2">
      <c r="B79" s="81">
        <f t="shared" si="1"/>
        <v>10</v>
      </c>
      <c r="C79" s="74" t="s">
        <v>89</v>
      </c>
      <c r="D79" s="70"/>
      <c r="E79" s="70"/>
      <c r="F79" s="20"/>
      <c r="G79" s="20"/>
      <c r="H79" s="20"/>
      <c r="I79" s="20"/>
      <c r="J79" s="20"/>
      <c r="K79" s="17"/>
    </row>
    <row r="80" spans="2:11" ht="14" customHeight="1" x14ac:dyDescent="0.2">
      <c r="B80" s="81">
        <f t="shared" si="1"/>
        <v>11</v>
      </c>
      <c r="C80" s="74" t="s">
        <v>90</v>
      </c>
      <c r="D80" s="70"/>
      <c r="E80" s="70"/>
      <c r="F80" s="20"/>
      <c r="G80" s="20"/>
      <c r="H80" s="20"/>
      <c r="I80" s="20"/>
      <c r="J80" s="20"/>
      <c r="K80" s="17"/>
    </row>
    <row r="81" spans="2:11" ht="14" customHeight="1" thickBot="1" x14ac:dyDescent="0.25">
      <c r="B81" s="81">
        <f t="shared" si="1"/>
        <v>12</v>
      </c>
      <c r="C81" s="21"/>
      <c r="D81" s="21"/>
      <c r="E81" s="21"/>
      <c r="F81" s="21"/>
      <c r="G81" s="21"/>
      <c r="H81" s="21"/>
      <c r="I81" s="21"/>
      <c r="J81" s="21"/>
      <c r="K81" s="14"/>
    </row>
    <row r="82" spans="2:11" ht="14" customHeight="1" thickBot="1" x14ac:dyDescent="0.25">
      <c r="B82" s="81">
        <f t="shared" si="1"/>
        <v>13</v>
      </c>
      <c r="C82" s="86" t="s">
        <v>91</v>
      </c>
      <c r="D82" s="82"/>
      <c r="E82" s="48"/>
      <c r="F82" s="48"/>
      <c r="G82" s="48"/>
      <c r="H82" s="48"/>
      <c r="I82" s="48"/>
      <c r="J82" s="48"/>
      <c r="K82" s="8"/>
    </row>
    <row r="83" spans="2:11" ht="14" customHeight="1" x14ac:dyDescent="0.2">
      <c r="B83" s="87">
        <f t="shared" si="1"/>
        <v>14</v>
      </c>
      <c r="C83" s="88"/>
      <c r="D83" s="48"/>
      <c r="E83" s="48"/>
      <c r="F83" s="48"/>
      <c r="G83" s="48"/>
      <c r="H83" s="48"/>
      <c r="I83" s="48"/>
      <c r="J83" s="48"/>
      <c r="K83" s="8"/>
    </row>
    <row r="84" spans="2:11" ht="14" customHeight="1" x14ac:dyDescent="0.2">
      <c r="B84" s="87">
        <f t="shared" si="1"/>
        <v>15</v>
      </c>
      <c r="C84" s="89"/>
      <c r="D84" s="20"/>
      <c r="E84" s="20"/>
      <c r="F84" s="20"/>
      <c r="G84" s="20"/>
      <c r="H84" s="20"/>
      <c r="I84" s="20"/>
      <c r="J84" s="20"/>
      <c r="K84" s="17"/>
    </row>
    <row r="85" spans="2:11" ht="14" customHeight="1" x14ac:dyDescent="0.2">
      <c r="B85" s="87">
        <f t="shared" si="1"/>
        <v>16</v>
      </c>
      <c r="C85" s="90"/>
      <c r="D85" s="20"/>
      <c r="E85" s="20"/>
      <c r="F85" s="20"/>
      <c r="G85" s="20"/>
      <c r="H85" s="20"/>
      <c r="I85" s="20"/>
      <c r="J85" s="20"/>
      <c r="K85" s="17"/>
    </row>
    <row r="86" spans="2:11" ht="14" customHeight="1" x14ac:dyDescent="0.2">
      <c r="B86" s="87">
        <f t="shared" si="1"/>
        <v>17</v>
      </c>
      <c r="C86" s="90"/>
      <c r="D86" s="20"/>
      <c r="E86" s="20"/>
      <c r="F86" s="20"/>
      <c r="G86" s="20"/>
      <c r="H86" s="20"/>
      <c r="I86" s="20"/>
      <c r="J86" s="20"/>
      <c r="K86" s="17"/>
    </row>
    <row r="87" spans="2:11" ht="14" customHeight="1" x14ac:dyDescent="0.2">
      <c r="B87" s="87">
        <f t="shared" si="1"/>
        <v>18</v>
      </c>
      <c r="C87" s="90"/>
      <c r="D87" s="20"/>
      <c r="E87" s="20"/>
      <c r="F87" s="20"/>
      <c r="G87" s="20"/>
      <c r="H87" s="20"/>
      <c r="I87" s="20"/>
      <c r="J87" s="20"/>
      <c r="K87" s="17"/>
    </row>
    <row r="88" spans="2:11" ht="14" customHeight="1" x14ac:dyDescent="0.2">
      <c r="B88" s="87">
        <f t="shared" si="1"/>
        <v>19</v>
      </c>
      <c r="C88" s="90"/>
      <c r="D88" s="20"/>
      <c r="E88" s="20"/>
      <c r="F88" s="20"/>
      <c r="G88" s="20"/>
      <c r="H88" s="20"/>
      <c r="I88" s="20"/>
      <c r="J88" s="20"/>
      <c r="K88" s="17"/>
    </row>
    <row r="89" spans="2:11" ht="14" customHeight="1" x14ac:dyDescent="0.2">
      <c r="B89" s="87">
        <f t="shared" si="1"/>
        <v>20</v>
      </c>
      <c r="C89" s="90"/>
      <c r="D89" s="20"/>
      <c r="E89" s="20"/>
      <c r="F89" s="20"/>
      <c r="G89" s="20"/>
      <c r="H89" s="20"/>
      <c r="I89" s="20"/>
      <c r="J89" s="20"/>
      <c r="K89" s="17"/>
    </row>
    <row r="90" spans="2:11" ht="14" customHeight="1" x14ac:dyDescent="0.2">
      <c r="B90" s="87">
        <f t="shared" si="1"/>
        <v>21</v>
      </c>
      <c r="C90" s="90"/>
      <c r="D90" s="20"/>
      <c r="E90" s="20"/>
      <c r="F90" s="20"/>
      <c r="G90" s="20"/>
      <c r="H90" s="20"/>
      <c r="I90" s="20"/>
      <c r="J90" s="20"/>
      <c r="K90" s="17"/>
    </row>
    <row r="91" spans="2:11" ht="14" customHeight="1" x14ac:dyDescent="0.2">
      <c r="B91" s="87">
        <f t="shared" si="1"/>
        <v>22</v>
      </c>
      <c r="C91" s="90"/>
      <c r="D91" s="20"/>
      <c r="E91" s="20"/>
      <c r="F91" s="20"/>
      <c r="G91" s="20"/>
      <c r="H91" s="20"/>
      <c r="I91" s="20"/>
      <c r="J91" s="20"/>
      <c r="K91" s="17"/>
    </row>
    <row r="92" spans="2:11" ht="14" customHeight="1" x14ac:dyDescent="0.2">
      <c r="B92" s="87">
        <f t="shared" si="1"/>
        <v>23</v>
      </c>
      <c r="C92" s="90"/>
      <c r="D92" s="20"/>
      <c r="E92" s="20"/>
      <c r="F92" s="20"/>
      <c r="G92" s="20"/>
      <c r="H92" s="20"/>
      <c r="I92" s="20"/>
      <c r="J92" s="20"/>
      <c r="K92" s="17"/>
    </row>
    <row r="93" spans="2:11" ht="14" customHeight="1" x14ac:dyDescent="0.2">
      <c r="B93" s="87">
        <f t="shared" si="1"/>
        <v>24</v>
      </c>
      <c r="C93" s="90"/>
      <c r="D93" s="20"/>
      <c r="E93" s="20"/>
      <c r="F93" s="20"/>
      <c r="G93" s="20"/>
      <c r="H93" s="20"/>
      <c r="I93" s="20"/>
      <c r="J93" s="20"/>
      <c r="K93" s="17"/>
    </row>
    <row r="94" spans="2:11" ht="14" customHeight="1" x14ac:dyDescent="0.2">
      <c r="B94" s="87">
        <f t="shared" si="1"/>
        <v>25</v>
      </c>
      <c r="C94" s="90"/>
      <c r="D94" s="20"/>
      <c r="E94" s="20"/>
      <c r="F94" s="20"/>
      <c r="G94" s="20"/>
      <c r="H94" s="20"/>
      <c r="I94" s="20"/>
      <c r="J94" s="20"/>
      <c r="K94" s="17"/>
    </row>
    <row r="95" spans="2:11" ht="14" customHeight="1" x14ac:dyDescent="0.2">
      <c r="B95" s="87">
        <f t="shared" si="1"/>
        <v>26</v>
      </c>
      <c r="C95" s="90"/>
      <c r="D95" s="20"/>
      <c r="E95" s="20"/>
      <c r="F95" s="20"/>
      <c r="G95" s="20"/>
      <c r="H95" s="20"/>
      <c r="I95" s="20"/>
      <c r="J95" s="20"/>
      <c r="K95" s="17"/>
    </row>
    <row r="96" spans="2:11" ht="14" customHeight="1" x14ac:dyDescent="0.2">
      <c r="B96" s="87">
        <f t="shared" si="1"/>
        <v>27</v>
      </c>
      <c r="C96" s="90"/>
      <c r="D96" s="20"/>
      <c r="E96" s="20"/>
      <c r="F96" s="20"/>
      <c r="G96" s="20"/>
      <c r="H96" s="20"/>
      <c r="I96" s="20"/>
      <c r="J96" s="20"/>
      <c r="K96" s="17"/>
    </row>
    <row r="97" spans="2:11" ht="14" customHeight="1" x14ac:dyDescent="0.2">
      <c r="B97" s="87">
        <f t="shared" si="1"/>
        <v>28</v>
      </c>
      <c r="C97" s="90"/>
      <c r="D97" s="20"/>
      <c r="E97" s="20"/>
      <c r="F97" s="20"/>
      <c r="G97" s="20"/>
      <c r="H97" s="20"/>
      <c r="I97" s="20"/>
      <c r="J97" s="20"/>
      <c r="K97" s="17"/>
    </row>
    <row r="98" spans="2:11" ht="14" customHeight="1" x14ac:dyDescent="0.2">
      <c r="B98" s="87">
        <f t="shared" si="1"/>
        <v>29</v>
      </c>
      <c r="C98" s="90"/>
      <c r="D98" s="20"/>
      <c r="E98" s="20"/>
      <c r="F98" s="20"/>
      <c r="G98" s="20"/>
      <c r="H98" s="20"/>
      <c r="I98" s="20"/>
      <c r="J98" s="20"/>
      <c r="K98" s="17"/>
    </row>
    <row r="99" spans="2:11" ht="14" customHeight="1" x14ac:dyDescent="0.2">
      <c r="B99" s="87">
        <f t="shared" si="1"/>
        <v>30</v>
      </c>
      <c r="C99" s="90"/>
      <c r="D99" s="20"/>
      <c r="E99" s="20"/>
      <c r="F99" s="20"/>
      <c r="G99" s="20"/>
      <c r="H99" s="20"/>
      <c r="I99" s="20"/>
      <c r="J99" s="20"/>
      <c r="K99" s="17"/>
    </row>
    <row r="100" spans="2:11" ht="14" customHeight="1" x14ac:dyDescent="0.2">
      <c r="B100" s="87">
        <f t="shared" si="1"/>
        <v>31</v>
      </c>
      <c r="C100" s="90"/>
      <c r="D100" s="20"/>
      <c r="E100" s="20"/>
      <c r="F100" s="20"/>
      <c r="G100" s="20"/>
      <c r="H100" s="20"/>
      <c r="I100" s="20"/>
      <c r="J100" s="20"/>
      <c r="K100" s="17"/>
    </row>
    <row r="101" spans="2:11" ht="14" customHeight="1" x14ac:dyDescent="0.2">
      <c r="B101" s="87">
        <f t="shared" si="1"/>
        <v>32</v>
      </c>
      <c r="C101" s="90"/>
      <c r="D101" s="20"/>
      <c r="E101" s="20"/>
      <c r="F101" s="20"/>
      <c r="G101" s="20"/>
      <c r="H101" s="20"/>
      <c r="I101" s="20"/>
      <c r="J101" s="20"/>
      <c r="K101" s="17"/>
    </row>
    <row r="102" spans="2:11" ht="14" customHeight="1" x14ac:dyDescent="0.2">
      <c r="B102" s="87">
        <f t="shared" si="1"/>
        <v>33</v>
      </c>
      <c r="C102" s="90"/>
      <c r="D102" s="20"/>
      <c r="E102" s="20"/>
      <c r="F102" s="20"/>
      <c r="G102" s="20"/>
      <c r="H102" s="20"/>
      <c r="I102" s="20"/>
      <c r="J102" s="20"/>
      <c r="K102" s="17"/>
    </row>
    <row r="103" spans="2:11" ht="14" customHeight="1" x14ac:dyDescent="0.2">
      <c r="B103" s="87">
        <f t="shared" si="1"/>
        <v>34</v>
      </c>
      <c r="C103" s="90"/>
      <c r="D103" s="20"/>
      <c r="E103" s="20"/>
      <c r="F103" s="20"/>
      <c r="G103" s="20"/>
      <c r="H103" s="20"/>
      <c r="I103" s="20"/>
      <c r="J103" s="20"/>
      <c r="K103" s="17"/>
    </row>
    <row r="104" spans="2:11" ht="14" customHeight="1" x14ac:dyDescent="0.2">
      <c r="B104" s="87">
        <f t="shared" si="1"/>
        <v>35</v>
      </c>
      <c r="C104" s="90"/>
      <c r="D104" s="20"/>
      <c r="E104" s="20"/>
      <c r="F104" s="20"/>
      <c r="G104" s="20"/>
      <c r="H104" s="20"/>
      <c r="I104" s="20"/>
      <c r="J104" s="20"/>
      <c r="K104" s="17"/>
    </row>
    <row r="105" spans="2:11" ht="14" customHeight="1" x14ac:dyDescent="0.2">
      <c r="B105" s="87">
        <f t="shared" si="1"/>
        <v>36</v>
      </c>
      <c r="C105" s="90"/>
      <c r="D105" s="20"/>
      <c r="E105" s="20"/>
      <c r="F105" s="20"/>
      <c r="G105" s="20"/>
      <c r="H105" s="20"/>
      <c r="I105" s="20"/>
      <c r="J105" s="20"/>
      <c r="K105" s="17"/>
    </row>
    <row r="106" spans="2:11" ht="14" customHeight="1" x14ac:dyDescent="0.2">
      <c r="B106" s="87">
        <f t="shared" si="1"/>
        <v>37</v>
      </c>
      <c r="C106" s="90"/>
      <c r="D106" s="20"/>
      <c r="E106" s="20"/>
      <c r="F106" s="20"/>
      <c r="G106" s="20"/>
      <c r="H106" s="20"/>
      <c r="I106" s="20"/>
      <c r="J106" s="20"/>
      <c r="K106" s="17"/>
    </row>
    <row r="107" spans="2:11" ht="14" customHeight="1" x14ac:dyDescent="0.2">
      <c r="B107" s="87">
        <f t="shared" si="1"/>
        <v>38</v>
      </c>
      <c r="C107" s="90"/>
      <c r="D107" s="20"/>
      <c r="E107" s="20"/>
      <c r="F107" s="20"/>
      <c r="G107" s="20"/>
      <c r="H107" s="20"/>
      <c r="I107" s="20"/>
      <c r="J107" s="20"/>
      <c r="K107" s="17"/>
    </row>
    <row r="108" spans="2:11" ht="14" customHeight="1" x14ac:dyDescent="0.2">
      <c r="B108" s="87">
        <f t="shared" si="1"/>
        <v>39</v>
      </c>
      <c r="C108" s="90"/>
      <c r="D108" s="20"/>
      <c r="E108" s="20"/>
      <c r="F108" s="20"/>
      <c r="G108" s="20"/>
      <c r="H108" s="20"/>
      <c r="I108" s="20"/>
      <c r="J108" s="20"/>
      <c r="K108" s="17"/>
    </row>
    <row r="109" spans="2:11" ht="14" customHeight="1" x14ac:dyDescent="0.2">
      <c r="B109" s="87">
        <f t="shared" si="1"/>
        <v>40</v>
      </c>
      <c r="C109" s="90"/>
      <c r="D109" s="20"/>
      <c r="E109" s="20"/>
      <c r="F109" s="20"/>
      <c r="G109" s="20"/>
      <c r="H109" s="20"/>
      <c r="I109" s="20"/>
      <c r="J109" s="20"/>
      <c r="K109" s="17"/>
    </row>
    <row r="110" spans="2:11" ht="14" customHeight="1" x14ac:dyDescent="0.2">
      <c r="B110" s="87">
        <f t="shared" si="1"/>
        <v>41</v>
      </c>
      <c r="C110" s="90"/>
      <c r="D110" s="20"/>
      <c r="E110" s="20"/>
      <c r="F110" s="20"/>
      <c r="G110" s="20"/>
      <c r="H110" s="20"/>
      <c r="I110" s="20"/>
      <c r="J110" s="20"/>
      <c r="K110" s="17"/>
    </row>
    <row r="111" spans="2:11" ht="14" customHeight="1" x14ac:dyDescent="0.2">
      <c r="B111" s="87">
        <f t="shared" si="1"/>
        <v>42</v>
      </c>
      <c r="C111" s="90"/>
      <c r="D111" s="20"/>
      <c r="E111" s="20"/>
      <c r="F111" s="20"/>
      <c r="G111" s="20"/>
      <c r="H111" s="20"/>
      <c r="I111" s="20"/>
      <c r="J111" s="91"/>
      <c r="K111" s="17"/>
    </row>
    <row r="112" spans="2:11" ht="14" customHeight="1" x14ac:dyDescent="0.2">
      <c r="B112" s="87">
        <f t="shared" si="1"/>
        <v>43</v>
      </c>
      <c r="C112" s="90"/>
      <c r="D112" s="20"/>
      <c r="E112" s="20"/>
      <c r="F112" s="20"/>
      <c r="G112" s="20"/>
      <c r="H112" s="20"/>
      <c r="I112" s="20"/>
      <c r="J112" s="20"/>
      <c r="K112" s="17"/>
    </row>
    <row r="113" spans="2:11" ht="14" customHeight="1" x14ac:dyDescent="0.2">
      <c r="B113" s="87">
        <f t="shared" si="1"/>
        <v>44</v>
      </c>
      <c r="C113" s="90"/>
      <c r="D113" s="20"/>
      <c r="E113" s="20"/>
      <c r="F113" s="20"/>
      <c r="G113" s="20"/>
      <c r="H113" s="20"/>
      <c r="I113" s="20"/>
      <c r="J113" s="20"/>
      <c r="K113" s="17"/>
    </row>
    <row r="114" spans="2:11" ht="14" customHeight="1" x14ac:dyDescent="0.2">
      <c r="B114" s="87">
        <f t="shared" si="1"/>
        <v>45</v>
      </c>
      <c r="C114" s="90"/>
      <c r="D114" s="20"/>
      <c r="E114" s="20"/>
      <c r="F114" s="20"/>
      <c r="G114" s="20"/>
      <c r="H114" s="20"/>
      <c r="I114" s="20"/>
      <c r="J114" s="20"/>
      <c r="K114" s="17"/>
    </row>
    <row r="115" spans="2:11" ht="14" customHeight="1" x14ac:dyDescent="0.2">
      <c r="B115" s="87">
        <f t="shared" si="1"/>
        <v>46</v>
      </c>
      <c r="C115" s="43"/>
      <c r="K115" s="17"/>
    </row>
    <row r="116" spans="2:11" ht="14" customHeight="1" x14ac:dyDescent="0.2">
      <c r="B116" s="87">
        <f t="shared" si="1"/>
        <v>47</v>
      </c>
      <c r="C116" s="43"/>
      <c r="K116" s="17"/>
    </row>
    <row r="117" spans="2:11" ht="14" customHeight="1" x14ac:dyDescent="0.2">
      <c r="B117" s="87">
        <f t="shared" si="1"/>
        <v>48</v>
      </c>
      <c r="C117" s="43"/>
      <c r="K117" s="17"/>
    </row>
    <row r="118" spans="2:11" ht="14" customHeight="1" x14ac:dyDescent="0.2">
      <c r="B118" s="87">
        <f t="shared" si="1"/>
        <v>49</v>
      </c>
      <c r="C118" s="43"/>
      <c r="K118" s="17"/>
    </row>
    <row r="119" spans="2:11" ht="14" customHeight="1" x14ac:dyDescent="0.2">
      <c r="B119" s="87">
        <f t="shared" si="1"/>
        <v>50</v>
      </c>
      <c r="C119" s="43"/>
      <c r="K119" s="17"/>
    </row>
    <row r="120" spans="2:11" ht="14" customHeight="1" x14ac:dyDescent="0.2">
      <c r="B120" s="87">
        <f t="shared" si="1"/>
        <v>51</v>
      </c>
      <c r="C120" s="43"/>
      <c r="K120" s="17"/>
    </row>
    <row r="121" spans="2:11" ht="14" customHeight="1" x14ac:dyDescent="0.2">
      <c r="B121" s="87">
        <f t="shared" si="1"/>
        <v>52</v>
      </c>
      <c r="C121" s="43"/>
      <c r="K121" s="17"/>
    </row>
    <row r="122" spans="2:11" ht="14" customHeight="1" x14ac:dyDescent="0.2">
      <c r="B122" s="87">
        <f t="shared" si="1"/>
        <v>53</v>
      </c>
      <c r="C122" s="43"/>
      <c r="K122" s="17"/>
    </row>
    <row r="123" spans="2:11" ht="14" customHeight="1" x14ac:dyDescent="0.2">
      <c r="B123" s="87">
        <f t="shared" si="1"/>
        <v>54</v>
      </c>
      <c r="C123" s="43"/>
      <c r="K123" s="17"/>
    </row>
    <row r="124" spans="2:11" ht="14" customHeight="1" x14ac:dyDescent="0.2">
      <c r="B124" s="87">
        <f t="shared" si="1"/>
        <v>55</v>
      </c>
      <c r="C124" s="43"/>
      <c r="K124" s="17"/>
    </row>
    <row r="125" spans="2:11" ht="14" customHeight="1" x14ac:dyDescent="0.2">
      <c r="B125" s="87">
        <f t="shared" si="1"/>
        <v>56</v>
      </c>
      <c r="C125" s="43"/>
      <c r="K125" s="17"/>
    </row>
    <row r="126" spans="2:11" ht="14" customHeight="1" x14ac:dyDescent="0.2">
      <c r="B126" s="87">
        <f t="shared" si="1"/>
        <v>57</v>
      </c>
      <c r="C126" s="43"/>
      <c r="K126" s="17"/>
    </row>
    <row r="127" spans="2:11" ht="14" customHeight="1" x14ac:dyDescent="0.2">
      <c r="B127" s="87">
        <f t="shared" si="1"/>
        <v>58</v>
      </c>
      <c r="C127" s="43"/>
      <c r="K127" s="17"/>
    </row>
    <row r="128" spans="2:11" ht="14" customHeight="1" x14ac:dyDescent="0.2">
      <c r="B128" s="87">
        <f t="shared" si="1"/>
        <v>59</v>
      </c>
      <c r="C128" s="43"/>
      <c r="K128" s="17"/>
    </row>
    <row r="129" spans="2:11" ht="14" customHeight="1" x14ac:dyDescent="0.2">
      <c r="B129" s="87">
        <f t="shared" si="1"/>
        <v>60</v>
      </c>
      <c r="C129" s="43"/>
      <c r="K129" s="17"/>
    </row>
    <row r="130" spans="2:11" ht="14" customHeight="1" x14ac:dyDescent="0.2">
      <c r="B130" s="87">
        <f t="shared" si="1"/>
        <v>61</v>
      </c>
      <c r="C130" s="43"/>
      <c r="K130" s="17"/>
    </row>
    <row r="131" spans="2:11" ht="14" customHeight="1" x14ac:dyDescent="0.2">
      <c r="B131" s="87">
        <f t="shared" si="1"/>
        <v>62</v>
      </c>
      <c r="C131" s="43"/>
      <c r="J131" s="92"/>
      <c r="K131" s="17"/>
    </row>
    <row r="132" spans="2:11" ht="14" customHeight="1" thickBot="1" x14ac:dyDescent="0.25">
      <c r="B132" s="93">
        <f t="shared" si="1"/>
        <v>63</v>
      </c>
      <c r="C132" s="94"/>
      <c r="D132" s="13"/>
      <c r="E132" s="13"/>
      <c r="F132" s="13"/>
      <c r="G132" s="13"/>
      <c r="H132" s="13"/>
      <c r="I132" s="13"/>
      <c r="J132" s="13"/>
      <c r="K132" s="14"/>
    </row>
  </sheetData>
  <dataConsolidate/>
  <mergeCells count="17">
    <mergeCell ref="G73:H73"/>
    <mergeCell ref="G74:H74"/>
    <mergeCell ref="G75:H75"/>
    <mergeCell ref="G76:H76"/>
    <mergeCell ref="D9:E9"/>
    <mergeCell ref="G9:I9"/>
    <mergeCell ref="D10:E10"/>
    <mergeCell ref="D11:E11"/>
    <mergeCell ref="G14:H14"/>
    <mergeCell ref="F24:G24"/>
    <mergeCell ref="H24:I24"/>
    <mergeCell ref="D8:E8"/>
    <mergeCell ref="C3:J3"/>
    <mergeCell ref="D6:E6"/>
    <mergeCell ref="G6:I6"/>
    <mergeCell ref="D7:E7"/>
    <mergeCell ref="G7:I7"/>
  </mergeCells>
  <conditionalFormatting sqref="H27">
    <cfRule type="expression" dxfId="7" priority="6">
      <formula>OR($H$27&gt;$J$27,$H$27&lt;-$J$27)</formula>
    </cfRule>
    <cfRule type="expression" dxfId="6" priority="7">
      <formula>AND($H$27&lt;=$J$27,$H$27&gt;=-$J$27)</formula>
    </cfRule>
  </conditionalFormatting>
  <conditionalFormatting sqref="I27">
    <cfRule type="expression" dxfId="5" priority="5">
      <formula>OR($I$27&gt;$J$27,$I$27&lt;-$J$27)</formula>
    </cfRule>
    <cfRule type="expression" dxfId="4" priority="8">
      <formula>AND($I$27&lt;=$J$27,$I$27&gt;=-$J$27)</formula>
    </cfRule>
  </conditionalFormatting>
  <conditionalFormatting sqref="H28">
    <cfRule type="expression" dxfId="3" priority="3">
      <formula>AND($H$28&lt;=$J$28,$H$28&gt;=-$J$28)</formula>
    </cfRule>
    <cfRule type="expression" dxfId="2" priority="4">
      <formula>OR($H$28&gt;$J$28,$H$28&lt;-$J$28)</formula>
    </cfRule>
  </conditionalFormatting>
  <conditionalFormatting sqref="I28">
    <cfRule type="expression" dxfId="1" priority="1">
      <formula>AND($I$28&lt;=$J$28,$I$28&gt;=-$J$28)</formula>
    </cfRule>
    <cfRule type="expression" dxfId="0" priority="2">
      <formula>OR($I$28&gt;$J$28,$I$28&lt;-$J$28)</formula>
    </cfRule>
  </conditionalFormatting>
  <dataValidations count="4">
    <dataValidation type="custom" allowBlank="1" showInputMessage="1" showErrorMessage="1" sqref="E26:E32" xr:uid="{ED5286C7-87F1-1B4B-846A-8B5C8D27E38E}">
      <formula1>ISNUMBER(E36)</formula1>
    </dataValidation>
    <dataValidation type="custom" allowBlank="1" showInputMessage="1" showErrorMessage="1" sqref="E60:J68" xr:uid="{0B492FB1-6071-B142-B0E7-DEBC744BE5E6}">
      <formula1>ISNUMBER(E60:J68)</formula1>
    </dataValidation>
    <dataValidation type="custom" allowBlank="1" showInputMessage="1" showErrorMessage="1" sqref="E49:J56 E15:E16 E21 J15:J19" xr:uid="{3729150A-D7D5-E048-AAF1-243B8213206A}">
      <formula1>ISNUMBER(E15)</formula1>
    </dataValidation>
    <dataValidation type="list" allowBlank="1" showInputMessage="1" showErrorMessage="1" sqref="E19:E20" xr:uid="{5709BA83-7612-AE43-AC51-BF6B0C00AF8B}">
      <formula1>"3'',4'',5'',6'',8'',10'',12'',14''"</formula1>
    </dataValidation>
  </dataValidations>
  <printOptions horizontalCentered="1" verticalCentered="1"/>
  <pageMargins left="0.25" right="0.25" top="0.25" bottom="0.25" header="0" footer="0.25"/>
  <pageSetup paperSize="9" scale="81" fitToHeight="2" orientation="portrait" horizontalDpi="0" verticalDpi="0"/>
  <headerFooter>
    <oddFooter>Page &amp;P of &amp;N</oddFooter>
  </headerFooter>
  <rowBreaks count="1" manualBreakCount="1">
    <brk id="69" min="1" max="10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50</vt:i4>
      </vt:variant>
    </vt:vector>
  </HeadingPairs>
  <TitlesOfParts>
    <vt:vector size="52" baseType="lpstr">
      <vt:lpstr>GettingStarted</vt:lpstr>
      <vt:lpstr>B-553E</vt:lpstr>
      <vt:lpstr>'B-553E'!ApparatusZ0</vt:lpstr>
      <vt:lpstr>'B-553E'!ApparatusZ3</vt:lpstr>
      <vt:lpstr>'B-553E'!ApparatusZM0</vt:lpstr>
      <vt:lpstr>'B-553E'!ApparatusZM3</vt:lpstr>
      <vt:lpstr>'B-553E'!AproxBEP</vt:lpstr>
      <vt:lpstr>'B-553E'!ChartLefCorner</vt:lpstr>
      <vt:lpstr>'B-553E'!ChartRightCorner</vt:lpstr>
      <vt:lpstr>'B-553E'!ChartRightMid</vt:lpstr>
      <vt:lpstr>'B-553E'!Print_Area</vt:lpstr>
      <vt:lpstr>'B-553E'!Print_Titles</vt:lpstr>
      <vt:lpstr>'B-553E'!PumpD0</vt:lpstr>
      <vt:lpstr>'B-553E'!PumpD0m</vt:lpstr>
      <vt:lpstr>'B-553E'!PumpD3</vt:lpstr>
      <vt:lpstr>'B-553E'!PumpD3m</vt:lpstr>
      <vt:lpstr>'B-553E'!PumpTAG</vt:lpstr>
      <vt:lpstr>'B-553E'!RatedPointDensity</vt:lpstr>
      <vt:lpstr>'B-553E'!RatedPointDinVisc</vt:lpstr>
      <vt:lpstr>'B-553E'!RatedPointDriverPower</vt:lpstr>
      <vt:lpstr>'B-553E'!RatedPointDriverPowerPoly</vt:lpstr>
      <vt:lpstr>'B-553E'!RatedPointDriverPowerSpline</vt:lpstr>
      <vt:lpstr>'B-553E'!RatedPointEfficiency</vt:lpstr>
      <vt:lpstr>'B-553E'!RatedPointEfficiencyPoly</vt:lpstr>
      <vt:lpstr>'B-553E'!RatedPointEfficiencySpline</vt:lpstr>
      <vt:lpstr>'B-553E'!RatedPointHead</vt:lpstr>
      <vt:lpstr>'B-553E'!RatedPointHeadPoly</vt:lpstr>
      <vt:lpstr>'B-553E'!RatedPointHeadShutoff</vt:lpstr>
      <vt:lpstr>'B-553E'!RatedPointHeadSpline</vt:lpstr>
      <vt:lpstr>'B-553E'!RatedPointN</vt:lpstr>
      <vt:lpstr>'B-553E'!RatedPointNPSHA</vt:lpstr>
      <vt:lpstr>'B-553E'!RatedPointQ</vt:lpstr>
      <vt:lpstr>'B-553E'!SupplierBEP</vt:lpstr>
      <vt:lpstr>'B-553E'!TestPointCorCEff</vt:lpstr>
      <vt:lpstr>'B-553E'!TestPointCorCH</vt:lpstr>
      <vt:lpstr>'B-553E'!TestPointCorCQ</vt:lpstr>
      <vt:lpstr>'B-553E'!TestPointCorDriverPower</vt:lpstr>
      <vt:lpstr>'B-553E'!TestPointCorEfficiency</vt:lpstr>
      <vt:lpstr>'B-553E'!TestPointCorHead</vt:lpstr>
      <vt:lpstr>'B-553E'!TestPointCorNPSH3</vt:lpstr>
      <vt:lpstr>'B-553E'!TestPointCorNspeed</vt:lpstr>
      <vt:lpstr>'B-553E'!TestPointCorQ</vt:lpstr>
      <vt:lpstr>'B-553E'!TestPointDriverPower</vt:lpstr>
      <vt:lpstr>'B-553E'!TestPointEfficiency</vt:lpstr>
      <vt:lpstr>'B-553E'!TestPointHead</vt:lpstr>
      <vt:lpstr>'B-553E'!TestPointNPSH3</vt:lpstr>
      <vt:lpstr>'B-553E'!TestPointNspeed</vt:lpstr>
      <vt:lpstr>'B-553E'!TestPointP0</vt:lpstr>
      <vt:lpstr>'B-553E'!TestPointP3</vt:lpstr>
      <vt:lpstr>'B-553E'!TestPointQ</vt:lpstr>
      <vt:lpstr>'B-553E'!TestPointTemp</vt:lpstr>
      <vt:lpstr>'B-553E'!WitnessedBy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2021-09-01T14:32:07Z</dcterms:created>
  <dcterms:modified xsi:type="dcterms:W3CDTF">2021-09-30T15:48:45Z</dcterms:modified>
</cp:coreProperties>
</file>