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EUCASTILLO\Downloads\"/>
    </mc:Choice>
  </mc:AlternateContent>
  <xr:revisionPtr revIDLastSave="0" documentId="13_ncr:1_{F4124742-26DC-4AD1-87D7-88209DE4A458}" xr6:coauthVersionLast="45" xr6:coauthVersionMax="47" xr10:uidLastSave="{00000000-0000-0000-0000-000000000000}"/>
  <bookViews>
    <workbookView xWindow="25080" yWindow="-120" windowWidth="28110" windowHeight="16440" firstSheet="1" activeTab="4" xr2:uid="{D87B4F96-E97B-4984-98DB-D1CAA31A8FE7}"/>
  </bookViews>
  <sheets>
    <sheet name="Promedio" sheetId="2" r:id="rId1"/>
    <sheet name="Plataforma" sheetId="3" r:id="rId2"/>
    <sheet name="Marca" sheetId="4" r:id="rId3"/>
    <sheet name="Talla" sheetId="5" r:id="rId4"/>
    <sheet name="TipoPrueba" sheetId="7" r:id="rId5"/>
    <sheet name="Datos" sheetId="1" r:id="rId6"/>
    <sheet name="DatosCapturados" sheetId="6" r:id="rId7"/>
  </sheets>
  <externalReferences>
    <externalReference r:id="rId8"/>
  </externalReferences>
  <definedNames>
    <definedName name="IQ_CH" hidden="1">110000</definedName>
    <definedName name="IQ_CQ" hidden="1">5000</definedName>
    <definedName name="IQ_CY" hidden="1">10000</definedName>
    <definedName name="IQ_DAILY" hidden="1">500000</definedName>
    <definedName name="IQ_DNTM" hidden="1">700000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LATESTK" hidden="1">1000</definedName>
    <definedName name="IQ_LATESTQ" hidden="1">500</definedName>
    <definedName name="IQ_LTM" hidden="1">2000</definedName>
    <definedName name="IQ_LTMMONTH" hidden="1">120000</definedName>
    <definedName name="IQ_MONTH" hidden="1">15000</definedName>
    <definedName name="IQ_MTD" hidden="1">800000</definedName>
    <definedName name="IQ_NAMES_REVISION_DATE_" hidden="1">41595.5207060185</definedName>
    <definedName name="IQ_NTM" hidden="1">6000</definedName>
    <definedName name="IQ_QTD" hidden="1">750000</definedName>
    <definedName name="IQ_TODAY" hidden="1">0</definedName>
    <definedName name="IQ_WEEK" hidden="1">50000</definedName>
    <definedName name="IQ_YTD" hidden="1">3000</definedName>
    <definedName name="IQ_YTDMONTH" hidden="1">130000</definedName>
    <definedName name="logolambi">INDEX('[1]Picture Lookup'!$C$3:$C$59,MATCH([1]Reporte!$E$9,'[1]Picture Lookup'!$B$3:$B$59,0))</definedName>
    <definedName name="NEW">INDEX('[1]Picture Lookup'!$C$3:$C$59,MATCH([1]Reporte!$F$9,'[1]Picture Lookup'!$B$3:$B$59,0))</definedName>
    <definedName name="NEWW">INDEX('[1]Picture Lookup'!$C$3:$C$59,MATCH([1]Reporte!$G$9,'[1]Picture Lookup'!$B$3:$B$59,0))</definedName>
    <definedName name="NEWWW">INDEX('[1]Picture Lookup'!$C$3:$C$59,MATCH([1]Reporte!$H$9,'[1]Picture Lookup'!$B$3:$B$59,0))</definedName>
    <definedName name="NEWWWW">INDEX('[1]Picture Lookup'!$C$3:$C$59,MATCH([1]Reporte!$I$9,'[1]Picture Lookup'!$B$3:$B$59,0))</definedName>
    <definedName name="NEWWWWW">INDEX('[1]Picture Lookup'!$C$3:$C$59,MATCH([1]Reporte!$J$9,'[1]Picture Lookup'!$B$3:$B$59,0))</definedName>
    <definedName name="XG">INDEX('[1]Picture Lookup'!$F$3:$F$59,MATCH([1]Reporte!$E$9,'[1]Picture Lookup'!$E$3:$E$59,0))</definedName>
    <definedName name="XGG">INDEX('[1]Picture Lookup'!$F$3:$F$59,MATCH([1]Reporte!$F$9,'[1]Picture Lookup'!$E$3:$E$59,0))</definedName>
    <definedName name="XGGG">INDEX('[1]Picture Lookup'!$F$3:$F$59,MATCH([1]Reporte!$G$9,'[1]Picture Lookup'!$E$3:$E$59,0))</definedName>
    <definedName name="XGGGG">INDEX('[1]Picture Lookup'!$F$3:$F$59,MATCH([1]Reporte!$H$9,'[1]Picture Lookup'!$E$3:$E$59,0))</definedName>
    <definedName name="XGGGGG">INDEX('[1]Picture Lookup'!$F$3:$F$59,MATCH([1]Reporte!$I$9,'[1]Picture Lookup'!$E$3:$E$59,0))</definedName>
    <definedName name="XGGGGGG">INDEX('[1]Picture Lookup'!$F$3:$F$59,MATCH([1]Reporte!$J$9,'[1]Picture Lookup'!$E$3:$E$59,0))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6" i="7" l="1"/>
  <c r="E7" i="7"/>
  <c r="E8" i="7"/>
  <c r="E9" i="7"/>
  <c r="E10" i="7"/>
  <c r="E6" i="5"/>
  <c r="E7" i="5"/>
  <c r="E8" i="5"/>
  <c r="E9" i="5"/>
  <c r="E10" i="5"/>
  <c r="E6" i="4"/>
  <c r="E7" i="4"/>
  <c r="E8" i="4"/>
  <c r="E9" i="4"/>
  <c r="E10" i="4"/>
  <c r="E11" i="4"/>
  <c r="E12" i="4"/>
  <c r="E13" i="4"/>
  <c r="E6" i="3"/>
  <c r="E7" i="3"/>
  <c r="E8" i="3"/>
  <c r="E9" i="3"/>
  <c r="E10" i="3"/>
  <c r="E11" i="3"/>
  <c r="E12" i="3"/>
  <c r="AN9" i="2" l="1"/>
  <c r="M6" i="2" l="1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5" i="2"/>
  <c r="P9" i="2"/>
  <c r="P10" i="2"/>
  <c r="P11" i="2"/>
  <c r="P12" i="2"/>
  <c r="P13" i="2"/>
  <c r="P14" i="2"/>
  <c r="P21" i="2"/>
  <c r="P29" i="2"/>
  <c r="P33" i="2"/>
  <c r="P34" i="2"/>
  <c r="P35" i="2"/>
  <c r="P36" i="2"/>
  <c r="O9" i="2"/>
  <c r="O10" i="2"/>
  <c r="O11" i="2"/>
  <c r="O12" i="2"/>
  <c r="O13" i="2"/>
  <c r="O14" i="2"/>
  <c r="O17" i="2"/>
  <c r="O18" i="2"/>
  <c r="O19" i="2"/>
  <c r="O20" i="2"/>
  <c r="O22" i="2"/>
  <c r="O23" i="2"/>
  <c r="O24" i="2"/>
  <c r="O28" i="2"/>
  <c r="O30" i="2"/>
  <c r="O31" i="2"/>
  <c r="O32" i="2"/>
  <c r="O33" i="2"/>
  <c r="O34" i="2"/>
  <c r="O35" i="2"/>
  <c r="O36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5" i="2"/>
  <c r="AD259" i="1"/>
  <c r="AC259" i="1"/>
  <c r="AB259" i="1"/>
  <c r="AA259" i="1"/>
  <c r="Z259" i="1"/>
  <c r="AD258" i="1"/>
  <c r="AC258" i="1"/>
  <c r="AB258" i="1"/>
  <c r="AA258" i="1"/>
  <c r="Z258" i="1"/>
  <c r="AD257" i="1"/>
  <c r="AC257" i="1"/>
  <c r="AB257" i="1"/>
  <c r="AA257" i="1"/>
  <c r="Z257" i="1"/>
  <c r="AD251" i="1"/>
  <c r="AC251" i="1"/>
  <c r="AB251" i="1"/>
  <c r="AA251" i="1"/>
  <c r="Z251" i="1"/>
  <c r="AD250" i="1"/>
  <c r="AC250" i="1"/>
  <c r="AB250" i="1"/>
  <c r="AA250" i="1"/>
  <c r="Z250" i="1"/>
  <c r="AD249" i="1"/>
  <c r="AC249" i="1"/>
  <c r="AB249" i="1"/>
  <c r="AA249" i="1"/>
  <c r="Z249" i="1"/>
  <c r="AD243" i="1"/>
  <c r="AC243" i="1"/>
  <c r="AB243" i="1"/>
  <c r="AA243" i="1"/>
  <c r="Z243" i="1"/>
  <c r="AD242" i="1"/>
  <c r="AC242" i="1"/>
  <c r="AB242" i="1"/>
  <c r="AA242" i="1"/>
  <c r="Z242" i="1"/>
  <c r="AD241" i="1"/>
  <c r="AC241" i="1"/>
  <c r="AB241" i="1"/>
  <c r="AA241" i="1"/>
  <c r="Z241" i="1"/>
  <c r="AD235" i="1"/>
  <c r="AC235" i="1"/>
  <c r="AB235" i="1"/>
  <c r="AA235" i="1"/>
  <c r="Z235" i="1"/>
  <c r="AD234" i="1"/>
  <c r="AC234" i="1"/>
  <c r="AB234" i="1"/>
  <c r="AA234" i="1"/>
  <c r="Z234" i="1"/>
  <c r="AD233" i="1"/>
  <c r="AC233" i="1"/>
  <c r="AB233" i="1"/>
  <c r="AA233" i="1"/>
  <c r="Z233" i="1"/>
  <c r="AD227" i="1"/>
  <c r="AC227" i="1"/>
  <c r="AB227" i="1"/>
  <c r="AA227" i="1"/>
  <c r="Z227" i="1"/>
  <c r="AD226" i="1"/>
  <c r="AC226" i="1"/>
  <c r="AB226" i="1"/>
  <c r="AA226" i="1"/>
  <c r="Z226" i="1"/>
  <c r="AD225" i="1"/>
  <c r="P32" i="2" s="1"/>
  <c r="AC225" i="1"/>
  <c r="AB225" i="1"/>
  <c r="AA225" i="1"/>
  <c r="Z225" i="1"/>
  <c r="AD219" i="1"/>
  <c r="AC219" i="1"/>
  <c r="AB219" i="1"/>
  <c r="AA219" i="1"/>
  <c r="Z219" i="1"/>
  <c r="AD218" i="1"/>
  <c r="AC218" i="1"/>
  <c r="AB218" i="1"/>
  <c r="AA218" i="1"/>
  <c r="Z218" i="1"/>
  <c r="AD217" i="1"/>
  <c r="P31" i="2" s="1"/>
  <c r="AC217" i="1"/>
  <c r="AB217" i="1"/>
  <c r="AA217" i="1"/>
  <c r="Z217" i="1"/>
  <c r="AD211" i="1"/>
  <c r="AC211" i="1"/>
  <c r="AB211" i="1"/>
  <c r="AA211" i="1"/>
  <c r="Z211" i="1"/>
  <c r="AD210" i="1"/>
  <c r="AC210" i="1"/>
  <c r="AB210" i="1"/>
  <c r="AA210" i="1"/>
  <c r="Z210" i="1"/>
  <c r="AD209" i="1"/>
  <c r="P30" i="2" s="1"/>
  <c r="AC209" i="1"/>
  <c r="AB209" i="1"/>
  <c r="AA209" i="1"/>
  <c r="Z209" i="1"/>
  <c r="AD203" i="1"/>
  <c r="AC203" i="1"/>
  <c r="AB203" i="1"/>
  <c r="AA203" i="1"/>
  <c r="Z203" i="1"/>
  <c r="AD202" i="1"/>
  <c r="AC202" i="1"/>
  <c r="AB202" i="1"/>
  <c r="AA202" i="1"/>
  <c r="Z202" i="1"/>
  <c r="AD201" i="1"/>
  <c r="AC201" i="1"/>
  <c r="AB201" i="1"/>
  <c r="AA201" i="1"/>
  <c r="O29" i="2" s="1"/>
  <c r="Z201" i="1"/>
  <c r="AD195" i="1"/>
  <c r="AC195" i="1"/>
  <c r="AB195" i="1"/>
  <c r="AA195" i="1"/>
  <c r="Z195" i="1"/>
  <c r="AD194" i="1"/>
  <c r="AC194" i="1"/>
  <c r="AB194" i="1"/>
  <c r="AA194" i="1"/>
  <c r="Z194" i="1"/>
  <c r="AD193" i="1"/>
  <c r="P28" i="2" s="1"/>
  <c r="AC193" i="1"/>
  <c r="AB193" i="1"/>
  <c r="AA193" i="1"/>
  <c r="Z193" i="1"/>
  <c r="AD187" i="1"/>
  <c r="AC187" i="1"/>
  <c r="AB187" i="1"/>
  <c r="AA187" i="1"/>
  <c r="Z187" i="1"/>
  <c r="AD186" i="1"/>
  <c r="AC186" i="1"/>
  <c r="AB186" i="1"/>
  <c r="AA186" i="1"/>
  <c r="Z186" i="1"/>
  <c r="AD185" i="1"/>
  <c r="P27" i="2" s="1"/>
  <c r="AC185" i="1"/>
  <c r="AB185" i="1"/>
  <c r="AA185" i="1"/>
  <c r="O27" i="2" s="1"/>
  <c r="Z185" i="1"/>
  <c r="AD179" i="1"/>
  <c r="AC179" i="1"/>
  <c r="AB179" i="1"/>
  <c r="AA179" i="1"/>
  <c r="Z179" i="1"/>
  <c r="AD178" i="1"/>
  <c r="AC178" i="1"/>
  <c r="AB178" i="1"/>
  <c r="AA178" i="1"/>
  <c r="Z178" i="1"/>
  <c r="AD177" i="1"/>
  <c r="P26" i="2" s="1"/>
  <c r="AC177" i="1"/>
  <c r="AB177" i="1"/>
  <c r="AA177" i="1"/>
  <c r="O26" i="2" s="1"/>
  <c r="Z177" i="1"/>
  <c r="AD171" i="1"/>
  <c r="AC171" i="1"/>
  <c r="AB171" i="1"/>
  <c r="AA171" i="1"/>
  <c r="Z171" i="1"/>
  <c r="AD170" i="1"/>
  <c r="AC170" i="1"/>
  <c r="AB170" i="1"/>
  <c r="AA170" i="1"/>
  <c r="Z170" i="1"/>
  <c r="AD169" i="1"/>
  <c r="P25" i="2" s="1"/>
  <c r="AC169" i="1"/>
  <c r="AB169" i="1"/>
  <c r="AA169" i="1"/>
  <c r="O25" i="2" s="1"/>
  <c r="Z169" i="1"/>
  <c r="AD163" i="1"/>
  <c r="AC163" i="1"/>
  <c r="AB163" i="1"/>
  <c r="AA163" i="1"/>
  <c r="Z163" i="1"/>
  <c r="AD162" i="1"/>
  <c r="AC162" i="1"/>
  <c r="AB162" i="1"/>
  <c r="AA162" i="1"/>
  <c r="Z162" i="1"/>
  <c r="AD161" i="1"/>
  <c r="P24" i="2" s="1"/>
  <c r="AC161" i="1"/>
  <c r="AB161" i="1"/>
  <c r="AA161" i="1"/>
  <c r="Z161" i="1"/>
  <c r="AD155" i="1"/>
  <c r="AC155" i="1"/>
  <c r="AB155" i="1"/>
  <c r="AA155" i="1"/>
  <c r="Z155" i="1"/>
  <c r="AD154" i="1"/>
  <c r="AC154" i="1"/>
  <c r="AB154" i="1"/>
  <c r="AA154" i="1"/>
  <c r="Z154" i="1"/>
  <c r="AD153" i="1"/>
  <c r="P23" i="2" s="1"/>
  <c r="AC153" i="1"/>
  <c r="AB153" i="1"/>
  <c r="AA153" i="1"/>
  <c r="Z153" i="1"/>
  <c r="AD147" i="1"/>
  <c r="AC147" i="1"/>
  <c r="AB147" i="1"/>
  <c r="AA147" i="1"/>
  <c r="Z147" i="1"/>
  <c r="AD146" i="1"/>
  <c r="AC146" i="1"/>
  <c r="AB146" i="1"/>
  <c r="AA146" i="1"/>
  <c r="Z146" i="1"/>
  <c r="AD145" i="1"/>
  <c r="P22" i="2" s="1"/>
  <c r="AC145" i="1"/>
  <c r="AB145" i="1"/>
  <c r="AA145" i="1"/>
  <c r="Z145" i="1"/>
  <c r="AD139" i="1"/>
  <c r="AC139" i="1"/>
  <c r="AB139" i="1"/>
  <c r="AA139" i="1"/>
  <c r="Z139" i="1"/>
  <c r="AD138" i="1"/>
  <c r="AC138" i="1"/>
  <c r="AB138" i="1"/>
  <c r="AA138" i="1"/>
  <c r="Z138" i="1"/>
  <c r="AD137" i="1"/>
  <c r="AC137" i="1"/>
  <c r="AB137" i="1"/>
  <c r="AA137" i="1"/>
  <c r="O21" i="2" s="1"/>
  <c r="Z137" i="1"/>
  <c r="AD131" i="1"/>
  <c r="AC131" i="1"/>
  <c r="AB131" i="1"/>
  <c r="AA131" i="1"/>
  <c r="Z131" i="1"/>
  <c r="AD130" i="1"/>
  <c r="AC130" i="1"/>
  <c r="AB130" i="1"/>
  <c r="AA130" i="1"/>
  <c r="Z130" i="1"/>
  <c r="AD129" i="1"/>
  <c r="P20" i="2" s="1"/>
  <c r="AC129" i="1"/>
  <c r="AB129" i="1"/>
  <c r="AA129" i="1"/>
  <c r="Z129" i="1"/>
  <c r="AD123" i="1"/>
  <c r="AC123" i="1"/>
  <c r="AB123" i="1"/>
  <c r="AA123" i="1"/>
  <c r="Z123" i="1"/>
  <c r="AD122" i="1"/>
  <c r="AC122" i="1"/>
  <c r="AB122" i="1"/>
  <c r="AA122" i="1"/>
  <c r="Z122" i="1"/>
  <c r="AD121" i="1"/>
  <c r="P19" i="2" s="1"/>
  <c r="AC121" i="1"/>
  <c r="AB121" i="1"/>
  <c r="AA121" i="1"/>
  <c r="Z121" i="1"/>
  <c r="AD115" i="1"/>
  <c r="AC115" i="1"/>
  <c r="AB115" i="1"/>
  <c r="AA115" i="1"/>
  <c r="Z115" i="1"/>
  <c r="AD114" i="1"/>
  <c r="AC114" i="1"/>
  <c r="AB114" i="1"/>
  <c r="AA114" i="1"/>
  <c r="Z114" i="1"/>
  <c r="AD113" i="1"/>
  <c r="P18" i="2" s="1"/>
  <c r="AC113" i="1"/>
  <c r="AB113" i="1"/>
  <c r="AA113" i="1"/>
  <c r="Z113" i="1"/>
  <c r="AD107" i="1"/>
  <c r="AC107" i="1"/>
  <c r="AB107" i="1"/>
  <c r="AA107" i="1"/>
  <c r="Z107" i="1"/>
  <c r="AD106" i="1"/>
  <c r="AC106" i="1"/>
  <c r="AB106" i="1"/>
  <c r="AA106" i="1"/>
  <c r="Z106" i="1"/>
  <c r="AD105" i="1"/>
  <c r="P17" i="2" s="1"/>
  <c r="AC105" i="1"/>
  <c r="AB105" i="1"/>
  <c r="AA105" i="1"/>
  <c r="Z105" i="1"/>
  <c r="AD99" i="1"/>
  <c r="AC99" i="1"/>
  <c r="AB99" i="1"/>
  <c r="AA99" i="1"/>
  <c r="Z99" i="1"/>
  <c r="AD98" i="1"/>
  <c r="AC98" i="1"/>
  <c r="AB98" i="1"/>
  <c r="AA98" i="1"/>
  <c r="Z98" i="1"/>
  <c r="AD97" i="1"/>
  <c r="P16" i="2" s="1"/>
  <c r="AC97" i="1"/>
  <c r="AB97" i="1"/>
  <c r="AA97" i="1"/>
  <c r="O16" i="2" s="1"/>
  <c r="Z97" i="1"/>
  <c r="AD91" i="1"/>
  <c r="AC91" i="1"/>
  <c r="AB91" i="1"/>
  <c r="AA91" i="1"/>
  <c r="Z91" i="1"/>
  <c r="AD90" i="1"/>
  <c r="AC90" i="1"/>
  <c r="AB90" i="1"/>
  <c r="AA90" i="1"/>
  <c r="Z90" i="1"/>
  <c r="AD89" i="1"/>
  <c r="P15" i="2" s="1"/>
  <c r="AC89" i="1"/>
  <c r="AB89" i="1"/>
  <c r="AA89" i="1"/>
  <c r="O15" i="2" s="1"/>
  <c r="Z89" i="1"/>
  <c r="AD83" i="1"/>
  <c r="AC83" i="1"/>
  <c r="AB83" i="1"/>
  <c r="AA83" i="1"/>
  <c r="Z83" i="1"/>
  <c r="AD82" i="1"/>
  <c r="AC82" i="1"/>
  <c r="AB82" i="1"/>
  <c r="AA82" i="1"/>
  <c r="Z82" i="1"/>
  <c r="AD81" i="1"/>
  <c r="AC81" i="1"/>
  <c r="AB81" i="1"/>
  <c r="AA81" i="1"/>
  <c r="Z81" i="1"/>
  <c r="AD75" i="1"/>
  <c r="AC75" i="1"/>
  <c r="AB75" i="1"/>
  <c r="AA75" i="1"/>
  <c r="Z75" i="1"/>
  <c r="AD74" i="1"/>
  <c r="AC74" i="1"/>
  <c r="AB74" i="1"/>
  <c r="AA74" i="1"/>
  <c r="Z74" i="1"/>
  <c r="AD73" i="1"/>
  <c r="AC73" i="1"/>
  <c r="AB73" i="1"/>
  <c r="AA73" i="1"/>
  <c r="Z73" i="1"/>
  <c r="AD67" i="1"/>
  <c r="AC67" i="1"/>
  <c r="AB67" i="1"/>
  <c r="AA67" i="1"/>
  <c r="Z67" i="1"/>
  <c r="AD66" i="1"/>
  <c r="AC66" i="1"/>
  <c r="AB66" i="1"/>
  <c r="AA66" i="1"/>
  <c r="Z66" i="1"/>
  <c r="AD65" i="1"/>
  <c r="AC65" i="1"/>
  <c r="AB65" i="1"/>
  <c r="AA65" i="1"/>
  <c r="Z65" i="1"/>
  <c r="AD59" i="1"/>
  <c r="AC59" i="1"/>
  <c r="AB59" i="1"/>
  <c r="AA59" i="1"/>
  <c r="Z59" i="1"/>
  <c r="AD58" i="1"/>
  <c r="AC58" i="1"/>
  <c r="AB58" i="1"/>
  <c r="AA58" i="1"/>
  <c r="Z58" i="1"/>
  <c r="AD57" i="1"/>
  <c r="AC57" i="1"/>
  <c r="AB57" i="1"/>
  <c r="AA57" i="1"/>
  <c r="Z57" i="1"/>
  <c r="AD51" i="1"/>
  <c r="AC51" i="1"/>
  <c r="AB51" i="1"/>
  <c r="AA51" i="1"/>
  <c r="Z51" i="1"/>
  <c r="AD50" i="1"/>
  <c r="AC50" i="1"/>
  <c r="AB50" i="1"/>
  <c r="AA50" i="1"/>
  <c r="Z50" i="1"/>
  <c r="AD49" i="1"/>
  <c r="AC49" i="1"/>
  <c r="AB49" i="1"/>
  <c r="AA49" i="1"/>
  <c r="Z49" i="1"/>
  <c r="AD43" i="1"/>
  <c r="AC43" i="1"/>
  <c r="AB43" i="1"/>
  <c r="Z43" i="1"/>
  <c r="AC42" i="1"/>
  <c r="AB42" i="1"/>
  <c r="Z42" i="1"/>
  <c r="AD41" i="1"/>
  <c r="AC41" i="1"/>
  <c r="AB41" i="1"/>
  <c r="Z41" i="1"/>
  <c r="AD35" i="1"/>
  <c r="AC35" i="1"/>
  <c r="AB35" i="1"/>
  <c r="AA35" i="1"/>
  <c r="Z35" i="1"/>
  <c r="AD34" i="1"/>
  <c r="AC34" i="1"/>
  <c r="AB34" i="1"/>
  <c r="AA34" i="1"/>
  <c r="Z34" i="1"/>
  <c r="AD33" i="1"/>
  <c r="P8" i="2" s="1"/>
  <c r="AC33" i="1"/>
  <c r="AB33" i="1"/>
  <c r="AA33" i="1"/>
  <c r="O8" i="2" s="1"/>
  <c r="Z33" i="1"/>
  <c r="AD27" i="1"/>
  <c r="AC27" i="1"/>
  <c r="AB27" i="1"/>
  <c r="AA27" i="1"/>
  <c r="Z27" i="1"/>
  <c r="AD26" i="1"/>
  <c r="AC26" i="1"/>
  <c r="AB26" i="1"/>
  <c r="AA26" i="1"/>
  <c r="Z26" i="1"/>
  <c r="AD25" i="1"/>
  <c r="P7" i="2" s="1"/>
  <c r="AC25" i="1"/>
  <c r="AB25" i="1"/>
  <c r="AA25" i="1"/>
  <c r="O7" i="2" s="1"/>
  <c r="Z25" i="1"/>
  <c r="AD38" i="1"/>
  <c r="AA38" i="1"/>
  <c r="AD37" i="1"/>
  <c r="AA37" i="1"/>
  <c r="AD36" i="1"/>
  <c r="AD42" i="1" s="1"/>
  <c r="AA36" i="1"/>
  <c r="AA43" i="1" s="1"/>
  <c r="AC19" i="1"/>
  <c r="AB19" i="1"/>
  <c r="Z19" i="1"/>
  <c r="AC18" i="1"/>
  <c r="AB18" i="1"/>
  <c r="Z18" i="1"/>
  <c r="AC17" i="1"/>
  <c r="AB17" i="1"/>
  <c r="Z17" i="1"/>
  <c r="AD17" i="1"/>
  <c r="P6" i="2" s="1"/>
  <c r="AA19" i="1"/>
  <c r="AD9" i="1"/>
  <c r="P5" i="2" s="1"/>
  <c r="AD10" i="1"/>
  <c r="AD11" i="1"/>
  <c r="AA9" i="1"/>
  <c r="O5" i="2" s="1"/>
  <c r="AB9" i="1"/>
  <c r="AC9" i="1"/>
  <c r="AA10" i="1"/>
  <c r="AB10" i="1"/>
  <c r="AC10" i="1"/>
  <c r="AA11" i="1"/>
  <c r="AB11" i="1"/>
  <c r="AC11" i="1"/>
  <c r="Z11" i="1"/>
  <c r="Z10" i="1"/>
  <c r="Z9" i="1"/>
  <c r="AD18" i="1" l="1"/>
  <c r="AA42" i="1"/>
  <c r="AA41" i="1"/>
  <c r="AA18" i="1"/>
  <c r="AD19" i="1"/>
  <c r="AA17" i="1"/>
  <c r="O6" i="2" s="1"/>
  <c r="V253" i="1"/>
  <c r="V254" i="1"/>
  <c r="V257" i="1" s="1"/>
  <c r="V255" i="1"/>
  <c r="V256" i="1"/>
  <c r="V252" i="1"/>
  <c r="R256" i="1"/>
  <c r="N256" i="1"/>
  <c r="R255" i="1"/>
  <c r="N255" i="1"/>
  <c r="R254" i="1"/>
  <c r="R257" i="1" s="1"/>
  <c r="N254" i="1"/>
  <c r="R253" i="1"/>
  <c r="N253" i="1"/>
  <c r="R252" i="1"/>
  <c r="N252" i="1"/>
  <c r="N259" i="1" s="1"/>
  <c r="J257" i="1"/>
  <c r="K257" i="1"/>
  <c r="L257" i="1"/>
  <c r="M257" i="1"/>
  <c r="J258" i="1"/>
  <c r="K258" i="1"/>
  <c r="L258" i="1"/>
  <c r="M258" i="1"/>
  <c r="J259" i="1"/>
  <c r="K259" i="1"/>
  <c r="L259" i="1"/>
  <c r="M259" i="1"/>
  <c r="V245" i="1"/>
  <c r="V246" i="1"/>
  <c r="V247" i="1"/>
  <c r="V248" i="1"/>
  <c r="V244" i="1"/>
  <c r="R248" i="1"/>
  <c r="N248" i="1"/>
  <c r="R247" i="1"/>
  <c r="N247" i="1"/>
  <c r="R246" i="1"/>
  <c r="N246" i="1"/>
  <c r="R245" i="1"/>
  <c r="N245" i="1"/>
  <c r="R244" i="1"/>
  <c r="N244" i="1"/>
  <c r="J249" i="1"/>
  <c r="K249" i="1"/>
  <c r="L249" i="1"/>
  <c r="M249" i="1"/>
  <c r="J250" i="1"/>
  <c r="K250" i="1"/>
  <c r="L250" i="1"/>
  <c r="M250" i="1"/>
  <c r="J251" i="1"/>
  <c r="K251" i="1"/>
  <c r="L251" i="1"/>
  <c r="M251" i="1"/>
  <c r="V221" i="1"/>
  <c r="V222" i="1"/>
  <c r="V223" i="1"/>
  <c r="V224" i="1"/>
  <c r="V220" i="1"/>
  <c r="R224" i="1"/>
  <c r="N224" i="1"/>
  <c r="R223" i="1"/>
  <c r="N223" i="1"/>
  <c r="R222" i="1"/>
  <c r="N222" i="1"/>
  <c r="R221" i="1"/>
  <c r="R225" i="1" s="1"/>
  <c r="N221" i="1"/>
  <c r="N227" i="1" s="1"/>
  <c r="R220" i="1"/>
  <c r="N220" i="1"/>
  <c r="J225" i="1"/>
  <c r="K225" i="1"/>
  <c r="L225" i="1"/>
  <c r="M225" i="1"/>
  <c r="J226" i="1"/>
  <c r="K226" i="1"/>
  <c r="L226" i="1"/>
  <c r="M226" i="1"/>
  <c r="J227" i="1"/>
  <c r="K227" i="1"/>
  <c r="L227" i="1"/>
  <c r="M227" i="1"/>
  <c r="C4" i="1"/>
  <c r="V213" i="1"/>
  <c r="V214" i="1"/>
  <c r="V215" i="1"/>
  <c r="V216" i="1"/>
  <c r="V212" i="1"/>
  <c r="R216" i="1"/>
  <c r="N216" i="1"/>
  <c r="R215" i="1"/>
  <c r="R217" i="1" s="1"/>
  <c r="N215" i="1"/>
  <c r="R214" i="1"/>
  <c r="N214" i="1"/>
  <c r="R213" i="1"/>
  <c r="N213" i="1"/>
  <c r="R212" i="1"/>
  <c r="N212" i="1"/>
  <c r="J217" i="1"/>
  <c r="K217" i="1"/>
  <c r="L217" i="1"/>
  <c r="M217" i="1"/>
  <c r="J218" i="1"/>
  <c r="K218" i="1"/>
  <c r="L218" i="1"/>
  <c r="M218" i="1"/>
  <c r="J219" i="1"/>
  <c r="K219" i="1"/>
  <c r="L219" i="1"/>
  <c r="M219" i="1"/>
  <c r="V205" i="1"/>
  <c r="V206" i="1"/>
  <c r="V207" i="1"/>
  <c r="V208" i="1"/>
  <c r="V204" i="1"/>
  <c r="V209" i="1" s="1"/>
  <c r="R208" i="1"/>
  <c r="N208" i="1"/>
  <c r="R207" i="1"/>
  <c r="N207" i="1"/>
  <c r="R206" i="1"/>
  <c r="N206" i="1"/>
  <c r="R205" i="1"/>
  <c r="N205" i="1"/>
  <c r="R204" i="1"/>
  <c r="N204" i="1"/>
  <c r="J209" i="1"/>
  <c r="K209" i="1"/>
  <c r="L209" i="1"/>
  <c r="M209" i="1"/>
  <c r="J210" i="1"/>
  <c r="K210" i="1"/>
  <c r="L210" i="1"/>
  <c r="M210" i="1"/>
  <c r="J211" i="1"/>
  <c r="K211" i="1"/>
  <c r="L211" i="1"/>
  <c r="M211" i="1"/>
  <c r="V197" i="1"/>
  <c r="V198" i="1"/>
  <c r="V203" i="1" s="1"/>
  <c r="V199" i="1"/>
  <c r="V200" i="1"/>
  <c r="V196" i="1"/>
  <c r="R200" i="1"/>
  <c r="N200" i="1"/>
  <c r="R199" i="1"/>
  <c r="N199" i="1"/>
  <c r="R198" i="1"/>
  <c r="N198" i="1"/>
  <c r="R197" i="1"/>
  <c r="N197" i="1"/>
  <c r="R196" i="1"/>
  <c r="N196" i="1"/>
  <c r="J201" i="1"/>
  <c r="K201" i="1"/>
  <c r="L201" i="1"/>
  <c r="M201" i="1"/>
  <c r="J202" i="1"/>
  <c r="K202" i="1"/>
  <c r="L202" i="1"/>
  <c r="M202" i="1"/>
  <c r="J203" i="1"/>
  <c r="K203" i="1"/>
  <c r="L203" i="1"/>
  <c r="M203" i="1"/>
  <c r="V189" i="1"/>
  <c r="V190" i="1"/>
  <c r="V191" i="1"/>
  <c r="V192" i="1"/>
  <c r="V188" i="1"/>
  <c r="R192" i="1"/>
  <c r="N192" i="1"/>
  <c r="R191" i="1"/>
  <c r="N191" i="1"/>
  <c r="R190" i="1"/>
  <c r="N190" i="1"/>
  <c r="R189" i="1"/>
  <c r="N189" i="1"/>
  <c r="R188" i="1"/>
  <c r="N188" i="1"/>
  <c r="J193" i="1"/>
  <c r="K193" i="1"/>
  <c r="L193" i="1"/>
  <c r="M193" i="1"/>
  <c r="J194" i="1"/>
  <c r="K194" i="1"/>
  <c r="L194" i="1"/>
  <c r="M194" i="1"/>
  <c r="J195" i="1"/>
  <c r="K195" i="1"/>
  <c r="L195" i="1"/>
  <c r="M195" i="1"/>
  <c r="D5" i="2"/>
  <c r="AO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N4" i="1"/>
  <c r="R4" i="1"/>
  <c r="V4" i="1"/>
  <c r="C5" i="1"/>
  <c r="N5" i="1"/>
  <c r="R5" i="1"/>
  <c r="V5" i="1"/>
  <c r="C6" i="1"/>
  <c r="N6" i="1"/>
  <c r="R6" i="1"/>
  <c r="V6" i="1"/>
  <c r="C7" i="1"/>
  <c r="N7" i="1"/>
  <c r="R7" i="1"/>
  <c r="V7" i="1"/>
  <c r="C8" i="1"/>
  <c r="N8" i="1"/>
  <c r="R8" i="1"/>
  <c r="V8" i="1"/>
  <c r="C9" i="1"/>
  <c r="F9" i="1"/>
  <c r="G9" i="1"/>
  <c r="H9" i="1"/>
  <c r="I9" i="1"/>
  <c r="J9" i="1"/>
  <c r="K9" i="1"/>
  <c r="L9" i="1"/>
  <c r="M9" i="1"/>
  <c r="O9" i="1"/>
  <c r="P9" i="1"/>
  <c r="Q9" i="1"/>
  <c r="S9" i="1"/>
  <c r="T9" i="1"/>
  <c r="U9" i="1"/>
  <c r="W9" i="1"/>
  <c r="X9" i="1"/>
  <c r="Y9" i="1"/>
  <c r="C10" i="1"/>
  <c r="F10" i="1"/>
  <c r="G10" i="1"/>
  <c r="H10" i="1"/>
  <c r="I10" i="1"/>
  <c r="J10" i="1"/>
  <c r="K10" i="1"/>
  <c r="L10" i="1"/>
  <c r="M10" i="1"/>
  <c r="O10" i="1"/>
  <c r="P10" i="1"/>
  <c r="Q10" i="1"/>
  <c r="S10" i="1"/>
  <c r="T10" i="1"/>
  <c r="U10" i="1"/>
  <c r="W10" i="1"/>
  <c r="X10" i="1"/>
  <c r="Y10" i="1"/>
  <c r="C11" i="1"/>
  <c r="F11" i="1"/>
  <c r="G11" i="1"/>
  <c r="H11" i="1"/>
  <c r="I11" i="1"/>
  <c r="J11" i="1"/>
  <c r="K11" i="1"/>
  <c r="L11" i="1"/>
  <c r="M11" i="1"/>
  <c r="O11" i="1"/>
  <c r="P11" i="1"/>
  <c r="Q11" i="1"/>
  <c r="S11" i="1"/>
  <c r="T11" i="1"/>
  <c r="U11" i="1"/>
  <c r="W11" i="1"/>
  <c r="X11" i="1"/>
  <c r="Y11" i="1"/>
  <c r="C12" i="1"/>
  <c r="N12" i="1"/>
  <c r="N17" i="1" s="1"/>
  <c r="R12" i="1"/>
  <c r="V12" i="1"/>
  <c r="C13" i="1"/>
  <c r="N13" i="1"/>
  <c r="R13" i="1"/>
  <c r="V13" i="1"/>
  <c r="C14" i="1"/>
  <c r="N14" i="1"/>
  <c r="R14" i="1"/>
  <c r="V14" i="1"/>
  <c r="C15" i="1"/>
  <c r="N15" i="1"/>
  <c r="R15" i="1"/>
  <c r="V15" i="1"/>
  <c r="C16" i="1"/>
  <c r="N16" i="1"/>
  <c r="R16" i="1"/>
  <c r="V16" i="1"/>
  <c r="C17" i="1"/>
  <c r="F17" i="1"/>
  <c r="G17" i="1"/>
  <c r="H17" i="1"/>
  <c r="I17" i="1"/>
  <c r="J17" i="1"/>
  <c r="K17" i="1"/>
  <c r="L17" i="1"/>
  <c r="M17" i="1"/>
  <c r="O17" i="1"/>
  <c r="P17" i="1"/>
  <c r="Q17" i="1"/>
  <c r="S17" i="1"/>
  <c r="T17" i="1"/>
  <c r="U17" i="1"/>
  <c r="W17" i="1"/>
  <c r="X17" i="1"/>
  <c r="Y17" i="1"/>
  <c r="C18" i="1"/>
  <c r="F18" i="1"/>
  <c r="G18" i="1"/>
  <c r="H18" i="1"/>
  <c r="I18" i="1"/>
  <c r="J18" i="1"/>
  <c r="K18" i="1"/>
  <c r="L18" i="1"/>
  <c r="M18" i="1"/>
  <c r="O18" i="1"/>
  <c r="P18" i="1"/>
  <c r="Q18" i="1"/>
  <c r="S18" i="1"/>
  <c r="T18" i="1"/>
  <c r="U18" i="1"/>
  <c r="V18" i="1"/>
  <c r="W18" i="1"/>
  <c r="X18" i="1"/>
  <c r="Y18" i="1"/>
  <c r="C19" i="1"/>
  <c r="F19" i="1"/>
  <c r="G19" i="1"/>
  <c r="H19" i="1"/>
  <c r="I19" i="1"/>
  <c r="J19" i="1"/>
  <c r="K19" i="1"/>
  <c r="L19" i="1"/>
  <c r="M19" i="1"/>
  <c r="O19" i="1"/>
  <c r="P19" i="1"/>
  <c r="Q19" i="1"/>
  <c r="S19" i="1"/>
  <c r="T19" i="1"/>
  <c r="U19" i="1"/>
  <c r="W19" i="1"/>
  <c r="X19" i="1"/>
  <c r="Y19" i="1"/>
  <c r="C20" i="1"/>
  <c r="N20" i="1"/>
  <c r="R20" i="1"/>
  <c r="V20" i="1"/>
  <c r="C21" i="1"/>
  <c r="N21" i="1"/>
  <c r="R21" i="1"/>
  <c r="V21" i="1"/>
  <c r="C22" i="1"/>
  <c r="N22" i="1"/>
  <c r="R22" i="1"/>
  <c r="V22" i="1"/>
  <c r="C23" i="1"/>
  <c r="N23" i="1"/>
  <c r="R23" i="1"/>
  <c r="V23" i="1"/>
  <c r="C24" i="1"/>
  <c r="N24" i="1"/>
  <c r="R24" i="1"/>
  <c r="R25" i="1" s="1"/>
  <c r="V24" i="1"/>
  <c r="C25" i="1"/>
  <c r="F25" i="1"/>
  <c r="G25" i="1"/>
  <c r="H25" i="1"/>
  <c r="I25" i="1"/>
  <c r="J25" i="1"/>
  <c r="K25" i="1"/>
  <c r="L25" i="1"/>
  <c r="M25" i="1"/>
  <c r="O25" i="1"/>
  <c r="P25" i="1"/>
  <c r="Q25" i="1"/>
  <c r="S25" i="1"/>
  <c r="T25" i="1"/>
  <c r="U25" i="1"/>
  <c r="W25" i="1"/>
  <c r="X25" i="1"/>
  <c r="Y25" i="1"/>
  <c r="C26" i="1"/>
  <c r="F26" i="1"/>
  <c r="G26" i="1"/>
  <c r="H26" i="1"/>
  <c r="I26" i="1"/>
  <c r="J26" i="1"/>
  <c r="K26" i="1"/>
  <c r="L26" i="1"/>
  <c r="M26" i="1"/>
  <c r="O26" i="1"/>
  <c r="P26" i="1"/>
  <c r="Q26" i="1"/>
  <c r="S26" i="1"/>
  <c r="T26" i="1"/>
  <c r="U26" i="1"/>
  <c r="W26" i="1"/>
  <c r="X26" i="1"/>
  <c r="Y26" i="1"/>
  <c r="C27" i="1"/>
  <c r="F27" i="1"/>
  <c r="G27" i="1"/>
  <c r="H27" i="1"/>
  <c r="I27" i="1"/>
  <c r="J27" i="1"/>
  <c r="K27" i="1"/>
  <c r="L27" i="1"/>
  <c r="M27" i="1"/>
  <c r="N27" i="1"/>
  <c r="O27" i="1"/>
  <c r="P27" i="1"/>
  <c r="Q27" i="1"/>
  <c r="S27" i="1"/>
  <c r="T27" i="1"/>
  <c r="U27" i="1"/>
  <c r="W27" i="1"/>
  <c r="X27" i="1"/>
  <c r="Y27" i="1"/>
  <c r="C28" i="1"/>
  <c r="N28" i="1"/>
  <c r="N33" i="1" s="1"/>
  <c r="R28" i="1"/>
  <c r="V28" i="1"/>
  <c r="C29" i="1"/>
  <c r="N29" i="1"/>
  <c r="R29" i="1"/>
  <c r="V29" i="1"/>
  <c r="C30" i="1"/>
  <c r="N30" i="1"/>
  <c r="R30" i="1"/>
  <c r="V30" i="1"/>
  <c r="C31" i="1"/>
  <c r="N31" i="1"/>
  <c r="R31" i="1"/>
  <c r="V31" i="1"/>
  <c r="C32" i="1"/>
  <c r="N32" i="1"/>
  <c r="R32" i="1"/>
  <c r="V32" i="1"/>
  <c r="C33" i="1"/>
  <c r="F33" i="1"/>
  <c r="G33" i="1"/>
  <c r="H33" i="1"/>
  <c r="I33" i="1"/>
  <c r="J33" i="1"/>
  <c r="K33" i="1"/>
  <c r="L33" i="1"/>
  <c r="M33" i="1"/>
  <c r="O33" i="1"/>
  <c r="P33" i="1"/>
  <c r="Q33" i="1"/>
  <c r="S33" i="1"/>
  <c r="T33" i="1"/>
  <c r="U33" i="1"/>
  <c r="W33" i="1"/>
  <c r="X33" i="1"/>
  <c r="Y33" i="1"/>
  <c r="C34" i="1"/>
  <c r="F34" i="1"/>
  <c r="G34" i="1"/>
  <c r="H34" i="1"/>
  <c r="I34" i="1"/>
  <c r="J34" i="1"/>
  <c r="K34" i="1"/>
  <c r="L34" i="1"/>
  <c r="M34" i="1"/>
  <c r="O34" i="1"/>
  <c r="P34" i="1"/>
  <c r="Q34" i="1"/>
  <c r="S34" i="1"/>
  <c r="T34" i="1"/>
  <c r="U34" i="1"/>
  <c r="V34" i="1"/>
  <c r="W34" i="1"/>
  <c r="X34" i="1"/>
  <c r="Y34" i="1"/>
  <c r="C35" i="1"/>
  <c r="F35" i="1"/>
  <c r="G35" i="1"/>
  <c r="H35" i="1"/>
  <c r="I35" i="1"/>
  <c r="J35" i="1"/>
  <c r="K35" i="1"/>
  <c r="L35" i="1"/>
  <c r="M35" i="1"/>
  <c r="O35" i="1"/>
  <c r="P35" i="1"/>
  <c r="Q35" i="1"/>
  <c r="S35" i="1"/>
  <c r="T35" i="1"/>
  <c r="U35" i="1"/>
  <c r="V35" i="1"/>
  <c r="W35" i="1"/>
  <c r="X35" i="1"/>
  <c r="Y35" i="1"/>
  <c r="C36" i="1"/>
  <c r="N36" i="1"/>
  <c r="R36" i="1"/>
  <c r="V36" i="1"/>
  <c r="C37" i="1"/>
  <c r="N37" i="1"/>
  <c r="R37" i="1"/>
  <c r="V37" i="1"/>
  <c r="C38" i="1"/>
  <c r="N38" i="1"/>
  <c r="R38" i="1"/>
  <c r="V38" i="1"/>
  <c r="C39" i="1"/>
  <c r="N39" i="1"/>
  <c r="R39" i="1"/>
  <c r="V39" i="1"/>
  <c r="C40" i="1"/>
  <c r="N40" i="1"/>
  <c r="R40" i="1"/>
  <c r="V40" i="1"/>
  <c r="C41" i="1"/>
  <c r="F41" i="1"/>
  <c r="G41" i="1"/>
  <c r="H41" i="1"/>
  <c r="I41" i="1"/>
  <c r="J41" i="1"/>
  <c r="K41" i="1"/>
  <c r="L41" i="1"/>
  <c r="M41" i="1"/>
  <c r="O41" i="1"/>
  <c r="P41" i="1"/>
  <c r="Q41" i="1"/>
  <c r="S41" i="1"/>
  <c r="T41" i="1"/>
  <c r="U41" i="1"/>
  <c r="W41" i="1"/>
  <c r="X41" i="1"/>
  <c r="Y41" i="1"/>
  <c r="C42" i="1"/>
  <c r="F42" i="1"/>
  <c r="G42" i="1"/>
  <c r="H42" i="1"/>
  <c r="I42" i="1"/>
  <c r="J42" i="1"/>
  <c r="K42" i="1"/>
  <c r="L42" i="1"/>
  <c r="M42" i="1"/>
  <c r="O42" i="1"/>
  <c r="P42" i="1"/>
  <c r="Q42" i="1"/>
  <c r="S42" i="1"/>
  <c r="T42" i="1"/>
  <c r="U42" i="1"/>
  <c r="W42" i="1"/>
  <c r="X42" i="1"/>
  <c r="Y42" i="1"/>
  <c r="C43" i="1"/>
  <c r="F43" i="1"/>
  <c r="G43" i="1"/>
  <c r="H43" i="1"/>
  <c r="I43" i="1"/>
  <c r="J43" i="1"/>
  <c r="K43" i="1"/>
  <c r="L43" i="1"/>
  <c r="M43" i="1"/>
  <c r="O43" i="1"/>
  <c r="P43" i="1"/>
  <c r="Q43" i="1"/>
  <c r="S43" i="1"/>
  <c r="T43" i="1"/>
  <c r="U43" i="1"/>
  <c r="W43" i="1"/>
  <c r="X43" i="1"/>
  <c r="Y43" i="1"/>
  <c r="C44" i="1"/>
  <c r="N44" i="1"/>
  <c r="R44" i="1"/>
  <c r="V44" i="1"/>
  <c r="C45" i="1"/>
  <c r="N45" i="1"/>
  <c r="R45" i="1"/>
  <c r="V45" i="1"/>
  <c r="C46" i="1"/>
  <c r="N46" i="1"/>
  <c r="R46" i="1"/>
  <c r="V46" i="1"/>
  <c r="C47" i="1"/>
  <c r="N47" i="1"/>
  <c r="R47" i="1"/>
  <c r="V47" i="1"/>
  <c r="C48" i="1"/>
  <c r="N48" i="1"/>
  <c r="R48" i="1"/>
  <c r="R50" i="1" s="1"/>
  <c r="V48" i="1"/>
  <c r="C49" i="1"/>
  <c r="F49" i="1"/>
  <c r="G49" i="1"/>
  <c r="H49" i="1"/>
  <c r="I49" i="1"/>
  <c r="J49" i="1"/>
  <c r="K49" i="1"/>
  <c r="L49" i="1"/>
  <c r="M49" i="1"/>
  <c r="O49" i="1"/>
  <c r="P49" i="1"/>
  <c r="Q49" i="1"/>
  <c r="S49" i="1"/>
  <c r="T49" i="1"/>
  <c r="U49" i="1"/>
  <c r="W49" i="1"/>
  <c r="X49" i="1"/>
  <c r="Y49" i="1"/>
  <c r="C50" i="1"/>
  <c r="F50" i="1"/>
  <c r="G50" i="1"/>
  <c r="H50" i="1"/>
  <c r="I50" i="1"/>
  <c r="J50" i="1"/>
  <c r="K50" i="1"/>
  <c r="L50" i="1"/>
  <c r="M50" i="1"/>
  <c r="O50" i="1"/>
  <c r="P50" i="1"/>
  <c r="Q50" i="1"/>
  <c r="S50" i="1"/>
  <c r="T50" i="1"/>
  <c r="U50" i="1"/>
  <c r="W50" i="1"/>
  <c r="X50" i="1"/>
  <c r="Y50" i="1"/>
  <c r="C51" i="1"/>
  <c r="F51" i="1"/>
  <c r="G51" i="1"/>
  <c r="H51" i="1"/>
  <c r="I51" i="1"/>
  <c r="J51" i="1"/>
  <c r="K51" i="1"/>
  <c r="L51" i="1"/>
  <c r="M51" i="1"/>
  <c r="N51" i="1"/>
  <c r="O51" i="1"/>
  <c r="P51" i="1"/>
  <c r="Q51" i="1"/>
  <c r="S51" i="1"/>
  <c r="T51" i="1"/>
  <c r="U51" i="1"/>
  <c r="W51" i="1"/>
  <c r="X51" i="1"/>
  <c r="Y51" i="1"/>
  <c r="C52" i="1"/>
  <c r="N52" i="1"/>
  <c r="N57" i="1" s="1"/>
  <c r="R52" i="1"/>
  <c r="V52" i="1"/>
  <c r="C53" i="1"/>
  <c r="N53" i="1"/>
  <c r="R53" i="1"/>
  <c r="V53" i="1"/>
  <c r="C54" i="1"/>
  <c r="N54" i="1"/>
  <c r="R54" i="1"/>
  <c r="V54" i="1"/>
  <c r="C55" i="1"/>
  <c r="N55" i="1"/>
  <c r="R55" i="1"/>
  <c r="V55" i="1"/>
  <c r="C56" i="1"/>
  <c r="N56" i="1"/>
  <c r="R56" i="1"/>
  <c r="V56" i="1"/>
  <c r="C57" i="1"/>
  <c r="F57" i="1"/>
  <c r="G57" i="1"/>
  <c r="H57" i="1"/>
  <c r="I57" i="1"/>
  <c r="J57" i="1"/>
  <c r="K57" i="1"/>
  <c r="L57" i="1"/>
  <c r="M57" i="1"/>
  <c r="O57" i="1"/>
  <c r="P57" i="1"/>
  <c r="Q57" i="1"/>
  <c r="S57" i="1"/>
  <c r="T57" i="1"/>
  <c r="U57" i="1"/>
  <c r="W57" i="1"/>
  <c r="X57" i="1"/>
  <c r="Y57" i="1"/>
  <c r="C58" i="1"/>
  <c r="F58" i="1"/>
  <c r="G58" i="1"/>
  <c r="H58" i="1"/>
  <c r="I58" i="1"/>
  <c r="J58" i="1"/>
  <c r="K58" i="1"/>
  <c r="L58" i="1"/>
  <c r="M58" i="1"/>
  <c r="O58" i="1"/>
  <c r="P58" i="1"/>
  <c r="Q58" i="1"/>
  <c r="S58" i="1"/>
  <c r="T58" i="1"/>
  <c r="U58" i="1"/>
  <c r="W58" i="1"/>
  <c r="X58" i="1"/>
  <c r="Y58" i="1"/>
  <c r="C59" i="1"/>
  <c r="F59" i="1"/>
  <c r="G59" i="1"/>
  <c r="H59" i="1"/>
  <c r="I59" i="1"/>
  <c r="J59" i="1"/>
  <c r="K59" i="1"/>
  <c r="L59" i="1"/>
  <c r="M59" i="1"/>
  <c r="O59" i="1"/>
  <c r="P59" i="1"/>
  <c r="Q59" i="1"/>
  <c r="S59" i="1"/>
  <c r="T59" i="1"/>
  <c r="U59" i="1"/>
  <c r="W59" i="1"/>
  <c r="X59" i="1"/>
  <c r="Y59" i="1"/>
  <c r="C60" i="1"/>
  <c r="N60" i="1"/>
  <c r="N66" i="1" s="1"/>
  <c r="R60" i="1"/>
  <c r="V60" i="1"/>
  <c r="C61" i="1"/>
  <c r="N61" i="1"/>
  <c r="R61" i="1"/>
  <c r="V61" i="1"/>
  <c r="C62" i="1"/>
  <c r="N62" i="1"/>
  <c r="R62" i="1"/>
  <c r="V62" i="1"/>
  <c r="C63" i="1"/>
  <c r="N63" i="1"/>
  <c r="R63" i="1"/>
  <c r="V63" i="1"/>
  <c r="C64" i="1"/>
  <c r="N64" i="1"/>
  <c r="R64" i="1"/>
  <c r="V64" i="1"/>
  <c r="C65" i="1"/>
  <c r="F65" i="1"/>
  <c r="G65" i="1"/>
  <c r="H65" i="1"/>
  <c r="I65" i="1"/>
  <c r="J65" i="1"/>
  <c r="K65" i="1"/>
  <c r="L65" i="1"/>
  <c r="M65" i="1"/>
  <c r="O65" i="1"/>
  <c r="P65" i="1"/>
  <c r="Q65" i="1"/>
  <c r="S65" i="1"/>
  <c r="T65" i="1"/>
  <c r="U65" i="1"/>
  <c r="W65" i="1"/>
  <c r="X65" i="1"/>
  <c r="Y65" i="1"/>
  <c r="C66" i="1"/>
  <c r="F66" i="1"/>
  <c r="G66" i="1"/>
  <c r="H66" i="1"/>
  <c r="I66" i="1"/>
  <c r="J66" i="1"/>
  <c r="K66" i="1"/>
  <c r="L66" i="1"/>
  <c r="M66" i="1"/>
  <c r="O66" i="1"/>
  <c r="P66" i="1"/>
  <c r="Q66" i="1"/>
  <c r="S66" i="1"/>
  <c r="T66" i="1"/>
  <c r="U66" i="1"/>
  <c r="W66" i="1"/>
  <c r="X66" i="1"/>
  <c r="Y66" i="1"/>
  <c r="C67" i="1"/>
  <c r="F67" i="1"/>
  <c r="G67" i="1"/>
  <c r="H67" i="1"/>
  <c r="I67" i="1"/>
  <c r="J67" i="1"/>
  <c r="K67" i="1"/>
  <c r="L67" i="1"/>
  <c r="M67" i="1"/>
  <c r="O67" i="1"/>
  <c r="P67" i="1"/>
  <c r="Q67" i="1"/>
  <c r="S67" i="1"/>
  <c r="T67" i="1"/>
  <c r="U67" i="1"/>
  <c r="W67" i="1"/>
  <c r="X67" i="1"/>
  <c r="Y67" i="1"/>
  <c r="C68" i="1"/>
  <c r="N68" i="1"/>
  <c r="N73" i="1" s="1"/>
  <c r="R68" i="1"/>
  <c r="R74" i="1" s="1"/>
  <c r="V68" i="1"/>
  <c r="C69" i="1"/>
  <c r="N69" i="1"/>
  <c r="R69" i="1"/>
  <c r="V69" i="1"/>
  <c r="C70" i="1"/>
  <c r="N70" i="1"/>
  <c r="R70" i="1"/>
  <c r="V70" i="1"/>
  <c r="C71" i="1"/>
  <c r="N71" i="1"/>
  <c r="R71" i="1"/>
  <c r="V71" i="1"/>
  <c r="C72" i="1"/>
  <c r="N72" i="1"/>
  <c r="R72" i="1"/>
  <c r="V72" i="1"/>
  <c r="C73" i="1"/>
  <c r="F73" i="1"/>
  <c r="G73" i="1"/>
  <c r="H73" i="1"/>
  <c r="I73" i="1"/>
  <c r="J73" i="1"/>
  <c r="K73" i="1"/>
  <c r="L73" i="1"/>
  <c r="M73" i="1"/>
  <c r="O73" i="1"/>
  <c r="P73" i="1"/>
  <c r="Q73" i="1"/>
  <c r="S73" i="1"/>
  <c r="T73" i="1"/>
  <c r="U73" i="1"/>
  <c r="V73" i="1"/>
  <c r="W73" i="1"/>
  <c r="X73" i="1"/>
  <c r="Y73" i="1"/>
  <c r="C74" i="1"/>
  <c r="F74" i="1"/>
  <c r="G74" i="1"/>
  <c r="H74" i="1"/>
  <c r="I74" i="1"/>
  <c r="J74" i="1"/>
  <c r="K74" i="1"/>
  <c r="L74" i="1"/>
  <c r="M74" i="1"/>
  <c r="O74" i="1"/>
  <c r="P74" i="1"/>
  <c r="Q74" i="1"/>
  <c r="S74" i="1"/>
  <c r="T74" i="1"/>
  <c r="U74" i="1"/>
  <c r="W74" i="1"/>
  <c r="X74" i="1"/>
  <c r="Y74" i="1"/>
  <c r="C75" i="1"/>
  <c r="F75" i="1"/>
  <c r="G75" i="1"/>
  <c r="H75" i="1"/>
  <c r="I75" i="1"/>
  <c r="J75" i="1"/>
  <c r="K75" i="1"/>
  <c r="L75" i="1"/>
  <c r="M75" i="1"/>
  <c r="O75" i="1"/>
  <c r="P75" i="1"/>
  <c r="Q75" i="1"/>
  <c r="S75" i="1"/>
  <c r="T75" i="1"/>
  <c r="U75" i="1"/>
  <c r="W75" i="1"/>
  <c r="X75" i="1"/>
  <c r="Y75" i="1"/>
  <c r="C76" i="1"/>
  <c r="N76" i="1"/>
  <c r="R76" i="1"/>
  <c r="V76" i="1"/>
  <c r="C77" i="1"/>
  <c r="N77" i="1"/>
  <c r="R77" i="1"/>
  <c r="V77" i="1"/>
  <c r="C78" i="1"/>
  <c r="N78" i="1"/>
  <c r="R78" i="1"/>
  <c r="V78" i="1"/>
  <c r="C79" i="1"/>
  <c r="N79" i="1"/>
  <c r="R79" i="1"/>
  <c r="V79" i="1"/>
  <c r="C80" i="1"/>
  <c r="N80" i="1"/>
  <c r="R80" i="1"/>
  <c r="V80" i="1"/>
  <c r="C81" i="1"/>
  <c r="F81" i="1"/>
  <c r="G81" i="1"/>
  <c r="H81" i="1"/>
  <c r="I81" i="1"/>
  <c r="J81" i="1"/>
  <c r="K81" i="1"/>
  <c r="L81" i="1"/>
  <c r="M81" i="1"/>
  <c r="O81" i="1"/>
  <c r="P81" i="1"/>
  <c r="Q81" i="1"/>
  <c r="S81" i="1"/>
  <c r="T81" i="1"/>
  <c r="U81" i="1"/>
  <c r="W81" i="1"/>
  <c r="X81" i="1"/>
  <c r="Y81" i="1"/>
  <c r="C82" i="1"/>
  <c r="F82" i="1"/>
  <c r="G82" i="1"/>
  <c r="H82" i="1"/>
  <c r="I82" i="1"/>
  <c r="J82" i="1"/>
  <c r="K82" i="1"/>
  <c r="L82" i="1"/>
  <c r="M82" i="1"/>
  <c r="O82" i="1"/>
  <c r="P82" i="1"/>
  <c r="Q82" i="1"/>
  <c r="S82" i="1"/>
  <c r="T82" i="1"/>
  <c r="U82" i="1"/>
  <c r="W82" i="1"/>
  <c r="X82" i="1"/>
  <c r="Y82" i="1"/>
  <c r="C83" i="1"/>
  <c r="F83" i="1"/>
  <c r="G83" i="1"/>
  <c r="H83" i="1"/>
  <c r="I83" i="1"/>
  <c r="J83" i="1"/>
  <c r="K83" i="1"/>
  <c r="L83" i="1"/>
  <c r="M83" i="1"/>
  <c r="O83" i="1"/>
  <c r="P83" i="1"/>
  <c r="Q83" i="1"/>
  <c r="S83" i="1"/>
  <c r="T83" i="1"/>
  <c r="U83" i="1"/>
  <c r="W83" i="1"/>
  <c r="X83" i="1"/>
  <c r="Y83" i="1"/>
  <c r="C84" i="1"/>
  <c r="N84" i="1"/>
  <c r="R84" i="1"/>
  <c r="V84" i="1"/>
  <c r="V91" i="1" s="1"/>
  <c r="C85" i="1"/>
  <c r="N85" i="1"/>
  <c r="R85" i="1"/>
  <c r="V85" i="1"/>
  <c r="C86" i="1"/>
  <c r="N86" i="1"/>
  <c r="R86" i="1"/>
  <c r="V86" i="1"/>
  <c r="C87" i="1"/>
  <c r="N87" i="1"/>
  <c r="R87" i="1"/>
  <c r="V87" i="1"/>
  <c r="C88" i="1"/>
  <c r="N88" i="1"/>
  <c r="R88" i="1"/>
  <c r="V88" i="1"/>
  <c r="C89" i="1"/>
  <c r="F89" i="1"/>
  <c r="G89" i="1"/>
  <c r="H89" i="1"/>
  <c r="I89" i="1"/>
  <c r="J89" i="1"/>
  <c r="K89" i="1"/>
  <c r="L89" i="1"/>
  <c r="M89" i="1"/>
  <c r="O89" i="1"/>
  <c r="P89" i="1"/>
  <c r="Q89" i="1"/>
  <c r="R89" i="1"/>
  <c r="S89" i="1"/>
  <c r="T89" i="1"/>
  <c r="U89" i="1"/>
  <c r="W89" i="1"/>
  <c r="X89" i="1"/>
  <c r="Y89" i="1"/>
  <c r="C90" i="1"/>
  <c r="F90" i="1"/>
  <c r="G90" i="1"/>
  <c r="H90" i="1"/>
  <c r="I90" i="1"/>
  <c r="J90" i="1"/>
  <c r="K90" i="1"/>
  <c r="L90" i="1"/>
  <c r="M90" i="1"/>
  <c r="O90" i="1"/>
  <c r="P90" i="1"/>
  <c r="Q90" i="1"/>
  <c r="S90" i="1"/>
  <c r="T90" i="1"/>
  <c r="U90" i="1"/>
  <c r="W90" i="1"/>
  <c r="X90" i="1"/>
  <c r="Y90" i="1"/>
  <c r="C91" i="1"/>
  <c r="F91" i="1"/>
  <c r="G91" i="1"/>
  <c r="H91" i="1"/>
  <c r="I91" i="1"/>
  <c r="J91" i="1"/>
  <c r="K91" i="1"/>
  <c r="L91" i="1"/>
  <c r="M91" i="1"/>
  <c r="O91" i="1"/>
  <c r="P91" i="1"/>
  <c r="Q91" i="1"/>
  <c r="S91" i="1"/>
  <c r="T91" i="1"/>
  <c r="U91" i="1"/>
  <c r="W91" i="1"/>
  <c r="X91" i="1"/>
  <c r="Y91" i="1"/>
  <c r="C92" i="1"/>
  <c r="N92" i="1"/>
  <c r="R92" i="1"/>
  <c r="V92" i="1"/>
  <c r="C93" i="1"/>
  <c r="N93" i="1"/>
  <c r="R93" i="1"/>
  <c r="V93" i="1"/>
  <c r="V97" i="1" s="1"/>
  <c r="C94" i="1"/>
  <c r="N94" i="1"/>
  <c r="R94" i="1"/>
  <c r="V94" i="1"/>
  <c r="C95" i="1"/>
  <c r="N95" i="1"/>
  <c r="R95" i="1"/>
  <c r="V95" i="1"/>
  <c r="C96" i="1"/>
  <c r="N96" i="1"/>
  <c r="R96" i="1"/>
  <c r="V96" i="1"/>
  <c r="C97" i="1"/>
  <c r="F97" i="1"/>
  <c r="G97" i="1"/>
  <c r="H97" i="1"/>
  <c r="I97" i="1"/>
  <c r="J97" i="1"/>
  <c r="K97" i="1"/>
  <c r="L97" i="1"/>
  <c r="M97" i="1"/>
  <c r="O97" i="1"/>
  <c r="P97" i="1"/>
  <c r="Q97" i="1"/>
  <c r="S97" i="1"/>
  <c r="T97" i="1"/>
  <c r="U97" i="1"/>
  <c r="W97" i="1"/>
  <c r="X97" i="1"/>
  <c r="Y97" i="1"/>
  <c r="C98" i="1"/>
  <c r="F98" i="1"/>
  <c r="G98" i="1"/>
  <c r="H98" i="1"/>
  <c r="I98" i="1"/>
  <c r="J98" i="1"/>
  <c r="K98" i="1"/>
  <c r="L98" i="1"/>
  <c r="M98" i="1"/>
  <c r="O98" i="1"/>
  <c r="P98" i="1"/>
  <c r="Q98" i="1"/>
  <c r="R98" i="1"/>
  <c r="S98" i="1"/>
  <c r="T98" i="1"/>
  <c r="U98" i="1"/>
  <c r="W98" i="1"/>
  <c r="X98" i="1"/>
  <c r="Y98" i="1"/>
  <c r="C99" i="1"/>
  <c r="F99" i="1"/>
  <c r="G99" i="1"/>
  <c r="H99" i="1"/>
  <c r="I99" i="1"/>
  <c r="J99" i="1"/>
  <c r="K99" i="1"/>
  <c r="L99" i="1"/>
  <c r="M99" i="1"/>
  <c r="O99" i="1"/>
  <c r="P99" i="1"/>
  <c r="Q99" i="1"/>
  <c r="S99" i="1"/>
  <c r="T99" i="1"/>
  <c r="U99" i="1"/>
  <c r="W99" i="1"/>
  <c r="X99" i="1"/>
  <c r="Y99" i="1"/>
  <c r="C100" i="1"/>
  <c r="N100" i="1"/>
  <c r="R100" i="1"/>
  <c r="V100" i="1"/>
  <c r="C101" i="1"/>
  <c r="N101" i="1"/>
  <c r="R101" i="1"/>
  <c r="V101" i="1"/>
  <c r="C102" i="1"/>
  <c r="N102" i="1"/>
  <c r="R102" i="1"/>
  <c r="V102" i="1"/>
  <c r="C103" i="1"/>
  <c r="N103" i="1"/>
  <c r="R103" i="1"/>
  <c r="V103" i="1"/>
  <c r="C104" i="1"/>
  <c r="N104" i="1"/>
  <c r="R104" i="1"/>
  <c r="V104" i="1"/>
  <c r="C105" i="1"/>
  <c r="F105" i="1"/>
  <c r="G105" i="1"/>
  <c r="H105" i="1"/>
  <c r="I105" i="1"/>
  <c r="J105" i="1"/>
  <c r="K105" i="1"/>
  <c r="L105" i="1"/>
  <c r="M105" i="1"/>
  <c r="O105" i="1"/>
  <c r="P105" i="1"/>
  <c r="Q105" i="1"/>
  <c r="R105" i="1"/>
  <c r="S105" i="1"/>
  <c r="T105" i="1"/>
  <c r="U105" i="1"/>
  <c r="W105" i="1"/>
  <c r="X105" i="1"/>
  <c r="Y105" i="1"/>
  <c r="C106" i="1"/>
  <c r="F106" i="1"/>
  <c r="G106" i="1"/>
  <c r="H106" i="1"/>
  <c r="I106" i="1"/>
  <c r="J106" i="1"/>
  <c r="K106" i="1"/>
  <c r="L106" i="1"/>
  <c r="M106" i="1"/>
  <c r="O106" i="1"/>
  <c r="P106" i="1"/>
  <c r="Q106" i="1"/>
  <c r="S106" i="1"/>
  <c r="T106" i="1"/>
  <c r="U106" i="1"/>
  <c r="W106" i="1"/>
  <c r="X106" i="1"/>
  <c r="Y106" i="1"/>
  <c r="C107" i="1"/>
  <c r="F107" i="1"/>
  <c r="G107" i="1"/>
  <c r="H107" i="1"/>
  <c r="I107" i="1"/>
  <c r="J107" i="1"/>
  <c r="K107" i="1"/>
  <c r="L107" i="1"/>
  <c r="M107" i="1"/>
  <c r="O107" i="1"/>
  <c r="P107" i="1"/>
  <c r="Q107" i="1"/>
  <c r="R107" i="1"/>
  <c r="S107" i="1"/>
  <c r="T107" i="1"/>
  <c r="U107" i="1"/>
  <c r="W107" i="1"/>
  <c r="X107" i="1"/>
  <c r="Y107" i="1"/>
  <c r="C108" i="1"/>
  <c r="N108" i="1"/>
  <c r="R108" i="1"/>
  <c r="V108" i="1"/>
  <c r="C109" i="1"/>
  <c r="N109" i="1"/>
  <c r="R109" i="1"/>
  <c r="V109" i="1"/>
  <c r="C110" i="1"/>
  <c r="N110" i="1"/>
  <c r="R110" i="1"/>
  <c r="V110" i="1"/>
  <c r="C111" i="1"/>
  <c r="N111" i="1"/>
  <c r="R111" i="1"/>
  <c r="V111" i="1"/>
  <c r="C112" i="1"/>
  <c r="N112" i="1"/>
  <c r="R112" i="1"/>
  <c r="V112" i="1"/>
  <c r="C113" i="1"/>
  <c r="F113" i="1"/>
  <c r="G113" i="1"/>
  <c r="H113" i="1"/>
  <c r="I113" i="1"/>
  <c r="J113" i="1"/>
  <c r="K113" i="1"/>
  <c r="L113" i="1"/>
  <c r="M113" i="1"/>
  <c r="O113" i="1"/>
  <c r="P113" i="1"/>
  <c r="Q113" i="1"/>
  <c r="S113" i="1"/>
  <c r="T113" i="1"/>
  <c r="U113" i="1"/>
  <c r="W113" i="1"/>
  <c r="X113" i="1"/>
  <c r="Y113" i="1"/>
  <c r="C114" i="1"/>
  <c r="F114" i="1"/>
  <c r="G114" i="1"/>
  <c r="H114" i="1"/>
  <c r="I114" i="1"/>
  <c r="J114" i="1"/>
  <c r="K114" i="1"/>
  <c r="L114" i="1"/>
  <c r="M114" i="1"/>
  <c r="O114" i="1"/>
  <c r="P114" i="1"/>
  <c r="Q114" i="1"/>
  <c r="S114" i="1"/>
  <c r="T114" i="1"/>
  <c r="U114" i="1"/>
  <c r="W114" i="1"/>
  <c r="X114" i="1"/>
  <c r="Y114" i="1"/>
  <c r="C115" i="1"/>
  <c r="F115" i="1"/>
  <c r="G115" i="1"/>
  <c r="H115" i="1"/>
  <c r="I115" i="1"/>
  <c r="J115" i="1"/>
  <c r="K115" i="1"/>
  <c r="L115" i="1"/>
  <c r="M115" i="1"/>
  <c r="O115" i="1"/>
  <c r="P115" i="1"/>
  <c r="Q115" i="1"/>
  <c r="S115" i="1"/>
  <c r="T115" i="1"/>
  <c r="U115" i="1"/>
  <c r="V115" i="1"/>
  <c r="W115" i="1"/>
  <c r="X115" i="1"/>
  <c r="Y115" i="1"/>
  <c r="C116" i="1"/>
  <c r="N116" i="1"/>
  <c r="R116" i="1"/>
  <c r="V116" i="1"/>
  <c r="C117" i="1"/>
  <c r="N117" i="1"/>
  <c r="R117" i="1"/>
  <c r="R122" i="1" s="1"/>
  <c r="V117" i="1"/>
  <c r="C118" i="1"/>
  <c r="N118" i="1"/>
  <c r="R118" i="1"/>
  <c r="V118" i="1"/>
  <c r="C119" i="1"/>
  <c r="N119" i="1"/>
  <c r="R119" i="1"/>
  <c r="V119" i="1"/>
  <c r="C120" i="1"/>
  <c r="N120" i="1"/>
  <c r="R120" i="1"/>
  <c r="V120" i="1"/>
  <c r="C121" i="1"/>
  <c r="F121" i="1"/>
  <c r="G121" i="1"/>
  <c r="H121" i="1"/>
  <c r="I121" i="1"/>
  <c r="J121" i="1"/>
  <c r="K121" i="1"/>
  <c r="L121" i="1"/>
  <c r="M121" i="1"/>
  <c r="O121" i="1"/>
  <c r="P121" i="1"/>
  <c r="Q121" i="1"/>
  <c r="S121" i="1"/>
  <c r="T121" i="1"/>
  <c r="U121" i="1"/>
  <c r="W121" i="1"/>
  <c r="X121" i="1"/>
  <c r="Y121" i="1"/>
  <c r="C122" i="1"/>
  <c r="F122" i="1"/>
  <c r="G122" i="1"/>
  <c r="H122" i="1"/>
  <c r="I122" i="1"/>
  <c r="J122" i="1"/>
  <c r="K122" i="1"/>
  <c r="L122" i="1"/>
  <c r="M122" i="1"/>
  <c r="O122" i="1"/>
  <c r="P122" i="1"/>
  <c r="Q122" i="1"/>
  <c r="S122" i="1"/>
  <c r="T122" i="1"/>
  <c r="U122" i="1"/>
  <c r="W122" i="1"/>
  <c r="X122" i="1"/>
  <c r="Y122" i="1"/>
  <c r="C123" i="1"/>
  <c r="F123" i="1"/>
  <c r="G123" i="1"/>
  <c r="H123" i="1"/>
  <c r="I123" i="1"/>
  <c r="J123" i="1"/>
  <c r="K123" i="1"/>
  <c r="L123" i="1"/>
  <c r="M123" i="1"/>
  <c r="O123" i="1"/>
  <c r="P123" i="1"/>
  <c r="Q123" i="1"/>
  <c r="R123" i="1"/>
  <c r="S123" i="1"/>
  <c r="T123" i="1"/>
  <c r="U123" i="1"/>
  <c r="W123" i="1"/>
  <c r="X123" i="1"/>
  <c r="Y123" i="1"/>
  <c r="C124" i="1"/>
  <c r="N124" i="1"/>
  <c r="R124" i="1"/>
  <c r="V124" i="1"/>
  <c r="C125" i="1"/>
  <c r="N125" i="1"/>
  <c r="R125" i="1"/>
  <c r="V125" i="1"/>
  <c r="C126" i="1"/>
  <c r="N126" i="1"/>
  <c r="R126" i="1"/>
  <c r="V126" i="1"/>
  <c r="C127" i="1"/>
  <c r="N127" i="1"/>
  <c r="R127" i="1"/>
  <c r="V127" i="1"/>
  <c r="C128" i="1"/>
  <c r="N128" i="1"/>
  <c r="R128" i="1"/>
  <c r="V128" i="1"/>
  <c r="C129" i="1"/>
  <c r="F129" i="1"/>
  <c r="G129" i="1"/>
  <c r="H129" i="1"/>
  <c r="I129" i="1"/>
  <c r="J129" i="1"/>
  <c r="K129" i="1"/>
  <c r="L129" i="1"/>
  <c r="M129" i="1"/>
  <c r="O129" i="1"/>
  <c r="P129" i="1"/>
  <c r="Q129" i="1"/>
  <c r="S129" i="1"/>
  <c r="T129" i="1"/>
  <c r="U129" i="1"/>
  <c r="V129" i="1"/>
  <c r="W129" i="1"/>
  <c r="X129" i="1"/>
  <c r="Y129" i="1"/>
  <c r="C130" i="1"/>
  <c r="F130" i="1"/>
  <c r="G130" i="1"/>
  <c r="H130" i="1"/>
  <c r="I130" i="1"/>
  <c r="J130" i="1"/>
  <c r="K130" i="1"/>
  <c r="L130" i="1"/>
  <c r="M130" i="1"/>
  <c r="O130" i="1"/>
  <c r="P130" i="1"/>
  <c r="Q130" i="1"/>
  <c r="S130" i="1"/>
  <c r="T130" i="1"/>
  <c r="U130" i="1"/>
  <c r="W130" i="1"/>
  <c r="X130" i="1"/>
  <c r="Y130" i="1"/>
  <c r="C131" i="1"/>
  <c r="F131" i="1"/>
  <c r="G131" i="1"/>
  <c r="H131" i="1"/>
  <c r="I131" i="1"/>
  <c r="J131" i="1"/>
  <c r="K131" i="1"/>
  <c r="L131" i="1"/>
  <c r="M131" i="1"/>
  <c r="O131" i="1"/>
  <c r="P131" i="1"/>
  <c r="Q131" i="1"/>
  <c r="S131" i="1"/>
  <c r="T131" i="1"/>
  <c r="U131" i="1"/>
  <c r="V131" i="1"/>
  <c r="W131" i="1"/>
  <c r="X131" i="1"/>
  <c r="Y131" i="1"/>
  <c r="C132" i="1"/>
  <c r="N132" i="1"/>
  <c r="R132" i="1"/>
  <c r="V132" i="1"/>
  <c r="C133" i="1"/>
  <c r="N133" i="1"/>
  <c r="R133" i="1"/>
  <c r="V133" i="1"/>
  <c r="C134" i="1"/>
  <c r="N134" i="1"/>
  <c r="R134" i="1"/>
  <c r="V134" i="1"/>
  <c r="C135" i="1"/>
  <c r="N135" i="1"/>
  <c r="R135" i="1"/>
  <c r="V135" i="1"/>
  <c r="C136" i="1"/>
  <c r="N136" i="1"/>
  <c r="R136" i="1"/>
  <c r="V136" i="1"/>
  <c r="C137" i="1"/>
  <c r="F137" i="1"/>
  <c r="G137" i="1"/>
  <c r="H137" i="1"/>
  <c r="I137" i="1"/>
  <c r="J137" i="1"/>
  <c r="K137" i="1"/>
  <c r="L137" i="1"/>
  <c r="M137" i="1"/>
  <c r="O137" i="1"/>
  <c r="P137" i="1"/>
  <c r="Q137" i="1"/>
  <c r="S137" i="1"/>
  <c r="T137" i="1"/>
  <c r="U137" i="1"/>
  <c r="W137" i="1"/>
  <c r="X137" i="1"/>
  <c r="Y137" i="1"/>
  <c r="C138" i="1"/>
  <c r="F138" i="1"/>
  <c r="G138" i="1"/>
  <c r="H138" i="1"/>
  <c r="I138" i="1"/>
  <c r="J138" i="1"/>
  <c r="K138" i="1"/>
  <c r="L138" i="1"/>
  <c r="M138" i="1"/>
  <c r="O138" i="1"/>
  <c r="P138" i="1"/>
  <c r="Q138" i="1"/>
  <c r="S138" i="1"/>
  <c r="T138" i="1"/>
  <c r="U138" i="1"/>
  <c r="W138" i="1"/>
  <c r="X138" i="1"/>
  <c r="Y138" i="1"/>
  <c r="C139" i="1"/>
  <c r="F139" i="1"/>
  <c r="G139" i="1"/>
  <c r="H139" i="1"/>
  <c r="I139" i="1"/>
  <c r="J139" i="1"/>
  <c r="K139" i="1"/>
  <c r="L139" i="1"/>
  <c r="M139" i="1"/>
  <c r="O139" i="1"/>
  <c r="P139" i="1"/>
  <c r="Q139" i="1"/>
  <c r="S139" i="1"/>
  <c r="T139" i="1"/>
  <c r="U139" i="1"/>
  <c r="W139" i="1"/>
  <c r="X139" i="1"/>
  <c r="Y139" i="1"/>
  <c r="C140" i="1"/>
  <c r="N140" i="1"/>
  <c r="R140" i="1"/>
  <c r="V140" i="1"/>
  <c r="C141" i="1"/>
  <c r="N141" i="1"/>
  <c r="R141" i="1"/>
  <c r="V141" i="1"/>
  <c r="C142" i="1"/>
  <c r="N142" i="1"/>
  <c r="R142" i="1"/>
  <c r="V142" i="1"/>
  <c r="C143" i="1"/>
  <c r="N143" i="1"/>
  <c r="R143" i="1"/>
  <c r="V143" i="1"/>
  <c r="C144" i="1"/>
  <c r="N144" i="1"/>
  <c r="R144" i="1"/>
  <c r="V144" i="1"/>
  <c r="C145" i="1"/>
  <c r="F145" i="1"/>
  <c r="G145" i="1"/>
  <c r="H145" i="1"/>
  <c r="I145" i="1"/>
  <c r="J145" i="1"/>
  <c r="K145" i="1"/>
  <c r="L145" i="1"/>
  <c r="M145" i="1"/>
  <c r="O145" i="1"/>
  <c r="P145" i="1"/>
  <c r="Q145" i="1"/>
  <c r="S145" i="1"/>
  <c r="T145" i="1"/>
  <c r="U145" i="1"/>
  <c r="W145" i="1"/>
  <c r="X145" i="1"/>
  <c r="Y145" i="1"/>
  <c r="C146" i="1"/>
  <c r="F146" i="1"/>
  <c r="G146" i="1"/>
  <c r="H146" i="1"/>
  <c r="I146" i="1"/>
  <c r="J146" i="1"/>
  <c r="K146" i="1"/>
  <c r="L146" i="1"/>
  <c r="M146" i="1"/>
  <c r="O146" i="1"/>
  <c r="P146" i="1"/>
  <c r="Q146" i="1"/>
  <c r="S146" i="1"/>
  <c r="T146" i="1"/>
  <c r="U146" i="1"/>
  <c r="W146" i="1"/>
  <c r="X146" i="1"/>
  <c r="Y146" i="1"/>
  <c r="C147" i="1"/>
  <c r="F147" i="1"/>
  <c r="G147" i="1"/>
  <c r="H147" i="1"/>
  <c r="I147" i="1"/>
  <c r="J147" i="1"/>
  <c r="K147" i="1"/>
  <c r="L147" i="1"/>
  <c r="M147" i="1"/>
  <c r="O147" i="1"/>
  <c r="P147" i="1"/>
  <c r="Q147" i="1"/>
  <c r="S147" i="1"/>
  <c r="T147" i="1"/>
  <c r="U147" i="1"/>
  <c r="W147" i="1"/>
  <c r="X147" i="1"/>
  <c r="Y147" i="1"/>
  <c r="C148" i="1"/>
  <c r="N148" i="1"/>
  <c r="R148" i="1"/>
  <c r="R154" i="1" s="1"/>
  <c r="V148" i="1"/>
  <c r="C149" i="1"/>
  <c r="N149" i="1"/>
  <c r="R149" i="1"/>
  <c r="V149" i="1"/>
  <c r="C150" i="1"/>
  <c r="N150" i="1"/>
  <c r="R150" i="1"/>
  <c r="V150" i="1"/>
  <c r="C151" i="1"/>
  <c r="N151" i="1"/>
  <c r="R151" i="1"/>
  <c r="V151" i="1"/>
  <c r="C152" i="1"/>
  <c r="N152" i="1"/>
  <c r="R152" i="1"/>
  <c r="V152" i="1"/>
  <c r="C153" i="1"/>
  <c r="F153" i="1"/>
  <c r="G153" i="1"/>
  <c r="H153" i="1"/>
  <c r="I153" i="1"/>
  <c r="J153" i="1"/>
  <c r="K153" i="1"/>
  <c r="L153" i="1"/>
  <c r="M153" i="1"/>
  <c r="O153" i="1"/>
  <c r="P153" i="1"/>
  <c r="Q153" i="1"/>
  <c r="R153" i="1"/>
  <c r="S153" i="1"/>
  <c r="T153" i="1"/>
  <c r="U153" i="1"/>
  <c r="W153" i="1"/>
  <c r="X153" i="1"/>
  <c r="Y153" i="1"/>
  <c r="C154" i="1"/>
  <c r="F154" i="1"/>
  <c r="G154" i="1"/>
  <c r="H154" i="1"/>
  <c r="I154" i="1"/>
  <c r="J154" i="1"/>
  <c r="K154" i="1"/>
  <c r="L154" i="1"/>
  <c r="M154" i="1"/>
  <c r="O154" i="1"/>
  <c r="P154" i="1"/>
  <c r="Q154" i="1"/>
  <c r="S154" i="1"/>
  <c r="T154" i="1"/>
  <c r="U154" i="1"/>
  <c r="W154" i="1"/>
  <c r="X154" i="1"/>
  <c r="Y154" i="1"/>
  <c r="C155" i="1"/>
  <c r="F155" i="1"/>
  <c r="G155" i="1"/>
  <c r="H155" i="1"/>
  <c r="I155" i="1"/>
  <c r="J155" i="1"/>
  <c r="K155" i="1"/>
  <c r="L155" i="1"/>
  <c r="M155" i="1"/>
  <c r="O155" i="1"/>
  <c r="P155" i="1"/>
  <c r="Q155" i="1"/>
  <c r="S155" i="1"/>
  <c r="T155" i="1"/>
  <c r="U155" i="1"/>
  <c r="W155" i="1"/>
  <c r="X155" i="1"/>
  <c r="Y155" i="1"/>
  <c r="C156" i="1"/>
  <c r="N156" i="1"/>
  <c r="N162" i="1" s="1"/>
  <c r="R156" i="1"/>
  <c r="V156" i="1"/>
  <c r="V161" i="1" s="1"/>
  <c r="C157" i="1"/>
  <c r="N157" i="1"/>
  <c r="R157" i="1"/>
  <c r="C158" i="1"/>
  <c r="N158" i="1"/>
  <c r="R158" i="1"/>
  <c r="C159" i="1"/>
  <c r="N159" i="1"/>
  <c r="R159" i="1"/>
  <c r="C160" i="1"/>
  <c r="N160" i="1"/>
  <c r="R160" i="1"/>
  <c r="C161" i="1"/>
  <c r="F161" i="1"/>
  <c r="G161" i="1"/>
  <c r="H161" i="1"/>
  <c r="I161" i="1"/>
  <c r="J161" i="1"/>
  <c r="K161" i="1"/>
  <c r="L161" i="1"/>
  <c r="M161" i="1"/>
  <c r="O161" i="1"/>
  <c r="P161" i="1"/>
  <c r="Q161" i="1"/>
  <c r="S161" i="1"/>
  <c r="T161" i="1"/>
  <c r="U161" i="1"/>
  <c r="W161" i="1"/>
  <c r="X161" i="1"/>
  <c r="Y161" i="1"/>
  <c r="C162" i="1"/>
  <c r="F162" i="1"/>
  <c r="G162" i="1"/>
  <c r="H162" i="1"/>
  <c r="I162" i="1"/>
  <c r="J162" i="1"/>
  <c r="K162" i="1"/>
  <c r="L162" i="1"/>
  <c r="M162" i="1"/>
  <c r="O162" i="1"/>
  <c r="P162" i="1"/>
  <c r="Q162" i="1"/>
  <c r="S162" i="1"/>
  <c r="T162" i="1"/>
  <c r="U162" i="1"/>
  <c r="V162" i="1"/>
  <c r="W162" i="1"/>
  <c r="X162" i="1"/>
  <c r="Y162" i="1"/>
  <c r="C163" i="1"/>
  <c r="F163" i="1"/>
  <c r="G163" i="1"/>
  <c r="H163" i="1"/>
  <c r="I163" i="1"/>
  <c r="J163" i="1"/>
  <c r="K163" i="1"/>
  <c r="L163" i="1"/>
  <c r="M163" i="1"/>
  <c r="O163" i="1"/>
  <c r="P163" i="1"/>
  <c r="Q163" i="1"/>
  <c r="S163" i="1"/>
  <c r="T163" i="1"/>
  <c r="U163" i="1"/>
  <c r="V163" i="1"/>
  <c r="W163" i="1"/>
  <c r="X163" i="1"/>
  <c r="Y163" i="1"/>
  <c r="C164" i="1"/>
  <c r="N164" i="1"/>
  <c r="R164" i="1"/>
  <c r="V164" i="1"/>
  <c r="C165" i="1"/>
  <c r="N165" i="1"/>
  <c r="R165" i="1"/>
  <c r="V165" i="1"/>
  <c r="V169" i="1" s="1"/>
  <c r="C166" i="1"/>
  <c r="N166" i="1"/>
  <c r="R166" i="1"/>
  <c r="V166" i="1"/>
  <c r="C167" i="1"/>
  <c r="N167" i="1"/>
  <c r="R167" i="1"/>
  <c r="V167" i="1"/>
  <c r="C168" i="1"/>
  <c r="N168" i="1"/>
  <c r="R168" i="1"/>
  <c r="V168" i="1"/>
  <c r="C169" i="1"/>
  <c r="F169" i="1"/>
  <c r="G169" i="1"/>
  <c r="H169" i="1"/>
  <c r="I169" i="1"/>
  <c r="J169" i="1"/>
  <c r="K169" i="1"/>
  <c r="L169" i="1"/>
  <c r="M169" i="1"/>
  <c r="O169" i="1"/>
  <c r="P169" i="1"/>
  <c r="Q169" i="1"/>
  <c r="S169" i="1"/>
  <c r="T169" i="1"/>
  <c r="U169" i="1"/>
  <c r="W169" i="1"/>
  <c r="X169" i="1"/>
  <c r="Y169" i="1"/>
  <c r="C170" i="1"/>
  <c r="F170" i="1"/>
  <c r="G170" i="1"/>
  <c r="H170" i="1"/>
  <c r="I170" i="1"/>
  <c r="J170" i="1"/>
  <c r="K170" i="1"/>
  <c r="L170" i="1"/>
  <c r="M170" i="1"/>
  <c r="O170" i="1"/>
  <c r="P170" i="1"/>
  <c r="Q170" i="1"/>
  <c r="S170" i="1"/>
  <c r="T170" i="1"/>
  <c r="U170" i="1"/>
  <c r="W170" i="1"/>
  <c r="X170" i="1"/>
  <c r="Y170" i="1"/>
  <c r="C171" i="1"/>
  <c r="F171" i="1"/>
  <c r="G171" i="1"/>
  <c r="H171" i="1"/>
  <c r="I171" i="1"/>
  <c r="J171" i="1"/>
  <c r="K171" i="1"/>
  <c r="L171" i="1"/>
  <c r="M171" i="1"/>
  <c r="O171" i="1"/>
  <c r="P171" i="1"/>
  <c r="Q171" i="1"/>
  <c r="S171" i="1"/>
  <c r="T171" i="1"/>
  <c r="U171" i="1"/>
  <c r="W171" i="1"/>
  <c r="X171" i="1"/>
  <c r="Y171" i="1"/>
  <c r="C172" i="1"/>
  <c r="N172" i="1"/>
  <c r="N178" i="1" s="1"/>
  <c r="R172" i="1"/>
  <c r="V172" i="1"/>
  <c r="C173" i="1"/>
  <c r="N173" i="1"/>
  <c r="R173" i="1"/>
  <c r="V173" i="1"/>
  <c r="C174" i="1"/>
  <c r="N174" i="1"/>
  <c r="R174" i="1"/>
  <c r="V174" i="1"/>
  <c r="C175" i="1"/>
  <c r="N175" i="1"/>
  <c r="R175" i="1"/>
  <c r="V175" i="1"/>
  <c r="C176" i="1"/>
  <c r="N176" i="1"/>
  <c r="R176" i="1"/>
  <c r="V176" i="1"/>
  <c r="C177" i="1"/>
  <c r="F177" i="1"/>
  <c r="G177" i="1"/>
  <c r="H177" i="1"/>
  <c r="I177" i="1"/>
  <c r="J177" i="1"/>
  <c r="K177" i="1"/>
  <c r="L177" i="1"/>
  <c r="M177" i="1"/>
  <c r="O177" i="1"/>
  <c r="P177" i="1"/>
  <c r="Q177" i="1"/>
  <c r="S177" i="1"/>
  <c r="T177" i="1"/>
  <c r="U177" i="1"/>
  <c r="W177" i="1"/>
  <c r="X177" i="1"/>
  <c r="Y177" i="1"/>
  <c r="C178" i="1"/>
  <c r="F178" i="1"/>
  <c r="G178" i="1"/>
  <c r="H178" i="1"/>
  <c r="I178" i="1"/>
  <c r="J178" i="1"/>
  <c r="K178" i="1"/>
  <c r="L178" i="1"/>
  <c r="M178" i="1"/>
  <c r="O178" i="1"/>
  <c r="P178" i="1"/>
  <c r="Q178" i="1"/>
  <c r="S178" i="1"/>
  <c r="T178" i="1"/>
  <c r="U178" i="1"/>
  <c r="W178" i="1"/>
  <c r="X178" i="1"/>
  <c r="Y178" i="1"/>
  <c r="C179" i="1"/>
  <c r="F179" i="1"/>
  <c r="G179" i="1"/>
  <c r="H179" i="1"/>
  <c r="I179" i="1"/>
  <c r="J179" i="1"/>
  <c r="K179" i="1"/>
  <c r="L179" i="1"/>
  <c r="M179" i="1"/>
  <c r="O179" i="1"/>
  <c r="P179" i="1"/>
  <c r="Q179" i="1"/>
  <c r="S179" i="1"/>
  <c r="T179" i="1"/>
  <c r="U179" i="1"/>
  <c r="W179" i="1"/>
  <c r="X179" i="1"/>
  <c r="Y179" i="1"/>
  <c r="C180" i="1"/>
  <c r="N180" i="1"/>
  <c r="R180" i="1"/>
  <c r="V180" i="1"/>
  <c r="C181" i="1"/>
  <c r="N181" i="1"/>
  <c r="R181" i="1"/>
  <c r="R186" i="1" s="1"/>
  <c r="V181" i="1"/>
  <c r="C182" i="1"/>
  <c r="N182" i="1"/>
  <c r="R182" i="1"/>
  <c r="V182" i="1"/>
  <c r="C183" i="1"/>
  <c r="N183" i="1"/>
  <c r="R183" i="1"/>
  <c r="V183" i="1"/>
  <c r="C184" i="1"/>
  <c r="N184" i="1"/>
  <c r="R184" i="1"/>
  <c r="V184" i="1"/>
  <c r="C185" i="1"/>
  <c r="F185" i="1"/>
  <c r="G185" i="1"/>
  <c r="H185" i="1"/>
  <c r="I185" i="1"/>
  <c r="J185" i="1"/>
  <c r="K185" i="1"/>
  <c r="L185" i="1"/>
  <c r="M185" i="1"/>
  <c r="O185" i="1"/>
  <c r="P185" i="1"/>
  <c r="Q185" i="1"/>
  <c r="S185" i="1"/>
  <c r="T185" i="1"/>
  <c r="U185" i="1"/>
  <c r="W185" i="1"/>
  <c r="X185" i="1"/>
  <c r="Y185" i="1"/>
  <c r="C186" i="1"/>
  <c r="F186" i="1"/>
  <c r="G186" i="1"/>
  <c r="H186" i="1"/>
  <c r="I186" i="1"/>
  <c r="J186" i="1"/>
  <c r="K186" i="1"/>
  <c r="L186" i="1"/>
  <c r="M186" i="1"/>
  <c r="O186" i="1"/>
  <c r="P186" i="1"/>
  <c r="Q186" i="1"/>
  <c r="S186" i="1"/>
  <c r="T186" i="1"/>
  <c r="U186" i="1"/>
  <c r="W186" i="1"/>
  <c r="X186" i="1"/>
  <c r="Y186" i="1"/>
  <c r="C187" i="1"/>
  <c r="F187" i="1"/>
  <c r="G187" i="1"/>
  <c r="H187" i="1"/>
  <c r="I187" i="1"/>
  <c r="J187" i="1"/>
  <c r="K187" i="1"/>
  <c r="L187" i="1"/>
  <c r="M187" i="1"/>
  <c r="N187" i="1"/>
  <c r="O187" i="1"/>
  <c r="P187" i="1"/>
  <c r="Q187" i="1"/>
  <c r="S187" i="1"/>
  <c r="T187" i="1"/>
  <c r="U187" i="1"/>
  <c r="W187" i="1"/>
  <c r="X187" i="1"/>
  <c r="Y187" i="1"/>
  <c r="C188" i="1"/>
  <c r="C189" i="1"/>
  <c r="C190" i="1"/>
  <c r="C191" i="1"/>
  <c r="C192" i="1"/>
  <c r="C193" i="1"/>
  <c r="F193" i="1"/>
  <c r="G193" i="1"/>
  <c r="H193" i="1"/>
  <c r="I193" i="1"/>
  <c r="O193" i="1"/>
  <c r="P193" i="1"/>
  <c r="Q193" i="1"/>
  <c r="R193" i="1"/>
  <c r="S193" i="1"/>
  <c r="T193" i="1"/>
  <c r="U193" i="1"/>
  <c r="V193" i="1"/>
  <c r="W193" i="1"/>
  <c r="X193" i="1"/>
  <c r="Y193" i="1"/>
  <c r="C194" i="1"/>
  <c r="F194" i="1"/>
  <c r="G194" i="1"/>
  <c r="H194" i="1"/>
  <c r="I194" i="1"/>
  <c r="O194" i="1"/>
  <c r="P194" i="1"/>
  <c r="Q194" i="1"/>
  <c r="R194" i="1"/>
  <c r="S194" i="1"/>
  <c r="T194" i="1"/>
  <c r="U194" i="1"/>
  <c r="V194" i="1"/>
  <c r="W194" i="1"/>
  <c r="X194" i="1"/>
  <c r="Y194" i="1"/>
  <c r="C195" i="1"/>
  <c r="F195" i="1"/>
  <c r="G195" i="1"/>
  <c r="H195" i="1"/>
  <c r="I195" i="1"/>
  <c r="O195" i="1"/>
  <c r="P195" i="1"/>
  <c r="Q195" i="1"/>
  <c r="R195" i="1"/>
  <c r="S195" i="1"/>
  <c r="T195" i="1"/>
  <c r="U195" i="1"/>
  <c r="V195" i="1"/>
  <c r="W195" i="1"/>
  <c r="X195" i="1"/>
  <c r="Y195" i="1"/>
  <c r="C196" i="1"/>
  <c r="C197" i="1"/>
  <c r="C198" i="1"/>
  <c r="C199" i="1"/>
  <c r="C200" i="1"/>
  <c r="C201" i="1"/>
  <c r="F201" i="1"/>
  <c r="G201" i="1"/>
  <c r="H201" i="1"/>
  <c r="I201" i="1"/>
  <c r="O201" i="1"/>
  <c r="P201" i="1"/>
  <c r="Q201" i="1"/>
  <c r="S201" i="1"/>
  <c r="T201" i="1"/>
  <c r="U201" i="1"/>
  <c r="W201" i="1"/>
  <c r="X201" i="1"/>
  <c r="Y201" i="1"/>
  <c r="C202" i="1"/>
  <c r="F202" i="1"/>
  <c r="G202" i="1"/>
  <c r="H202" i="1"/>
  <c r="I202" i="1"/>
  <c r="O202" i="1"/>
  <c r="P202" i="1"/>
  <c r="Q202" i="1"/>
  <c r="S202" i="1"/>
  <c r="T202" i="1"/>
  <c r="U202" i="1"/>
  <c r="W202" i="1"/>
  <c r="X202" i="1"/>
  <c r="Y202" i="1"/>
  <c r="C203" i="1"/>
  <c r="F203" i="1"/>
  <c r="G203" i="1"/>
  <c r="H203" i="1"/>
  <c r="I203" i="1"/>
  <c r="O203" i="1"/>
  <c r="P203" i="1"/>
  <c r="Q203" i="1"/>
  <c r="S203" i="1"/>
  <c r="T203" i="1"/>
  <c r="U203" i="1"/>
  <c r="W203" i="1"/>
  <c r="X203" i="1"/>
  <c r="Y203" i="1"/>
  <c r="C204" i="1"/>
  <c r="C205" i="1"/>
  <c r="C206" i="1"/>
  <c r="C207" i="1"/>
  <c r="C208" i="1"/>
  <c r="C209" i="1"/>
  <c r="F209" i="1"/>
  <c r="G209" i="1"/>
  <c r="H209" i="1"/>
  <c r="I209" i="1"/>
  <c r="O209" i="1"/>
  <c r="P209" i="1"/>
  <c r="Q209" i="1"/>
  <c r="R209" i="1"/>
  <c r="S209" i="1"/>
  <c r="T209" i="1"/>
  <c r="U209" i="1"/>
  <c r="W209" i="1"/>
  <c r="X209" i="1"/>
  <c r="Y209" i="1"/>
  <c r="C210" i="1"/>
  <c r="F210" i="1"/>
  <c r="G210" i="1"/>
  <c r="H210" i="1"/>
  <c r="I210" i="1"/>
  <c r="O210" i="1"/>
  <c r="P210" i="1"/>
  <c r="Q210" i="1"/>
  <c r="R210" i="1"/>
  <c r="S210" i="1"/>
  <c r="T210" i="1"/>
  <c r="U210" i="1"/>
  <c r="W210" i="1"/>
  <c r="X210" i="1"/>
  <c r="Y210" i="1"/>
  <c r="C211" i="1"/>
  <c r="F211" i="1"/>
  <c r="G211" i="1"/>
  <c r="H211" i="1"/>
  <c r="I211" i="1"/>
  <c r="O211" i="1"/>
  <c r="P211" i="1"/>
  <c r="Q211" i="1"/>
  <c r="R211" i="1"/>
  <c r="S211" i="1"/>
  <c r="T211" i="1"/>
  <c r="U211" i="1"/>
  <c r="W211" i="1"/>
  <c r="X211" i="1"/>
  <c r="Y211" i="1"/>
  <c r="C212" i="1"/>
  <c r="C213" i="1"/>
  <c r="C214" i="1"/>
  <c r="C215" i="1"/>
  <c r="C216" i="1"/>
  <c r="C217" i="1"/>
  <c r="F217" i="1"/>
  <c r="G217" i="1"/>
  <c r="H217" i="1"/>
  <c r="I217" i="1"/>
  <c r="O217" i="1"/>
  <c r="P217" i="1"/>
  <c r="Q217" i="1"/>
  <c r="S217" i="1"/>
  <c r="T217" i="1"/>
  <c r="U217" i="1"/>
  <c r="V217" i="1"/>
  <c r="W217" i="1"/>
  <c r="X217" i="1"/>
  <c r="Y217" i="1"/>
  <c r="C218" i="1"/>
  <c r="F218" i="1"/>
  <c r="G218" i="1"/>
  <c r="H218" i="1"/>
  <c r="I218" i="1"/>
  <c r="O218" i="1"/>
  <c r="P218" i="1"/>
  <c r="Q218" i="1"/>
  <c r="S218" i="1"/>
  <c r="T218" i="1"/>
  <c r="U218" i="1"/>
  <c r="V218" i="1"/>
  <c r="W218" i="1"/>
  <c r="X218" i="1"/>
  <c r="Y218" i="1"/>
  <c r="C219" i="1"/>
  <c r="F219" i="1"/>
  <c r="G219" i="1"/>
  <c r="H219" i="1"/>
  <c r="I219" i="1"/>
  <c r="O219" i="1"/>
  <c r="P219" i="1"/>
  <c r="Q219" i="1"/>
  <c r="S219" i="1"/>
  <c r="T219" i="1"/>
  <c r="U219" i="1"/>
  <c r="V219" i="1"/>
  <c r="W219" i="1"/>
  <c r="X219" i="1"/>
  <c r="Y219" i="1"/>
  <c r="C220" i="1"/>
  <c r="C221" i="1"/>
  <c r="C222" i="1"/>
  <c r="C223" i="1"/>
  <c r="C224" i="1"/>
  <c r="C225" i="1"/>
  <c r="F225" i="1"/>
  <c r="G225" i="1"/>
  <c r="H225" i="1"/>
  <c r="I225" i="1"/>
  <c r="O225" i="1"/>
  <c r="P225" i="1"/>
  <c r="Q225" i="1"/>
  <c r="S225" i="1"/>
  <c r="T225" i="1"/>
  <c r="U225" i="1"/>
  <c r="V225" i="1"/>
  <c r="W225" i="1"/>
  <c r="X225" i="1"/>
  <c r="Y225" i="1"/>
  <c r="C226" i="1"/>
  <c r="F226" i="1"/>
  <c r="G226" i="1"/>
  <c r="H226" i="1"/>
  <c r="I226" i="1"/>
  <c r="O226" i="1"/>
  <c r="P226" i="1"/>
  <c r="Q226" i="1"/>
  <c r="S226" i="1"/>
  <c r="T226" i="1"/>
  <c r="U226" i="1"/>
  <c r="V226" i="1"/>
  <c r="W226" i="1"/>
  <c r="X226" i="1"/>
  <c r="Y226" i="1"/>
  <c r="C227" i="1"/>
  <c r="F227" i="1"/>
  <c r="G227" i="1"/>
  <c r="H227" i="1"/>
  <c r="I227" i="1"/>
  <c r="O227" i="1"/>
  <c r="P227" i="1"/>
  <c r="Q227" i="1"/>
  <c r="S227" i="1"/>
  <c r="T227" i="1"/>
  <c r="U227" i="1"/>
  <c r="V227" i="1"/>
  <c r="W227" i="1"/>
  <c r="X227" i="1"/>
  <c r="Y227" i="1"/>
  <c r="C228" i="1"/>
  <c r="C229" i="1"/>
  <c r="C230" i="1"/>
  <c r="C231" i="1"/>
  <c r="C232" i="1"/>
  <c r="C233" i="1"/>
  <c r="F233" i="1"/>
  <c r="G233" i="1"/>
  <c r="H233" i="1"/>
  <c r="I233" i="1"/>
  <c r="J233" i="1"/>
  <c r="K233" i="1"/>
  <c r="L233" i="1"/>
  <c r="M233" i="1"/>
  <c r="N233" i="1"/>
  <c r="O233" i="1"/>
  <c r="P233" i="1"/>
  <c r="Q233" i="1"/>
  <c r="R233" i="1"/>
  <c r="S233" i="1"/>
  <c r="T233" i="1"/>
  <c r="U233" i="1"/>
  <c r="V233" i="1"/>
  <c r="W233" i="1"/>
  <c r="X233" i="1"/>
  <c r="Y233" i="1"/>
  <c r="C234" i="1"/>
  <c r="F234" i="1"/>
  <c r="G234" i="1"/>
  <c r="H234" i="1"/>
  <c r="I234" i="1"/>
  <c r="J234" i="1"/>
  <c r="K234" i="1"/>
  <c r="L234" i="1"/>
  <c r="M234" i="1"/>
  <c r="N234" i="1"/>
  <c r="O234" i="1"/>
  <c r="P234" i="1"/>
  <c r="Q234" i="1"/>
  <c r="R234" i="1"/>
  <c r="S234" i="1"/>
  <c r="T234" i="1"/>
  <c r="U234" i="1"/>
  <c r="V234" i="1"/>
  <c r="W234" i="1"/>
  <c r="X234" i="1"/>
  <c r="Y234" i="1"/>
  <c r="C235" i="1"/>
  <c r="F235" i="1"/>
  <c r="G235" i="1"/>
  <c r="H235" i="1"/>
  <c r="I235" i="1"/>
  <c r="J235" i="1"/>
  <c r="K235" i="1"/>
  <c r="L235" i="1"/>
  <c r="M235" i="1"/>
  <c r="N235" i="1"/>
  <c r="O235" i="1"/>
  <c r="P235" i="1"/>
  <c r="Q235" i="1"/>
  <c r="R235" i="1"/>
  <c r="S235" i="1"/>
  <c r="T235" i="1"/>
  <c r="U235" i="1"/>
  <c r="V235" i="1"/>
  <c r="W235" i="1"/>
  <c r="X235" i="1"/>
  <c r="Y235" i="1"/>
  <c r="C236" i="1"/>
  <c r="C237" i="1"/>
  <c r="C238" i="1"/>
  <c r="C239" i="1"/>
  <c r="C240" i="1"/>
  <c r="C241" i="1"/>
  <c r="F241" i="1"/>
  <c r="G241" i="1"/>
  <c r="H241" i="1"/>
  <c r="I241" i="1"/>
  <c r="J241" i="1"/>
  <c r="K241" i="1"/>
  <c r="L241" i="1"/>
  <c r="M241" i="1"/>
  <c r="N241" i="1"/>
  <c r="O241" i="1"/>
  <c r="P241" i="1"/>
  <c r="Q241" i="1"/>
  <c r="R241" i="1"/>
  <c r="S241" i="1"/>
  <c r="T241" i="1"/>
  <c r="U241" i="1"/>
  <c r="V241" i="1"/>
  <c r="W241" i="1"/>
  <c r="X241" i="1"/>
  <c r="Y241" i="1"/>
  <c r="C242" i="1"/>
  <c r="F242" i="1"/>
  <c r="G242" i="1"/>
  <c r="H242" i="1"/>
  <c r="I242" i="1"/>
  <c r="J242" i="1"/>
  <c r="K242" i="1"/>
  <c r="L242" i="1"/>
  <c r="M242" i="1"/>
  <c r="N242" i="1"/>
  <c r="O242" i="1"/>
  <c r="P242" i="1"/>
  <c r="Q242" i="1"/>
  <c r="R242" i="1"/>
  <c r="S242" i="1"/>
  <c r="T242" i="1"/>
  <c r="U242" i="1"/>
  <c r="V242" i="1"/>
  <c r="W242" i="1"/>
  <c r="X242" i="1"/>
  <c r="Y242" i="1"/>
  <c r="C243" i="1"/>
  <c r="F243" i="1"/>
  <c r="G243" i="1"/>
  <c r="H243" i="1"/>
  <c r="I243" i="1"/>
  <c r="J243" i="1"/>
  <c r="K243" i="1"/>
  <c r="L243" i="1"/>
  <c r="M243" i="1"/>
  <c r="N243" i="1"/>
  <c r="O243" i="1"/>
  <c r="P243" i="1"/>
  <c r="Q243" i="1"/>
  <c r="R243" i="1"/>
  <c r="S243" i="1"/>
  <c r="T243" i="1"/>
  <c r="U243" i="1"/>
  <c r="V243" i="1"/>
  <c r="W243" i="1"/>
  <c r="X243" i="1"/>
  <c r="Y243" i="1"/>
  <c r="C244" i="1"/>
  <c r="C245" i="1"/>
  <c r="C246" i="1"/>
  <c r="C247" i="1"/>
  <c r="C248" i="1"/>
  <c r="C249" i="1"/>
  <c r="F249" i="1"/>
  <c r="G249" i="1"/>
  <c r="H249" i="1"/>
  <c r="I249" i="1"/>
  <c r="O249" i="1"/>
  <c r="P249" i="1"/>
  <c r="Q249" i="1"/>
  <c r="R249" i="1"/>
  <c r="S249" i="1"/>
  <c r="T249" i="1"/>
  <c r="U249" i="1"/>
  <c r="V249" i="1"/>
  <c r="W249" i="1"/>
  <c r="X249" i="1"/>
  <c r="Y249" i="1"/>
  <c r="C250" i="1"/>
  <c r="F250" i="1"/>
  <c r="G250" i="1"/>
  <c r="H250" i="1"/>
  <c r="I250" i="1"/>
  <c r="O250" i="1"/>
  <c r="P250" i="1"/>
  <c r="Q250" i="1"/>
  <c r="R250" i="1"/>
  <c r="S250" i="1"/>
  <c r="T250" i="1"/>
  <c r="U250" i="1"/>
  <c r="V250" i="1"/>
  <c r="W250" i="1"/>
  <c r="X250" i="1"/>
  <c r="Y250" i="1"/>
  <c r="C251" i="1"/>
  <c r="F251" i="1"/>
  <c r="G251" i="1"/>
  <c r="H251" i="1"/>
  <c r="I251" i="1"/>
  <c r="O251" i="1"/>
  <c r="P251" i="1"/>
  <c r="Q251" i="1"/>
  <c r="R251" i="1"/>
  <c r="S251" i="1"/>
  <c r="T251" i="1"/>
  <c r="U251" i="1"/>
  <c r="V251" i="1"/>
  <c r="W251" i="1"/>
  <c r="X251" i="1"/>
  <c r="Y251" i="1"/>
  <c r="C252" i="1"/>
  <c r="C253" i="1"/>
  <c r="C254" i="1"/>
  <c r="C255" i="1"/>
  <c r="C256" i="1"/>
  <c r="C257" i="1"/>
  <c r="F257" i="1"/>
  <c r="G257" i="1"/>
  <c r="H257" i="1"/>
  <c r="I257" i="1"/>
  <c r="O257" i="1"/>
  <c r="P257" i="1"/>
  <c r="Q257" i="1"/>
  <c r="S257" i="1"/>
  <c r="T257" i="1"/>
  <c r="U257" i="1"/>
  <c r="W257" i="1"/>
  <c r="X257" i="1"/>
  <c r="Y257" i="1"/>
  <c r="C258" i="1"/>
  <c r="F258" i="1"/>
  <c r="G258" i="1"/>
  <c r="H258" i="1"/>
  <c r="I258" i="1"/>
  <c r="O258" i="1"/>
  <c r="P258" i="1"/>
  <c r="Q258" i="1"/>
  <c r="S258" i="1"/>
  <c r="T258" i="1"/>
  <c r="U258" i="1"/>
  <c r="W258" i="1"/>
  <c r="X258" i="1"/>
  <c r="Y258" i="1"/>
  <c r="C259" i="1"/>
  <c r="F259" i="1"/>
  <c r="G259" i="1"/>
  <c r="H259" i="1"/>
  <c r="I259" i="1"/>
  <c r="O259" i="1"/>
  <c r="P259" i="1"/>
  <c r="Q259" i="1"/>
  <c r="S259" i="1"/>
  <c r="T259" i="1"/>
  <c r="U259" i="1"/>
  <c r="W259" i="1"/>
  <c r="X259" i="1"/>
  <c r="Y259" i="1"/>
  <c r="R219" i="1" l="1"/>
  <c r="R218" i="1"/>
  <c r="N145" i="1"/>
  <c r="V66" i="1"/>
  <c r="R59" i="1"/>
  <c r="V27" i="1"/>
  <c r="N18" i="1"/>
  <c r="R259" i="1"/>
  <c r="R258" i="1"/>
  <c r="V211" i="1"/>
  <c r="V210" i="1"/>
  <c r="R138" i="1"/>
  <c r="R121" i="1"/>
  <c r="N91" i="1"/>
  <c r="R67" i="1"/>
  <c r="R201" i="1"/>
  <c r="V187" i="1"/>
  <c r="N169" i="1"/>
  <c r="N155" i="1"/>
  <c r="N137" i="1"/>
  <c r="R34" i="1"/>
  <c r="R227" i="1"/>
  <c r="R226" i="1"/>
  <c r="R185" i="1"/>
  <c r="V98" i="1"/>
  <c r="N82" i="1"/>
  <c r="V9" i="1"/>
  <c r="V201" i="1"/>
  <c r="V155" i="1"/>
  <c r="V139" i="1"/>
  <c r="V130" i="1"/>
  <c r="R57" i="1"/>
  <c r="V99" i="1"/>
  <c r="V259" i="1"/>
  <c r="V258" i="1"/>
  <c r="V202" i="1"/>
  <c r="V178" i="1"/>
  <c r="R169" i="1"/>
  <c r="N163" i="1"/>
  <c r="N115" i="1"/>
  <c r="N97" i="1"/>
  <c r="V75" i="1"/>
  <c r="R41" i="1"/>
  <c r="V33" i="1"/>
  <c r="V186" i="1"/>
  <c r="V146" i="1"/>
  <c r="N129" i="1"/>
  <c r="V51" i="1"/>
  <c r="N257" i="1"/>
  <c r="N258" i="1"/>
  <c r="V123" i="1"/>
  <c r="N81" i="1"/>
  <c r="N83" i="1"/>
  <c r="R170" i="1"/>
  <c r="N146" i="1"/>
  <c r="N138" i="1"/>
  <c r="N131" i="1"/>
  <c r="V114" i="1"/>
  <c r="V105" i="1"/>
  <c r="R97" i="1"/>
  <c r="V90" i="1"/>
  <c r="N186" i="1"/>
  <c r="V170" i="1"/>
  <c r="V137" i="1"/>
  <c r="N123" i="1"/>
  <c r="R113" i="1"/>
  <c r="R106" i="1"/>
  <c r="V81" i="1"/>
  <c r="V59" i="1"/>
  <c r="R9" i="1"/>
  <c r="V74" i="1"/>
  <c r="N35" i="1"/>
  <c r="N161" i="1"/>
  <c r="R58" i="1"/>
  <c r="N50" i="1"/>
  <c r="R43" i="1"/>
  <c r="R203" i="1"/>
  <c r="R202" i="1"/>
  <c r="V171" i="1"/>
  <c r="N154" i="1"/>
  <c r="V138" i="1"/>
  <c r="R131" i="1"/>
  <c r="N105" i="1"/>
  <c r="R82" i="1"/>
  <c r="V50" i="1"/>
  <c r="V41" i="1"/>
  <c r="R33" i="1"/>
  <c r="V26" i="1"/>
  <c r="V11" i="1"/>
  <c r="N195" i="1"/>
  <c r="V65" i="1"/>
  <c r="N59" i="1"/>
  <c r="R49" i="1"/>
  <c r="R42" i="1"/>
  <c r="V17" i="1"/>
  <c r="N219" i="1"/>
  <c r="R178" i="1"/>
  <c r="R73" i="1"/>
  <c r="N251" i="1"/>
  <c r="V177" i="1"/>
  <c r="R163" i="1"/>
  <c r="R187" i="1"/>
  <c r="V154" i="1"/>
  <c r="V145" i="1"/>
  <c r="N130" i="1"/>
  <c r="N41" i="1"/>
  <c r="R18" i="1"/>
  <c r="N177" i="1"/>
  <c r="R155" i="1"/>
  <c r="R146" i="1"/>
  <c r="N121" i="1"/>
  <c r="R114" i="1"/>
  <c r="N99" i="1"/>
  <c r="R91" i="1"/>
  <c r="V82" i="1"/>
  <c r="N74" i="1"/>
  <c r="N65" i="1"/>
  <c r="N19" i="1"/>
  <c r="R11" i="1"/>
  <c r="N114" i="1"/>
  <c r="N90" i="1"/>
  <c r="N9" i="1"/>
  <c r="R137" i="1"/>
  <c r="R27" i="1"/>
  <c r="N203" i="1"/>
  <c r="N170" i="1"/>
  <c r="R162" i="1"/>
  <c r="N26" i="1"/>
  <c r="R10" i="1"/>
  <c r="V10" i="1"/>
  <c r="N211" i="1"/>
  <c r="N249" i="1"/>
  <c r="N250" i="1"/>
  <c r="N225" i="1"/>
  <c r="N226" i="1"/>
  <c r="N217" i="1"/>
  <c r="N218" i="1"/>
  <c r="N209" i="1"/>
  <c r="N210" i="1"/>
  <c r="N201" i="1"/>
  <c r="N202" i="1"/>
  <c r="N193" i="1"/>
  <c r="N194" i="1"/>
  <c r="N171" i="1"/>
  <c r="N139" i="1"/>
  <c r="V121" i="1"/>
  <c r="N75" i="1"/>
  <c r="V57" i="1"/>
  <c r="N11" i="1"/>
  <c r="R179" i="1"/>
  <c r="R161" i="1"/>
  <c r="R147" i="1"/>
  <c r="R129" i="1"/>
  <c r="V106" i="1"/>
  <c r="N106" i="1"/>
  <c r="R83" i="1"/>
  <c r="R65" i="1"/>
  <c r="V42" i="1"/>
  <c r="N42" i="1"/>
  <c r="R19" i="1"/>
  <c r="R177" i="1"/>
  <c r="R145" i="1"/>
  <c r="V122" i="1"/>
  <c r="N122" i="1"/>
  <c r="V113" i="1"/>
  <c r="N113" i="1"/>
  <c r="R99" i="1"/>
  <c r="R90" i="1"/>
  <c r="R81" i="1"/>
  <c r="V67" i="1"/>
  <c r="N67" i="1"/>
  <c r="V58" i="1"/>
  <c r="N58" i="1"/>
  <c r="V49" i="1"/>
  <c r="N49" i="1"/>
  <c r="R35" i="1"/>
  <c r="R26" i="1"/>
  <c r="R17" i="1"/>
  <c r="V185" i="1"/>
  <c r="N185" i="1"/>
  <c r="R171" i="1"/>
  <c r="V153" i="1"/>
  <c r="N153" i="1"/>
  <c r="R139" i="1"/>
  <c r="R130" i="1"/>
  <c r="V107" i="1"/>
  <c r="N107" i="1"/>
  <c r="N98" i="1"/>
  <c r="V89" i="1"/>
  <c r="N89" i="1"/>
  <c r="R75" i="1"/>
  <c r="R66" i="1"/>
  <c r="V43" i="1"/>
  <c r="N43" i="1"/>
  <c r="N34" i="1"/>
  <c r="V25" i="1"/>
  <c r="N25" i="1"/>
  <c r="V179" i="1"/>
  <c r="N179" i="1"/>
  <c r="V147" i="1"/>
  <c r="N147" i="1"/>
  <c r="R115" i="1"/>
  <c r="V83" i="1"/>
  <c r="R51" i="1"/>
  <c r="V19" i="1"/>
  <c r="N1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Yadira Zambrano</author>
  </authors>
  <commentList>
    <comment ref="BO36" authorId="0" shapeId="0" xr:uid="{A3CFB0BD-A52F-4EC4-9682-CA9560104EDB}">
      <text>
        <r>
          <rPr>
            <b/>
            <sz val="9"/>
            <color indexed="81"/>
            <rFont val="Tahoma"/>
            <family val="2"/>
          </rPr>
          <t>Yadira Zambrano: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2"/>
            <color indexed="81"/>
            <rFont val="Tahoma"/>
            <family val="2"/>
          </rPr>
          <t>Mixto
Zona elastica 34mm + Zona rigida 46mm= 80mm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<sst xmlns="http://schemas.openxmlformats.org/spreadsheetml/2006/main" count="1253" uniqueCount="209">
  <si>
    <t>Familia</t>
  </si>
  <si>
    <t>Marca</t>
  </si>
  <si>
    <t>Talla</t>
  </si>
  <si>
    <t>Llave</t>
  </si>
  <si>
    <t>Calculo</t>
  </si>
  <si>
    <t>Lote / referencia</t>
  </si>
  <si>
    <t>Fecha de análisis</t>
  </si>
  <si>
    <t>Capacidad de absorción total</t>
  </si>
  <si>
    <t xml:space="preserve">Capacidad de retención total </t>
  </si>
  <si>
    <t>Peso total promedio</t>
  </si>
  <si>
    <t xml:space="preserve">Regreso de humedad </t>
  </si>
  <si>
    <t xml:space="preserve">Velocidad de absorción </t>
  </si>
  <si>
    <t xml:space="preserve">Distribución liquido </t>
  </si>
  <si>
    <t>Densidad</t>
  </si>
  <si>
    <t>Cintura mínima</t>
  </si>
  <si>
    <t>Cintura máxima</t>
  </si>
  <si>
    <t xml:space="preserve">Backsheet laminado </t>
  </si>
  <si>
    <t xml:space="preserve">Tipo de corte backsheet </t>
  </si>
  <si>
    <t>Tipo de cubierta</t>
  </si>
  <si>
    <t xml:space="preserve">Licencia </t>
  </si>
  <si>
    <t>Registro o lote en pañal</t>
  </si>
  <si>
    <t xml:space="preserve">Marca Impresa en pañal </t>
  </si>
  <si>
    <t xml:space="preserve">Protección para la piel </t>
  </si>
  <si>
    <t>Barrera</t>
  </si>
  <si>
    <t>Presencia de Frontal Panel</t>
  </si>
  <si>
    <t>Tipo de Back Panel</t>
  </si>
  <si>
    <t xml:space="preserve">Forma de backpanel </t>
  </si>
  <si>
    <t>Tipo de Cinta lateral</t>
  </si>
  <si>
    <t>Tipo de subca</t>
  </si>
  <si>
    <t xml:space="preserve">Color  de subcapa </t>
  </si>
  <si>
    <t>Tipo corte de Pad</t>
  </si>
  <si>
    <t>Tipo de Indicador de Humedad</t>
  </si>
  <si>
    <t xml:space="preserve">Tipo Elástico en Cintura </t>
  </si>
  <si>
    <t xml:space="preserve">Presencia de cinta frontal </t>
  </si>
  <si>
    <t>Aroma</t>
  </si>
  <si>
    <t xml:space="preserve">Canales de Distribución </t>
  </si>
  <si>
    <t xml:space="preserve">Rango en Kilos </t>
  </si>
  <si>
    <t>Cantidad de Piezas (Paquete)</t>
  </si>
  <si>
    <t xml:space="preserve">Precio </t>
  </si>
  <si>
    <t xml:space="preserve">Precio por Pieza </t>
  </si>
  <si>
    <t xml:space="preserve">Lugar de Compra </t>
  </si>
  <si>
    <t xml:space="preserve">Hecho en </t>
  </si>
  <si>
    <t>Fabricante</t>
  </si>
  <si>
    <t xml:space="preserve">Slogan </t>
  </si>
  <si>
    <t>Cualidades declaradas en empaque</t>
  </si>
  <si>
    <t>Ancho del polietileno  impreso</t>
  </si>
  <si>
    <t>Ancho del no tejido fobico</t>
  </si>
  <si>
    <t>Largo rectangular pad</t>
  </si>
  <si>
    <t>Ancho rectangular pad  (cintura)</t>
  </si>
  <si>
    <t>Ancho rectangular pad (centro)</t>
  </si>
  <si>
    <t>Ancho rectangular pad (cinta frontal)</t>
  </si>
  <si>
    <t>Distancia pad con respecto a corte inicial del pañal</t>
  </si>
  <si>
    <t>Largo envoltura</t>
  </si>
  <si>
    <t>Ancho envoltura</t>
  </si>
  <si>
    <t>Traslape de envoltura</t>
  </si>
  <si>
    <t>Largo total del pañal</t>
  </si>
  <si>
    <t>Ancho pañal</t>
  </si>
  <si>
    <t>Ancho pañal en entrepierna</t>
  </si>
  <si>
    <t>Largo cinta frontal</t>
  </si>
  <si>
    <t>Ancho cinta frontal</t>
  </si>
  <si>
    <t>Distancia cinta frontal con respecto a corte inicial del pañal</t>
  </si>
  <si>
    <t>Largo de frontal panel</t>
  </si>
  <si>
    <t xml:space="preserve">Ancho de frontal panel </t>
  </si>
  <si>
    <t>Anclaje de frontal panel en NT</t>
  </si>
  <si>
    <t>Posicion de frontal panel al corte inicial del pañal</t>
  </si>
  <si>
    <t>Largo back panel</t>
  </si>
  <si>
    <t>Ancho back panel</t>
  </si>
  <si>
    <t>Anclaje de back panel en NT</t>
  </si>
  <si>
    <t>Pocisión de back panel a corte final del pañal</t>
  </si>
  <si>
    <t>Back panel + Mini tape</t>
  </si>
  <si>
    <t>Largo cinta lateral (Dimensión en área de anclaje)</t>
  </si>
  <si>
    <t>Largo cinta lateral (Dimensión en el punto más largo en la zona de la hook)</t>
  </si>
  <si>
    <t>Ancho cinta lateral</t>
  </si>
  <si>
    <t>Largo hook</t>
  </si>
  <si>
    <t>Ancho hook</t>
  </si>
  <si>
    <t>Anclaje cinta lateral  en  clothlike</t>
  </si>
  <si>
    <t>Cantidad licras en barrera</t>
  </si>
  <si>
    <t>Ancho barrera</t>
  </si>
  <si>
    <t>Altura barrera</t>
  </si>
  <si>
    <t>Ancho doblez de barrera sobre la licra</t>
  </si>
  <si>
    <t>Cantidad licras en entrepierna</t>
  </si>
  <si>
    <t>Largo cintura elastica</t>
  </si>
  <si>
    <t>Ancho cintura elastica  (estirada)</t>
  </si>
  <si>
    <t>Largo subcapa</t>
  </si>
  <si>
    <t>Ancho subcapa</t>
  </si>
  <si>
    <t>Posicion subcapa a borde inicial del pad</t>
  </si>
  <si>
    <t>Largo indicador de humedad</t>
  </si>
  <si>
    <t>Largo doblez del pañal</t>
  </si>
  <si>
    <t>Prom</t>
  </si>
  <si>
    <t>BEBE</t>
  </si>
  <si>
    <t>BEBIN SUPER FLEXISEC</t>
  </si>
  <si>
    <t xml:space="preserve">CHICO </t>
  </si>
  <si>
    <t>4 20 333 19:51:50</t>
  </si>
  <si>
    <t>Febrero 2021</t>
  </si>
  <si>
    <t xml:space="preserve">Si </t>
  </si>
  <si>
    <t>Polietileno impreso</t>
  </si>
  <si>
    <t xml:space="preserve">No </t>
  </si>
  <si>
    <t xml:space="preserve">Pañal </t>
  </si>
  <si>
    <t xml:space="preserve">Aloe, Manzanilla y Vitamina E </t>
  </si>
  <si>
    <t xml:space="preserve">Blanca </t>
  </si>
  <si>
    <t>NA</t>
  </si>
  <si>
    <t>Elástico</t>
  </si>
  <si>
    <t>Verde</t>
  </si>
  <si>
    <t>Tela</t>
  </si>
  <si>
    <t>Recto</t>
  </si>
  <si>
    <t>1 línea</t>
  </si>
  <si>
    <t xml:space="preserve">Flutted </t>
  </si>
  <si>
    <t>4 - 7 Kg</t>
  </si>
  <si>
    <t>Tiendita Lambi</t>
  </si>
  <si>
    <t>Lambi S.A DE CV</t>
  </si>
  <si>
    <t>Bebés sonrientes, mamás inteligentes</t>
  </si>
  <si>
    <t>Máx</t>
  </si>
  <si>
    <t xml:space="preserve">BEBIN SUPER FLEXISEC </t>
  </si>
  <si>
    <t>MEDIANO</t>
  </si>
  <si>
    <t>2 línea</t>
  </si>
  <si>
    <t>Mín</t>
  </si>
  <si>
    <t>GRANDE</t>
  </si>
  <si>
    <t>3 línea</t>
  </si>
  <si>
    <t>EXTRA GRANDE</t>
  </si>
  <si>
    <t>4 línea</t>
  </si>
  <si>
    <t xml:space="preserve">KIDDIES </t>
  </si>
  <si>
    <t>L25101M09</t>
  </si>
  <si>
    <t>Junio 2021</t>
  </si>
  <si>
    <t>Si</t>
  </si>
  <si>
    <t>Liga de la justicia</t>
  </si>
  <si>
    <t>Frontal panel</t>
  </si>
  <si>
    <t>Aloe vera , Manzanilla, Vitamina E</t>
  </si>
  <si>
    <t xml:space="preserve">Trapecio </t>
  </si>
  <si>
    <t>Rígido</t>
  </si>
  <si>
    <t>Blanca</t>
  </si>
  <si>
    <t>Anatómico</t>
  </si>
  <si>
    <t>Fluted</t>
  </si>
  <si>
    <t>si</t>
  </si>
  <si>
    <t>No</t>
  </si>
  <si>
    <t>5 - 8</t>
  </si>
  <si>
    <t>Soriana</t>
  </si>
  <si>
    <t>México</t>
  </si>
  <si>
    <t xml:space="preserve">Productos Internacionales Mabe S.A de C.V </t>
  </si>
  <si>
    <t>Protección y diversión garantizada</t>
  </si>
  <si>
    <t>Único poder anti fugas 4x. Perfect match. Barreras anti escurrimientos. Fórmula para la piel. Núcleo fit ultradelgado. Suaves cubiertas tipo tela. Hipoalergénico.</t>
  </si>
  <si>
    <t>SUAVELASTIC</t>
  </si>
  <si>
    <t>P1103010 04:53</t>
  </si>
  <si>
    <t>BBTIPS</t>
  </si>
  <si>
    <t>L251046E30</t>
  </si>
  <si>
    <t>SOFT DREAMS</t>
  </si>
  <si>
    <t>L273003</t>
  </si>
  <si>
    <t>3</t>
  </si>
  <si>
    <t>HUGGIES ULTRACONFORT</t>
  </si>
  <si>
    <t>R109632314</t>
  </si>
  <si>
    <t xml:space="preserve">HUGGIES SUPREME </t>
  </si>
  <si>
    <t>DODY´S SUPREME</t>
  </si>
  <si>
    <t>MARCA</t>
  </si>
  <si>
    <t>TALLA</t>
  </si>
  <si>
    <t>Largo Pad</t>
  </si>
  <si>
    <t>Peso Total</t>
  </si>
  <si>
    <t xml:space="preserve">Capacidad de Absorción Total </t>
  </si>
  <si>
    <t xml:space="preserve">Capacidad de Retención Total </t>
  </si>
  <si>
    <t>Peso del chasis</t>
  </si>
  <si>
    <t>Regreso de Humedad 1</t>
  </si>
  <si>
    <t>Regreso de Humedad 2</t>
  </si>
  <si>
    <t>Regreso de Humedad 3</t>
  </si>
  <si>
    <t xml:space="preserve">Regreso de Humedad Total </t>
  </si>
  <si>
    <t>Tiempo de Paso 1</t>
  </si>
  <si>
    <t>Tiempo de Paso 2</t>
  </si>
  <si>
    <t>Tiempo de Paso 3</t>
  </si>
  <si>
    <t xml:space="preserve">Tiempo  Total </t>
  </si>
  <si>
    <t>Distribución Liquido 1</t>
  </si>
  <si>
    <t>Distribución Liquido 2</t>
  </si>
  <si>
    <t>Distribución Liquido 3</t>
  </si>
  <si>
    <t>Distribución Liquido  %</t>
  </si>
  <si>
    <t>Peso Pañal</t>
  </si>
  <si>
    <t>Peso Promedio</t>
  </si>
  <si>
    <t xml:space="preserve">Ancho Pañal </t>
  </si>
  <si>
    <t>Cintura Mínima</t>
  </si>
  <si>
    <t xml:space="preserve">Largo Hook-Hook </t>
  </si>
  <si>
    <t>Ancho  C. Frontal</t>
  </si>
  <si>
    <t>Cintura Máxima</t>
  </si>
  <si>
    <t>CHICO</t>
  </si>
  <si>
    <t>KIDDIES</t>
  </si>
  <si>
    <t>514..08</t>
  </si>
  <si>
    <t>6.72.</t>
  </si>
  <si>
    <t>HUGGIES SUPREME</t>
  </si>
  <si>
    <t>Clave</t>
  </si>
  <si>
    <t>Descripcion</t>
  </si>
  <si>
    <t>Bebe</t>
  </si>
  <si>
    <t>Adulto</t>
  </si>
  <si>
    <t>Toalla Humeda</t>
  </si>
  <si>
    <t>Cubrebocas</t>
  </si>
  <si>
    <t>Sachets</t>
  </si>
  <si>
    <t>Mascotas</t>
  </si>
  <si>
    <t>Toalla Femenina</t>
  </si>
  <si>
    <t>Bebin</t>
  </si>
  <si>
    <t>CH</t>
  </si>
  <si>
    <t>M</t>
  </si>
  <si>
    <t>G</t>
  </si>
  <si>
    <t>XG</t>
  </si>
  <si>
    <t>XXG</t>
  </si>
  <si>
    <t>RW</t>
  </si>
  <si>
    <t>TiPaso</t>
  </si>
  <si>
    <t>Distribucion</t>
  </si>
  <si>
    <t>Absorcion</t>
  </si>
  <si>
    <t>Retencion</t>
  </si>
  <si>
    <t>Plataforma</t>
  </si>
  <si>
    <t>TipoPrueba</t>
  </si>
  <si>
    <t>4-Cubrebocas</t>
  </si>
  <si>
    <t>6-HUGGIES ULTRACONFORT</t>
  </si>
  <si>
    <t>4-XG</t>
  </si>
  <si>
    <t>ClaveDescripcion</t>
  </si>
  <si>
    <t>1-RW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</si>
</sst>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-* #,##0.00_-;\-* #,##0.00_-;_-* &quot;-&quot;??_-;_-@_-"/>
    <numFmt numFmtId="165" formatCode="0.000"/>
    <numFmt numFmtId="166" formatCode="0.0"/>
    <numFmt numFmtId="167" formatCode="&quot;$&quot;#,##0.00"/>
    <numFmt numFmtId="168" formatCode="_-* #,##0_-;\-* #,##0_-;_-* &quot;-&quot;??_-;_-@_-"/>
  </numFmts>
  <fonts count="2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theme="1"/>
      <name val="Calibri Light"/>
      <family val="2"/>
    </font>
    <font>
      <sz val="8"/>
      <color theme="1"/>
      <name val="Calibri Light"/>
      <family val="2"/>
    </font>
    <font>
      <b/>
      <sz val="9"/>
      <color rgb="FF002060"/>
      <name val="Franklin Gothic Book"/>
      <family val="2"/>
    </font>
    <font>
      <sz val="9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2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color rgb="FF002060"/>
      <name val="Franklin Gothic Book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name val="Calibri Light"/>
      <family val="2"/>
      <scheme val="major"/>
    </font>
    <font>
      <sz val="11"/>
      <name val="Calibri Light"/>
      <family val="2"/>
    </font>
    <font>
      <b/>
      <sz val="10"/>
      <name val="Calibri"/>
      <family val="2"/>
      <scheme val="minor"/>
    </font>
    <font>
      <b/>
      <sz val="8"/>
      <name val="Calibri"/>
      <family val="2"/>
      <scheme val="minor"/>
    </font>
    <font>
      <b/>
      <sz val="8"/>
      <name val="Arial "/>
    </font>
    <font>
      <b/>
      <sz val="11"/>
      <name val="Calibri"/>
      <family val="2"/>
      <scheme val="minor"/>
    </font>
    <font>
      <sz val="12"/>
      <name val="Arial "/>
    </font>
    <font>
      <sz val="12"/>
      <name val="Franklin Gothic Book"/>
      <family val="2"/>
    </font>
    <font>
      <b/>
      <sz val="12"/>
      <name val="Arial "/>
    </font>
    <font>
      <sz val="11"/>
      <name val="Franklin Gothic Book"/>
      <family val="2"/>
    </font>
    <font>
      <sz val="12"/>
      <color theme="0"/>
      <name val="Calibri"/>
      <family val="2"/>
      <scheme val="minor"/>
    </font>
    <font>
      <b/>
      <sz val="12"/>
      <color theme="0"/>
      <name val="Franklin Gothic Book"/>
      <family val="2"/>
    </font>
  </fonts>
  <fills count="12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lightTrellis">
        <fgColor theme="0" tint="-0.14996795556505021"/>
        <bgColor theme="0"/>
      </patternFill>
    </fill>
    <fill>
      <patternFill patternType="lightTrellis">
        <fgColor theme="0" tint="-0.14996795556505021"/>
        <bgColor indexed="65"/>
      </patternFill>
    </fill>
    <fill>
      <patternFill patternType="solid">
        <fgColor rgb="FFFFFFFF"/>
        <bgColor rgb="FF000000"/>
      </patternFill>
    </fill>
    <fill>
      <patternFill patternType="solid">
        <fgColor rgb="FFFFEA8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-0.499984740745262"/>
        <bgColor indexed="64"/>
      </patternFill>
    </fill>
  </fills>
  <borders count="78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2060"/>
      </left>
      <right style="thin">
        <color rgb="FF002060"/>
      </right>
      <top style="thin">
        <color rgb="FF002060"/>
      </top>
      <bottom style="thin">
        <color rgb="FF002060"/>
      </bottom>
      <diagonal/>
    </border>
    <border>
      <left style="medium">
        <color indexed="64"/>
      </left>
      <right style="thin">
        <color rgb="FF002060"/>
      </right>
      <top style="thin">
        <color rgb="FF002060"/>
      </top>
      <bottom style="thin">
        <color rgb="FF002060"/>
      </bottom>
      <diagonal/>
    </border>
    <border>
      <left style="medium">
        <color indexed="64"/>
      </left>
      <right style="medium">
        <color indexed="64"/>
      </right>
      <top style="thin">
        <color rgb="FF002060"/>
      </top>
      <bottom style="thin">
        <color rgb="FF002060"/>
      </bottom>
      <diagonal/>
    </border>
    <border>
      <left style="medium">
        <color indexed="64"/>
      </left>
      <right style="medium">
        <color indexed="64"/>
      </right>
      <top style="thin">
        <color rgb="FF002060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2060"/>
      </left>
      <right style="thin">
        <color rgb="FF002060"/>
      </right>
      <top style="medium">
        <color indexed="64"/>
      </top>
      <bottom style="thin">
        <color rgb="FF002060"/>
      </bottom>
      <diagonal/>
    </border>
    <border>
      <left style="medium">
        <color indexed="64"/>
      </left>
      <right style="thin">
        <color rgb="FF002060"/>
      </right>
      <top style="medium">
        <color indexed="64"/>
      </top>
      <bottom style="thin">
        <color rgb="FF00206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002060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2060"/>
      </left>
      <right style="thin">
        <color rgb="FF002060"/>
      </right>
      <top/>
      <bottom style="thin">
        <color rgb="FF00206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theme="1"/>
      </bottom>
      <diagonal/>
    </border>
    <border>
      <left style="thin">
        <color rgb="FF002060"/>
      </left>
      <right style="thin">
        <color rgb="FF002060"/>
      </right>
      <top style="thin">
        <color rgb="FF002060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medium">
        <color indexed="64"/>
      </left>
      <right style="thin">
        <color rgb="FF002060"/>
      </right>
      <top/>
      <bottom style="thin">
        <color rgb="FF002060"/>
      </bottom>
      <diagonal/>
    </border>
    <border>
      <left style="medium">
        <color indexed="64"/>
      </left>
      <right style="thin">
        <color rgb="FF002060"/>
      </right>
      <top style="thin">
        <color rgb="FF002060"/>
      </top>
      <bottom/>
      <diagonal/>
    </border>
    <border>
      <left/>
      <right style="thin">
        <color indexed="64"/>
      </right>
      <top style="thin">
        <color indexed="64"/>
      </top>
      <bottom style="medium">
        <color theme="1"/>
      </bottom>
      <diagonal/>
    </border>
    <border>
      <left style="medium">
        <color indexed="64"/>
      </left>
      <right style="medium">
        <color indexed="64"/>
      </right>
      <top/>
      <bottom style="thin">
        <color rgb="FF002060"/>
      </bottom>
      <diagonal/>
    </border>
    <border>
      <left style="medium">
        <color indexed="64"/>
      </left>
      <right style="medium">
        <color indexed="64"/>
      </right>
      <top style="thin">
        <color rgb="FF002060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2060"/>
      </left>
      <right style="thin">
        <color rgb="FF002060"/>
      </right>
      <top style="thin">
        <color rgb="FF002060"/>
      </top>
      <bottom style="medium">
        <color indexed="64"/>
      </bottom>
      <diagonal/>
    </border>
    <border>
      <left style="medium">
        <color indexed="64"/>
      </left>
      <right style="thin">
        <color rgb="FF002060"/>
      </right>
      <top style="thin">
        <color rgb="FF002060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theme="1"/>
      </left>
      <right style="thin">
        <color theme="1"/>
      </right>
      <top style="medium">
        <color indexed="64"/>
      </top>
      <bottom style="thin">
        <color theme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medium">
        <color indexed="64"/>
      </left>
      <right style="thin">
        <color theme="1"/>
      </right>
      <top style="medium">
        <color indexed="64"/>
      </top>
      <bottom style="thin">
        <color theme="1"/>
      </bottom>
      <diagonal/>
    </border>
    <border>
      <left style="medium">
        <color indexed="64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/>
      <top style="thin">
        <color theme="1"/>
      </top>
      <bottom style="thin">
        <color theme="1"/>
      </bottom>
      <diagonal/>
    </border>
    <border>
      <left style="medium">
        <color indexed="64"/>
      </left>
      <right style="thin">
        <color theme="1"/>
      </right>
      <top style="thin">
        <color theme="1"/>
      </top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/>
  </cellStyleXfs>
  <cellXfs count="315">
    <xf numFmtId="0" fontId="0" fillId="0" borderId="0" xfId="0"/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61" xfId="0" applyFont="1" applyBorder="1" applyAlignment="1">
      <alignment horizontal="center" vertical="center" wrapText="1" shrinkToFit="1"/>
    </xf>
    <xf numFmtId="0" fontId="5" fillId="0" borderId="0" xfId="0" applyFont="1" applyAlignment="1">
      <alignment horizontal="center" vertical="center" wrapText="1" shrinkToFit="1"/>
    </xf>
    <xf numFmtId="0" fontId="5" fillId="0" borderId="19" xfId="0" applyFont="1" applyBorder="1" applyAlignment="1">
      <alignment horizontal="center" vertical="center" wrapText="1" shrinkToFit="1"/>
    </xf>
    <xf numFmtId="0" fontId="5" fillId="0" borderId="14" xfId="0" applyFont="1" applyBorder="1" applyAlignment="1">
      <alignment horizontal="center" vertical="center" wrapText="1" shrinkToFit="1"/>
    </xf>
    <xf numFmtId="0" fontId="5" fillId="0" borderId="14" xfId="0" applyFont="1" applyBorder="1" applyAlignment="1">
      <alignment vertical="center" wrapText="1" shrinkToFit="1"/>
    </xf>
    <xf numFmtId="0" fontId="0" fillId="0" borderId="0" xfId="0" applyAlignment="1">
      <alignment vertical="center"/>
    </xf>
    <xf numFmtId="0" fontId="11" fillId="0" borderId="65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12" fillId="0" borderId="0" xfId="0" applyFont="1"/>
    <xf numFmtId="0" fontId="14" fillId="0" borderId="0" xfId="0" applyFont="1" applyBorder="1" applyAlignment="1">
      <alignment horizontal="center" vertical="center" wrapText="1"/>
    </xf>
    <xf numFmtId="0" fontId="13" fillId="0" borderId="0" xfId="0" applyFont="1"/>
    <xf numFmtId="0" fontId="15" fillId="0" borderId="0" xfId="0" applyFont="1" applyAlignment="1">
      <alignment horizontal="center" vertical="center"/>
    </xf>
    <xf numFmtId="166" fontId="15" fillId="0" borderId="16" xfId="0" applyNumberFormat="1" applyFont="1" applyBorder="1" applyAlignment="1">
      <alignment horizontal="center" vertical="center"/>
    </xf>
    <xf numFmtId="9" fontId="15" fillId="0" borderId="16" xfId="2" applyFont="1" applyBorder="1" applyAlignment="1">
      <alignment horizontal="center" vertical="center"/>
    </xf>
    <xf numFmtId="0" fontId="15" fillId="0" borderId="16" xfId="0" applyFont="1" applyBorder="1" applyAlignment="1">
      <alignment horizontal="center" vertical="center"/>
    </xf>
    <xf numFmtId="0" fontId="15" fillId="0" borderId="16" xfId="0" applyFont="1" applyBorder="1" applyAlignment="1">
      <alignment horizontal="center" vertical="center" wrapText="1" shrinkToFit="1"/>
    </xf>
    <xf numFmtId="0" fontId="15" fillId="0" borderId="59" xfId="0" applyFont="1" applyBorder="1" applyAlignment="1">
      <alignment horizontal="center" vertical="center" wrapText="1"/>
    </xf>
    <xf numFmtId="0" fontId="15" fillId="0" borderId="33" xfId="0" applyFont="1" applyBorder="1" applyAlignment="1">
      <alignment horizontal="center" vertical="center" wrapText="1"/>
    </xf>
    <xf numFmtId="0" fontId="15" fillId="0" borderId="33" xfId="0" applyFont="1" applyBorder="1" applyAlignment="1">
      <alignment horizontal="center" vertical="center" wrapText="1" shrinkToFit="1"/>
    </xf>
    <xf numFmtId="0" fontId="15" fillId="0" borderId="32" xfId="0" applyFont="1" applyBorder="1" applyAlignment="1">
      <alignment horizontal="center" vertical="center" wrapText="1"/>
    </xf>
    <xf numFmtId="0" fontId="15" fillId="0" borderId="58" xfId="0" applyFont="1" applyBorder="1" applyAlignment="1">
      <alignment horizontal="center" vertical="center" wrapText="1" shrinkToFit="1"/>
    </xf>
    <xf numFmtId="1" fontId="15" fillId="0" borderId="33" xfId="0" applyNumberFormat="1" applyFont="1" applyBorder="1" applyAlignment="1">
      <alignment horizontal="center" vertical="center" wrapText="1" shrinkToFit="1"/>
    </xf>
    <xf numFmtId="167" fontId="15" fillId="0" borderId="33" xfId="0" applyNumberFormat="1" applyFont="1" applyBorder="1" applyAlignment="1">
      <alignment horizontal="center" vertical="center" wrapText="1" shrinkToFit="1"/>
    </xf>
    <xf numFmtId="167" fontId="15" fillId="0" borderId="32" xfId="0" applyNumberFormat="1" applyFont="1" applyBorder="1" applyAlignment="1">
      <alignment horizontal="center" vertical="center" wrapText="1" shrinkToFit="1"/>
    </xf>
    <xf numFmtId="1" fontId="15" fillId="0" borderId="16" xfId="0" applyNumberFormat="1" applyFont="1" applyBorder="1" applyAlignment="1">
      <alignment horizontal="center" vertical="center" wrapText="1"/>
    </xf>
    <xf numFmtId="0" fontId="15" fillId="0" borderId="24" xfId="0" applyFont="1" applyBorder="1" applyAlignment="1">
      <alignment horizontal="center" vertical="center"/>
    </xf>
    <xf numFmtId="0" fontId="15" fillId="0" borderId="11" xfId="0" applyFont="1" applyBorder="1" applyAlignment="1">
      <alignment horizontal="center" vertical="center"/>
    </xf>
    <xf numFmtId="0" fontId="15" fillId="2" borderId="60" xfId="0" applyFont="1" applyFill="1" applyBorder="1" applyAlignment="1">
      <alignment horizontal="center" vertical="center"/>
    </xf>
    <xf numFmtId="0" fontId="12" fillId="0" borderId="0" xfId="0" applyFont="1" applyAlignment="1">
      <alignment vertical="center"/>
    </xf>
    <xf numFmtId="1" fontId="15" fillId="0" borderId="0" xfId="0" applyNumberFormat="1" applyFont="1" applyAlignment="1">
      <alignment horizontal="center" vertical="center"/>
    </xf>
    <xf numFmtId="1" fontId="15" fillId="0" borderId="16" xfId="0" applyNumberFormat="1" applyFont="1" applyBorder="1" applyAlignment="1">
      <alignment horizontal="center" vertical="center"/>
    </xf>
    <xf numFmtId="0" fontId="15" fillId="0" borderId="16" xfId="0" applyFont="1" applyBorder="1" applyAlignment="1">
      <alignment horizontal="center" vertical="center" wrapText="1"/>
    </xf>
    <xf numFmtId="0" fontId="15" fillId="2" borderId="16" xfId="0" applyFont="1" applyFill="1" applyBorder="1" applyAlignment="1">
      <alignment horizontal="center" vertical="center" wrapText="1"/>
    </xf>
    <xf numFmtId="0" fontId="15" fillId="2" borderId="16" xfId="0" applyFont="1" applyFill="1" applyBorder="1" applyAlignment="1">
      <alignment horizontal="center" vertical="center"/>
    </xf>
    <xf numFmtId="49" fontId="15" fillId="2" borderId="16" xfId="0" applyNumberFormat="1" applyFont="1" applyFill="1" applyBorder="1" applyAlignment="1">
      <alignment horizontal="center" vertical="center"/>
    </xf>
    <xf numFmtId="0" fontId="15" fillId="3" borderId="16" xfId="0" applyFont="1" applyFill="1" applyBorder="1" applyAlignment="1">
      <alignment horizontal="center" vertical="center" wrapText="1"/>
    </xf>
    <xf numFmtId="0" fontId="15" fillId="3" borderId="16" xfId="0" applyFont="1" applyFill="1" applyBorder="1" applyAlignment="1">
      <alignment horizontal="center" vertical="center"/>
    </xf>
    <xf numFmtId="49" fontId="15" fillId="0" borderId="16" xfId="0" applyNumberFormat="1" applyFont="1" applyBorder="1" applyAlignment="1">
      <alignment horizontal="center" vertical="center"/>
    </xf>
    <xf numFmtId="49" fontId="15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14" fillId="0" borderId="0" xfId="0" applyFont="1" applyBorder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164" fontId="15" fillId="0" borderId="16" xfId="1" applyFont="1" applyBorder="1" applyAlignment="1">
      <alignment vertical="center"/>
    </xf>
    <xf numFmtId="0" fontId="0" fillId="0" borderId="2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16" fillId="0" borderId="0" xfId="0" applyFont="1" applyAlignment="1">
      <alignment horizontal="center"/>
    </xf>
    <xf numFmtId="0" fontId="17" fillId="0" borderId="55" xfId="0" applyFont="1" applyBorder="1" applyAlignment="1">
      <alignment horizontal="center" vertical="center"/>
    </xf>
    <xf numFmtId="0" fontId="18" fillId="3" borderId="57" xfId="0" applyFont="1" applyFill="1" applyBorder="1" applyAlignment="1">
      <alignment horizontal="center" vertical="center" wrapText="1"/>
    </xf>
    <xf numFmtId="0" fontId="18" fillId="3" borderId="56" xfId="0" applyFont="1" applyFill="1" applyBorder="1" applyAlignment="1">
      <alignment horizontal="center" vertical="center" wrapText="1"/>
    </xf>
    <xf numFmtId="1" fontId="18" fillId="3" borderId="57" xfId="0" applyNumberFormat="1" applyFont="1" applyFill="1" applyBorder="1" applyAlignment="1">
      <alignment horizontal="center" vertical="center" wrapText="1"/>
    </xf>
    <xf numFmtId="1" fontId="18" fillId="3" borderId="56" xfId="0" applyNumberFormat="1" applyFont="1" applyFill="1" applyBorder="1" applyAlignment="1">
      <alignment horizontal="center" vertical="center" wrapText="1"/>
    </xf>
    <xf numFmtId="0" fontId="18" fillId="3" borderId="55" xfId="0" applyFont="1" applyFill="1" applyBorder="1" applyAlignment="1">
      <alignment horizontal="center" vertical="center" wrapText="1"/>
    </xf>
    <xf numFmtId="0" fontId="18" fillId="3" borderId="67" xfId="0" applyFont="1" applyFill="1" applyBorder="1" applyAlignment="1">
      <alignment horizontal="center" vertical="center" wrapText="1"/>
    </xf>
    <xf numFmtId="0" fontId="19" fillId="9" borderId="55" xfId="0" applyFont="1" applyFill="1" applyBorder="1" applyAlignment="1">
      <alignment horizontal="center" vertical="center" wrapText="1"/>
    </xf>
    <xf numFmtId="0" fontId="19" fillId="9" borderId="68" xfId="0" applyFont="1" applyFill="1" applyBorder="1" applyAlignment="1">
      <alignment horizontal="center" wrapText="1"/>
    </xf>
    <xf numFmtId="0" fontId="19" fillId="9" borderId="69" xfId="0" applyFont="1" applyFill="1" applyBorder="1" applyAlignment="1">
      <alignment horizontal="center" wrapText="1"/>
    </xf>
    <xf numFmtId="0" fontId="19" fillId="9" borderId="70" xfId="0" applyFont="1" applyFill="1" applyBorder="1" applyAlignment="1">
      <alignment horizontal="center" wrapText="1"/>
    </xf>
    <xf numFmtId="0" fontId="12" fillId="5" borderId="0" xfId="0" applyFont="1" applyFill="1"/>
    <xf numFmtId="0" fontId="20" fillId="3" borderId="27" xfId="0" applyFont="1" applyFill="1" applyBorder="1" applyAlignment="1">
      <alignment horizontal="center" vertical="center"/>
    </xf>
    <xf numFmtId="0" fontId="20" fillId="3" borderId="26" xfId="0" applyFont="1" applyFill="1" applyBorder="1" applyAlignment="1">
      <alignment horizontal="center" vertical="center"/>
    </xf>
    <xf numFmtId="2" fontId="21" fillId="3" borderId="54" xfId="0" applyNumberFormat="1" applyFont="1" applyFill="1" applyBorder="1" applyAlignment="1">
      <alignment horizontal="center"/>
    </xf>
    <xf numFmtId="2" fontId="21" fillId="3" borderId="21" xfId="0" applyNumberFormat="1" applyFont="1" applyFill="1" applyBorder="1" applyAlignment="1">
      <alignment horizontal="center"/>
    </xf>
    <xf numFmtId="2" fontId="21" fillId="7" borderId="21" xfId="0" applyNumberFormat="1" applyFont="1" applyFill="1" applyBorder="1" applyAlignment="1">
      <alignment horizontal="center"/>
    </xf>
    <xf numFmtId="0" fontId="21" fillId="3" borderId="21" xfId="0" applyFont="1" applyFill="1" applyBorder="1" applyAlignment="1">
      <alignment horizontal="center"/>
    </xf>
    <xf numFmtId="0" fontId="21" fillId="0" borderId="21" xfId="0" applyFont="1" applyBorder="1" applyAlignment="1">
      <alignment horizontal="center"/>
    </xf>
    <xf numFmtId="1" fontId="21" fillId="7" borderId="21" xfId="0" applyNumberFormat="1" applyFont="1" applyFill="1" applyBorder="1" applyAlignment="1">
      <alignment horizontal="center"/>
    </xf>
    <xf numFmtId="1" fontId="21" fillId="3" borderId="21" xfId="0" applyNumberFormat="1" applyFont="1" applyFill="1" applyBorder="1" applyAlignment="1">
      <alignment horizontal="center"/>
    </xf>
    <xf numFmtId="9" fontId="21" fillId="6" borderId="21" xfId="2" applyFont="1" applyFill="1" applyBorder="1" applyAlignment="1">
      <alignment horizontal="center"/>
    </xf>
    <xf numFmtId="0" fontId="21" fillId="3" borderId="45" xfId="0" applyFont="1" applyFill="1" applyBorder="1" applyAlignment="1">
      <alignment horizontal="center" vertical="center"/>
    </xf>
    <xf numFmtId="0" fontId="20" fillId="3" borderId="0" xfId="0" applyFont="1" applyFill="1" applyBorder="1" applyAlignment="1">
      <alignment horizontal="center" vertical="center"/>
    </xf>
    <xf numFmtId="0" fontId="12" fillId="0" borderId="47" xfId="0" applyFont="1" applyBorder="1" applyAlignment="1">
      <alignment horizontal="center" vertical="center"/>
    </xf>
    <xf numFmtId="0" fontId="12" fillId="0" borderId="45" xfId="0" applyFont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0" fontId="20" fillId="3" borderId="20" xfId="0" applyFont="1" applyFill="1" applyBorder="1" applyAlignment="1">
      <alignment horizontal="center" vertical="center"/>
    </xf>
    <xf numFmtId="2" fontId="21" fillId="3" borderId="53" xfId="0" applyNumberFormat="1" applyFont="1" applyFill="1" applyBorder="1" applyAlignment="1">
      <alignment horizontal="center"/>
    </xf>
    <xf numFmtId="2" fontId="21" fillId="3" borderId="16" xfId="0" applyNumberFormat="1" applyFont="1" applyFill="1" applyBorder="1" applyAlignment="1">
      <alignment horizontal="center"/>
    </xf>
    <xf numFmtId="2" fontId="21" fillId="7" borderId="16" xfId="0" applyNumberFormat="1" applyFont="1" applyFill="1" applyBorder="1" applyAlignment="1">
      <alignment horizontal="center"/>
    </xf>
    <xf numFmtId="0" fontId="21" fillId="3" borderId="16" xfId="0" applyFont="1" applyFill="1" applyBorder="1" applyAlignment="1">
      <alignment horizontal="center"/>
    </xf>
    <xf numFmtId="0" fontId="21" fillId="0" borderId="16" xfId="0" applyFont="1" applyBorder="1" applyAlignment="1">
      <alignment horizontal="center"/>
    </xf>
    <xf numFmtId="1" fontId="21" fillId="7" borderId="16" xfId="0" applyNumberFormat="1" applyFont="1" applyFill="1" applyBorder="1" applyAlignment="1">
      <alignment horizontal="center"/>
    </xf>
    <xf numFmtId="1" fontId="21" fillId="3" borderId="16" xfId="0" applyNumberFormat="1" applyFont="1" applyFill="1" applyBorder="1" applyAlignment="1">
      <alignment horizontal="center"/>
    </xf>
    <xf numFmtId="0" fontId="21" fillId="3" borderId="1" xfId="0" applyFont="1" applyFill="1" applyBorder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2" fontId="21" fillId="3" borderId="0" xfId="0" applyNumberFormat="1" applyFont="1" applyFill="1" applyAlignment="1">
      <alignment horizontal="center"/>
    </xf>
    <xf numFmtId="165" fontId="21" fillId="3" borderId="1" xfId="0" applyNumberFormat="1" applyFont="1" applyFill="1" applyBorder="1" applyAlignment="1">
      <alignment horizontal="center" vertical="center"/>
    </xf>
    <xf numFmtId="2" fontId="20" fillId="0" borderId="16" xfId="0" applyNumberFormat="1" applyFont="1" applyBorder="1" applyAlignment="1">
      <alignment horizontal="center" vertical="center"/>
    </xf>
    <xf numFmtId="0" fontId="12" fillId="0" borderId="18" xfId="0" applyFont="1" applyBorder="1"/>
    <xf numFmtId="0" fontId="12" fillId="0" borderId="1" xfId="0" applyFont="1" applyBorder="1"/>
    <xf numFmtId="0" fontId="12" fillId="0" borderId="16" xfId="0" applyFont="1" applyBorder="1"/>
    <xf numFmtId="0" fontId="20" fillId="3" borderId="15" xfId="0" applyFont="1" applyFill="1" applyBorder="1" applyAlignment="1">
      <alignment horizontal="center" vertical="center"/>
    </xf>
    <xf numFmtId="2" fontId="20" fillId="0" borderId="48" xfId="0" applyNumberFormat="1" applyFont="1" applyBorder="1" applyAlignment="1">
      <alignment horizontal="center" vertical="center"/>
    </xf>
    <xf numFmtId="0" fontId="12" fillId="0" borderId="66" xfId="0" applyFont="1" applyBorder="1"/>
    <xf numFmtId="0" fontId="12" fillId="0" borderId="49" xfId="0" applyFont="1" applyBorder="1"/>
    <xf numFmtId="0" fontId="12" fillId="0" borderId="48" xfId="0" applyFont="1" applyBorder="1"/>
    <xf numFmtId="0" fontId="22" fillId="4" borderId="9" xfId="0" applyFont="1" applyFill="1" applyBorder="1" applyAlignment="1">
      <alignment horizontal="center" vertical="center"/>
    </xf>
    <xf numFmtId="166" fontId="20" fillId="4" borderId="8" xfId="0" applyNumberFormat="1" applyFont="1" applyFill="1" applyBorder="1" applyAlignment="1">
      <alignment horizontal="center" vertical="center"/>
    </xf>
    <xf numFmtId="166" fontId="20" fillId="4" borderId="7" xfId="0" applyNumberFormat="1" applyFont="1" applyFill="1" applyBorder="1" applyAlignment="1">
      <alignment horizontal="center" vertical="center"/>
    </xf>
    <xf numFmtId="1" fontId="20" fillId="4" borderId="7" xfId="0" applyNumberFormat="1" applyFont="1" applyFill="1" applyBorder="1" applyAlignment="1">
      <alignment horizontal="center" vertical="center"/>
    </xf>
    <xf numFmtId="9" fontId="20" fillId="4" borderId="28" xfId="2" applyFont="1" applyFill="1" applyBorder="1" applyAlignment="1">
      <alignment horizontal="center" vertical="center"/>
    </xf>
    <xf numFmtId="2" fontId="20" fillId="4" borderId="7" xfId="0" applyNumberFormat="1" applyFont="1" applyFill="1" applyBorder="1" applyAlignment="1">
      <alignment horizontal="center" vertical="center"/>
    </xf>
    <xf numFmtId="165" fontId="20" fillId="4" borderId="7" xfId="0" applyNumberFormat="1" applyFont="1" applyFill="1" applyBorder="1" applyAlignment="1">
      <alignment horizontal="center" vertical="center"/>
    </xf>
    <xf numFmtId="2" fontId="20" fillId="4" borderId="6" xfId="0" applyNumberFormat="1" applyFont="1" applyFill="1" applyBorder="1" applyAlignment="1">
      <alignment horizontal="center" vertical="center"/>
    </xf>
    <xf numFmtId="2" fontId="20" fillId="4" borderId="28" xfId="0" applyNumberFormat="1" applyFont="1" applyFill="1" applyBorder="1" applyAlignment="1">
      <alignment horizontal="center" vertical="center"/>
    </xf>
    <xf numFmtId="0" fontId="22" fillId="4" borderId="4" xfId="0" applyFont="1" applyFill="1" applyBorder="1" applyAlignment="1">
      <alignment horizontal="center" vertical="center"/>
    </xf>
    <xf numFmtId="166" fontId="20" fillId="4" borderId="3" xfId="0" applyNumberFormat="1" applyFont="1" applyFill="1" applyBorder="1" applyAlignment="1">
      <alignment horizontal="center" vertical="center"/>
    </xf>
    <xf numFmtId="166" fontId="20" fillId="4" borderId="2" xfId="0" applyNumberFormat="1" applyFont="1" applyFill="1" applyBorder="1" applyAlignment="1">
      <alignment horizontal="center" vertical="center"/>
    </xf>
    <xf numFmtId="1" fontId="20" fillId="4" borderId="2" xfId="0" applyNumberFormat="1" applyFont="1" applyFill="1" applyBorder="1" applyAlignment="1">
      <alignment horizontal="center" vertical="center"/>
    </xf>
    <xf numFmtId="9" fontId="20" fillId="4" borderId="2" xfId="2" applyFont="1" applyFill="1" applyBorder="1" applyAlignment="1">
      <alignment horizontal="center" vertical="center"/>
    </xf>
    <xf numFmtId="2" fontId="20" fillId="4" borderId="2" xfId="0" applyNumberFormat="1" applyFont="1" applyFill="1" applyBorder="1" applyAlignment="1">
      <alignment horizontal="center" vertical="center"/>
    </xf>
    <xf numFmtId="165" fontId="20" fillId="4" borderId="2" xfId="0" applyNumberFormat="1" applyFont="1" applyFill="1" applyBorder="1" applyAlignment="1">
      <alignment horizontal="center" vertical="center"/>
    </xf>
    <xf numFmtId="2" fontId="20" fillId="4" borderId="1" xfId="0" applyNumberFormat="1" applyFont="1" applyFill="1" applyBorder="1" applyAlignment="1">
      <alignment horizontal="center" vertical="center"/>
    </xf>
    <xf numFmtId="0" fontId="22" fillId="4" borderId="5" xfId="0" applyFont="1" applyFill="1" applyBorder="1" applyAlignment="1">
      <alignment horizontal="center" vertical="center"/>
    </xf>
    <xf numFmtId="9" fontId="20" fillId="4" borderId="30" xfId="2" applyFont="1" applyFill="1" applyBorder="1" applyAlignment="1">
      <alignment horizontal="center" vertical="center"/>
    </xf>
    <xf numFmtId="2" fontId="20" fillId="4" borderId="50" xfId="0" applyNumberFormat="1" applyFont="1" applyFill="1" applyBorder="1" applyAlignment="1">
      <alignment horizontal="center" vertical="center"/>
    </xf>
    <xf numFmtId="2" fontId="21" fillId="3" borderId="25" xfId="0" applyNumberFormat="1" applyFont="1" applyFill="1" applyBorder="1" applyAlignment="1">
      <alignment horizontal="center"/>
    </xf>
    <xf numFmtId="2" fontId="21" fillId="3" borderId="22" xfId="0" applyNumberFormat="1" applyFont="1" applyFill="1" applyBorder="1" applyAlignment="1">
      <alignment horizontal="center"/>
    </xf>
    <xf numFmtId="2" fontId="21" fillId="7" borderId="22" xfId="0" applyNumberFormat="1" applyFont="1" applyFill="1" applyBorder="1" applyAlignment="1">
      <alignment horizontal="center"/>
    </xf>
    <xf numFmtId="165" fontId="21" fillId="3" borderId="22" xfId="0" applyNumberFormat="1" applyFont="1" applyFill="1" applyBorder="1" applyAlignment="1">
      <alignment horizontal="center"/>
    </xf>
    <xf numFmtId="1" fontId="21" fillId="0" borderId="22" xfId="0" applyNumberFormat="1" applyFont="1" applyBorder="1" applyAlignment="1">
      <alignment horizontal="center"/>
    </xf>
    <xf numFmtId="1" fontId="21" fillId="7" borderId="52" xfId="0" applyNumberFormat="1" applyFont="1" applyFill="1" applyBorder="1" applyAlignment="1">
      <alignment horizontal="center"/>
    </xf>
    <xf numFmtId="1" fontId="21" fillId="3" borderId="22" xfId="0" applyNumberFormat="1" applyFont="1" applyFill="1" applyBorder="1" applyAlignment="1">
      <alignment horizontal="center"/>
    </xf>
    <xf numFmtId="9" fontId="21" fillId="6" borderId="16" xfId="2" applyFont="1" applyFill="1" applyBorder="1" applyAlignment="1">
      <alignment horizontal="center"/>
    </xf>
    <xf numFmtId="165" fontId="21" fillId="3" borderId="6" xfId="0" applyNumberFormat="1" applyFont="1" applyFill="1" applyBorder="1" applyAlignment="1">
      <alignment horizontal="center" vertical="center"/>
    </xf>
    <xf numFmtId="0" fontId="20" fillId="3" borderId="10" xfId="0" applyFont="1" applyFill="1" applyBorder="1" applyAlignment="1">
      <alignment horizontal="center" vertical="center"/>
    </xf>
    <xf numFmtId="2" fontId="21" fillId="3" borderId="18" xfId="0" applyNumberFormat="1" applyFont="1" applyFill="1" applyBorder="1" applyAlignment="1">
      <alignment horizontal="center"/>
    </xf>
    <xf numFmtId="165" fontId="21" fillId="3" borderId="16" xfId="0" applyNumberFormat="1" applyFont="1" applyFill="1" applyBorder="1" applyAlignment="1">
      <alignment horizontal="center"/>
    </xf>
    <xf numFmtId="1" fontId="21" fillId="0" borderId="16" xfId="0" applyNumberFormat="1" applyFont="1" applyBorder="1" applyAlignment="1">
      <alignment horizontal="center"/>
    </xf>
    <xf numFmtId="1" fontId="21" fillId="7" borderId="17" xfId="0" applyNumberFormat="1" applyFont="1" applyFill="1" applyBorder="1" applyAlignment="1">
      <alignment horizontal="center"/>
    </xf>
    <xf numFmtId="2" fontId="20" fillId="7" borderId="16" xfId="0" applyNumberFormat="1" applyFont="1" applyFill="1" applyBorder="1" applyAlignment="1">
      <alignment horizontal="center" vertical="center"/>
    </xf>
    <xf numFmtId="2" fontId="20" fillId="7" borderId="11" xfId="0" applyNumberFormat="1" applyFont="1" applyFill="1" applyBorder="1" applyAlignment="1">
      <alignment horizontal="center" vertical="center"/>
    </xf>
    <xf numFmtId="166" fontId="20" fillId="4" borderId="51" xfId="0" applyNumberFormat="1" applyFont="1" applyFill="1" applyBorder="1" applyAlignment="1">
      <alignment horizontal="center" vertical="center"/>
    </xf>
    <xf numFmtId="166" fontId="20" fillId="4" borderId="50" xfId="0" applyNumberFormat="1" applyFont="1" applyFill="1" applyBorder="1" applyAlignment="1">
      <alignment horizontal="center" vertical="center"/>
    </xf>
    <xf numFmtId="1" fontId="20" fillId="4" borderId="50" xfId="0" applyNumberFormat="1" applyFont="1" applyFill="1" applyBorder="1" applyAlignment="1">
      <alignment horizontal="center" vertical="center"/>
    </xf>
    <xf numFmtId="165" fontId="20" fillId="4" borderId="50" xfId="0" applyNumberFormat="1" applyFont="1" applyFill="1" applyBorder="1" applyAlignment="1">
      <alignment horizontal="center" vertical="center"/>
    </xf>
    <xf numFmtId="2" fontId="20" fillId="4" borderId="49" xfId="0" applyNumberFormat="1" applyFont="1" applyFill="1" applyBorder="1" applyAlignment="1">
      <alignment horizontal="center" vertical="center"/>
    </xf>
    <xf numFmtId="0" fontId="21" fillId="3" borderId="47" xfId="0" applyFont="1" applyFill="1" applyBorder="1" applyAlignment="1">
      <alignment horizontal="center"/>
    </xf>
    <xf numFmtId="166" fontId="21" fillId="7" borderId="21" xfId="0" applyNumberFormat="1" applyFont="1" applyFill="1" applyBorder="1" applyAlignment="1">
      <alignment horizontal="center"/>
    </xf>
    <xf numFmtId="1" fontId="21" fillId="0" borderId="21" xfId="0" applyNumberFormat="1" applyFont="1" applyBorder="1" applyAlignment="1">
      <alignment horizontal="center"/>
    </xf>
    <xf numFmtId="1" fontId="21" fillId="7" borderId="41" xfId="0" applyNumberFormat="1" applyFont="1" applyFill="1" applyBorder="1" applyAlignment="1">
      <alignment horizontal="center"/>
    </xf>
    <xf numFmtId="165" fontId="21" fillId="3" borderId="45" xfId="0" applyNumberFormat="1" applyFont="1" applyFill="1" applyBorder="1" applyAlignment="1">
      <alignment horizontal="center" vertical="center"/>
    </xf>
    <xf numFmtId="0" fontId="21" fillId="3" borderId="18" xfId="0" applyFont="1" applyFill="1" applyBorder="1" applyAlignment="1">
      <alignment horizontal="center"/>
    </xf>
    <xf numFmtId="166" fontId="21" fillId="7" borderId="16" xfId="0" applyNumberFormat="1" applyFont="1" applyFill="1" applyBorder="1" applyAlignment="1">
      <alignment horizontal="center"/>
    </xf>
    <xf numFmtId="2" fontId="20" fillId="0" borderId="16" xfId="2" applyNumberFormat="1" applyFont="1" applyFill="1" applyBorder="1" applyAlignment="1">
      <alignment horizontal="center" vertical="center"/>
    </xf>
    <xf numFmtId="2" fontId="20" fillId="0" borderId="11" xfId="2" applyNumberFormat="1" applyFont="1" applyFill="1" applyBorder="1" applyAlignment="1">
      <alignment horizontal="center" vertical="center"/>
    </xf>
    <xf numFmtId="9" fontId="20" fillId="4" borderId="7" xfId="2" applyFont="1" applyFill="1" applyBorder="1" applyAlignment="1">
      <alignment horizontal="center" vertical="center"/>
    </xf>
    <xf numFmtId="2" fontId="21" fillId="3" borderId="47" xfId="0" applyNumberFormat="1" applyFont="1" applyFill="1" applyBorder="1" applyAlignment="1">
      <alignment horizontal="center"/>
    </xf>
    <xf numFmtId="2" fontId="21" fillId="3" borderId="46" xfId="0" applyNumberFormat="1" applyFont="1" applyFill="1" applyBorder="1" applyAlignment="1">
      <alignment horizontal="center"/>
    </xf>
    <xf numFmtId="2" fontId="21" fillId="3" borderId="45" xfId="0" applyNumberFormat="1" applyFont="1" applyFill="1" applyBorder="1" applyAlignment="1">
      <alignment horizontal="center" vertical="center"/>
    </xf>
    <xf numFmtId="2" fontId="21" fillId="3" borderId="1" xfId="0" applyNumberFormat="1" applyFont="1" applyFill="1" applyBorder="1" applyAlignment="1">
      <alignment horizontal="center" vertical="center"/>
    </xf>
    <xf numFmtId="166" fontId="20" fillId="4" borderId="30" xfId="0" applyNumberFormat="1" applyFont="1" applyFill="1" applyBorder="1" applyAlignment="1">
      <alignment horizontal="center" vertical="center"/>
    </xf>
    <xf numFmtId="1" fontId="20" fillId="4" borderId="30" xfId="0" applyNumberFormat="1" applyFont="1" applyFill="1" applyBorder="1" applyAlignment="1">
      <alignment horizontal="center" vertical="center"/>
    </xf>
    <xf numFmtId="0" fontId="21" fillId="8" borderId="44" xfId="0" applyFont="1" applyFill="1" applyBorder="1" applyAlignment="1">
      <alignment horizontal="center"/>
    </xf>
    <xf numFmtId="0" fontId="21" fillId="8" borderId="43" xfId="0" applyFont="1" applyFill="1" applyBorder="1" applyAlignment="1">
      <alignment horizontal="center"/>
    </xf>
    <xf numFmtId="0" fontId="21" fillId="8" borderId="42" xfId="0" applyFont="1" applyFill="1" applyBorder="1" applyAlignment="1">
      <alignment horizontal="center"/>
    </xf>
    <xf numFmtId="0" fontId="21" fillId="0" borderId="33" xfId="3" applyFont="1" applyBorder="1" applyAlignment="1">
      <alignment horizontal="center"/>
    </xf>
    <xf numFmtId="0" fontId="21" fillId="3" borderId="33" xfId="3" applyFont="1" applyFill="1" applyBorder="1" applyAlignment="1">
      <alignment horizontal="center" vertical="center" shrinkToFit="1"/>
    </xf>
    <xf numFmtId="0" fontId="21" fillId="3" borderId="33" xfId="3" applyFont="1" applyFill="1" applyBorder="1" applyAlignment="1">
      <alignment horizontal="center"/>
    </xf>
    <xf numFmtId="2" fontId="21" fillId="0" borderId="33" xfId="3" applyNumberFormat="1" applyFont="1" applyBorder="1" applyAlignment="1">
      <alignment horizontal="center"/>
    </xf>
    <xf numFmtId="0" fontId="21" fillId="2" borderId="33" xfId="3" applyFont="1" applyFill="1" applyBorder="1" applyAlignment="1">
      <alignment horizontal="center"/>
    </xf>
    <xf numFmtId="1" fontId="21" fillId="0" borderId="33" xfId="3" applyNumberFormat="1" applyFont="1" applyBorder="1" applyAlignment="1">
      <alignment horizontal="center"/>
    </xf>
    <xf numFmtId="9" fontId="20" fillId="6" borderId="23" xfId="2" applyFont="1" applyFill="1" applyBorder="1" applyAlignment="1">
      <alignment horizontal="center" vertical="center"/>
    </xf>
    <xf numFmtId="0" fontId="21" fillId="0" borderId="35" xfId="3" applyFont="1" applyBorder="1" applyAlignment="1">
      <alignment horizontal="center" vertical="center"/>
    </xf>
    <xf numFmtId="9" fontId="20" fillId="6" borderId="17" xfId="2" applyFont="1" applyFill="1" applyBorder="1" applyAlignment="1">
      <alignment horizontal="center" vertical="center"/>
    </xf>
    <xf numFmtId="0" fontId="21" fillId="0" borderId="18" xfId="0" applyFont="1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0" fontId="21" fillId="0" borderId="16" xfId="0" applyFont="1" applyBorder="1" applyAlignment="1">
      <alignment horizontal="center" vertical="center"/>
    </xf>
    <xf numFmtId="2" fontId="21" fillId="7" borderId="16" xfId="0" applyNumberFormat="1" applyFont="1" applyFill="1" applyBorder="1" applyAlignment="1">
      <alignment horizontal="center" vertical="center"/>
    </xf>
    <xf numFmtId="0" fontId="21" fillId="3" borderId="33" xfId="3" applyFont="1" applyFill="1" applyBorder="1" applyAlignment="1">
      <alignment horizontal="center" vertical="center"/>
    </xf>
    <xf numFmtId="0" fontId="21" fillId="3" borderId="33" xfId="0" applyFont="1" applyFill="1" applyBorder="1" applyAlignment="1">
      <alignment horizontal="center"/>
    </xf>
    <xf numFmtId="0" fontId="21" fillId="0" borderId="33" xfId="0" applyFont="1" applyBorder="1" applyAlignment="1">
      <alignment horizontal="center"/>
    </xf>
    <xf numFmtId="1" fontId="21" fillId="0" borderId="33" xfId="0" applyNumberFormat="1" applyFont="1" applyBorder="1" applyAlignment="1">
      <alignment horizontal="center"/>
    </xf>
    <xf numFmtId="2" fontId="21" fillId="3" borderId="33" xfId="0" applyNumberFormat="1" applyFont="1" applyFill="1" applyBorder="1" applyAlignment="1">
      <alignment horizontal="center"/>
    </xf>
    <xf numFmtId="166" fontId="20" fillId="4" borderId="28" xfId="0" applyNumberFormat="1" applyFont="1" applyFill="1" applyBorder="1" applyAlignment="1">
      <alignment horizontal="center" vertical="center"/>
    </xf>
    <xf numFmtId="1" fontId="20" fillId="4" borderId="28" xfId="0" applyNumberFormat="1" applyFont="1" applyFill="1" applyBorder="1" applyAlignment="1">
      <alignment horizontal="center" vertical="center"/>
    </xf>
    <xf numFmtId="0" fontId="21" fillId="3" borderId="19" xfId="3" applyFont="1" applyFill="1" applyBorder="1" applyAlignment="1">
      <alignment horizontal="center"/>
    </xf>
    <xf numFmtId="2" fontId="21" fillId="0" borderId="19" xfId="3" applyNumberFormat="1" applyFont="1" applyBorder="1" applyAlignment="1">
      <alignment horizontal="center"/>
    </xf>
    <xf numFmtId="2" fontId="21" fillId="3" borderId="19" xfId="3" applyNumberFormat="1" applyFont="1" applyFill="1" applyBorder="1" applyAlignment="1">
      <alignment horizontal="center"/>
    </xf>
    <xf numFmtId="2" fontId="21" fillId="2" borderId="19" xfId="3" applyNumberFormat="1" applyFont="1" applyFill="1" applyBorder="1" applyAlignment="1">
      <alignment horizontal="center"/>
    </xf>
    <xf numFmtId="1" fontId="21" fillId="0" borderId="19" xfId="3" applyNumberFormat="1" applyFont="1" applyBorder="1" applyAlignment="1">
      <alignment horizontal="center"/>
    </xf>
    <xf numFmtId="1" fontId="21" fillId="2" borderId="19" xfId="3" applyNumberFormat="1" applyFont="1" applyFill="1" applyBorder="1" applyAlignment="1">
      <alignment horizontal="center"/>
    </xf>
    <xf numFmtId="0" fontId="21" fillId="0" borderId="19" xfId="3" applyFont="1" applyBorder="1" applyAlignment="1">
      <alignment horizontal="center"/>
    </xf>
    <xf numFmtId="0" fontId="21" fillId="0" borderId="31" xfId="3" applyFont="1" applyBorder="1" applyAlignment="1">
      <alignment horizontal="center" vertical="center"/>
    </xf>
    <xf numFmtId="0" fontId="21" fillId="3" borderId="16" xfId="3" applyFont="1" applyFill="1" applyBorder="1" applyAlignment="1">
      <alignment horizontal="center"/>
    </xf>
    <xf numFmtId="0" fontId="21" fillId="3" borderId="41" xfId="3" applyFont="1" applyFill="1" applyBorder="1" applyAlignment="1">
      <alignment horizontal="center"/>
    </xf>
    <xf numFmtId="0" fontId="21" fillId="3" borderId="17" xfId="3" applyFont="1" applyFill="1" applyBorder="1" applyAlignment="1">
      <alignment horizontal="center"/>
    </xf>
    <xf numFmtId="0" fontId="21" fillId="0" borderId="16" xfId="3" applyFont="1" applyBorder="1" applyAlignment="1">
      <alignment horizontal="center"/>
    </xf>
    <xf numFmtId="2" fontId="21" fillId="0" borderId="16" xfId="3" applyNumberFormat="1" applyFont="1" applyBorder="1" applyAlignment="1">
      <alignment horizontal="center"/>
    </xf>
    <xf numFmtId="2" fontId="21" fillId="2" borderId="16" xfId="3" applyNumberFormat="1" applyFont="1" applyFill="1" applyBorder="1" applyAlignment="1">
      <alignment horizontal="center"/>
    </xf>
    <xf numFmtId="0" fontId="21" fillId="2" borderId="16" xfId="3" applyFont="1" applyFill="1" applyBorder="1" applyAlignment="1">
      <alignment horizontal="center"/>
    </xf>
    <xf numFmtId="0" fontId="21" fillId="0" borderId="29" xfId="3" applyFont="1" applyBorder="1" applyAlignment="1">
      <alignment horizontal="center" vertical="center"/>
    </xf>
    <xf numFmtId="2" fontId="21" fillId="0" borderId="16" xfId="0" applyNumberFormat="1" applyFont="1" applyBorder="1" applyAlignment="1">
      <alignment horizontal="center"/>
    </xf>
    <xf numFmtId="1" fontId="21" fillId="0" borderId="16" xfId="2" applyNumberFormat="1" applyFont="1" applyFill="1" applyBorder="1" applyAlignment="1">
      <alignment horizontal="center"/>
    </xf>
    <xf numFmtId="0" fontId="20" fillId="3" borderId="19" xfId="0" applyFont="1" applyFill="1" applyBorder="1" applyAlignment="1">
      <alignment horizontal="center" vertical="center"/>
    </xf>
    <xf numFmtId="0" fontId="21" fillId="3" borderId="34" xfId="3" applyFont="1" applyFill="1" applyBorder="1" applyAlignment="1">
      <alignment horizontal="center"/>
    </xf>
    <xf numFmtId="2" fontId="21" fillId="3" borderId="33" xfId="3" applyNumberFormat="1" applyFont="1" applyFill="1" applyBorder="1" applyAlignment="1">
      <alignment horizontal="center"/>
    </xf>
    <xf numFmtId="0" fontId="21" fillId="3" borderId="34" xfId="0" applyFont="1" applyFill="1" applyBorder="1" applyAlignment="1">
      <alignment horizontal="center"/>
    </xf>
    <xf numFmtId="2" fontId="21" fillId="0" borderId="33" xfId="0" applyNumberFormat="1" applyFont="1" applyBorder="1" applyAlignment="1">
      <alignment horizontal="center"/>
    </xf>
    <xf numFmtId="0" fontId="21" fillId="2" borderId="19" xfId="3" applyFont="1" applyFill="1" applyBorder="1" applyAlignment="1">
      <alignment horizontal="center"/>
    </xf>
    <xf numFmtId="9" fontId="20" fillId="6" borderId="16" xfId="2" applyFont="1" applyFill="1" applyBorder="1" applyAlignment="1">
      <alignment horizontal="center" vertical="center"/>
    </xf>
    <xf numFmtId="2" fontId="21" fillId="3" borderId="16" xfId="3" applyNumberFormat="1" applyFont="1" applyFill="1" applyBorder="1" applyAlignment="1">
      <alignment horizontal="center"/>
    </xf>
    <xf numFmtId="166" fontId="20" fillId="4" borderId="37" xfId="0" applyNumberFormat="1" applyFont="1" applyFill="1" applyBorder="1" applyAlignment="1">
      <alignment horizontal="center" vertical="center"/>
    </xf>
    <xf numFmtId="0" fontId="21" fillId="0" borderId="11" xfId="3" applyFont="1" applyBorder="1" applyAlignment="1">
      <alignment horizontal="center"/>
    </xf>
    <xf numFmtId="0" fontId="21" fillId="0" borderId="11" xfId="0" applyFont="1" applyBorder="1" applyAlignment="1">
      <alignment horizontal="center"/>
    </xf>
    <xf numFmtId="166" fontId="20" fillId="4" borderId="36" xfId="0" applyNumberFormat="1" applyFont="1" applyFill="1" applyBorder="1" applyAlignment="1">
      <alignment horizontal="center" vertical="center"/>
    </xf>
    <xf numFmtId="0" fontId="22" fillId="4" borderId="40" xfId="0" applyFont="1" applyFill="1" applyBorder="1" applyAlignment="1">
      <alignment horizontal="center" vertical="center"/>
    </xf>
    <xf numFmtId="0" fontId="20" fillId="3" borderId="16" xfId="0" applyFont="1" applyFill="1" applyBorder="1" applyAlignment="1">
      <alignment horizontal="center" vertical="center"/>
    </xf>
    <xf numFmtId="0" fontId="21" fillId="0" borderId="16" xfId="3" applyFont="1" applyBorder="1" applyAlignment="1">
      <alignment horizontal="center" shrinkToFit="1"/>
    </xf>
    <xf numFmtId="0" fontId="22" fillId="4" borderId="39" xfId="0" applyFont="1" applyFill="1" applyBorder="1" applyAlignment="1">
      <alignment horizontal="center" vertical="center"/>
    </xf>
    <xf numFmtId="165" fontId="20" fillId="4" borderId="30" xfId="0" applyNumberFormat="1" applyFont="1" applyFill="1" applyBorder="1" applyAlignment="1">
      <alignment horizontal="center" vertical="center"/>
    </xf>
    <xf numFmtId="0" fontId="21" fillId="3" borderId="33" xfId="3" applyFont="1" applyFill="1" applyBorder="1" applyAlignment="1">
      <alignment horizontal="center" shrinkToFit="1"/>
    </xf>
    <xf numFmtId="1" fontId="21" fillId="0" borderId="32" xfId="3" applyNumberFormat="1" applyFont="1" applyBorder="1" applyAlignment="1">
      <alignment horizontal="center"/>
    </xf>
    <xf numFmtId="0" fontId="21" fillId="0" borderId="32" xfId="3" applyFont="1" applyBorder="1" applyAlignment="1">
      <alignment horizontal="center"/>
    </xf>
    <xf numFmtId="0" fontId="21" fillId="0" borderId="16" xfId="3" applyFont="1" applyBorder="1" applyAlignment="1">
      <alignment horizontal="center" vertical="center"/>
    </xf>
    <xf numFmtId="2" fontId="20" fillId="0" borderId="21" xfId="2" applyNumberFormat="1" applyFont="1" applyFill="1" applyBorder="1" applyAlignment="1">
      <alignment horizontal="center" vertical="center"/>
    </xf>
    <xf numFmtId="1" fontId="21" fillId="0" borderId="32" xfId="0" applyNumberFormat="1" applyFont="1" applyBorder="1" applyAlignment="1">
      <alignment horizontal="center"/>
    </xf>
    <xf numFmtId="0" fontId="21" fillId="0" borderId="38" xfId="3" applyFont="1" applyBorder="1" applyAlignment="1">
      <alignment horizontal="center" vertical="center"/>
    </xf>
    <xf numFmtId="0" fontId="20" fillId="3" borderId="14" xfId="0" applyFont="1" applyFill="1" applyBorder="1" applyAlignment="1">
      <alignment horizontal="center" vertical="center"/>
    </xf>
    <xf numFmtId="0" fontId="21" fillId="3" borderId="21" xfId="3" applyFont="1" applyFill="1" applyBorder="1" applyAlignment="1">
      <alignment horizontal="center"/>
    </xf>
    <xf numFmtId="9" fontId="20" fillId="6" borderId="12" xfId="2" applyFont="1" applyFill="1" applyBorder="1" applyAlignment="1">
      <alignment horizontal="center" vertical="center"/>
    </xf>
    <xf numFmtId="0" fontId="21" fillId="0" borderId="0" xfId="3" applyFont="1" applyAlignment="1">
      <alignment horizontal="center"/>
    </xf>
    <xf numFmtId="2" fontId="21" fillId="3" borderId="17" xfId="3" applyNumberFormat="1" applyFont="1" applyFill="1" applyBorder="1" applyAlignment="1">
      <alignment horizontal="center"/>
    </xf>
    <xf numFmtId="2" fontId="20" fillId="3" borderId="25" xfId="0" applyNumberFormat="1" applyFont="1" applyFill="1" applyBorder="1" applyAlignment="1">
      <alignment horizontal="center" vertical="center"/>
    </xf>
    <xf numFmtId="2" fontId="20" fillId="3" borderId="22" xfId="0" applyNumberFormat="1" applyFont="1" applyFill="1" applyBorder="1" applyAlignment="1">
      <alignment horizontal="center" vertical="center"/>
    </xf>
    <xf numFmtId="2" fontId="20" fillId="7" borderId="22" xfId="0" applyNumberFormat="1" applyFont="1" applyFill="1" applyBorder="1" applyAlignment="1">
      <alignment horizontal="center" vertical="center"/>
    </xf>
    <xf numFmtId="2" fontId="20" fillId="7" borderId="24" xfId="0" applyNumberFormat="1" applyFont="1" applyFill="1" applyBorder="1" applyAlignment="1">
      <alignment horizontal="center" vertical="center"/>
    </xf>
    <xf numFmtId="2" fontId="20" fillId="3" borderId="24" xfId="0" applyNumberFormat="1" applyFont="1" applyFill="1" applyBorder="1" applyAlignment="1">
      <alignment horizontal="center" vertical="center"/>
    </xf>
    <xf numFmtId="1" fontId="20" fillId="0" borderId="24" xfId="0" applyNumberFormat="1" applyFont="1" applyBorder="1" applyAlignment="1">
      <alignment horizontal="center" vertical="center"/>
    </xf>
    <xf numFmtId="1" fontId="20" fillId="7" borderId="23" xfId="0" applyNumberFormat="1" applyFont="1" applyFill="1" applyBorder="1" applyAlignment="1">
      <alignment horizontal="center" vertical="center"/>
    </xf>
    <xf numFmtId="1" fontId="20" fillId="3" borderId="24" xfId="0" applyNumberFormat="1" applyFont="1" applyFill="1" applyBorder="1" applyAlignment="1">
      <alignment horizontal="center" vertical="center"/>
    </xf>
    <xf numFmtId="2" fontId="20" fillId="0" borderId="22" xfId="2" applyNumberFormat="1" applyFont="1" applyFill="1" applyBorder="1" applyAlignment="1">
      <alignment horizontal="center" vertical="center"/>
    </xf>
    <xf numFmtId="165" fontId="20" fillId="0" borderId="21" xfId="2" applyNumberFormat="1" applyFont="1" applyFill="1" applyBorder="1" applyAlignment="1">
      <alignment horizontal="center" vertical="center"/>
    </xf>
    <xf numFmtId="2" fontId="20" fillId="3" borderId="18" xfId="0" applyNumberFormat="1" applyFont="1" applyFill="1" applyBorder="1" applyAlignment="1">
      <alignment horizontal="center" vertical="center"/>
    </xf>
    <xf numFmtId="2" fontId="20" fillId="3" borderId="16" xfId="0" applyNumberFormat="1" applyFont="1" applyFill="1" applyBorder="1" applyAlignment="1">
      <alignment horizontal="center" vertical="center"/>
    </xf>
    <xf numFmtId="1" fontId="20" fillId="0" borderId="16" xfId="0" applyNumberFormat="1" applyFont="1" applyBorder="1" applyAlignment="1">
      <alignment horizontal="center" vertical="center"/>
    </xf>
    <xf numFmtId="1" fontId="20" fillId="7" borderId="17" xfId="0" applyNumberFormat="1" applyFont="1" applyFill="1" applyBorder="1" applyAlignment="1">
      <alignment horizontal="center" vertical="center"/>
    </xf>
    <xf numFmtId="1" fontId="20" fillId="3" borderId="16" xfId="0" applyNumberFormat="1" applyFont="1" applyFill="1" applyBorder="1" applyAlignment="1">
      <alignment horizontal="center" vertical="center"/>
    </xf>
    <xf numFmtId="2" fontId="20" fillId="3" borderId="13" xfId="0" applyNumberFormat="1" applyFont="1" applyFill="1" applyBorder="1" applyAlignment="1">
      <alignment horizontal="center" vertical="center"/>
    </xf>
    <xf numFmtId="2" fontId="20" fillId="3" borderId="11" xfId="0" applyNumberFormat="1" applyFont="1" applyFill="1" applyBorder="1" applyAlignment="1">
      <alignment horizontal="center" vertical="center"/>
    </xf>
    <xf numFmtId="1" fontId="20" fillId="0" borderId="11" xfId="0" applyNumberFormat="1" applyFont="1" applyBorder="1" applyAlignment="1">
      <alignment horizontal="center" vertical="center"/>
    </xf>
    <xf numFmtId="1" fontId="20" fillId="7" borderId="12" xfId="0" applyNumberFormat="1" applyFont="1" applyFill="1" applyBorder="1" applyAlignment="1">
      <alignment horizontal="center" vertical="center"/>
    </xf>
    <xf numFmtId="1" fontId="20" fillId="3" borderId="11" xfId="0" applyNumberFormat="1" applyFont="1" applyFill="1" applyBorder="1" applyAlignment="1">
      <alignment horizontal="center" vertical="center"/>
    </xf>
    <xf numFmtId="0" fontId="22" fillId="3" borderId="9" xfId="0" applyFont="1" applyFill="1" applyBorder="1" applyAlignment="1">
      <alignment horizontal="center" vertical="center"/>
    </xf>
    <xf numFmtId="166" fontId="20" fillId="2" borderId="8" xfId="0" applyNumberFormat="1" applyFont="1" applyFill="1" applyBorder="1" applyAlignment="1">
      <alignment horizontal="center" vertical="center"/>
    </xf>
    <xf numFmtId="166" fontId="20" fillId="2" borderId="7" xfId="0" applyNumberFormat="1" applyFont="1" applyFill="1" applyBorder="1" applyAlignment="1">
      <alignment horizontal="center" vertical="center"/>
    </xf>
    <xf numFmtId="1" fontId="20" fillId="2" borderId="7" xfId="0" applyNumberFormat="1" applyFont="1" applyFill="1" applyBorder="1" applyAlignment="1">
      <alignment horizontal="center" vertical="center"/>
    </xf>
    <xf numFmtId="9" fontId="20" fillId="2" borderId="7" xfId="2" applyFont="1" applyFill="1" applyBorder="1" applyAlignment="1">
      <alignment horizontal="center" vertical="center"/>
    </xf>
    <xf numFmtId="165" fontId="20" fillId="2" borderId="7" xfId="0" applyNumberFormat="1" applyFont="1" applyFill="1" applyBorder="1" applyAlignment="1">
      <alignment horizontal="center" vertical="center"/>
    </xf>
    <xf numFmtId="2" fontId="20" fillId="2" borderId="6" xfId="0" applyNumberFormat="1" applyFont="1" applyFill="1" applyBorder="1" applyAlignment="1">
      <alignment horizontal="center" vertical="center"/>
    </xf>
    <xf numFmtId="0" fontId="22" fillId="3" borderId="4" xfId="0" applyFont="1" applyFill="1" applyBorder="1" applyAlignment="1">
      <alignment horizontal="center" vertical="center"/>
    </xf>
    <xf numFmtId="166" fontId="20" fillId="2" borderId="3" xfId="0" applyNumberFormat="1" applyFont="1" applyFill="1" applyBorder="1" applyAlignment="1">
      <alignment horizontal="center" vertical="center"/>
    </xf>
    <xf numFmtId="166" fontId="20" fillId="2" borderId="2" xfId="0" applyNumberFormat="1" applyFont="1" applyFill="1" applyBorder="1" applyAlignment="1">
      <alignment horizontal="center" vertical="center"/>
    </xf>
    <xf numFmtId="1" fontId="20" fillId="2" borderId="2" xfId="0" applyNumberFormat="1" applyFont="1" applyFill="1" applyBorder="1" applyAlignment="1">
      <alignment horizontal="center" vertical="center"/>
    </xf>
    <xf numFmtId="165" fontId="20" fillId="2" borderId="2" xfId="0" applyNumberFormat="1" applyFont="1" applyFill="1" applyBorder="1" applyAlignment="1">
      <alignment horizontal="center" vertical="center"/>
    </xf>
    <xf numFmtId="2" fontId="20" fillId="2" borderId="1" xfId="0" applyNumberFormat="1" applyFont="1" applyFill="1" applyBorder="1" applyAlignment="1">
      <alignment horizontal="center" vertical="center"/>
    </xf>
    <xf numFmtId="166" fontId="20" fillId="2" borderId="30" xfId="0" applyNumberFormat="1" applyFont="1" applyFill="1" applyBorder="1" applyAlignment="1">
      <alignment horizontal="center" vertical="center"/>
    </xf>
    <xf numFmtId="9" fontId="20" fillId="2" borderId="28" xfId="2" applyFont="1" applyFill="1" applyBorder="1" applyAlignment="1">
      <alignment horizontal="center" vertical="center"/>
    </xf>
    <xf numFmtId="0" fontId="12" fillId="0" borderId="0" xfId="0" applyFont="1" applyFill="1"/>
    <xf numFmtId="2" fontId="20" fillId="4" borderId="30" xfId="0" applyNumberFormat="1" applyFont="1" applyFill="1" applyBorder="1" applyAlignment="1">
      <alignment horizontal="center" vertical="center"/>
    </xf>
    <xf numFmtId="0" fontId="23" fillId="0" borderId="16" xfId="0" applyFont="1" applyBorder="1"/>
    <xf numFmtId="0" fontId="21" fillId="0" borderId="25" xfId="0" applyFont="1" applyBorder="1" applyAlignment="1">
      <alignment horizontal="center" vertical="center"/>
    </xf>
    <xf numFmtId="0" fontId="21" fillId="0" borderId="22" xfId="0" applyFont="1" applyBorder="1" applyAlignment="1">
      <alignment horizontal="center" vertical="center"/>
    </xf>
    <xf numFmtId="0" fontId="21" fillId="0" borderId="6" xfId="0" applyFont="1" applyBorder="1" applyAlignment="1">
      <alignment horizontal="center" vertical="center"/>
    </xf>
    <xf numFmtId="0" fontId="23" fillId="0" borderId="18" xfId="0" applyFont="1" applyBorder="1"/>
    <xf numFmtId="0" fontId="23" fillId="0" borderId="1" xfId="0" applyFont="1" applyBorder="1"/>
    <xf numFmtId="0" fontId="23" fillId="0" borderId="66" xfId="0" applyFont="1" applyBorder="1"/>
    <xf numFmtId="0" fontId="23" fillId="0" borderId="48" xfId="0" applyFont="1" applyBorder="1"/>
    <xf numFmtId="0" fontId="23" fillId="0" borderId="49" xfId="0" applyFont="1" applyBorder="1"/>
    <xf numFmtId="0" fontId="0" fillId="0" borderId="25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7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11" xfId="0" applyBorder="1" applyAlignment="1">
      <alignment horizontal="center"/>
    </xf>
    <xf numFmtId="0" fontId="21" fillId="0" borderId="52" xfId="0" applyFont="1" applyBorder="1" applyAlignment="1">
      <alignment horizontal="center" vertical="center"/>
    </xf>
    <xf numFmtId="0" fontId="21" fillId="0" borderId="17" xfId="0" applyFont="1" applyBorder="1" applyAlignment="1">
      <alignment horizontal="center" vertical="center"/>
    </xf>
    <xf numFmtId="0" fontId="23" fillId="0" borderId="17" xfId="0" applyFont="1" applyBorder="1"/>
    <xf numFmtId="0" fontId="23" fillId="0" borderId="72" xfId="0" applyFont="1" applyBorder="1"/>
    <xf numFmtId="0" fontId="11" fillId="0" borderId="33" xfId="0" applyFont="1" applyBorder="1" applyAlignment="1">
      <alignment horizontal="center" vertical="center" wrapText="1"/>
    </xf>
    <xf numFmtId="0" fontId="11" fillId="0" borderId="33" xfId="0" applyFont="1" applyBorder="1" applyAlignment="1">
      <alignment horizontal="center" vertical="center" wrapText="1" shrinkToFit="1"/>
    </xf>
    <xf numFmtId="0" fontId="11" fillId="0" borderId="59" xfId="0" applyFont="1" applyBorder="1" applyAlignment="1">
      <alignment horizontal="center" vertical="center" wrapText="1"/>
    </xf>
    <xf numFmtId="49" fontId="11" fillId="0" borderId="33" xfId="0" applyNumberFormat="1" applyFont="1" applyBorder="1" applyAlignment="1">
      <alignment horizontal="center" vertical="center" wrapText="1" shrinkToFit="1"/>
    </xf>
    <xf numFmtId="167" fontId="11" fillId="0" borderId="33" xfId="0" applyNumberFormat="1" applyFont="1" applyBorder="1" applyAlignment="1">
      <alignment horizontal="center" vertical="center" wrapText="1" shrinkToFit="1"/>
    </xf>
    <xf numFmtId="0" fontId="11" fillId="0" borderId="73" xfId="0" applyFont="1" applyBorder="1" applyAlignment="1">
      <alignment horizontal="center" vertical="center" wrapText="1" shrinkToFit="1"/>
    </xf>
    <xf numFmtId="0" fontId="11" fillId="0" borderId="16" xfId="0" applyFont="1" applyBorder="1" applyAlignment="1">
      <alignment horizontal="center" vertical="center" wrapText="1" shrinkToFit="1"/>
    </xf>
    <xf numFmtId="0" fontId="11" fillId="0" borderId="48" xfId="0" applyFont="1" applyBorder="1" applyAlignment="1">
      <alignment horizontal="center" vertical="center" wrapText="1" shrinkToFit="1"/>
    </xf>
    <xf numFmtId="0" fontId="24" fillId="11" borderId="0" xfId="0" applyFont="1" applyFill="1" applyAlignment="1">
      <alignment horizontal="center" vertical="center" wrapText="1"/>
    </xf>
    <xf numFmtId="0" fontId="25" fillId="11" borderId="64" xfId="0" applyFont="1" applyFill="1" applyBorder="1" applyAlignment="1">
      <alignment horizontal="center" vertical="center" wrapText="1" shrinkToFit="1"/>
    </xf>
    <xf numFmtId="0" fontId="25" fillId="11" borderId="18" xfId="0" applyFont="1" applyFill="1" applyBorder="1" applyAlignment="1">
      <alignment horizontal="center" vertical="center" wrapText="1" shrinkToFit="1"/>
    </xf>
    <xf numFmtId="0" fontId="25" fillId="11" borderId="13" xfId="0" applyFont="1" applyFill="1" applyBorder="1" applyAlignment="1">
      <alignment horizontal="center" vertical="center" wrapText="1" shrinkToFit="1"/>
    </xf>
    <xf numFmtId="0" fontId="25" fillId="11" borderId="74" xfId="0" applyFont="1" applyFill="1" applyBorder="1" applyAlignment="1">
      <alignment horizontal="center" vertical="center" wrapText="1" shrinkToFit="1"/>
    </xf>
    <xf numFmtId="0" fontId="25" fillId="11" borderId="75" xfId="0" applyFont="1" applyFill="1" applyBorder="1" applyAlignment="1">
      <alignment horizontal="center" vertical="center" wrapText="1" shrinkToFit="1"/>
    </xf>
    <xf numFmtId="0" fontId="25" fillId="11" borderId="76" xfId="0" applyFont="1" applyFill="1" applyBorder="1" applyAlignment="1">
      <alignment horizontal="center" vertical="center" wrapText="1" shrinkToFit="1"/>
    </xf>
    <xf numFmtId="0" fontId="25" fillId="11" borderId="77" xfId="0" applyFont="1" applyFill="1" applyBorder="1" applyAlignment="1">
      <alignment horizontal="center" vertical="center" wrapText="1" shrinkToFit="1"/>
    </xf>
    <xf numFmtId="0" fontId="25" fillId="11" borderId="66" xfId="0" applyFont="1" applyFill="1" applyBorder="1" applyAlignment="1">
      <alignment horizontal="center" vertical="center" wrapText="1" shrinkToFit="1"/>
    </xf>
    <xf numFmtId="0" fontId="25" fillId="11" borderId="63" xfId="0" applyFont="1" applyFill="1" applyBorder="1" applyAlignment="1">
      <alignment horizontal="center" vertical="center" wrapText="1" shrinkToFit="1"/>
    </xf>
    <xf numFmtId="0" fontId="25" fillId="11" borderId="62" xfId="0" applyFont="1" applyFill="1" applyBorder="1" applyAlignment="1">
      <alignment horizontal="center" vertical="center" wrapText="1" shrinkToFit="1"/>
    </xf>
    <xf numFmtId="168" fontId="15" fillId="0" borderId="16" xfId="1" applyNumberFormat="1" applyFont="1" applyBorder="1" applyAlignment="1">
      <alignment horizontal="center" vertical="center"/>
    </xf>
    <xf numFmtId="2" fontId="15" fillId="0" borderId="16" xfId="0" applyNumberFormat="1" applyFont="1" applyBorder="1" applyAlignment="1">
      <alignment horizontal="center" vertical="center"/>
    </xf>
    <xf numFmtId="0" fontId="10" fillId="10" borderId="0" xfId="0" applyFont="1" applyFill="1" applyAlignment="1">
      <alignment horizontal="center" vertical="center"/>
    </xf>
    <xf numFmtId="0" fontId="10" fillId="10" borderId="0" xfId="0" applyFont="1" applyFill="1" applyAlignment="1">
      <alignment horizontal="center" vertical="center"/>
    </xf>
    <xf numFmtId="0" fontId="0" fillId="0" borderId="0" xfId="0" applyAlignment="1">
      <alignment horizontal="center"/>
    </xf>
  </cellXfs>
  <cellStyles count="4">
    <cellStyle name="Comma" xfId="1" builtinId="3"/>
    <cellStyle name="Normal" xfId="0" builtinId="0"/>
    <cellStyle name="Normal 3 2" xfId="3" xr:uid="{2D6542A1-FAC2-40FC-95C2-DF93416F9B21}"/>
    <cellStyle name="Percent" xfId="2" builtinId="5"/>
  </cellStyles>
  <dxfs count="9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</font>
      <alignment horizontal="center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auto="1"/>
      </font>
      <alignment horizontal="center" vertical="center" textRotation="0" indent="0" justifyLastLine="0" readingOrder="0"/>
    </dxf>
    <dxf>
      <alignment horizontal="center" vertical="center" textRotation="0" indent="0" justifyLastLine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002060"/>
        <name val="Franklin Gothic Book"/>
        <family val="2"/>
        <scheme val="none"/>
      </font>
      <alignment horizontal="center" vertical="center" textRotation="0" wrapText="1" indent="0" justifyLastLine="0" shrinkToFit="1" readingOrder="0"/>
      <border diagonalUp="0" diagonalDown="0" outline="0">
        <left/>
        <right/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002060"/>
        <name val="Franklin Gothic Book"/>
        <family val="2"/>
        <scheme val="none"/>
      </font>
      <alignment horizontal="center" vertical="center" textRotation="0" wrapText="1" indent="0" justifyLastLine="0" shrinkToFit="1" readingOrder="0"/>
      <border diagonalUp="0" diagonalDown="0" outline="0">
        <left/>
        <right/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002060"/>
        <name val="Franklin Gothic Book"/>
        <family val="2"/>
        <scheme val="none"/>
      </font>
      <alignment horizontal="center" vertical="center" textRotation="0" wrapText="1" indent="0" justifyLastLine="0" shrinkToFit="1" readingOrder="0"/>
      <border diagonalUp="0" diagonalDown="0" outline="0">
        <left/>
        <right/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002060"/>
        <name val="Franklin Gothic Book"/>
        <family val="2"/>
        <scheme val="none"/>
      </font>
      <alignment horizontal="center" vertical="center" textRotation="0" wrapText="1" indent="0" justifyLastLine="0" shrinkToFit="1" readingOrder="0"/>
      <border diagonalUp="0" diagonalDown="0" outline="0">
        <left/>
        <right/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002060"/>
        <name val="Franklin Gothic Book"/>
        <family val="2"/>
        <scheme val="none"/>
      </font>
      <alignment horizontal="center" vertical="center" textRotation="0" wrapText="1" indent="0" justifyLastLine="0" shrinkToFit="1" readingOrder="0"/>
      <border diagonalUp="0" diagonalDown="0" outline="0">
        <left/>
        <right/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002060"/>
        <name val="Franklin Gothic Book"/>
        <family val="2"/>
        <scheme val="none"/>
      </font>
      <alignment horizontal="center" vertical="center" textRotation="0" wrapText="1" indent="0" justifyLastLine="0" shrinkToFit="1" readingOrder="0"/>
      <border diagonalUp="0" diagonalDown="0" outline="0">
        <left/>
        <right/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002060"/>
        <name val="Franklin Gothic Book"/>
        <family val="2"/>
        <scheme val="none"/>
      </font>
      <alignment horizontal="center" vertical="center" textRotation="0" wrapText="1" indent="0" justifyLastLine="0" shrinkToFit="1" readingOrder="0"/>
      <border diagonalUp="0" diagonalDown="0" outline="0">
        <left/>
        <right/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002060"/>
        <name val="Franklin Gothic Book"/>
        <family val="2"/>
        <scheme val="none"/>
      </font>
      <alignment horizontal="center" vertical="center" textRotation="0" wrapText="1" indent="0" justifyLastLine="0" shrinkToFit="1" readingOrder="0"/>
      <border diagonalUp="0" diagonalDown="0" outline="0">
        <left/>
        <right/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002060"/>
        <name val="Franklin Gothic Book"/>
        <family val="2"/>
        <scheme val="none"/>
      </font>
      <alignment horizontal="center" vertical="center" textRotation="0" wrapText="1" indent="0" justifyLastLine="0" shrinkToFit="1" readingOrder="0"/>
      <border diagonalUp="0" diagonalDown="0" outline="0">
        <left/>
        <right/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002060"/>
        <name val="Franklin Gothic Book"/>
        <family val="2"/>
        <scheme val="none"/>
      </font>
      <alignment horizontal="center" vertical="center" textRotation="0" wrapText="1" indent="0" justifyLastLine="0" shrinkToFit="1" readingOrder="0"/>
      <border diagonalUp="0" diagonalDown="0" outline="0">
        <left/>
        <right/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002060"/>
        <name val="Franklin Gothic Book"/>
        <family val="2"/>
        <scheme val="none"/>
      </font>
      <alignment horizontal="center" vertical="center" textRotation="0" wrapText="1" indent="0" justifyLastLine="0" shrinkToFit="1" readingOrder="0"/>
      <border diagonalUp="0" diagonalDown="0" outline="0">
        <left/>
        <right/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002060"/>
        <name val="Franklin Gothic Book"/>
        <family val="2"/>
        <scheme val="none"/>
      </font>
      <alignment horizontal="center" vertical="center" textRotation="0" wrapText="1" indent="0" justifyLastLine="0" shrinkToFit="1" readingOrder="0"/>
      <border diagonalUp="0" diagonalDown="0" outline="0">
        <left/>
        <right/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002060"/>
        <name val="Franklin Gothic Book"/>
        <family val="2"/>
        <scheme val="none"/>
      </font>
      <alignment horizontal="center" vertical="center" textRotation="0" wrapText="1" indent="0" justifyLastLine="0" shrinkToFit="1" readingOrder="0"/>
      <border diagonalUp="0" diagonalDown="0" outline="0">
        <left/>
        <right/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002060"/>
        <name val="Franklin Gothic Book"/>
        <family val="2"/>
        <scheme val="none"/>
      </font>
      <alignment horizontal="center" vertical="center" textRotation="0" wrapText="1" indent="0" justifyLastLine="0" shrinkToFit="1" readingOrder="0"/>
      <border diagonalUp="0" diagonalDown="0" outline="0">
        <left/>
        <right/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002060"/>
        <name val="Franklin Gothic Book"/>
        <family val="2"/>
        <scheme val="none"/>
      </font>
      <alignment horizontal="center" vertical="center" textRotation="0" wrapText="1" indent="0" justifyLastLine="0" shrinkToFit="1" readingOrder="0"/>
      <border diagonalUp="0" diagonalDown="0" outline="0">
        <left/>
        <right/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002060"/>
        <name val="Franklin Gothic Book"/>
        <family val="2"/>
        <scheme val="none"/>
      </font>
      <alignment horizontal="center" vertical="center" textRotation="0" wrapText="1" indent="0" justifyLastLine="0" shrinkToFit="1" readingOrder="0"/>
      <border diagonalUp="0" diagonalDown="0" outline="0">
        <left/>
        <right/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002060"/>
        <name val="Franklin Gothic Book"/>
        <family val="2"/>
        <scheme val="none"/>
      </font>
      <alignment horizontal="center" vertical="center" textRotation="0" wrapText="1" indent="0" justifyLastLine="0" shrinkToFit="1" readingOrder="0"/>
      <border diagonalUp="0" diagonalDown="0" outline="0">
        <left/>
        <right/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002060"/>
        <name val="Franklin Gothic Book"/>
        <family val="2"/>
        <scheme val="none"/>
      </font>
      <alignment horizontal="center" vertical="center" textRotation="0" wrapText="1" indent="0" justifyLastLine="0" shrinkToFit="1" readingOrder="0"/>
      <border diagonalUp="0" diagonalDown="0" outline="0">
        <left/>
        <right/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002060"/>
        <name val="Franklin Gothic Book"/>
        <family val="2"/>
        <scheme val="none"/>
      </font>
      <alignment horizontal="center" vertical="center" textRotation="0" wrapText="1" indent="0" justifyLastLine="0" shrinkToFit="1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002060"/>
        <name val="Franklin Gothic Book"/>
        <family val="2"/>
        <scheme val="none"/>
      </font>
      <alignment horizontal="center" vertical="center" textRotation="0" wrapText="1" indent="0" justifyLastLine="0" shrinkToFit="1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002060"/>
        <name val="Franklin Gothic Book"/>
        <family val="2"/>
        <scheme val="none"/>
      </font>
      <alignment horizontal="center" vertical="center" textRotation="0" wrapText="1" indent="0" justifyLastLine="0" shrinkToFit="1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002060"/>
        <name val="Franklin Gothic Book"/>
        <family val="2"/>
        <scheme val="none"/>
      </font>
      <alignment horizontal="center" vertical="center" textRotation="0" wrapText="1" indent="0" justifyLastLine="0" shrinkToFit="1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002060"/>
        <name val="Franklin Gothic Book"/>
        <family val="2"/>
        <scheme val="none"/>
      </font>
      <alignment horizontal="center" vertical="center" textRotation="0" wrapText="1" indent="0" justifyLastLine="0" shrinkToFit="1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002060"/>
        <name val="Franklin Gothic Book"/>
        <family val="2"/>
        <scheme val="none"/>
      </font>
      <alignment horizontal="center" vertical="center" textRotation="0" wrapText="1" indent="0" justifyLastLine="0" shrinkToFit="1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002060"/>
        <name val="Franklin Gothic Book"/>
        <family val="2"/>
        <scheme val="none"/>
      </font>
      <alignment horizontal="center" vertical="center" textRotation="0" wrapText="1" indent="0" justifyLastLine="0" shrinkToFit="1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002060"/>
        <name val="Franklin Gothic Book"/>
        <family val="2"/>
        <scheme val="none"/>
      </font>
      <alignment horizontal="center" vertical="center" textRotation="0" wrapText="1" indent="0" justifyLastLine="0" shrinkToFit="1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002060"/>
        <name val="Franklin Gothic Book"/>
        <family val="2"/>
        <scheme val="none"/>
      </font>
      <alignment horizontal="center" vertical="center" textRotation="0" wrapText="1" indent="0" justifyLastLine="0" shrinkToFit="1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002060"/>
        <name val="Franklin Gothic Book"/>
        <family val="2"/>
        <scheme val="none"/>
      </font>
      <alignment horizontal="center" vertical="center" textRotation="0" wrapText="1" indent="0" justifyLastLine="0" shrinkToFit="1" readingOrder="0"/>
      <border diagonalUp="0" diagonalDown="0" outline="0">
        <left/>
        <right/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002060"/>
        <name val="Franklin Gothic Book"/>
        <family val="2"/>
        <scheme val="none"/>
      </font>
      <alignment horizontal="center" vertical="center" textRotation="0" wrapText="1" indent="0" justifyLastLine="0" shrinkToFit="1" readingOrder="0"/>
      <border diagonalUp="0" diagonalDown="0" outline="0">
        <left/>
        <right/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002060"/>
        <name val="Franklin Gothic Book"/>
        <family val="2"/>
        <scheme val="none"/>
      </font>
      <alignment horizontal="center" vertical="center" textRotation="0" wrapText="1" indent="0" justifyLastLine="0" shrinkToFit="1" readingOrder="0"/>
      <border diagonalUp="0" diagonalDown="0" outline="0">
        <left/>
        <right/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002060"/>
        <name val="Franklin Gothic Book"/>
        <family val="2"/>
        <scheme val="none"/>
      </font>
      <alignment horizontal="center" vertical="center" textRotation="0" wrapText="1" indent="0" justifyLastLine="0" shrinkToFit="1" readingOrder="0"/>
      <border diagonalUp="0" diagonalDown="0" outline="0">
        <left/>
        <right/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002060"/>
        <name val="Franklin Gothic Book"/>
        <family val="2"/>
        <scheme val="none"/>
      </font>
      <alignment horizontal="center" vertical="center" textRotation="0" wrapText="1" indent="0" justifyLastLine="0" shrinkToFit="1" readingOrder="0"/>
      <border diagonalUp="0" diagonalDown="0" outline="0">
        <left/>
        <right/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002060"/>
        <name val="Franklin Gothic Book"/>
        <family val="2"/>
        <scheme val="none"/>
      </font>
      <alignment horizontal="center" vertical="center" textRotation="0" wrapText="1" indent="0" justifyLastLine="0" shrinkToFit="1" readingOrder="0"/>
      <border diagonalUp="0" diagonalDown="0" outline="0">
        <left/>
        <right/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002060"/>
        <name val="Franklin Gothic Book"/>
        <family val="2"/>
        <scheme val="none"/>
      </font>
      <alignment horizontal="center" vertical="center" textRotation="0" wrapText="1" indent="0" justifyLastLine="0" shrinkToFit="1" readingOrder="0"/>
      <border diagonalUp="0" diagonalDown="0" outline="0">
        <left/>
        <right/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002060"/>
        <name val="Franklin Gothic Book"/>
        <family val="2"/>
        <scheme val="none"/>
      </font>
      <alignment horizontal="center" vertical="center" textRotation="0" wrapText="1" indent="0" justifyLastLine="0" shrinkToFit="1" readingOrder="0"/>
      <border diagonalUp="0" diagonalDown="0" outline="0">
        <left/>
        <right/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002060"/>
        <name val="Franklin Gothic Book"/>
        <family val="2"/>
        <scheme val="none"/>
      </font>
      <alignment horizontal="center" vertical="center" textRotation="0" wrapText="1" indent="0" justifyLastLine="0" shrinkToFit="1" readingOrder="0"/>
      <border diagonalUp="0" diagonalDown="0" outline="0">
        <left/>
        <right/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002060"/>
        <name val="Franklin Gothic Book"/>
        <family val="2"/>
        <scheme val="none"/>
      </font>
      <alignment horizontal="center" vertical="center" textRotation="0" wrapText="1" indent="0" justifyLastLine="0" shrinkToFit="1" readingOrder="0"/>
      <border diagonalUp="0" diagonalDown="0" outline="0">
        <left/>
        <right/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002060"/>
        <name val="Franklin Gothic Book"/>
        <family val="2"/>
        <scheme val="none"/>
      </font>
      <alignment horizontal="center" vertical="center" textRotation="0" wrapText="1" indent="0" justifyLastLine="0" shrinkToFit="1" readingOrder="0"/>
      <border diagonalUp="0" diagonalDown="0" outline="0">
        <left/>
        <right/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002060"/>
        <name val="Franklin Gothic Book"/>
        <family val="2"/>
        <scheme val="none"/>
      </font>
      <alignment horizontal="center" vertical="center" textRotation="0" wrapText="1" indent="0" justifyLastLine="0" shrinkToFit="1" readingOrder="0"/>
      <border diagonalUp="0" diagonalDown="0" outline="0">
        <left/>
        <right/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002060"/>
        <name val="Franklin Gothic Book"/>
        <family val="2"/>
        <scheme val="none"/>
      </font>
      <alignment horizontal="center" vertical="center" textRotation="0" wrapText="1" indent="0" justifyLastLine="0" shrinkToFit="1" readingOrder="0"/>
      <border diagonalUp="0" diagonalDown="0" outline="0">
        <left/>
        <right/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002060"/>
        <name val="Franklin Gothic Book"/>
        <family val="2"/>
        <scheme val="none"/>
      </font>
      <alignment horizontal="center" vertical="center" textRotation="0" wrapText="1" indent="0" justifyLastLine="0" shrinkToFit="1" readingOrder="0"/>
      <border diagonalUp="0" diagonalDown="0" outline="0">
        <left/>
        <right/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002060"/>
        <name val="Franklin Gothic Book"/>
        <family val="2"/>
        <scheme val="none"/>
      </font>
      <alignment horizontal="center" vertical="center" textRotation="0" wrapText="1" indent="0" justifyLastLine="0" shrinkToFit="1" readingOrder="0"/>
      <border diagonalUp="0" diagonalDown="0" outline="0">
        <left/>
        <right/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002060"/>
        <name val="Franklin Gothic Book"/>
        <family val="2"/>
        <scheme val="none"/>
      </font>
      <alignment horizontal="center" vertical="center" textRotation="0" wrapText="1" indent="0" justifyLastLine="0" shrinkToFit="1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002060"/>
        <name val="Franklin Gothic Book"/>
        <family val="2"/>
        <scheme val="none"/>
      </font>
      <alignment horizontal="center" vertical="center" textRotation="0" wrapText="1" indent="0" justifyLastLine="0" shrinkToFit="1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002060"/>
        <name val="Franklin Gothic Book"/>
        <family val="2"/>
        <scheme val="none"/>
      </font>
      <alignment horizontal="center" vertical="center" textRotation="0" wrapText="1" indent="0" justifyLastLine="0" shrinkToFit="1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002060"/>
        <name val="Franklin Gothic Book"/>
        <family val="2"/>
        <scheme val="none"/>
      </font>
      <alignment horizontal="center" vertical="center" textRotation="0" wrapText="1" indent="0" justifyLastLine="0" shrinkToFit="1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002060"/>
        <name val="Franklin Gothic Book"/>
        <family val="2"/>
        <scheme val="none"/>
      </font>
      <alignment horizontal="center" vertical="center" textRotation="0" wrapText="1" indent="0" justifyLastLine="0" shrinkToFit="1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002060"/>
        <name val="Franklin Gothic Book"/>
        <family val="2"/>
        <scheme val="none"/>
      </font>
      <alignment horizontal="center" vertical="center" textRotation="0" wrapText="1" indent="0" justifyLastLine="0" shrinkToFit="1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002060"/>
        <name val="Franklin Gothic Book"/>
        <family val="2"/>
        <scheme val="none"/>
      </font>
      <alignment horizontal="center" vertical="center" textRotation="0" wrapText="1" indent="0" justifyLastLine="0" shrinkToFit="1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002060"/>
        <name val="Franklin Gothic Book"/>
        <family val="2"/>
        <scheme val="none"/>
      </font>
      <alignment horizontal="center" vertical="center" textRotation="0" wrapText="1" indent="0" justifyLastLine="0" shrinkToFit="1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002060"/>
        <name val="Franklin Gothic Book"/>
        <family val="2"/>
        <scheme val="none"/>
      </font>
      <alignment horizontal="center" vertical="center" textRotation="0" wrapText="1" indent="0" justifyLastLine="0" shrinkToFit="1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002060"/>
        <name val="Franklin Gothic Book"/>
        <family val="2"/>
        <scheme val="none"/>
      </font>
      <alignment horizontal="center" vertical="center" textRotation="0" wrapText="1" indent="0" justifyLastLine="0" shrinkToFit="1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002060"/>
        <name val="Franklin Gothic Book"/>
        <family val="2"/>
        <scheme val="none"/>
      </font>
      <alignment horizontal="center" vertical="center" textRotation="0" wrapText="1" indent="0" justifyLastLine="0" shrinkToFit="1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002060"/>
        <name val="Franklin Gothic Book"/>
        <family val="2"/>
        <scheme val="none"/>
      </font>
      <alignment horizontal="center" vertical="center" textRotation="0" wrapText="1" indent="0" justifyLastLine="0" shrinkToFit="1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002060"/>
        <name val="Franklin Gothic Book"/>
        <family val="2"/>
        <scheme val="none"/>
      </font>
      <alignment horizontal="center" vertical="center" textRotation="0" wrapText="1" indent="0" justifyLastLine="0" shrinkToFit="1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002060"/>
        <name val="Franklin Gothic Book"/>
        <family val="2"/>
        <scheme val="none"/>
      </font>
      <alignment horizontal="center" vertical="center" textRotation="0" wrapText="1" indent="0" justifyLastLine="0" shrinkToFit="1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002060"/>
        <name val="Franklin Gothic Book"/>
        <family val="2"/>
        <scheme val="none"/>
      </font>
      <alignment horizontal="center" vertical="center" textRotation="0" wrapText="1" indent="0" justifyLastLine="0" shrinkToFit="1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002060"/>
        <name val="Franklin Gothic Book"/>
        <family val="2"/>
        <scheme val="none"/>
      </font>
      <alignment horizontal="center" vertical="center" textRotation="0" wrapText="1" indent="0" justifyLastLine="0" shrinkToFit="1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002060"/>
        <name val="Franklin Gothic Book"/>
        <family val="2"/>
        <scheme val="none"/>
      </font>
      <alignment horizontal="center" vertical="center" textRotation="0" wrapText="1" indent="0" justifyLastLine="0" shrinkToFit="1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002060"/>
        <name val="Franklin Gothic Book"/>
        <family val="2"/>
        <scheme val="none"/>
      </font>
      <alignment horizontal="center" vertical="center" textRotation="0" wrapText="1" indent="0" justifyLastLine="0" shrinkToFit="1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002060"/>
        <name val="Franklin Gothic Book"/>
        <family val="2"/>
        <scheme val="none"/>
      </font>
      <alignment horizontal="center" vertical="center" textRotation="0" wrapText="1" indent="0" justifyLastLine="0" shrinkToFit="1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002060"/>
        <name val="Franklin Gothic Book"/>
        <family val="2"/>
        <scheme val="none"/>
      </font>
      <alignment horizontal="center" vertical="center" textRotation="0" wrapText="1" indent="0" justifyLastLine="0" shrinkToFit="1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002060"/>
        <name val="Franklin Gothic Book"/>
        <family val="2"/>
        <scheme val="none"/>
      </font>
      <alignment horizontal="center" vertical="center" textRotation="0" wrapText="1" indent="0" justifyLastLine="0" shrinkToFit="1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002060"/>
        <name val="Franklin Gothic Book"/>
        <family val="2"/>
        <scheme val="none"/>
      </font>
      <alignment horizontal="center" vertical="center" textRotation="0" wrapText="1" indent="0" justifyLastLine="0" shrinkToFit="1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002060"/>
        <name val="Franklin Gothic Book"/>
        <family val="2"/>
        <scheme val="none"/>
      </font>
      <alignment horizontal="center" vertical="center" textRotation="0" wrapText="1" indent="0" justifyLastLine="0" shrinkToFit="1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002060"/>
        <name val="Franklin Gothic Book"/>
        <family val="2"/>
        <scheme val="none"/>
      </font>
      <alignment horizontal="center" vertical="center" textRotation="0" wrapText="1" indent="0" justifyLastLine="0" shrinkToFit="1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002060"/>
        <name val="Franklin Gothic Book"/>
        <family val="2"/>
        <scheme val="none"/>
      </font>
      <alignment horizontal="center" vertical="center" textRotation="0" wrapText="1" indent="0" justifyLastLine="0" shrinkToFit="1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002060"/>
        <name val="Franklin Gothic Book"/>
        <family val="2"/>
        <scheme val="none"/>
      </font>
      <alignment horizontal="center" vertical="center" textRotation="0" wrapText="1" indent="0" justifyLastLine="0" shrinkToFit="1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002060"/>
        <name val="Franklin Gothic Book"/>
        <family val="2"/>
        <scheme val="none"/>
      </font>
      <alignment horizontal="center" vertical="center" textRotation="0" wrapText="1" indent="0" justifyLastLine="0" shrinkToFit="1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002060"/>
        <name val="Franklin Gothic Book"/>
        <family val="2"/>
        <scheme val="none"/>
      </font>
      <alignment horizontal="center" vertical="center" textRotation="0" wrapText="1" indent="0" justifyLastLine="0" shrinkToFit="1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002060"/>
        <name val="Franklin Gothic Book"/>
        <family val="2"/>
        <scheme val="none"/>
      </font>
      <alignment horizontal="center" vertical="center" textRotation="0" wrapText="1" indent="0" justifyLastLine="0" shrinkToFit="1" readingOrder="0"/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002060"/>
        <name val="Franklin Gothic Book"/>
        <family val="2"/>
        <scheme val="none"/>
      </font>
      <alignment horizontal="center" vertical="center" textRotation="0" wrapText="1" indent="0" justifyLastLine="0" shrinkToFit="1" readingOrder="0"/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002060"/>
        <name val="Franklin Gothic Book"/>
        <family val="2"/>
        <scheme val="none"/>
      </font>
      <alignment horizontal="center" vertical="center" textRotation="0" wrapText="1" indent="0" justifyLastLine="0" shrinkToFit="1" readingOrder="0"/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002060"/>
        <name val="Franklin Gothic Book"/>
        <family val="2"/>
        <scheme val="none"/>
      </font>
      <alignment horizontal="general" vertical="center" textRotation="0" wrapText="1" indent="0" justifyLastLine="0" shrinkToFit="1" readingOrder="0"/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002060"/>
        <name val="Franklin Gothic Book"/>
        <family val="2"/>
        <scheme val="none"/>
      </font>
      <alignment horizontal="center" vertical="center" textRotation="0" wrapText="1" indent="0" justifyLastLine="0" shrinkToFit="1" readingOrder="0"/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002060"/>
        <name val="Franklin Gothic Book"/>
        <family val="2"/>
        <scheme val="none"/>
      </font>
      <alignment horizontal="center" vertical="center" textRotation="0" wrapText="1" indent="0" justifyLastLine="0" shrinkToFit="1" readingOrder="0"/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002060"/>
        <name val="Franklin Gothic Book"/>
        <family val="2"/>
        <scheme val="none"/>
      </font>
      <alignment horizontal="center" vertical="center" textRotation="0" wrapText="1" indent="0" justifyLastLine="0" shrinkToFit="1" readingOrder="0"/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002060"/>
        <name val="Franklin Gothic Book"/>
        <family val="2"/>
        <scheme val="none"/>
      </font>
      <alignment horizontal="center" vertical="center" textRotation="0" wrapText="1" indent="0" justifyLastLine="0" shrinkToFit="1" readingOrder="0"/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002060"/>
        <name val="Franklin Gothic Book"/>
        <family val="2"/>
        <scheme val="none"/>
      </font>
      <alignment horizontal="center" vertical="center" textRotation="0" wrapText="1" indent="0" justifyLastLine="0" shrinkToFit="1" readingOrder="0"/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002060"/>
        <name val="Franklin Gothic Book"/>
        <family val="2"/>
        <scheme val="none"/>
      </font>
      <alignment horizontal="center" vertical="center" textRotation="0" wrapText="1" indent="0" justifyLastLine="0" shrinkToFit="1" readingOrder="0"/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002060"/>
        <name val="Franklin Gothic Book"/>
        <family val="2"/>
        <scheme val="none"/>
      </font>
      <alignment horizontal="center" vertical="center" textRotation="0" wrapText="1" indent="0" justifyLastLine="0" shrinkToFit="1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002060"/>
        <name val="Franklin Gothic Book"/>
        <family val="2"/>
        <scheme val="none"/>
      </font>
      <alignment horizontal="center" vertical="center" textRotation="0" wrapText="1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002060"/>
        <name val="Franklin Gothic Book"/>
        <family val="2"/>
        <scheme val="none"/>
      </font>
      <alignment horizontal="center" vertical="center" textRotation="0" wrapText="1" indent="0" justifyLastLine="0" shrinkToFit="1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Franklin Gothic Book"/>
        <family val="2"/>
        <scheme val="none"/>
      </font>
      <fill>
        <patternFill patternType="none">
          <fgColor indexed="64"/>
          <bgColor theme="8" tint="-0.499984740745262"/>
        </patternFill>
      </fill>
      <alignment horizontal="center" vertical="center" textRotation="0" wrapText="1" indent="0" justifyLastLine="0" shrinkToFit="1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BENCHMARKING\PROYECTO\PRUEBA%20PROYECTO\Proyecto%20BM%20REV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e"/>
      <sheetName val="Picture Lookup"/>
    </sheetNames>
    <sheetDataSet>
      <sheetData sheetId="0">
        <row r="9">
          <cell r="E9" t="str">
            <v>BEBIN SUPER FLEXISEC MEDIANO</v>
          </cell>
          <cell r="F9" t="str">
            <v>BEBIN SUPER FLEXISEC GRANDE</v>
          </cell>
          <cell r="G9" t="str">
            <v>KIDDIES CHICO</v>
          </cell>
          <cell r="H9" t="str">
            <v>BEBIN SUPER FLEXISEC MEDIANO</v>
          </cell>
          <cell r="I9" t="str">
            <v>BEBIN SUPER FLEXISEC MEDIANO</v>
          </cell>
          <cell r="J9" t="str">
            <v>BEBIN SUPER FLEXISEC MEDIANO</v>
          </cell>
        </row>
      </sheetData>
      <sheetData sheetId="1">
        <row r="3">
          <cell r="B3" t="str">
            <v>BEBIN SUPER XGRADE</v>
          </cell>
          <cell r="E3" t="str">
            <v>BEBIN SUPER XGRADE</v>
          </cell>
        </row>
        <row r="4">
          <cell r="B4" t="str">
            <v>KIDDIES XGRANDE</v>
          </cell>
          <cell r="E4" t="str">
            <v>KIDDIES XGRANDE</v>
          </cell>
        </row>
        <row r="5">
          <cell r="B5" t="str">
            <v>BABY PLAY  XGRANDE</v>
          </cell>
          <cell r="E5" t="str">
            <v>BABY PLAY  XGRANDE</v>
          </cell>
        </row>
        <row r="6">
          <cell r="B6" t="str">
            <v>SUAVELASTIC XGRANDE</v>
          </cell>
          <cell r="E6" t="str">
            <v>SUAVELASTIC XGRANDE</v>
          </cell>
        </row>
        <row r="7">
          <cell r="B7" t="str">
            <v>BBTIPS XGRANDE</v>
          </cell>
          <cell r="E7" t="str">
            <v>BBTIPS XGRANDE</v>
          </cell>
        </row>
        <row r="8">
          <cell r="B8" t="str">
            <v>SOFT DREAMS XGRANDE</v>
          </cell>
          <cell r="E8" t="str">
            <v>SOFT DREAMS XGRANDE</v>
          </cell>
        </row>
        <row r="9">
          <cell r="B9" t="str">
            <v>HUGGIES ULTRA CONFORT  XGRANDE</v>
          </cell>
          <cell r="E9" t="str">
            <v>HUGGIES ULTRA CONFORT  XGRANDE</v>
          </cell>
        </row>
        <row r="10">
          <cell r="B10" t="str">
            <v>HUGGIES SUPREME XGRANDE</v>
          </cell>
          <cell r="E10" t="str">
            <v>HUGGIES SUPREME XGRANDE</v>
          </cell>
        </row>
        <row r="11">
          <cell r="B11" t="str">
            <v>DODYS XGRANDE</v>
          </cell>
          <cell r="E11" t="str">
            <v>DODYS XGRANDE</v>
          </cell>
        </row>
        <row r="12">
          <cell r="B12" t="str">
            <v>BEBIN SUPER GRANDE</v>
          </cell>
          <cell r="E12" t="str">
            <v>BEBIN SUPER GRANDE</v>
          </cell>
        </row>
        <row r="13">
          <cell r="B13" t="str">
            <v>KIDDIES GRANDE</v>
          </cell>
          <cell r="E13" t="str">
            <v>KIDDIES GRANDE</v>
          </cell>
        </row>
        <row r="14">
          <cell r="B14" t="str">
            <v>BABY PLAY  GRANDE</v>
          </cell>
          <cell r="E14" t="str">
            <v>BABY PLAY  GRANDE</v>
          </cell>
        </row>
        <row r="15">
          <cell r="B15" t="str">
            <v>SUAVELASTIC GRANDE</v>
          </cell>
          <cell r="E15" t="str">
            <v>SUAVELASTIC GRANDE</v>
          </cell>
        </row>
        <row r="16">
          <cell r="B16" t="str">
            <v>BBTIPS GRANDE</v>
          </cell>
          <cell r="E16" t="str">
            <v>BBTIPS GRANDE</v>
          </cell>
        </row>
        <row r="17">
          <cell r="B17" t="str">
            <v>SOFT DREAMS GRANDE</v>
          </cell>
          <cell r="E17" t="str">
            <v>SOFT DREAMS GRANDE</v>
          </cell>
        </row>
        <row r="18">
          <cell r="B18" t="str">
            <v>HUGGIES ULTRA CONFORT  GRANDE</v>
          </cell>
          <cell r="E18" t="str">
            <v>HUGGIES ULTRA CONFORT  GRANDE</v>
          </cell>
        </row>
        <row r="19">
          <cell r="B19" t="str">
            <v>HUGGIES SUPREME GRANDE</v>
          </cell>
          <cell r="E19" t="str">
            <v>HUGGIES SUPREME GRANDE</v>
          </cell>
        </row>
        <row r="20">
          <cell r="B20" t="str">
            <v>DODYS GRANDE</v>
          </cell>
          <cell r="E20" t="str">
            <v>DODYS GRANDE</v>
          </cell>
        </row>
        <row r="22">
          <cell r="B22" t="str">
            <v>KIDDIES MEDIANO</v>
          </cell>
          <cell r="E22" t="str">
            <v>KIDDIES MEDIANO</v>
          </cell>
        </row>
        <row r="23">
          <cell r="B23" t="str">
            <v>BABY PLAY  MEDIANO</v>
          </cell>
          <cell r="E23" t="str">
            <v>BABY PLAY  MEDIANO</v>
          </cell>
        </row>
        <row r="24">
          <cell r="B24" t="str">
            <v>SUAVELASTIC MEDIANO</v>
          </cell>
          <cell r="E24" t="str">
            <v>SUAVELASTIC MEDIANO</v>
          </cell>
        </row>
        <row r="25">
          <cell r="B25" t="str">
            <v>BBTIPS MEDIANO</v>
          </cell>
          <cell r="E25" t="str">
            <v>BBTIPS MEDIANO</v>
          </cell>
        </row>
        <row r="26">
          <cell r="B26" t="str">
            <v>SOFT DREAMS  MEDIANO</v>
          </cell>
          <cell r="E26" t="str">
            <v>SOFT DREAMS  MEDIANO</v>
          </cell>
        </row>
        <row r="27">
          <cell r="B27" t="str">
            <v>HUGGIES ULTRA CONFORT  MEDIANO</v>
          </cell>
          <cell r="E27" t="str">
            <v>HUGGIES ULTRA CONFORT  MEDIANO</v>
          </cell>
        </row>
        <row r="28">
          <cell r="B28" t="str">
            <v>HUGGIES SUPREME MEDIANO</v>
          </cell>
          <cell r="E28" t="str">
            <v>HUGGIES SUPREME MEDIANO</v>
          </cell>
        </row>
        <row r="30">
          <cell r="B30" t="str">
            <v>KIDDIES CHICO</v>
          </cell>
          <cell r="E30" t="str">
            <v>KIDDIES CHICO</v>
          </cell>
        </row>
        <row r="31">
          <cell r="B31" t="str">
            <v>BABY PLAY  CHICO</v>
          </cell>
          <cell r="E31" t="str">
            <v>BABY PLAY  CHICO</v>
          </cell>
        </row>
        <row r="32">
          <cell r="B32" t="str">
            <v>SUAVELASTIC CHICO</v>
          </cell>
          <cell r="E32" t="str">
            <v>SUAVELASTIC CHICO</v>
          </cell>
        </row>
        <row r="33">
          <cell r="B33" t="str">
            <v>BBTIPS CHICO</v>
          </cell>
          <cell r="E33" t="str">
            <v>BBTIPS CHICO</v>
          </cell>
        </row>
        <row r="34">
          <cell r="B34" t="str">
            <v>SOFT DREAMS  CHICO</v>
          </cell>
          <cell r="E34" t="str">
            <v>SOFT DREAMS  CHICO</v>
          </cell>
        </row>
        <row r="35">
          <cell r="B35" t="str">
            <v>HUGGIES ULTRA CONFORT  CHICO</v>
          </cell>
          <cell r="E35" t="str">
            <v>HUGGIES ULTRA CONFORT  CHICO</v>
          </cell>
        </row>
        <row r="36">
          <cell r="B36" t="str">
            <v>HUGGIES SUPREME CHICO</v>
          </cell>
          <cell r="E36" t="str">
            <v>HUGGIES SUPREME CHICO</v>
          </cell>
        </row>
      </sheetData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F739E0-3EA3-4FBB-A484-FB8144414831}" name="Tabla1" displayName="Tabla1" ref="A3:CJ4" insertRow="1" totalsRowShown="0" headerRowDxfId="97" dataDxfId="96">
  <autoFilter ref="A3:CJ4" xr:uid="{877839AD-0DDE-4197-AF57-9C60A917E8BC}"/>
  <tableColumns count="88">
    <tableColumn id="1" xr3:uid="{21A88D17-050D-4C5D-BA8F-042EA1BD02FD}" name="Familia" dataDxfId="95"/>
    <tableColumn id="2" xr3:uid="{6D8FFBD2-395A-42BF-9E4A-3547790CA881}" name="Marca" dataDxfId="94"/>
    <tableColumn id="3" xr3:uid="{D4B0AF89-71DF-44D1-AC4F-3F1DF1D7315F}" name="Talla" dataDxfId="93"/>
    <tableColumn id="84" xr3:uid="{A10B3DEA-2671-4EFF-BDBD-F4B1D9C2291E}" name="Llave" dataDxfId="92"/>
    <tableColumn id="4" xr3:uid="{A971FB44-DBEE-4891-BABC-54153C99EB01}" name="Calculo" dataDxfId="91"/>
    <tableColumn id="5" xr3:uid="{C02DD326-EAA6-464A-8748-49530A6861A5}" name="Lote / referencia" dataDxfId="90"/>
    <tableColumn id="6" xr3:uid="{3D85C7F7-3F5B-4AD6-B6A2-8D064D07CED6}" name="Fecha de análisis" dataDxfId="89"/>
    <tableColumn id="7" xr3:uid="{26733CB4-F33C-4392-87F2-931F2CF1A720}" name="Capacidad de absorción total" dataDxfId="88"/>
    <tableColumn id="8" xr3:uid="{80A2C73A-15B6-4326-BDD5-D7EA3475DD58}" name="Capacidad de retención total " dataDxfId="87"/>
    <tableColumn id="9" xr3:uid="{822590DB-58B4-4EAD-98AB-3225815307A7}" name="Peso total promedio" dataDxfId="86"/>
    <tableColumn id="10" xr3:uid="{5F35300E-0502-434B-A980-791639C62883}" name="Regreso de humedad " dataDxfId="85"/>
    <tableColumn id="11" xr3:uid="{F7B36897-8449-4B91-825E-2C7D805F5926}" name="Velocidad de absorción " dataDxfId="84"/>
    <tableColumn id="12" xr3:uid="{B9DFEA6F-4DDA-4490-82FF-16CF39858324}" name="Distribución liquido " dataDxfId="83"/>
    <tableColumn id="13" xr3:uid="{1F7F6389-0D7F-4EF3-B54E-FE0E54917C82}" name="Densidad" dataDxfId="82"/>
    <tableColumn id="14" xr3:uid="{AF873CF3-6D2D-4442-9E42-62B758BFAA7B}" name="Cintura mínima" dataDxfId="81"/>
    <tableColumn id="15" xr3:uid="{6AE11E44-F0DE-4A4D-B562-85B155201507}" name="Cintura máxima" dataDxfId="80"/>
    <tableColumn id="16" xr3:uid="{9F009B1B-A290-437F-8F17-6FE7AEB646C8}" name="Backsheet laminado " dataDxfId="79"/>
    <tableColumn id="17" xr3:uid="{EBC148B8-E74D-4B3B-B277-47D9A3335067}" name="Tipo de corte backsheet " dataDxfId="78"/>
    <tableColumn id="18" xr3:uid="{D92A14E4-0EA9-440E-8902-E38847C47F2E}" name="Tipo de cubierta" dataDxfId="77"/>
    <tableColumn id="19" xr3:uid="{06876DED-AB89-45C3-804F-D37E15A24BDE}" name="Licencia " dataDxfId="76"/>
    <tableColumn id="20" xr3:uid="{688F5EC5-51CC-4AA8-B419-E6678622ABC3}" name="Registro o lote en pañal" dataDxfId="75"/>
    <tableColumn id="21" xr3:uid="{005FC475-8730-488E-B138-00BBBE749A7C}" name="Marca Impresa en pañal " dataDxfId="74"/>
    <tableColumn id="22" xr3:uid="{4B2D6408-B8EC-492D-A301-6350F221BD6C}" name="Protección para la piel " dataDxfId="73"/>
    <tableColumn id="23" xr3:uid="{9B42152F-EDF2-4EA9-A290-5F50C32B983B}" name="Barrera" dataDxfId="72"/>
    <tableColumn id="86" xr3:uid="{354ED905-B202-4016-8C40-E5F81D38E4E7}" name="Presencia de Frontal Panel" dataDxfId="71"/>
    <tableColumn id="24" xr3:uid="{913ABA1A-5B75-46A3-B0E6-2F73B64BF0B9}" name="Tipo de Back Panel" dataDxfId="70"/>
    <tableColumn id="25" xr3:uid="{6E5ADDEC-3461-4BA3-B339-83AF7D5E53DB}" name="Forma de backpanel " dataDxfId="69"/>
    <tableColumn id="26" xr3:uid="{C64547A0-7CC4-42B1-9483-343BF4050B46}" name="Tipo de Cinta lateral" dataDxfId="68"/>
    <tableColumn id="27" xr3:uid="{24EBEADA-EAB6-4973-904A-14B79D89CD68}" name="Tipo de subca" dataDxfId="67"/>
    <tableColumn id="28" xr3:uid="{DEB12521-C531-4118-9162-117C287F74EC}" name="Color  de subcapa " dataDxfId="66"/>
    <tableColumn id="29" xr3:uid="{94D74BA2-0D42-4C8E-887A-20F5CD592414}" name="Tipo corte de Pad" dataDxfId="65"/>
    <tableColumn id="30" xr3:uid="{97FCC1B5-24CC-4185-BCD0-111696389BAC}" name="Tipo de Indicador de Humedad" dataDxfId="64"/>
    <tableColumn id="31" xr3:uid="{C88CC416-CAC9-45A2-A0B6-DDF64F2638F4}" name="Tipo Elástico en Cintura " dataDxfId="63"/>
    <tableColumn id="85" xr3:uid="{C87DD429-83EB-47D2-B44A-534C0907F470}" name="Presencia de cinta frontal " dataDxfId="62"/>
    <tableColumn id="32" xr3:uid="{7009E242-63A1-4BA3-8229-B5086FA9B85C}" name="Aroma" dataDxfId="61"/>
    <tableColumn id="87" xr3:uid="{732CC230-D8C2-4A0D-AED3-73D57CEB81CB}" name="Canales de Distribución " dataDxfId="60"/>
    <tableColumn id="33" xr3:uid="{76D804E0-65C4-457D-AA02-0A4392F191D0}" name="Rango en Kilos " dataDxfId="59"/>
    <tableColumn id="34" xr3:uid="{0F146FF8-41FA-43A4-95C0-E0BA23DBE21B}" name="Cantidad de Piezas (Paquete)" dataDxfId="58"/>
    <tableColumn id="35" xr3:uid="{67129489-06D3-487F-92E5-0C923EF7408F}" name="Precio " dataDxfId="57"/>
    <tableColumn id="36" xr3:uid="{1BFBF63A-5A86-4067-AE22-B918542F8DAC}" name="Precio por Pieza " dataDxfId="56"/>
    <tableColumn id="37" xr3:uid="{21F37A8D-89C3-4083-A159-95969052E8C2}" name="Lugar de Compra " dataDxfId="55"/>
    <tableColumn id="38" xr3:uid="{FA5E1F09-F951-4A4A-9CC0-26FF6ED044FD}" name="Hecho en " dataDxfId="54"/>
    <tableColumn id="88" xr3:uid="{371BDD1A-1DAD-4C7B-93CA-02349D6C8CCA}" name="Fabricante" dataDxfId="53"/>
    <tableColumn id="39" xr3:uid="{79C45BCE-467D-4CCB-A421-58D1B9163A46}" name="Slogan " dataDxfId="52"/>
    <tableColumn id="40" xr3:uid="{BB82AD1C-DFBA-436E-AAFE-7681B9BAE629}" name="Cualidades declaradas en empaque" dataDxfId="51"/>
    <tableColumn id="41" xr3:uid="{60F22861-1B3B-4AC1-98D5-A47E27A99E11}" name="Ancho del polietileno  impreso" dataDxfId="50"/>
    <tableColumn id="42" xr3:uid="{0053A1B6-9CE3-48D8-AE6D-E76F15BFC7D6}" name="Ancho del no tejido fobico" dataDxfId="49"/>
    <tableColumn id="43" xr3:uid="{0B9B4957-DFDC-4EF6-9A5A-17B7F7E2A50F}" name="Largo rectangular pad" dataDxfId="48"/>
    <tableColumn id="44" xr3:uid="{32D19983-ABE1-49DC-8738-6BB9B8ACC20F}" name="Ancho rectangular pad  (cintura)" dataDxfId="47"/>
    <tableColumn id="45" xr3:uid="{33DB7553-AEE7-4A82-99C5-C25F695C6BDD}" name="Ancho rectangular pad (centro)" dataDxfId="46"/>
    <tableColumn id="46" xr3:uid="{4254AA9F-DF21-4E94-8D36-BBF3262626F7}" name="Ancho rectangular pad (cinta frontal)" dataDxfId="45"/>
    <tableColumn id="47" xr3:uid="{1524F0BD-E436-44A7-82AF-23E1A78EFE9F}" name="Distancia pad con respecto a corte inicial del pañal" dataDxfId="44"/>
    <tableColumn id="48" xr3:uid="{BFF91D62-165D-4ADB-938A-9BE723230FB8}" name="Largo envoltura" dataDxfId="43"/>
    <tableColumn id="49" xr3:uid="{7DA6D38F-0A83-4872-A486-641175CA2C42}" name="Ancho envoltura" dataDxfId="42"/>
    <tableColumn id="50" xr3:uid="{3F64371F-CFAC-4967-BDD3-C6125F5A7ED7}" name="Traslape de envoltura" dataDxfId="41"/>
    <tableColumn id="51" xr3:uid="{585F5FC1-CF82-422C-BDC8-1EF27F7266A0}" name="Largo total del pañal" dataDxfId="40"/>
    <tableColumn id="52" xr3:uid="{4FB4A198-1EB4-499C-A032-CCECF6B61287}" name="Ancho pañal" dataDxfId="39"/>
    <tableColumn id="53" xr3:uid="{36CFBE68-ABB3-4154-B685-7E78BADAB8D9}" name="Ancho pañal en entrepierna" dataDxfId="38"/>
    <tableColumn id="54" xr3:uid="{67104FE5-47F6-49E6-B3F8-875A20018DA6}" name="Largo cinta frontal" dataDxfId="37"/>
    <tableColumn id="55" xr3:uid="{34D309BF-1F8D-434F-8C9F-9EDC8FD1A867}" name="Ancho cinta frontal" dataDxfId="36"/>
    <tableColumn id="56" xr3:uid="{12B43C44-FAF3-446F-BAF1-E0997550D255}" name="Distancia cinta frontal con respecto a corte inicial del pañal" dataDxfId="35"/>
    <tableColumn id="57" xr3:uid="{EEBF4145-E74B-4160-98DE-5FBBF807ED1D}" name="Largo de frontal panel" dataDxfId="34"/>
    <tableColumn id="58" xr3:uid="{1B3F5436-53F5-4AF5-8383-8B12C6B6E6E3}" name="Ancho de frontal panel " dataDxfId="33"/>
    <tableColumn id="59" xr3:uid="{89324249-5AC0-4BDF-BB4C-EC81D48625FF}" name="Anclaje de frontal panel en NT" dataDxfId="32"/>
    <tableColumn id="60" xr3:uid="{DE4EDBBD-7438-4D5B-A3ED-C3E00406F406}" name="Posicion de frontal panel al corte inicial del pañal" dataDxfId="31"/>
    <tableColumn id="61" xr3:uid="{A03BB880-EDF4-4FAD-907F-DA87CE46EC0C}" name="Largo back panel" dataDxfId="30"/>
    <tableColumn id="62" xr3:uid="{82A14A8B-FC3A-45FF-BE1E-5A49946F7C77}" name="Ancho back panel" dataDxfId="29"/>
    <tableColumn id="63" xr3:uid="{68D9D780-6A4E-4394-8708-A9D61DBDE234}" name="Anclaje de back panel en NT" dataDxfId="28"/>
    <tableColumn id="64" xr3:uid="{5DB901F4-3DBB-4930-9DF8-08E8A5F47150}" name="Pocisión de back panel a corte final del pañal" dataDxfId="27"/>
    <tableColumn id="65" xr3:uid="{1FDA95D0-45BF-48B5-80A7-84444211F349}" name="Back panel + Mini tape" dataDxfId="26"/>
    <tableColumn id="66" xr3:uid="{22309327-F23F-4E19-B2D0-6A3D90EEC581}" name="Largo cinta lateral (Dimensión en área de anclaje)" dataDxfId="25"/>
    <tableColumn id="67" xr3:uid="{93311AC8-4F75-4325-BF95-6815AD1CE6F6}" name="Largo cinta lateral (Dimensión en el punto más largo en la zona de la hook)" dataDxfId="24"/>
    <tableColumn id="68" xr3:uid="{C0A11119-749B-4947-9F68-01CAACE7B4CC}" name="Ancho cinta lateral" dataDxfId="23"/>
    <tableColumn id="69" xr3:uid="{38C64DF4-3680-42A6-BEDD-324ECD205BE1}" name="Largo hook" dataDxfId="22"/>
    <tableColumn id="70" xr3:uid="{B1A73391-448C-4430-B955-0BF737246D4B}" name="Ancho hook" dataDxfId="21"/>
    <tableColumn id="71" xr3:uid="{05814300-A603-400F-A27C-BCEEA251A911}" name="Anclaje cinta lateral  en  clothlike" dataDxfId="20"/>
    <tableColumn id="72" xr3:uid="{365BD11B-A617-4B9B-B62D-481516AE5E95}" name="Cantidad licras en barrera" dataDxfId="19"/>
    <tableColumn id="73" xr3:uid="{8BEF724C-9D1E-4CF9-A89E-2CC1F16ECD96}" name="Ancho barrera" dataDxfId="18"/>
    <tableColumn id="74" xr3:uid="{76E41EC9-BA4C-44BA-A22C-5AACCEB8D508}" name="Altura barrera" dataDxfId="17"/>
    <tableColumn id="75" xr3:uid="{36AC53FD-E8D0-4DD5-AEBC-F9F466D356E7}" name="Ancho doblez de barrera sobre la licra" dataDxfId="16"/>
    <tableColumn id="76" xr3:uid="{68C2A67B-9148-444B-A1A9-3367996D58FB}" name="Cantidad licras en entrepierna" dataDxfId="15"/>
    <tableColumn id="77" xr3:uid="{6B4CC8E7-3E9B-4A7F-AA01-A2738213FA86}" name="Largo cintura elastica" dataDxfId="14"/>
    <tableColumn id="78" xr3:uid="{B68E174B-40BB-4081-ADA4-BF5D53218B5C}" name="Ancho cintura elastica  (estirada)" dataDxfId="13"/>
    <tableColumn id="79" xr3:uid="{B11471CB-7512-443A-9CE6-249363E5EC19}" name="Largo subcapa" dataDxfId="12"/>
    <tableColumn id="80" xr3:uid="{9B31E760-2BE6-43B5-8B95-D8045C598670}" name="Ancho subcapa" dataDxfId="11"/>
    <tableColumn id="81" xr3:uid="{DEA26EBE-D739-4905-A1BE-2D64A2D90DE4}" name="Posicion subcapa a borde inicial del pad" dataDxfId="10"/>
    <tableColumn id="82" xr3:uid="{BF177905-FA4F-4015-BF2B-E350A055C810}" name="Largo indicador de humedad" dataDxfId="9"/>
    <tableColumn id="83" xr3:uid="{0A2E0956-626A-44DB-A6D4-DFB6316307BE}" name="Largo doblez del pañal" dataDxfId="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EBC241B-134E-4623-9940-DABA7A9C86DE}" name="Tabla3" displayName="Tabla3" ref="CQ4:CQ6" totalsRowShown="0" headerRowDxfId="7" dataDxfId="6">
  <autoFilter ref="CQ4:CQ6" xr:uid="{C4EC43FC-FAE9-4AEF-B4C6-36FD0D830577}"/>
  <tableColumns count="1">
    <tableColumn id="1" xr3:uid="{8DE07B03-6B50-4F07-87A7-D7328402ACA8}" name="Prom" dataDxfId="5"/>
  </tableColumns>
  <tableStyleInfo name="TableStyleLight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CE55B54-2F45-4925-AAEC-09A6CC25BF1F}" name="Plataforma" displayName="Plataforma" ref="C5:E12" totalsRowShown="0">
  <autoFilter ref="C5:E12" xr:uid="{EBA73C04-660B-4F0C-8988-69B8786DE5F7}"/>
  <tableColumns count="3">
    <tableColumn id="2" xr3:uid="{85A91815-2F9B-4B2A-B5AE-336436DFCC09}" name="Descripcion"/>
    <tableColumn id="1" xr3:uid="{E88DFBAC-64B0-4E46-9E8F-0AD3659343D0}" name="Clave"/>
    <tableColumn id="3" xr3:uid="{D3235781-A76F-40E7-8410-07AFE3A8127E}" name="ClaveDescripcion" dataDxfId="4">
      <calculatedColumnFormula>CONCATENATE(Plataforma[[#This Row],[Clave]],"-",Plataforma[[#This Row],[Descripcion]])</calculatedColumnFormula>
    </tableColumn>
  </tableColumns>
  <tableStyleInfo name="TableStyleLight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B7D59AE-A4A3-4D4A-AF6A-C1A28B7ECEB8}" name="Marca" displayName="Marca" ref="C5:E13" totalsRowShown="0">
  <autoFilter ref="C5:E13" xr:uid="{93AEECC6-FB3F-42B9-BEA8-1A87B9AF06D1}"/>
  <tableColumns count="3">
    <tableColumn id="2" xr3:uid="{2F440351-ACAC-4F00-BBC0-F05F9F153EE4}" name="Descripcion"/>
    <tableColumn id="1" xr3:uid="{7C28558C-E2BF-47DE-A4B6-A569EB16A4DA}" name="Clave"/>
    <tableColumn id="3" xr3:uid="{7BBBB3FD-756F-4B50-BA17-F064009598A8}" name="ClaveDescripcion" dataDxfId="3">
      <calculatedColumnFormula>CONCATENATE(Marca[[#This Row],[Clave]],"-",Marca[[#This Row],[Descripcion]])</calculatedColumnFormula>
    </tableColumn>
  </tableColumns>
  <tableStyleInfo name="TableStyleLight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4E9F0C3-BA54-44EA-A6C0-F565AC72FE17}" name="Talla" displayName="Talla" ref="C5:E10" totalsRowShown="0">
  <autoFilter ref="C5:E10" xr:uid="{577099AD-1B00-4E7B-AED0-72199FBED453}"/>
  <tableColumns count="3">
    <tableColumn id="2" xr3:uid="{24B64345-0544-4E2E-8BCC-4327762B666A}" name="Descripcion"/>
    <tableColumn id="1" xr3:uid="{9A1FEF6C-0075-485C-B523-0697BA8BE293}" name="Clave"/>
    <tableColumn id="3" xr3:uid="{BF86AE4C-53AF-4E13-A2F9-163463AC1E28}" name="ClaveDescripcion" dataDxfId="2">
      <calculatedColumnFormula>CONCATENATE(Talla[[#This Row],[Clave]],"-",Talla[[#This Row],[Descripcion]])</calculatedColumnFormula>
    </tableColumn>
  </tableColumns>
  <tableStyleInfo name="TableStyleLight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A64956B-D7CD-49A7-B19B-99DC4547F726}" name="TipoPrueba" displayName="TipoPrueba" ref="C5:E10">
  <autoFilter ref="C5:E10" xr:uid="{938732DE-F346-429D-9217-28FAB4FD381B}"/>
  <tableColumns count="3">
    <tableColumn id="2" xr3:uid="{37F726D6-9F17-4376-B133-2BD888DB302D}" name="Descripcion" totalsRowFunction="count"/>
    <tableColumn id="1" xr3:uid="{CECC8417-B9B1-447F-AD9C-5ADBC1525BA5}" name="Clave" totalsRowFunction="min"/>
    <tableColumn id="3" xr3:uid="{A5DEA0AA-EEAC-4885-856B-491C2A0B52B5}" name="ClaveDescripcion" dataDxfId="1" totalsRowDxfId="0">
      <calculatedColumnFormula>CONCATENATE(TipoPrueba[[#This Row],[Clave]],"-",TipoPrueba[[#This Row],[Descripcion]])</calculatedColumnFormula>
    </tableColumn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8EAF5-D37F-45C3-AB48-C5727A05C461}">
  <sheetPr codeName="Sheet1"/>
  <dimension ref="A1:CQ40"/>
  <sheetViews>
    <sheetView topLeftCell="BZ1" zoomScale="64" zoomScaleNormal="64" workbookViewId="0">
      <selection activeCell="CQ5" sqref="CQ5:CQ6"/>
    </sheetView>
  </sheetViews>
  <sheetFormatPr defaultColWidth="10.85546875" defaultRowHeight="15" outlineLevelCol="1"/>
  <cols>
    <col min="1" max="1" width="11.5703125" style="2" bestFit="1" customWidth="1"/>
    <col min="2" max="2" width="23.5703125" style="2" bestFit="1" customWidth="1"/>
    <col min="3" max="3" width="20.5703125" style="2" customWidth="1"/>
    <col min="4" max="4" width="37.85546875" style="2" bestFit="1" customWidth="1"/>
    <col min="5" max="5" width="15.28515625" style="2" customWidth="1"/>
    <col min="6" max="6" width="20.5703125" style="2" bestFit="1" customWidth="1" outlineLevel="1"/>
    <col min="7" max="7" width="18.5703125" style="2" customWidth="1" outlineLevel="1"/>
    <col min="8" max="8" width="19.42578125" style="2" customWidth="1" outlineLevel="1"/>
    <col min="9" max="9" width="17.7109375" style="2" customWidth="1" outlineLevel="1"/>
    <col min="10" max="10" width="12.5703125" style="2" customWidth="1" outlineLevel="1"/>
    <col min="11" max="11" width="15.42578125" style="2" customWidth="1" outlineLevel="1"/>
    <col min="12" max="13" width="16.7109375" style="2" customWidth="1" outlineLevel="1"/>
    <col min="14" max="14" width="11.5703125" style="9" bestFit="1" customWidth="1" outlineLevel="1"/>
    <col min="15" max="15" width="17" style="2" customWidth="1" outlineLevel="1"/>
    <col min="16" max="16" width="17.140625" style="2" customWidth="1" outlineLevel="1"/>
    <col min="17" max="17" width="22.28515625" style="2" customWidth="1" outlineLevel="1"/>
    <col min="18" max="18" width="25.5703125" style="2" customWidth="1" outlineLevel="1"/>
    <col min="19" max="19" width="20" style="2" bestFit="1" customWidth="1" outlineLevel="1"/>
    <col min="20" max="20" width="21.140625" style="2" customWidth="1" outlineLevel="1"/>
    <col min="21" max="21" width="28.5703125" style="2" customWidth="1" outlineLevel="1"/>
    <col min="22" max="22" width="43.5703125" style="2" bestFit="1" customWidth="1" outlineLevel="1"/>
    <col min="23" max="23" width="33.140625" style="2" bestFit="1" customWidth="1" outlineLevel="1"/>
    <col min="24" max="24" width="13.85546875" style="2" customWidth="1" outlineLevel="1"/>
    <col min="25" max="25" width="13.42578125" style="2" customWidth="1" outlineLevel="1"/>
    <col min="26" max="26" width="27.42578125" style="2" customWidth="1" outlineLevel="1"/>
    <col min="27" max="27" width="20.5703125" style="2" customWidth="1" outlineLevel="1"/>
    <col min="28" max="28" width="22.140625" style="2" customWidth="1" outlineLevel="1"/>
    <col min="29" max="29" width="22" style="2" customWidth="1" outlineLevel="1"/>
    <col min="30" max="30" width="17.42578125" style="2" customWidth="1" outlineLevel="1"/>
    <col min="31" max="31" width="19.5703125" style="2" customWidth="1" outlineLevel="1"/>
    <col min="32" max="32" width="19.140625" style="2" customWidth="1" outlineLevel="1"/>
    <col min="33" max="34" width="23.42578125" style="2" customWidth="1" outlineLevel="1"/>
    <col min="35" max="36" width="20.85546875" style="2" customWidth="1" outlineLevel="1"/>
    <col min="37" max="37" width="10.85546875" style="2" outlineLevel="1"/>
    <col min="38" max="38" width="17.28515625" style="2" customWidth="1" outlineLevel="1"/>
    <col min="39" max="39" width="29.85546875" style="2" customWidth="1" outlineLevel="1"/>
    <col min="40" max="40" width="10.85546875" style="2" outlineLevel="1"/>
    <col min="41" max="42" width="18.42578125" style="2" customWidth="1" outlineLevel="1"/>
    <col min="43" max="43" width="43.7109375" style="2" bestFit="1" customWidth="1" outlineLevel="1"/>
    <col min="44" max="44" width="34.28515625" style="2" bestFit="1" customWidth="1" outlineLevel="1"/>
    <col min="45" max="45" width="72.85546875" style="2" customWidth="1" outlineLevel="1"/>
    <col min="46" max="46" width="30.140625" style="2" customWidth="1"/>
    <col min="47" max="47" width="28.5703125" style="2" customWidth="1"/>
    <col min="48" max="48" width="24.140625" style="2" customWidth="1"/>
    <col min="49" max="49" width="33.42578125" style="2" customWidth="1"/>
    <col min="50" max="50" width="32.7109375" style="2" customWidth="1"/>
    <col min="51" max="51" width="38.42578125" style="2" customWidth="1"/>
    <col min="52" max="52" width="51.140625" style="2" customWidth="1"/>
    <col min="53" max="53" width="17.42578125" style="2" customWidth="1"/>
    <col min="54" max="54" width="18" style="2" customWidth="1"/>
    <col min="55" max="55" width="23" style="2" customWidth="1"/>
    <col min="56" max="56" width="20.42578125" style="2" customWidth="1"/>
    <col min="57" max="57" width="15.85546875" style="2" customWidth="1"/>
    <col min="58" max="58" width="29.42578125" style="2" customWidth="1"/>
    <col min="59" max="59" width="24.42578125" style="2" customWidth="1"/>
    <col min="60" max="60" width="24.85546875" style="2" customWidth="1"/>
    <col min="61" max="61" width="19.5703125" style="2" customWidth="1"/>
    <col min="62" max="62" width="23.5703125" style="2" customWidth="1"/>
    <col min="63" max="63" width="24.140625" style="2" customWidth="1"/>
    <col min="64" max="64" width="31.28515625" style="2" customWidth="1"/>
    <col min="65" max="65" width="48.42578125" style="2" customWidth="1"/>
    <col min="66" max="66" width="18.85546875" style="2" customWidth="1"/>
    <col min="67" max="67" width="20.140625" style="2" customWidth="1"/>
    <col min="68" max="68" width="29.42578125" style="2" customWidth="1"/>
    <col min="69" max="69" width="44.42578125" style="2" customWidth="1"/>
    <col min="70" max="70" width="23.7109375" style="2" customWidth="1"/>
    <col min="71" max="72" width="22.7109375" style="2" customWidth="1"/>
    <col min="73" max="73" width="24.85546875" style="2" customWidth="1"/>
    <col min="74" max="74" width="14.42578125" style="2" customWidth="1"/>
    <col min="75" max="75" width="15" style="2" customWidth="1"/>
    <col min="76" max="76" width="40.140625" style="2" customWidth="1"/>
    <col min="77" max="77" width="31.42578125" style="2" customWidth="1"/>
    <col min="78" max="78" width="19.140625" style="2" customWidth="1"/>
    <col min="79" max="79" width="18.85546875" style="2" customWidth="1"/>
    <col min="80" max="80" width="39.85546875" style="2" customWidth="1"/>
    <col min="81" max="81" width="32.42578125" style="2" customWidth="1"/>
    <col min="82" max="82" width="28.140625" style="2" customWidth="1"/>
    <col min="83" max="83" width="33.7109375" style="2" customWidth="1"/>
    <col min="84" max="84" width="18" style="2" customWidth="1"/>
    <col min="85" max="85" width="18.5703125" style="2" customWidth="1"/>
    <col min="86" max="86" width="42.140625" style="2" customWidth="1"/>
    <col min="87" max="87" width="29.42578125" style="2" customWidth="1"/>
    <col min="88" max="88" width="23.5703125" style="2" customWidth="1"/>
    <col min="89" max="16384" width="10.85546875" style="2"/>
  </cols>
  <sheetData>
    <row r="1" spans="1:95">
      <c r="D1" s="2">
        <v>1</v>
      </c>
      <c r="E1" s="2">
        <v>2</v>
      </c>
      <c r="F1" s="2">
        <v>3</v>
      </c>
      <c r="G1" s="2">
        <v>4</v>
      </c>
      <c r="H1" s="2">
        <v>5</v>
      </c>
      <c r="I1" s="2">
        <v>6</v>
      </c>
      <c r="J1" s="2">
        <v>7</v>
      </c>
      <c r="K1" s="2">
        <v>8</v>
      </c>
      <c r="L1" s="2">
        <v>9</v>
      </c>
      <c r="M1" s="2">
        <v>10</v>
      </c>
      <c r="N1" s="2">
        <v>11</v>
      </c>
      <c r="O1" s="2">
        <v>12</v>
      </c>
      <c r="P1" s="2">
        <v>13</v>
      </c>
      <c r="Q1" s="2">
        <v>14</v>
      </c>
      <c r="R1" s="2">
        <v>15</v>
      </c>
      <c r="S1" s="2">
        <v>16</v>
      </c>
      <c r="T1" s="2">
        <v>17</v>
      </c>
      <c r="U1" s="2">
        <v>18</v>
      </c>
      <c r="V1" s="2">
        <v>19</v>
      </c>
      <c r="W1" s="2">
        <v>20</v>
      </c>
      <c r="X1" s="2">
        <v>21</v>
      </c>
      <c r="Y1" s="2">
        <v>22</v>
      </c>
      <c r="Z1" s="2">
        <v>23</v>
      </c>
      <c r="AA1" s="2">
        <v>24</v>
      </c>
      <c r="AB1" s="2">
        <v>25</v>
      </c>
      <c r="AC1" s="2">
        <v>26</v>
      </c>
      <c r="AD1" s="2">
        <v>27</v>
      </c>
      <c r="AE1" s="2">
        <v>28</v>
      </c>
      <c r="AF1" s="2">
        <v>29</v>
      </c>
      <c r="AG1" s="2">
        <v>30</v>
      </c>
      <c r="AH1" s="2">
        <v>31</v>
      </c>
      <c r="AI1" s="2">
        <v>32</v>
      </c>
      <c r="AJ1" s="2">
        <v>33</v>
      </c>
      <c r="AK1" s="2">
        <v>34</v>
      </c>
      <c r="AL1" s="2">
        <v>35</v>
      </c>
      <c r="AM1" s="2">
        <v>36</v>
      </c>
      <c r="AN1" s="2">
        <v>37</v>
      </c>
      <c r="AO1" s="2">
        <v>38</v>
      </c>
      <c r="AP1" s="2">
        <v>39</v>
      </c>
      <c r="AQ1" s="2">
        <v>40</v>
      </c>
      <c r="AR1" s="2">
        <v>41</v>
      </c>
      <c r="AS1" s="2">
        <v>42</v>
      </c>
      <c r="AT1" s="2">
        <v>43</v>
      </c>
      <c r="AU1" s="2">
        <v>44</v>
      </c>
      <c r="AV1" s="2">
        <v>45</v>
      </c>
      <c r="AW1" s="2">
        <v>46</v>
      </c>
      <c r="AX1" s="2">
        <v>47</v>
      </c>
      <c r="AY1" s="2">
        <v>48</v>
      </c>
      <c r="AZ1" s="2">
        <v>49</v>
      </c>
      <c r="BA1" s="2">
        <v>50</v>
      </c>
      <c r="BB1" s="2">
        <v>51</v>
      </c>
      <c r="BC1" s="2">
        <v>52</v>
      </c>
      <c r="BD1" s="2">
        <v>53</v>
      </c>
      <c r="BE1" s="2">
        <v>54</v>
      </c>
      <c r="BF1" s="2">
        <v>55</v>
      </c>
      <c r="BG1" s="2">
        <v>56</v>
      </c>
      <c r="BH1" s="2">
        <v>57</v>
      </c>
      <c r="BI1" s="2">
        <v>58</v>
      </c>
      <c r="BJ1" s="2">
        <v>59</v>
      </c>
      <c r="BK1" s="2">
        <v>60</v>
      </c>
      <c r="BL1" s="2">
        <v>61</v>
      </c>
      <c r="BM1" s="2">
        <v>62</v>
      </c>
      <c r="BN1" s="2">
        <v>63</v>
      </c>
      <c r="BO1" s="2">
        <v>64</v>
      </c>
      <c r="BP1" s="2">
        <v>65</v>
      </c>
      <c r="BQ1" s="2">
        <v>66</v>
      </c>
      <c r="BR1" s="2">
        <v>67</v>
      </c>
      <c r="BS1" s="2">
        <v>68</v>
      </c>
      <c r="BT1" s="2">
        <v>69</v>
      </c>
      <c r="BU1" s="2">
        <v>70</v>
      </c>
      <c r="BV1" s="2">
        <v>71</v>
      </c>
      <c r="BW1" s="2">
        <v>72</v>
      </c>
      <c r="BX1" s="2">
        <v>73</v>
      </c>
      <c r="BY1" s="2">
        <v>74</v>
      </c>
      <c r="BZ1" s="2">
        <v>75</v>
      </c>
      <c r="CA1" s="2">
        <v>76</v>
      </c>
      <c r="CB1" s="2">
        <v>77</v>
      </c>
      <c r="CC1" s="2">
        <v>78</v>
      </c>
      <c r="CD1" s="2">
        <v>79</v>
      </c>
      <c r="CE1" s="2">
        <v>80</v>
      </c>
      <c r="CF1" s="2">
        <v>81</v>
      </c>
      <c r="CG1" s="2">
        <v>82</v>
      </c>
      <c r="CH1" s="2">
        <v>83</v>
      </c>
      <c r="CI1" s="2">
        <v>84</v>
      </c>
      <c r="CJ1" s="2">
        <v>85</v>
      </c>
    </row>
    <row r="2" spans="1:95" ht="15.75" thickBot="1">
      <c r="D2" s="2">
        <v>1</v>
      </c>
      <c r="E2" s="2">
        <v>2</v>
      </c>
      <c r="F2" s="2">
        <v>3</v>
      </c>
      <c r="G2" s="2">
        <v>4</v>
      </c>
      <c r="H2" s="2">
        <v>5</v>
      </c>
      <c r="I2" s="2">
        <v>6</v>
      </c>
      <c r="J2" s="2">
        <v>23</v>
      </c>
      <c r="K2" s="2">
        <v>12</v>
      </c>
      <c r="L2" s="2">
        <v>16</v>
      </c>
      <c r="M2" s="2">
        <v>20</v>
      </c>
      <c r="N2" s="9">
        <v>22</v>
      </c>
      <c r="O2" s="2">
        <v>25</v>
      </c>
      <c r="P2" s="2">
        <v>28</v>
      </c>
      <c r="Q2" s="2">
        <v>14</v>
      </c>
      <c r="R2" s="2">
        <v>15</v>
      </c>
      <c r="S2" s="2">
        <v>16</v>
      </c>
      <c r="T2" s="2">
        <v>17</v>
      </c>
      <c r="U2" s="2">
        <v>18</v>
      </c>
      <c r="V2" s="2">
        <v>19</v>
      </c>
      <c r="W2" s="2">
        <v>20</v>
      </c>
      <c r="X2" s="2">
        <v>21</v>
      </c>
      <c r="Y2" s="2">
        <v>22</v>
      </c>
      <c r="Z2" s="2">
        <v>23</v>
      </c>
      <c r="AA2" s="2">
        <v>24</v>
      </c>
      <c r="AB2" s="2">
        <v>25</v>
      </c>
      <c r="AC2" s="2">
        <v>26</v>
      </c>
      <c r="AD2" s="2">
        <v>27</v>
      </c>
      <c r="AE2" s="2">
        <v>28</v>
      </c>
      <c r="AF2" s="2">
        <v>29</v>
      </c>
      <c r="AG2" s="2">
        <v>30</v>
      </c>
      <c r="AH2" s="2">
        <v>31</v>
      </c>
      <c r="AI2" s="2">
        <v>32</v>
      </c>
      <c r="AJ2" s="2">
        <v>33</v>
      </c>
      <c r="AK2" s="2">
        <v>34</v>
      </c>
      <c r="AL2" s="2">
        <v>35</v>
      </c>
      <c r="AM2" s="2">
        <v>36</v>
      </c>
      <c r="AN2" s="2">
        <v>37</v>
      </c>
      <c r="AO2" s="2">
        <v>38</v>
      </c>
      <c r="AP2" s="2">
        <v>39</v>
      </c>
      <c r="AQ2" s="2">
        <v>40</v>
      </c>
      <c r="AR2" s="2">
        <v>41</v>
      </c>
      <c r="AS2" s="2">
        <v>42</v>
      </c>
      <c r="AT2" s="2">
        <v>43</v>
      </c>
      <c r="AU2" s="2">
        <v>44</v>
      </c>
      <c r="AV2" s="2">
        <v>45</v>
      </c>
      <c r="AW2" s="2">
        <v>46</v>
      </c>
      <c r="AX2" s="2">
        <v>47</v>
      </c>
      <c r="AY2" s="2">
        <v>48</v>
      </c>
      <c r="AZ2" s="2">
        <v>49</v>
      </c>
      <c r="BA2" s="2">
        <v>50</v>
      </c>
      <c r="BB2" s="2">
        <v>51</v>
      </c>
      <c r="BC2" s="2">
        <v>52</v>
      </c>
      <c r="BD2" s="2">
        <v>53</v>
      </c>
      <c r="BE2" s="2">
        <v>54</v>
      </c>
      <c r="BF2" s="2">
        <v>55</v>
      </c>
      <c r="BG2" s="2">
        <v>56</v>
      </c>
      <c r="BH2" s="2">
        <v>57</v>
      </c>
      <c r="BI2" s="2">
        <v>58</v>
      </c>
      <c r="BJ2" s="2">
        <v>59</v>
      </c>
      <c r="BK2" s="2">
        <v>60</v>
      </c>
      <c r="BL2" s="2">
        <v>61</v>
      </c>
      <c r="BM2" s="2">
        <v>62</v>
      </c>
      <c r="BN2" s="2">
        <v>63</v>
      </c>
      <c r="BO2" s="2">
        <v>64</v>
      </c>
      <c r="BP2" s="2">
        <v>65</v>
      </c>
      <c r="BQ2" s="2">
        <v>66</v>
      </c>
      <c r="BR2" s="2">
        <v>67</v>
      </c>
      <c r="BS2" s="2">
        <v>68</v>
      </c>
      <c r="BT2" s="2">
        <v>69</v>
      </c>
      <c r="BU2" s="2">
        <v>70</v>
      </c>
      <c r="BV2" s="2">
        <v>71</v>
      </c>
      <c r="BW2" s="2">
        <v>72</v>
      </c>
      <c r="BX2" s="2">
        <v>73</v>
      </c>
      <c r="BY2" s="2">
        <v>74</v>
      </c>
      <c r="BZ2" s="2">
        <v>75</v>
      </c>
      <c r="CA2" s="2">
        <v>76</v>
      </c>
      <c r="CB2" s="2">
        <v>77</v>
      </c>
      <c r="CC2" s="2">
        <v>78</v>
      </c>
      <c r="CD2" s="2">
        <v>79</v>
      </c>
      <c r="CE2" s="2">
        <v>80</v>
      </c>
      <c r="CF2" s="2">
        <v>81</v>
      </c>
      <c r="CG2" s="2">
        <v>82</v>
      </c>
      <c r="CH2" s="2">
        <v>83</v>
      </c>
      <c r="CI2" s="2">
        <v>84</v>
      </c>
      <c r="CJ2" s="2">
        <v>85</v>
      </c>
    </row>
    <row r="3" spans="1:95" s="299" customFormat="1" ht="59.1" customHeight="1" thickBot="1">
      <c r="A3" s="299" t="s">
        <v>0</v>
      </c>
      <c r="B3" s="299" t="s">
        <v>1</v>
      </c>
      <c r="C3" s="299" t="s">
        <v>2</v>
      </c>
      <c r="D3" s="299" t="s">
        <v>3</v>
      </c>
      <c r="E3" s="299" t="s">
        <v>4</v>
      </c>
      <c r="F3" s="300" t="s">
        <v>5</v>
      </c>
      <c r="G3" s="301" t="s">
        <v>6</v>
      </c>
      <c r="H3" s="302" t="s">
        <v>7</v>
      </c>
      <c r="I3" s="302" t="s">
        <v>8</v>
      </c>
      <c r="J3" s="302" t="s">
        <v>9</v>
      </c>
      <c r="K3" s="302" t="s">
        <v>10</v>
      </c>
      <c r="L3" s="302" t="s">
        <v>11</v>
      </c>
      <c r="M3" s="302" t="s">
        <v>12</v>
      </c>
      <c r="N3" s="302" t="s">
        <v>13</v>
      </c>
      <c r="O3" s="302" t="s">
        <v>14</v>
      </c>
      <c r="P3" s="302" t="s">
        <v>15</v>
      </c>
      <c r="Q3" s="303" t="s">
        <v>16</v>
      </c>
      <c r="R3" s="304" t="s">
        <v>17</v>
      </c>
      <c r="S3" s="304" t="s">
        <v>18</v>
      </c>
      <c r="T3" s="304" t="s">
        <v>19</v>
      </c>
      <c r="U3" s="304" t="s">
        <v>20</v>
      </c>
      <c r="V3" s="304" t="s">
        <v>21</v>
      </c>
      <c r="W3" s="304" t="s">
        <v>22</v>
      </c>
      <c r="X3" s="304" t="s">
        <v>23</v>
      </c>
      <c r="Y3" s="304" t="s">
        <v>24</v>
      </c>
      <c r="Z3" s="304" t="s">
        <v>25</v>
      </c>
      <c r="AA3" s="304" t="s">
        <v>26</v>
      </c>
      <c r="AB3" s="304" t="s">
        <v>27</v>
      </c>
      <c r="AC3" s="305" t="s">
        <v>28</v>
      </c>
      <c r="AD3" s="304" t="s">
        <v>29</v>
      </c>
      <c r="AE3" s="304" t="s">
        <v>30</v>
      </c>
      <c r="AF3" s="304" t="s">
        <v>31</v>
      </c>
      <c r="AG3" s="304" t="s">
        <v>32</v>
      </c>
      <c r="AH3" s="304" t="s">
        <v>33</v>
      </c>
      <c r="AI3" s="304" t="s">
        <v>34</v>
      </c>
      <c r="AJ3" s="304" t="s">
        <v>35</v>
      </c>
      <c r="AK3" s="304" t="s">
        <v>36</v>
      </c>
      <c r="AL3" s="304" t="s">
        <v>37</v>
      </c>
      <c r="AM3" s="304" t="s">
        <v>38</v>
      </c>
      <c r="AN3" s="304" t="s">
        <v>39</v>
      </c>
      <c r="AO3" s="304" t="s">
        <v>40</v>
      </c>
      <c r="AP3" s="306" t="s">
        <v>41</v>
      </c>
      <c r="AQ3" s="301" t="s">
        <v>42</v>
      </c>
      <c r="AR3" s="301" t="s">
        <v>43</v>
      </c>
      <c r="AS3" s="307" t="s">
        <v>44</v>
      </c>
      <c r="AT3" s="308" t="s">
        <v>45</v>
      </c>
      <c r="AU3" s="308" t="s">
        <v>46</v>
      </c>
      <c r="AV3" s="308" t="s">
        <v>47</v>
      </c>
      <c r="AW3" s="308" t="s">
        <v>48</v>
      </c>
      <c r="AX3" s="308" t="s">
        <v>49</v>
      </c>
      <c r="AY3" s="308" t="s">
        <v>50</v>
      </c>
      <c r="AZ3" s="308" t="s">
        <v>51</v>
      </c>
      <c r="BA3" s="308" t="s">
        <v>52</v>
      </c>
      <c r="BB3" s="308" t="s">
        <v>53</v>
      </c>
      <c r="BC3" s="308" t="s">
        <v>54</v>
      </c>
      <c r="BD3" s="308" t="s">
        <v>55</v>
      </c>
      <c r="BE3" s="308" t="s">
        <v>56</v>
      </c>
      <c r="BF3" s="308" t="s">
        <v>57</v>
      </c>
      <c r="BG3" s="308" t="s">
        <v>58</v>
      </c>
      <c r="BH3" s="308" t="s">
        <v>59</v>
      </c>
      <c r="BI3" s="308" t="s">
        <v>60</v>
      </c>
      <c r="BJ3" s="308" t="s">
        <v>61</v>
      </c>
      <c r="BK3" s="308" t="s">
        <v>62</v>
      </c>
      <c r="BL3" s="308" t="s">
        <v>63</v>
      </c>
      <c r="BM3" s="308" t="s">
        <v>64</v>
      </c>
      <c r="BN3" s="308" t="s">
        <v>65</v>
      </c>
      <c r="BO3" s="308" t="s">
        <v>66</v>
      </c>
      <c r="BP3" s="308" t="s">
        <v>67</v>
      </c>
      <c r="BQ3" s="308" t="s">
        <v>68</v>
      </c>
      <c r="BR3" s="308" t="s">
        <v>69</v>
      </c>
      <c r="BS3" s="308" t="s">
        <v>70</v>
      </c>
      <c r="BT3" s="308" t="s">
        <v>71</v>
      </c>
      <c r="BU3" s="308" t="s">
        <v>72</v>
      </c>
      <c r="BV3" s="308" t="s">
        <v>73</v>
      </c>
      <c r="BW3" s="308" t="s">
        <v>74</v>
      </c>
      <c r="BX3" s="308" t="s">
        <v>75</v>
      </c>
      <c r="BY3" s="308" t="s">
        <v>76</v>
      </c>
      <c r="BZ3" s="308" t="s">
        <v>77</v>
      </c>
      <c r="CA3" s="308" t="s">
        <v>78</v>
      </c>
      <c r="CB3" s="308" t="s">
        <v>79</v>
      </c>
      <c r="CC3" s="308" t="s">
        <v>80</v>
      </c>
      <c r="CD3" s="308" t="s">
        <v>81</v>
      </c>
      <c r="CE3" s="308" t="s">
        <v>82</v>
      </c>
      <c r="CF3" s="308" t="s">
        <v>83</v>
      </c>
      <c r="CG3" s="308" t="s">
        <v>84</v>
      </c>
      <c r="CH3" s="308" t="s">
        <v>85</v>
      </c>
      <c r="CI3" s="308" t="s">
        <v>86</v>
      </c>
      <c r="CJ3" s="309" t="s">
        <v>87</v>
      </c>
    </row>
    <row r="4" spans="1:95" s="3" customFormat="1" ht="24.95" customHeight="1" thickBot="1">
      <c r="A4" s="43"/>
      <c r="B4" s="43"/>
      <c r="C4" s="43"/>
      <c r="D4" s="43"/>
      <c r="E4" s="43"/>
      <c r="F4" s="5"/>
      <c r="G4" s="5"/>
      <c r="H4" s="7"/>
      <c r="I4" s="7"/>
      <c r="J4" s="7"/>
      <c r="K4" s="7"/>
      <c r="L4" s="7"/>
      <c r="M4" s="7"/>
      <c r="N4" s="8"/>
      <c r="O4" s="7"/>
      <c r="P4" s="7"/>
      <c r="Q4" s="7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43"/>
      <c r="AP4" s="6"/>
      <c r="AQ4" s="6"/>
      <c r="AR4" s="6"/>
      <c r="AS4" s="6"/>
      <c r="AT4" s="5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5"/>
      <c r="BK4" s="5"/>
      <c r="BL4" s="5"/>
      <c r="BM4" s="5"/>
      <c r="BN4" s="5"/>
      <c r="BO4" s="5"/>
      <c r="BP4" s="5"/>
      <c r="BQ4" s="5"/>
      <c r="BR4" s="5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1"/>
      <c r="CQ4" s="2" t="s">
        <v>88</v>
      </c>
    </row>
    <row r="5" spans="1:95" s="11" customFormat="1" ht="18" customHeight="1">
      <c r="A5" s="15" t="s">
        <v>89</v>
      </c>
      <c r="B5" s="15" t="s">
        <v>90</v>
      </c>
      <c r="C5" s="15" t="s">
        <v>91</v>
      </c>
      <c r="D5" s="15" t="str">
        <f t="shared" ref="D5:D36" si="0">(TRIM(B5)&amp;" "&amp;TRIM(C5))</f>
        <v>BEBIN SUPER FLEXISEC CHICO</v>
      </c>
      <c r="E5" s="15" t="s">
        <v>88</v>
      </c>
      <c r="F5" s="11" t="s">
        <v>92</v>
      </c>
      <c r="G5" s="42" t="s">
        <v>93</v>
      </c>
      <c r="H5" s="34">
        <f>VLOOKUP((TRIM($B5)&amp;TRIM($C5)&amp;TRIM($E5)),Datos!$C$4:$AD$259,H$2,FALSE)</f>
        <v>304.73199999999997</v>
      </c>
      <c r="I5" s="34">
        <f>VLOOKUP((TRIM($B5)&amp;TRIM($C5)&amp;TRIM($E5)),Datos!$C$4:$AD$259,I$2,FALSE)</f>
        <v>189.02199999999999</v>
      </c>
      <c r="J5" s="34">
        <f>VLOOKUP((TRIM($B5)&amp;TRIM($C5)&amp;TRIM($E5)),Datos!$C$4:$AD$259,J$2,FALSE)</f>
        <v>19.365833333333331</v>
      </c>
      <c r="K5" s="311">
        <f>VLOOKUP((TRIM($B5)&amp;TRIM($C5)&amp;TRIM($E5)),Datos!$C$4:$AD$259,K$2,FALSE)</f>
        <v>2.1040000000000001</v>
      </c>
      <c r="L5" s="34">
        <f>VLOOKUP((TRIM($B5)&amp;TRIM($C5)&amp;TRIM($E5)),Datos!$C$4:$AD$259,L$2,FALSE)</f>
        <v>170.8</v>
      </c>
      <c r="M5" s="17">
        <f>VLOOKUP((TRIM($B5)&amp;TRIM($C5)&amp;TRIM($E5)),Datos!$C$4:$AD$259,M$2,FALSE)</f>
        <v>0.88813559322033897</v>
      </c>
      <c r="N5" s="46">
        <f>VLOOKUP((TRIM($B5)&amp;TRIM($C5)&amp;TRIM($E5)),Datos!$C$4:$AD$259,N$2,FALSE)</f>
        <v>0.153</v>
      </c>
      <c r="O5" s="310">
        <f>VLOOKUP((TRIM($B5)&amp;TRIM($C5)&amp;TRIM($E5)),Datos!$C$4:$AD$259,O$2,FALSE)</f>
        <v>368</v>
      </c>
      <c r="P5" s="310">
        <f>VLOOKUP((TRIM($B5)&amp;TRIM($C5)&amp;TRIM($E5)),Datos!$C$4:$AD$259,P$2,FALSE)</f>
        <v>553.33333333333337</v>
      </c>
      <c r="Q5" s="19" t="s">
        <v>94</v>
      </c>
      <c r="R5" s="20"/>
      <c r="S5" s="21" t="s">
        <v>95</v>
      </c>
      <c r="T5" s="22" t="s">
        <v>96</v>
      </c>
      <c r="U5" s="22" t="s">
        <v>96</v>
      </c>
      <c r="V5" s="22" t="s">
        <v>97</v>
      </c>
      <c r="W5" s="22" t="s">
        <v>98</v>
      </c>
      <c r="X5" s="21" t="s">
        <v>99</v>
      </c>
      <c r="Y5" s="23"/>
      <c r="Z5" s="23" t="s">
        <v>96</v>
      </c>
      <c r="AA5" s="22" t="s">
        <v>100</v>
      </c>
      <c r="AB5" s="24" t="s">
        <v>100</v>
      </c>
      <c r="AC5" s="22" t="s">
        <v>101</v>
      </c>
      <c r="AD5" s="21" t="s">
        <v>102</v>
      </c>
      <c r="AE5" s="22" t="s">
        <v>103</v>
      </c>
      <c r="AF5" s="22" t="s">
        <v>104</v>
      </c>
      <c r="AG5" s="21" t="s">
        <v>105</v>
      </c>
      <c r="AH5" s="21"/>
      <c r="AI5" s="25" t="s">
        <v>106</v>
      </c>
      <c r="AJ5" s="25"/>
      <c r="AK5" s="22" t="s">
        <v>94</v>
      </c>
      <c r="AL5" s="22" t="s">
        <v>107</v>
      </c>
      <c r="AM5" s="22">
        <v>40</v>
      </c>
      <c r="AN5" s="26">
        <v>82</v>
      </c>
      <c r="AO5" s="27">
        <f>AN5/AM5</f>
        <v>2.0499999999999998</v>
      </c>
      <c r="AP5" s="19" t="s">
        <v>108</v>
      </c>
      <c r="AQ5" s="19"/>
      <c r="AR5" s="19" t="s">
        <v>109</v>
      </c>
      <c r="AS5" s="28" t="s">
        <v>110</v>
      </c>
      <c r="AT5" s="29">
        <v>164</v>
      </c>
      <c r="AU5" s="30">
        <v>244</v>
      </c>
      <c r="AV5" s="30">
        <v>295</v>
      </c>
      <c r="AW5" s="30">
        <v>98</v>
      </c>
      <c r="AX5" s="30">
        <v>97</v>
      </c>
      <c r="AY5" s="30">
        <v>98</v>
      </c>
      <c r="AZ5" s="30">
        <v>30</v>
      </c>
      <c r="BA5" s="30">
        <v>295</v>
      </c>
      <c r="BB5" s="30">
        <v>206</v>
      </c>
      <c r="BC5" s="30">
        <v>10</v>
      </c>
      <c r="BD5" s="30">
        <v>375</v>
      </c>
      <c r="BE5" s="30">
        <v>244</v>
      </c>
      <c r="BF5" s="30">
        <v>191</v>
      </c>
      <c r="BG5" s="30">
        <v>32</v>
      </c>
      <c r="BH5" s="30">
        <v>161</v>
      </c>
      <c r="BI5" s="30">
        <v>30</v>
      </c>
      <c r="BJ5" s="31" t="s">
        <v>100</v>
      </c>
      <c r="BK5" s="31" t="s">
        <v>100</v>
      </c>
      <c r="BL5" s="31" t="s">
        <v>100</v>
      </c>
      <c r="BM5" s="31" t="s">
        <v>100</v>
      </c>
      <c r="BN5" s="31" t="s">
        <v>100</v>
      </c>
      <c r="BO5" s="31" t="s">
        <v>100</v>
      </c>
      <c r="BP5" s="31" t="s">
        <v>100</v>
      </c>
      <c r="BQ5" s="31" t="s">
        <v>100</v>
      </c>
      <c r="BR5" s="31" t="s">
        <v>100</v>
      </c>
      <c r="BS5" s="30">
        <v>30</v>
      </c>
      <c r="BT5" s="30">
        <v>30</v>
      </c>
      <c r="BU5" s="30">
        <v>82</v>
      </c>
      <c r="BV5" s="30">
        <v>30</v>
      </c>
      <c r="BW5" s="30">
        <v>13</v>
      </c>
      <c r="BX5" s="30">
        <v>20</v>
      </c>
      <c r="BY5" s="30">
        <v>2</v>
      </c>
      <c r="BZ5" s="30">
        <v>42</v>
      </c>
      <c r="CA5" s="30">
        <v>30</v>
      </c>
      <c r="CB5" s="30">
        <v>12</v>
      </c>
      <c r="CC5" s="30">
        <v>3</v>
      </c>
      <c r="CD5" s="30">
        <v>30</v>
      </c>
      <c r="CE5" s="30">
        <v>145</v>
      </c>
      <c r="CF5" s="30">
        <v>173</v>
      </c>
      <c r="CG5" s="30">
        <v>75</v>
      </c>
      <c r="CH5" s="30">
        <v>65</v>
      </c>
      <c r="CI5" s="30">
        <v>175</v>
      </c>
      <c r="CJ5" s="30">
        <v>165</v>
      </c>
      <c r="CK5" s="15"/>
      <c r="CQ5" s="11" t="s">
        <v>111</v>
      </c>
    </row>
    <row r="6" spans="1:95" s="11" customFormat="1" ht="18" customHeight="1">
      <c r="A6" s="15" t="s">
        <v>89</v>
      </c>
      <c r="B6" s="15" t="s">
        <v>112</v>
      </c>
      <c r="C6" s="15" t="s">
        <v>113</v>
      </c>
      <c r="D6" s="15" t="str">
        <f t="shared" si="0"/>
        <v>BEBIN SUPER FLEXISEC MEDIANO</v>
      </c>
      <c r="E6" s="15" t="s">
        <v>88</v>
      </c>
      <c r="G6" s="42" t="s">
        <v>93</v>
      </c>
      <c r="H6" s="34">
        <f>VLOOKUP((TRIM($B6)&amp;TRIM($C6)&amp;TRIM($E6)),Datos!$C$4:$AD$259,H$2,FALSE)</f>
        <v>445.99399999999997</v>
      </c>
      <c r="I6" s="34">
        <f>VLOOKUP((TRIM($B6)&amp;TRIM($C6)&amp;TRIM($E6)),Datos!$C$4:$AD$259,I$2,FALSE)</f>
        <v>286.95200000000006</v>
      </c>
      <c r="J6" s="34">
        <f>VLOOKUP((TRIM($B6)&amp;TRIM($C6)&amp;TRIM($E6)),Datos!$C$4:$AD$259,J$2,FALSE)</f>
        <v>25.055833333333329</v>
      </c>
      <c r="K6" s="311">
        <f>VLOOKUP((TRIM($B6)&amp;TRIM($C6)&amp;TRIM($E6)),Datos!$C$4:$AD$259,K$2,FALSE)</f>
        <v>3.1240000000000001</v>
      </c>
      <c r="L6" s="34">
        <f>VLOOKUP((TRIM($B6)&amp;TRIM($C6)&amp;TRIM($E6)),Datos!$C$4:$AD$259,L$2,FALSE)</f>
        <v>218.6</v>
      </c>
      <c r="M6" s="17">
        <f>VLOOKUP((TRIM($B6)&amp;TRIM($C6)&amp;TRIM($E6)),Datos!$C$4:$AD$259,M$2,FALSE)</f>
        <v>0.81290322580645158</v>
      </c>
      <c r="N6" s="46">
        <f>VLOOKUP((TRIM($B6)&amp;TRIM($C6)&amp;TRIM($E6)),Datos!$C$4:$AD$259,N$2,FALSE)</f>
        <v>0.16400000000000001</v>
      </c>
      <c r="O6" s="310">
        <f>VLOOKUP((TRIM($B6)&amp;TRIM($C6)&amp;TRIM($E6)),Datos!$C$4:$AD$259,O$2,FALSE)</f>
        <v>369.33333333333331</v>
      </c>
      <c r="P6" s="310">
        <f>VLOOKUP((TRIM($B6)&amp;TRIM($C6)&amp;TRIM($E6)),Datos!$C$4:$AD$259,P$2,FALSE)</f>
        <v>589.33333333333337</v>
      </c>
      <c r="Q6" s="19" t="s">
        <v>94</v>
      </c>
      <c r="R6" s="20"/>
      <c r="S6" s="21" t="s">
        <v>95</v>
      </c>
      <c r="T6" s="22" t="s">
        <v>96</v>
      </c>
      <c r="U6" s="22" t="s">
        <v>96</v>
      </c>
      <c r="V6" s="22" t="s">
        <v>97</v>
      </c>
      <c r="W6" s="22" t="s">
        <v>98</v>
      </c>
      <c r="X6" s="21" t="s">
        <v>99</v>
      </c>
      <c r="Y6" s="23"/>
      <c r="Z6" s="23" t="s">
        <v>96</v>
      </c>
      <c r="AA6" s="22" t="s">
        <v>100</v>
      </c>
      <c r="AB6" s="24" t="s">
        <v>100</v>
      </c>
      <c r="AC6" s="22" t="s">
        <v>101</v>
      </c>
      <c r="AD6" s="21" t="s">
        <v>102</v>
      </c>
      <c r="AE6" s="22" t="s">
        <v>103</v>
      </c>
      <c r="AF6" s="22" t="s">
        <v>104</v>
      </c>
      <c r="AG6" s="21" t="s">
        <v>114</v>
      </c>
      <c r="AH6" s="21"/>
      <c r="AI6" s="25" t="s">
        <v>106</v>
      </c>
      <c r="AJ6" s="25"/>
      <c r="AK6" s="22" t="s">
        <v>94</v>
      </c>
      <c r="AL6" s="33"/>
      <c r="AM6" s="33"/>
      <c r="AN6" s="33"/>
      <c r="AO6" s="33"/>
      <c r="AP6" s="19" t="s">
        <v>108</v>
      </c>
      <c r="AQ6" s="19"/>
      <c r="AR6" s="19" t="s">
        <v>109</v>
      </c>
      <c r="AS6" s="28" t="s">
        <v>110</v>
      </c>
      <c r="AT6" s="18">
        <v>160</v>
      </c>
      <c r="AU6" s="18">
        <v>222</v>
      </c>
      <c r="AV6" s="18">
        <v>313</v>
      </c>
      <c r="AW6" s="18">
        <v>85</v>
      </c>
      <c r="AX6" s="18">
        <v>84</v>
      </c>
      <c r="AY6" s="18">
        <v>85</v>
      </c>
      <c r="AZ6" s="18">
        <v>30</v>
      </c>
      <c r="BA6" s="18">
        <v>313</v>
      </c>
      <c r="BB6" s="18">
        <v>239</v>
      </c>
      <c r="BC6" s="18">
        <v>35</v>
      </c>
      <c r="BD6" s="18">
        <v>424</v>
      </c>
      <c r="BE6" s="18">
        <v>223</v>
      </c>
      <c r="BF6" s="18">
        <v>222</v>
      </c>
      <c r="BG6" s="18">
        <v>30</v>
      </c>
      <c r="BH6" s="18">
        <v>161</v>
      </c>
      <c r="BI6" s="18">
        <v>30</v>
      </c>
      <c r="BJ6" s="18">
        <v>68</v>
      </c>
      <c r="BK6" s="18">
        <v>56</v>
      </c>
      <c r="BL6" s="18">
        <v>20</v>
      </c>
      <c r="BM6" s="18">
        <v>14</v>
      </c>
      <c r="BN6" s="18">
        <v>54</v>
      </c>
      <c r="BO6" s="18">
        <v>78</v>
      </c>
      <c r="BP6" s="18">
        <v>21</v>
      </c>
      <c r="BQ6" s="18">
        <v>12</v>
      </c>
      <c r="BR6" s="18">
        <v>112</v>
      </c>
      <c r="BS6" s="18">
        <v>30</v>
      </c>
      <c r="BT6" s="18">
        <v>30</v>
      </c>
      <c r="BU6" s="18">
        <v>53</v>
      </c>
      <c r="BV6" s="18">
        <v>30</v>
      </c>
      <c r="BW6" s="18">
        <v>13</v>
      </c>
      <c r="BX6" s="18">
        <v>10</v>
      </c>
      <c r="BY6" s="18">
        <v>2</v>
      </c>
      <c r="BZ6" s="18">
        <v>75</v>
      </c>
      <c r="CA6" s="18">
        <v>26</v>
      </c>
      <c r="CB6" s="18">
        <v>8</v>
      </c>
      <c r="CC6" s="18">
        <v>3</v>
      </c>
      <c r="CD6" s="18">
        <v>34</v>
      </c>
      <c r="CE6" s="18">
        <v>145</v>
      </c>
      <c r="CF6" s="18">
        <v>174</v>
      </c>
      <c r="CG6" s="18">
        <v>76</v>
      </c>
      <c r="CH6" s="18">
        <v>70</v>
      </c>
      <c r="CI6" s="18">
        <v>248</v>
      </c>
      <c r="CJ6" s="18">
        <v>175</v>
      </c>
      <c r="CK6" s="15"/>
      <c r="CQ6" s="11" t="s">
        <v>115</v>
      </c>
    </row>
    <row r="7" spans="1:95" s="11" customFormat="1" ht="18" customHeight="1">
      <c r="A7" s="15" t="s">
        <v>89</v>
      </c>
      <c r="B7" s="15" t="s">
        <v>112</v>
      </c>
      <c r="C7" s="15" t="s">
        <v>116</v>
      </c>
      <c r="D7" s="15" t="str">
        <f t="shared" si="0"/>
        <v>BEBIN SUPER FLEXISEC GRANDE</v>
      </c>
      <c r="E7" s="15" t="s">
        <v>88</v>
      </c>
      <c r="G7" s="42" t="s">
        <v>93</v>
      </c>
      <c r="H7" s="34">
        <f>VLOOKUP((TRIM($B7)&amp;TRIM($C7)&amp;TRIM($E7)),Datos!$C$4:$AD$259,H$2,FALSE)</f>
        <v>541.31000000000006</v>
      </c>
      <c r="I7" s="34">
        <f>VLOOKUP((TRIM($B7)&amp;TRIM($C7)&amp;TRIM($E7)),Datos!$C$4:$AD$259,I$2,FALSE)</f>
        <v>391.786</v>
      </c>
      <c r="J7" s="34">
        <f>VLOOKUP((TRIM($B7)&amp;TRIM($C7)&amp;TRIM($E7)),Datos!$C$4:$AD$259,J$2,FALSE)</f>
        <v>29.885000000000002</v>
      </c>
      <c r="K7" s="311">
        <f>VLOOKUP((TRIM($B7)&amp;TRIM($C7)&amp;TRIM($E7)),Datos!$C$4:$AD$259,K$2,FALSE)</f>
        <v>2.3440000000000003</v>
      </c>
      <c r="L7" s="34">
        <f>VLOOKUP((TRIM($B7)&amp;TRIM($C7)&amp;TRIM($E7)),Datos!$C$4:$AD$259,L$2,FALSE)</f>
        <v>179.8</v>
      </c>
      <c r="M7" s="17">
        <f>VLOOKUP((TRIM($B7)&amp;TRIM($C7)&amp;TRIM($E7)),Datos!$C$4:$AD$259,M$2,FALSE)</f>
        <v>0.69444444444444442</v>
      </c>
      <c r="N7" s="46">
        <f>VLOOKUP((TRIM($B7)&amp;TRIM($C7)&amp;TRIM($E7)),Datos!$C$4:$AD$259,N$2,FALSE)</f>
        <v>0.1585</v>
      </c>
      <c r="O7" s="310">
        <f>VLOOKUP((TRIM($B7)&amp;TRIM($C7)&amp;TRIM($E7)),Datos!$C$4:$AD$259,O$2,FALSE)</f>
        <v>370</v>
      </c>
      <c r="P7" s="310">
        <f>VLOOKUP((TRIM($B7)&amp;TRIM($C7)&amp;TRIM($E7)),Datos!$C$4:$AD$259,P$2,FALSE)</f>
        <v>591.66666666666663</v>
      </c>
      <c r="Q7" s="19" t="s">
        <v>94</v>
      </c>
      <c r="R7" s="20"/>
      <c r="S7" s="21" t="s">
        <v>95</v>
      </c>
      <c r="T7" s="22" t="s">
        <v>96</v>
      </c>
      <c r="U7" s="22" t="s">
        <v>96</v>
      </c>
      <c r="V7" s="22" t="s">
        <v>97</v>
      </c>
      <c r="W7" s="22" t="s">
        <v>98</v>
      </c>
      <c r="X7" s="21" t="s">
        <v>99</v>
      </c>
      <c r="Y7" s="23"/>
      <c r="Z7" s="23" t="s">
        <v>96</v>
      </c>
      <c r="AA7" s="22" t="s">
        <v>100</v>
      </c>
      <c r="AB7" s="24" t="s">
        <v>100</v>
      </c>
      <c r="AC7" s="22" t="s">
        <v>101</v>
      </c>
      <c r="AD7" s="21" t="s">
        <v>102</v>
      </c>
      <c r="AE7" s="22" t="s">
        <v>103</v>
      </c>
      <c r="AF7" s="22" t="s">
        <v>104</v>
      </c>
      <c r="AG7" s="21" t="s">
        <v>117</v>
      </c>
      <c r="AH7" s="21"/>
      <c r="AI7" s="25" t="s">
        <v>106</v>
      </c>
      <c r="AJ7" s="25"/>
      <c r="AK7" s="22" t="s">
        <v>94</v>
      </c>
      <c r="AL7" s="33"/>
      <c r="AM7" s="33"/>
      <c r="AN7" s="33"/>
      <c r="AO7" s="33"/>
      <c r="AP7" s="19" t="s">
        <v>108</v>
      </c>
      <c r="AQ7" s="19"/>
      <c r="AR7" s="19" t="s">
        <v>109</v>
      </c>
      <c r="AS7" s="28" t="s">
        <v>110</v>
      </c>
      <c r="AT7" s="18">
        <v>162</v>
      </c>
      <c r="AU7" s="18">
        <v>224</v>
      </c>
      <c r="AV7" s="18">
        <v>352</v>
      </c>
      <c r="AW7" s="18">
        <v>88</v>
      </c>
      <c r="AX7" s="18">
        <v>88</v>
      </c>
      <c r="AY7" s="18">
        <v>87</v>
      </c>
      <c r="AZ7" s="18">
        <v>22</v>
      </c>
      <c r="BA7" s="18">
        <v>352</v>
      </c>
      <c r="BB7" s="18">
        <v>238</v>
      </c>
      <c r="BC7" s="18">
        <v>15</v>
      </c>
      <c r="BD7" s="18">
        <v>465</v>
      </c>
      <c r="BE7" s="18">
        <v>224</v>
      </c>
      <c r="BF7" s="18">
        <v>224</v>
      </c>
      <c r="BG7" s="18">
        <v>31</v>
      </c>
      <c r="BH7" s="18">
        <v>161</v>
      </c>
      <c r="BI7" s="18">
        <v>22</v>
      </c>
      <c r="BJ7" s="18">
        <v>69</v>
      </c>
      <c r="BK7" s="18">
        <v>56</v>
      </c>
      <c r="BL7" s="18">
        <v>15</v>
      </c>
      <c r="BM7" s="18">
        <v>23</v>
      </c>
      <c r="BN7" s="18">
        <v>64</v>
      </c>
      <c r="BO7" s="18">
        <v>75</v>
      </c>
      <c r="BP7" s="18">
        <v>20</v>
      </c>
      <c r="BQ7" s="18">
        <v>7</v>
      </c>
      <c r="BR7" s="18">
        <v>113</v>
      </c>
      <c r="BS7" s="18">
        <v>30</v>
      </c>
      <c r="BT7" s="18">
        <v>30</v>
      </c>
      <c r="BU7" s="18">
        <v>52</v>
      </c>
      <c r="BV7" s="18">
        <v>30</v>
      </c>
      <c r="BW7" s="18">
        <v>13</v>
      </c>
      <c r="BX7" s="18">
        <v>11</v>
      </c>
      <c r="BY7" s="18">
        <v>2</v>
      </c>
      <c r="BZ7" s="18">
        <v>74</v>
      </c>
      <c r="CA7" s="18">
        <v>28</v>
      </c>
      <c r="CB7" s="18">
        <v>10</v>
      </c>
      <c r="CC7" s="18">
        <v>3</v>
      </c>
      <c r="CD7" s="18">
        <v>34</v>
      </c>
      <c r="CE7" s="18">
        <v>130</v>
      </c>
      <c r="CF7" s="18">
        <v>176</v>
      </c>
      <c r="CG7" s="18">
        <v>77</v>
      </c>
      <c r="CH7" s="18">
        <v>88</v>
      </c>
      <c r="CI7" s="18">
        <v>268</v>
      </c>
      <c r="CJ7" s="18">
        <v>194</v>
      </c>
      <c r="CK7" s="15"/>
    </row>
    <row r="8" spans="1:95" s="11" customFormat="1" ht="18" customHeight="1" thickBot="1">
      <c r="A8" s="15" t="s">
        <v>89</v>
      </c>
      <c r="B8" s="15" t="s">
        <v>112</v>
      </c>
      <c r="C8" s="15" t="s">
        <v>118</v>
      </c>
      <c r="D8" s="15" t="str">
        <f t="shared" si="0"/>
        <v>BEBIN SUPER FLEXISEC EXTRA GRANDE</v>
      </c>
      <c r="E8" s="15" t="s">
        <v>88</v>
      </c>
      <c r="G8" s="42" t="s">
        <v>93</v>
      </c>
      <c r="H8" s="34">
        <f>VLOOKUP((TRIM($B8)&amp;TRIM($C8)&amp;TRIM($E8)),Datos!$C$4:$AD$259,H$2,FALSE)</f>
        <v>596.84599999999989</v>
      </c>
      <c r="I8" s="34">
        <f>VLOOKUP((TRIM($B8)&amp;TRIM($C8)&amp;TRIM($E8)),Datos!$C$4:$AD$259,I$2,FALSE)</f>
        <v>427.35</v>
      </c>
      <c r="J8" s="34">
        <f>VLOOKUP((TRIM($B8)&amp;TRIM($C8)&amp;TRIM($E8)),Datos!$C$4:$AD$259,J$2,FALSE)</f>
        <v>32.915833333333325</v>
      </c>
      <c r="K8" s="311">
        <f>VLOOKUP((TRIM($B8)&amp;TRIM($C8)&amp;TRIM($E8)),Datos!$C$4:$AD$259,K$2,FALSE)</f>
        <v>4.0119999999999996</v>
      </c>
      <c r="L8" s="34">
        <f>VLOOKUP((TRIM($B8)&amp;TRIM($C8)&amp;TRIM($E8)),Datos!$C$4:$AD$259,L$2,FALSE)</f>
        <v>233.4</v>
      </c>
      <c r="M8" s="17">
        <f>VLOOKUP((TRIM($B8)&amp;TRIM($C8)&amp;TRIM($E8)),Datos!$C$4:$AD$259,M$2,FALSE)</f>
        <v>0.67894736842105263</v>
      </c>
      <c r="N8" s="46">
        <f>VLOOKUP((TRIM($B8)&amp;TRIM($C8)&amp;TRIM($E8)),Datos!$C$4:$AD$259,N$2,FALSE)</f>
        <v>0.1615</v>
      </c>
      <c r="O8" s="310">
        <f>VLOOKUP((TRIM($B8)&amp;TRIM($C8)&amp;TRIM($E8)),Datos!$C$4:$AD$259,O$2,FALSE)</f>
        <v>390</v>
      </c>
      <c r="P8" s="310">
        <f>VLOOKUP((TRIM($B8)&amp;TRIM($C8)&amp;TRIM($E8)),Datos!$C$4:$AD$259,P$2,FALSE)</f>
        <v>624.33333333333337</v>
      </c>
      <c r="Q8" s="19" t="s">
        <v>94</v>
      </c>
      <c r="R8" s="20"/>
      <c r="S8" s="21" t="s">
        <v>95</v>
      </c>
      <c r="T8" s="22" t="s">
        <v>96</v>
      </c>
      <c r="U8" s="22" t="s">
        <v>96</v>
      </c>
      <c r="V8" s="22" t="s">
        <v>97</v>
      </c>
      <c r="W8" s="22" t="s">
        <v>98</v>
      </c>
      <c r="X8" s="21" t="s">
        <v>99</v>
      </c>
      <c r="Y8" s="23"/>
      <c r="Z8" s="23" t="s">
        <v>96</v>
      </c>
      <c r="AA8" s="22" t="s">
        <v>100</v>
      </c>
      <c r="AB8" s="24" t="s">
        <v>100</v>
      </c>
      <c r="AC8" s="22" t="s">
        <v>101</v>
      </c>
      <c r="AD8" s="21" t="s">
        <v>102</v>
      </c>
      <c r="AE8" s="22" t="s">
        <v>103</v>
      </c>
      <c r="AF8" s="22" t="s">
        <v>104</v>
      </c>
      <c r="AG8" s="21" t="s">
        <v>119</v>
      </c>
      <c r="AH8" s="21"/>
      <c r="AI8" s="25" t="s">
        <v>106</v>
      </c>
      <c r="AJ8" s="25"/>
      <c r="AK8" s="22" t="s">
        <v>94</v>
      </c>
      <c r="AL8" s="33"/>
      <c r="AM8" s="33"/>
      <c r="AN8" s="33"/>
      <c r="AO8" s="33"/>
      <c r="AP8" s="19" t="s">
        <v>108</v>
      </c>
      <c r="AQ8" s="19"/>
      <c r="AR8" s="19" t="s">
        <v>109</v>
      </c>
      <c r="AS8" s="28" t="s">
        <v>110</v>
      </c>
      <c r="AT8" s="18">
        <v>160</v>
      </c>
      <c r="AU8" s="18">
        <v>237</v>
      </c>
      <c r="AV8" s="18">
        <v>380</v>
      </c>
      <c r="AW8" s="18">
        <v>90</v>
      </c>
      <c r="AX8" s="18">
        <v>88</v>
      </c>
      <c r="AY8" s="18">
        <v>90</v>
      </c>
      <c r="AZ8" s="18">
        <v>25</v>
      </c>
      <c r="BA8" s="18">
        <v>380</v>
      </c>
      <c r="BB8" s="18">
        <v>240</v>
      </c>
      <c r="BC8" s="18">
        <v>26</v>
      </c>
      <c r="BD8" s="18">
        <v>486</v>
      </c>
      <c r="BE8" s="18">
        <v>237</v>
      </c>
      <c r="BF8" s="18">
        <v>237</v>
      </c>
      <c r="BG8" s="18">
        <v>28</v>
      </c>
      <c r="BH8" s="18">
        <v>180</v>
      </c>
      <c r="BI8" s="18">
        <v>30</v>
      </c>
      <c r="BJ8" s="18">
        <v>69</v>
      </c>
      <c r="BK8" s="18">
        <v>56</v>
      </c>
      <c r="BL8" s="18">
        <v>17</v>
      </c>
      <c r="BM8" s="18">
        <v>13</v>
      </c>
      <c r="BN8" s="18">
        <v>64</v>
      </c>
      <c r="BO8" s="18">
        <v>73</v>
      </c>
      <c r="BP8" s="18">
        <v>19</v>
      </c>
      <c r="BQ8" s="18">
        <v>13</v>
      </c>
      <c r="BR8" s="18">
        <v>110</v>
      </c>
      <c r="BS8" s="18">
        <v>28</v>
      </c>
      <c r="BT8" s="18">
        <v>28</v>
      </c>
      <c r="BU8" s="18">
        <v>50</v>
      </c>
      <c r="BV8" s="18">
        <v>28</v>
      </c>
      <c r="BW8" s="18">
        <v>13</v>
      </c>
      <c r="BX8" s="18">
        <v>10</v>
      </c>
      <c r="BY8" s="18">
        <v>2</v>
      </c>
      <c r="BZ8" s="18">
        <v>89</v>
      </c>
      <c r="CA8" s="18">
        <v>30</v>
      </c>
      <c r="CB8" s="18">
        <v>8</v>
      </c>
      <c r="CC8" s="18">
        <v>3</v>
      </c>
      <c r="CD8" s="18">
        <v>33</v>
      </c>
      <c r="CE8" s="18">
        <v>130</v>
      </c>
      <c r="CF8" s="18">
        <v>175</v>
      </c>
      <c r="CG8" s="18">
        <v>78</v>
      </c>
      <c r="CH8" s="18">
        <v>84</v>
      </c>
      <c r="CI8" s="18">
        <v>277</v>
      </c>
      <c r="CJ8" s="18">
        <v>206</v>
      </c>
      <c r="CK8" s="15"/>
    </row>
    <row r="9" spans="1:95" s="11" customFormat="1" ht="18" customHeight="1" thickBot="1">
      <c r="A9" s="15" t="s">
        <v>89</v>
      </c>
      <c r="B9" s="15" t="s">
        <v>120</v>
      </c>
      <c r="C9" s="15" t="s">
        <v>91</v>
      </c>
      <c r="D9" s="15" t="str">
        <f t="shared" si="0"/>
        <v>KIDDIES CHICO</v>
      </c>
      <c r="E9" s="15" t="s">
        <v>88</v>
      </c>
      <c r="F9" s="13" t="s">
        <v>121</v>
      </c>
      <c r="G9" s="42" t="s">
        <v>122</v>
      </c>
      <c r="H9" s="34">
        <f>VLOOKUP((TRIM($B9)&amp;TRIM($C9)&amp;TRIM($E9)),Datos!$C$4:$AD$259,H$2,FALSE)</f>
        <v>399.81399999999996</v>
      </c>
      <c r="I9" s="34">
        <f>VLOOKUP((TRIM($B9)&amp;TRIM($C9)&amp;TRIM($E9)),Datos!$C$4:$AD$259,I$2,FALSE)</f>
        <v>270.30799999999999</v>
      </c>
      <c r="J9" s="34">
        <f>VLOOKUP((TRIM($B9)&amp;TRIM($C9)&amp;TRIM($E9)),Datos!$C$4:$AD$259,J$2,FALSE)</f>
        <v>21.790909090909086</v>
      </c>
      <c r="K9" s="311">
        <f>VLOOKUP((TRIM($B9)&amp;TRIM($C9)&amp;TRIM($E9)),Datos!$C$4:$AD$259,K$2,FALSE)</f>
        <v>2.726</v>
      </c>
      <c r="L9" s="34">
        <f>VLOOKUP((TRIM($B9)&amp;TRIM($C9)&amp;TRIM($E9)),Datos!$C$4:$AD$259,L$2,FALSE)</f>
        <v>129.19999999999999</v>
      </c>
      <c r="M9" s="17">
        <f>VLOOKUP((TRIM($B9)&amp;TRIM($C9)&amp;TRIM($E9)),Datos!$C$4:$AD$259,M$2,FALSE)</f>
        <v>0.70333333333333337</v>
      </c>
      <c r="N9" s="46">
        <f>VLOOKUP((TRIM($B9)&amp;TRIM($C9)&amp;TRIM($E9)),Datos!$C$4:$AD$259,N$2,FALSE)</f>
        <v>0.158</v>
      </c>
      <c r="O9" s="310">
        <f>VLOOKUP((TRIM($B9)&amp;TRIM($C9)&amp;TRIM($E9)),Datos!$C$4:$AD$259,O$2,FALSE)</f>
        <v>372</v>
      </c>
      <c r="P9" s="310">
        <f>VLOOKUP((TRIM($B9)&amp;TRIM($C9)&amp;TRIM($E9)),Datos!$C$4:$AD$259,P$2,FALSE)</f>
        <v>502</v>
      </c>
      <c r="Q9" s="10" t="s">
        <v>123</v>
      </c>
      <c r="R9" s="291" t="s">
        <v>104</v>
      </c>
      <c r="S9" s="291" t="s">
        <v>95</v>
      </c>
      <c r="U9" s="291" t="s">
        <v>124</v>
      </c>
      <c r="V9" s="292" t="s">
        <v>125</v>
      </c>
      <c r="W9" s="291" t="s">
        <v>126</v>
      </c>
      <c r="X9" s="291" t="s">
        <v>102</v>
      </c>
      <c r="Y9" s="291" t="s">
        <v>123</v>
      </c>
      <c r="Z9" s="292" t="s">
        <v>101</v>
      </c>
      <c r="AA9" s="292" t="s">
        <v>127</v>
      </c>
      <c r="AB9" s="292" t="s">
        <v>128</v>
      </c>
      <c r="AC9" s="293" t="s">
        <v>103</v>
      </c>
      <c r="AD9" s="291" t="s">
        <v>129</v>
      </c>
      <c r="AE9" s="291" t="s">
        <v>130</v>
      </c>
      <c r="AF9" s="291" t="s">
        <v>100</v>
      </c>
      <c r="AG9" s="291" t="s">
        <v>131</v>
      </c>
      <c r="AH9" s="291" t="s">
        <v>132</v>
      </c>
      <c r="AI9" s="291" t="s">
        <v>123</v>
      </c>
      <c r="AJ9" s="291" t="s">
        <v>133</v>
      </c>
      <c r="AK9" s="294" t="s">
        <v>134</v>
      </c>
      <c r="AL9" s="292">
        <v>40</v>
      </c>
      <c r="AM9" s="295">
        <v>119</v>
      </c>
      <c r="AN9" s="295">
        <f>AM9/AL9</f>
        <v>2.9750000000000001</v>
      </c>
      <c r="AO9" s="292" t="s">
        <v>135</v>
      </c>
      <c r="AP9" s="296" t="s">
        <v>136</v>
      </c>
      <c r="AQ9" s="297" t="s">
        <v>137</v>
      </c>
      <c r="AR9" s="297" t="s">
        <v>138</v>
      </c>
      <c r="AS9" s="298" t="s">
        <v>139</v>
      </c>
      <c r="AT9" s="35">
        <v>183</v>
      </c>
      <c r="AU9" s="28">
        <v>222</v>
      </c>
      <c r="AV9" s="35">
        <v>300</v>
      </c>
      <c r="AW9" s="35">
        <v>90</v>
      </c>
      <c r="AX9" s="35">
        <v>73</v>
      </c>
      <c r="AY9" s="35">
        <v>91</v>
      </c>
      <c r="AZ9" s="35">
        <v>33</v>
      </c>
      <c r="BA9" s="35">
        <v>300</v>
      </c>
      <c r="BB9" s="35">
        <v>214</v>
      </c>
      <c r="BC9" s="36" t="s">
        <v>100</v>
      </c>
      <c r="BD9" s="35">
        <v>392</v>
      </c>
      <c r="BE9" s="35">
        <v>222</v>
      </c>
      <c r="BF9" s="35">
        <v>210</v>
      </c>
      <c r="BG9" s="35">
        <v>35</v>
      </c>
      <c r="BH9" s="35">
        <v>111</v>
      </c>
      <c r="BI9" s="35">
        <v>22</v>
      </c>
      <c r="BJ9" s="35">
        <v>93</v>
      </c>
      <c r="BK9" s="35">
        <v>53</v>
      </c>
      <c r="BL9" s="35">
        <v>20</v>
      </c>
      <c r="BM9" s="35">
        <v>5</v>
      </c>
      <c r="BN9" s="35">
        <v>77</v>
      </c>
      <c r="BO9" s="35">
        <v>76</v>
      </c>
      <c r="BP9" s="35">
        <v>6</v>
      </c>
      <c r="BQ9" s="35">
        <v>12</v>
      </c>
      <c r="BR9" s="35">
        <v>108</v>
      </c>
      <c r="BS9" s="35">
        <v>29</v>
      </c>
      <c r="BT9" s="35">
        <v>29</v>
      </c>
      <c r="BU9" s="35">
        <v>52</v>
      </c>
      <c r="BV9" s="35">
        <v>29</v>
      </c>
      <c r="BW9" s="35">
        <v>13</v>
      </c>
      <c r="BX9" s="35">
        <v>18</v>
      </c>
      <c r="BY9" s="35">
        <v>2</v>
      </c>
      <c r="BZ9" s="35">
        <v>76</v>
      </c>
      <c r="CA9" s="35">
        <v>28</v>
      </c>
      <c r="CB9" s="35">
        <v>43</v>
      </c>
      <c r="CC9" s="35">
        <v>3</v>
      </c>
      <c r="CD9" s="19">
        <v>33</v>
      </c>
      <c r="CE9" s="18">
        <v>118</v>
      </c>
      <c r="CF9" s="18">
        <v>136</v>
      </c>
      <c r="CG9" s="18">
        <v>78</v>
      </c>
      <c r="CH9" s="18">
        <v>52</v>
      </c>
      <c r="CI9" s="37" t="s">
        <v>100</v>
      </c>
      <c r="CJ9" s="18">
        <v>176</v>
      </c>
      <c r="CK9" s="15"/>
    </row>
    <row r="10" spans="1:95" s="11" customFormat="1" ht="18" customHeight="1">
      <c r="A10" s="15" t="s">
        <v>89</v>
      </c>
      <c r="B10" s="15" t="s">
        <v>120</v>
      </c>
      <c r="C10" s="15" t="s">
        <v>113</v>
      </c>
      <c r="D10" s="15" t="str">
        <f t="shared" si="0"/>
        <v>KIDDIES MEDIANO</v>
      </c>
      <c r="E10" s="15" t="s">
        <v>88</v>
      </c>
      <c r="F10" s="44"/>
      <c r="G10" s="42" t="s">
        <v>122</v>
      </c>
      <c r="H10" s="34">
        <f>VLOOKUP((TRIM($B10)&amp;TRIM($C10)&amp;TRIM($E10)),Datos!$C$4:$AD$259,H$2,FALSE)</f>
        <v>524.57600000000002</v>
      </c>
      <c r="I10" s="34">
        <f>VLOOKUP((TRIM($B10)&amp;TRIM($C10)&amp;TRIM($E10)),Datos!$C$4:$AD$259,I$2,FALSE)</f>
        <v>369.6</v>
      </c>
      <c r="J10" s="34">
        <f>VLOOKUP((TRIM($B10)&amp;TRIM($C10)&amp;TRIM($E10)),Datos!$C$4:$AD$259,J$2,FALSE)</f>
        <v>27.40454545454546</v>
      </c>
      <c r="K10" s="311">
        <f>VLOOKUP((TRIM($B10)&amp;TRIM($C10)&amp;TRIM($E10)),Datos!$C$4:$AD$259,K$2,FALSE)</f>
        <v>2.0019999999999998</v>
      </c>
      <c r="L10" s="34">
        <f>VLOOKUP((TRIM($B10)&amp;TRIM($C10)&amp;TRIM($E10)),Datos!$C$4:$AD$259,L$2,FALSE)</f>
        <v>157.6</v>
      </c>
      <c r="M10" s="17">
        <f>VLOOKUP((TRIM($B10)&amp;TRIM($C10)&amp;TRIM($E10)),Datos!$C$4:$AD$259,M$2,FALSE)</f>
        <v>0.65846153846153843</v>
      </c>
      <c r="N10" s="46">
        <f>VLOOKUP((TRIM($B10)&amp;TRIM($C10)&amp;TRIM($E10)),Datos!$C$4:$AD$259,N$2,FALSE)</f>
        <v>0.157</v>
      </c>
      <c r="O10" s="310">
        <f>VLOOKUP((TRIM($B10)&amp;TRIM($C10)&amp;TRIM($E10)),Datos!$C$4:$AD$259,O$2,FALSE)</f>
        <v>361.33333333333331</v>
      </c>
      <c r="P10" s="310">
        <f>VLOOKUP((TRIM($B10)&amp;TRIM($C10)&amp;TRIM($E10)),Datos!$C$4:$AD$259,P$2,FALSE)</f>
        <v>529</v>
      </c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3"/>
      <c r="AE10" s="33"/>
      <c r="AF10" s="33"/>
      <c r="AG10" s="33"/>
      <c r="AH10" s="33"/>
      <c r="AI10" s="33"/>
      <c r="AJ10" s="33"/>
      <c r="AK10" s="33"/>
      <c r="AL10" s="33"/>
      <c r="AM10" s="33"/>
      <c r="AN10" s="33"/>
      <c r="AO10" s="33"/>
      <c r="AP10" s="33"/>
      <c r="AQ10" s="33"/>
      <c r="AR10" s="33"/>
      <c r="AS10" s="33"/>
      <c r="AT10" s="35">
        <v>180</v>
      </c>
      <c r="AU10" s="28">
        <v>212</v>
      </c>
      <c r="AV10" s="35">
        <v>327</v>
      </c>
      <c r="AW10" s="35">
        <v>96</v>
      </c>
      <c r="AX10" s="35">
        <v>84</v>
      </c>
      <c r="AY10" s="35">
        <v>98</v>
      </c>
      <c r="AZ10" s="35">
        <v>38</v>
      </c>
      <c r="BA10" s="35">
        <v>327</v>
      </c>
      <c r="BB10" s="35">
        <v>248</v>
      </c>
      <c r="BC10" s="35">
        <v>42</v>
      </c>
      <c r="BD10" s="35">
        <v>425</v>
      </c>
      <c r="BE10" s="35">
        <v>212</v>
      </c>
      <c r="BF10" s="35">
        <v>210</v>
      </c>
      <c r="BG10" s="35">
        <v>43</v>
      </c>
      <c r="BH10" s="35">
        <v>148</v>
      </c>
      <c r="BI10" s="35">
        <v>28</v>
      </c>
      <c r="BJ10" s="35">
        <v>93</v>
      </c>
      <c r="BK10" s="35">
        <v>53</v>
      </c>
      <c r="BL10" s="35">
        <v>23</v>
      </c>
      <c r="BM10" s="35">
        <v>13</v>
      </c>
      <c r="BN10" s="35">
        <v>107</v>
      </c>
      <c r="BO10" s="35">
        <v>78</v>
      </c>
      <c r="BP10" s="35">
        <v>10</v>
      </c>
      <c r="BQ10" s="35">
        <v>13</v>
      </c>
      <c r="BR10" s="35">
        <v>122</v>
      </c>
      <c r="BS10" s="35">
        <v>34</v>
      </c>
      <c r="BT10" s="35">
        <v>34</v>
      </c>
      <c r="BU10" s="35">
        <v>60</v>
      </c>
      <c r="BV10" s="35">
        <v>34</v>
      </c>
      <c r="BW10" s="35">
        <v>13</v>
      </c>
      <c r="BX10" s="35">
        <v>12</v>
      </c>
      <c r="BY10" s="35">
        <v>2</v>
      </c>
      <c r="BZ10" s="35">
        <v>73</v>
      </c>
      <c r="CA10" s="35">
        <v>35</v>
      </c>
      <c r="CB10" s="35">
        <v>46</v>
      </c>
      <c r="CC10" s="35">
        <v>3</v>
      </c>
      <c r="CD10" s="35">
        <v>35</v>
      </c>
      <c r="CE10" s="19">
        <v>150</v>
      </c>
      <c r="CF10" s="18">
        <v>178</v>
      </c>
      <c r="CG10" s="18">
        <v>78</v>
      </c>
      <c r="CH10" s="18">
        <v>51</v>
      </c>
      <c r="CI10" s="37" t="s">
        <v>100</v>
      </c>
      <c r="CJ10" s="18">
        <v>198</v>
      </c>
      <c r="CK10" s="15"/>
    </row>
    <row r="11" spans="1:95" s="11" customFormat="1" ht="18" customHeight="1">
      <c r="A11" s="15" t="s">
        <v>89</v>
      </c>
      <c r="B11" s="15" t="s">
        <v>120</v>
      </c>
      <c r="C11" s="15" t="s">
        <v>116</v>
      </c>
      <c r="D11" s="15" t="str">
        <f t="shared" si="0"/>
        <v>KIDDIES GRANDE</v>
      </c>
      <c r="E11" s="15" t="s">
        <v>88</v>
      </c>
      <c r="F11" s="44"/>
      <c r="G11" s="42" t="s">
        <v>122</v>
      </c>
      <c r="H11" s="34">
        <f>VLOOKUP((TRIM($B11)&amp;TRIM($C11)&amp;TRIM($E11)),Datos!$C$4:$AD$259,H$2,FALSE)</f>
        <v>613.29999999999995</v>
      </c>
      <c r="I11" s="34">
        <f>VLOOKUP((TRIM($B11)&amp;TRIM($C11)&amp;TRIM($E11)),Datos!$C$4:$AD$259,I$2,FALSE)</f>
        <v>459.97200000000004</v>
      </c>
      <c r="J11" s="34">
        <f>VLOOKUP((TRIM($B11)&amp;TRIM($C11)&amp;TRIM($E11)),Datos!$C$4:$AD$259,J$2,FALSE)</f>
        <v>31.369090909090911</v>
      </c>
      <c r="K11" s="311">
        <f>VLOOKUP((TRIM($B11)&amp;TRIM($C11)&amp;TRIM($E11)),Datos!$C$4:$AD$259,K$2,FALSE)</f>
        <v>1.8940000000000001</v>
      </c>
      <c r="L11" s="34">
        <f>VLOOKUP((TRIM($B11)&amp;TRIM($C11)&amp;TRIM($E11)),Datos!$C$4:$AD$259,L$2,FALSE)</f>
        <v>151</v>
      </c>
      <c r="M11" s="17">
        <f>VLOOKUP((TRIM($B11)&amp;TRIM($C11)&amp;TRIM($E11)),Datos!$C$4:$AD$259,M$2,FALSE)</f>
        <v>0.62739726027397258</v>
      </c>
      <c r="N11" s="46">
        <f>VLOOKUP((TRIM($B11)&amp;TRIM($C11)&amp;TRIM($E11)),Datos!$C$4:$AD$259,N$2,FALSE)</f>
        <v>0.16500000000000001</v>
      </c>
      <c r="O11" s="310">
        <f>VLOOKUP((TRIM($B11)&amp;TRIM($C11)&amp;TRIM($E11)),Datos!$C$4:$AD$259,O$2,FALSE)</f>
        <v>376</v>
      </c>
      <c r="P11" s="310">
        <f>VLOOKUP((TRIM($B11)&amp;TRIM($C11)&amp;TRIM($E11)),Datos!$C$4:$AD$259,P$2,FALSE)</f>
        <v>550</v>
      </c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F11" s="33"/>
      <c r="AG11" s="33"/>
      <c r="AH11" s="33"/>
      <c r="AI11" s="33"/>
      <c r="AJ11" s="33"/>
      <c r="AK11" s="33"/>
      <c r="AL11" s="33"/>
      <c r="AM11" s="33"/>
      <c r="AN11" s="33"/>
      <c r="AO11" s="33"/>
      <c r="AP11" s="33"/>
      <c r="AQ11" s="33"/>
      <c r="AR11" s="33"/>
      <c r="AS11" s="33"/>
      <c r="AT11" s="35">
        <v>180</v>
      </c>
      <c r="AU11" s="28">
        <v>212</v>
      </c>
      <c r="AV11" s="35">
        <v>365</v>
      </c>
      <c r="AW11" s="35">
        <v>105</v>
      </c>
      <c r="AX11" s="35">
        <v>82</v>
      </c>
      <c r="AY11" s="35">
        <v>102</v>
      </c>
      <c r="AZ11" s="35">
        <v>36</v>
      </c>
      <c r="BA11" s="35">
        <v>367</v>
      </c>
      <c r="BB11" s="35">
        <v>266</v>
      </c>
      <c r="BC11" s="35">
        <v>66</v>
      </c>
      <c r="BD11" s="35">
        <v>472</v>
      </c>
      <c r="BE11" s="35">
        <v>212</v>
      </c>
      <c r="BF11" s="35">
        <v>210</v>
      </c>
      <c r="BG11" s="35">
        <v>45</v>
      </c>
      <c r="BH11" s="35">
        <v>148</v>
      </c>
      <c r="BI11" s="35">
        <v>28</v>
      </c>
      <c r="BJ11" s="35">
        <v>89</v>
      </c>
      <c r="BK11" s="35">
        <v>53</v>
      </c>
      <c r="BL11" s="35">
        <v>18</v>
      </c>
      <c r="BM11" s="35">
        <v>10</v>
      </c>
      <c r="BN11" s="35">
        <v>99</v>
      </c>
      <c r="BO11" s="35">
        <v>76</v>
      </c>
      <c r="BP11" s="35">
        <v>17</v>
      </c>
      <c r="BQ11" s="35">
        <v>8</v>
      </c>
      <c r="BR11" s="35">
        <v>120</v>
      </c>
      <c r="BS11" s="35">
        <v>31</v>
      </c>
      <c r="BT11" s="35">
        <v>31</v>
      </c>
      <c r="BU11" s="35">
        <v>61</v>
      </c>
      <c r="BV11" s="35">
        <v>31</v>
      </c>
      <c r="BW11" s="35">
        <v>13</v>
      </c>
      <c r="BX11" s="35">
        <v>17</v>
      </c>
      <c r="BY11" s="35">
        <v>2</v>
      </c>
      <c r="BZ11" s="35">
        <v>67</v>
      </c>
      <c r="CA11" s="35">
        <v>33</v>
      </c>
      <c r="CB11" s="35">
        <v>43</v>
      </c>
      <c r="CC11" s="35">
        <v>3</v>
      </c>
      <c r="CD11" s="35">
        <v>46</v>
      </c>
      <c r="CE11" s="19">
        <v>145</v>
      </c>
      <c r="CF11" s="18">
        <v>176</v>
      </c>
      <c r="CG11" s="18">
        <v>78</v>
      </c>
      <c r="CH11" s="18">
        <v>70</v>
      </c>
      <c r="CI11" s="37" t="s">
        <v>100</v>
      </c>
      <c r="CJ11" s="18">
        <v>204</v>
      </c>
      <c r="CK11" s="15"/>
    </row>
    <row r="12" spans="1:95" s="11" customFormat="1" ht="18" customHeight="1">
      <c r="A12" s="15" t="s">
        <v>89</v>
      </c>
      <c r="B12" s="15" t="s">
        <v>120</v>
      </c>
      <c r="C12" s="15" t="s">
        <v>118</v>
      </c>
      <c r="D12" s="15" t="str">
        <f t="shared" si="0"/>
        <v>KIDDIES EXTRA GRANDE</v>
      </c>
      <c r="E12" s="15" t="s">
        <v>88</v>
      </c>
      <c r="F12" s="44"/>
      <c r="G12" s="42" t="s">
        <v>122</v>
      </c>
      <c r="H12" s="34">
        <f>VLOOKUP((TRIM($B12)&amp;TRIM($C12)&amp;TRIM($E12)),Datos!$C$4:$AD$259,H$2,FALSE)</f>
        <v>696.01199999999994</v>
      </c>
      <c r="I12" s="34">
        <f>VLOOKUP((TRIM($B12)&amp;TRIM($C12)&amp;TRIM($E12)),Datos!$C$4:$AD$259,I$2,FALSE)</f>
        <v>519.56000000000006</v>
      </c>
      <c r="J12" s="34">
        <f>VLOOKUP((TRIM($B12)&amp;TRIM($C12)&amp;TRIM($E12)),Datos!$C$4:$AD$259,J$2,FALSE)</f>
        <v>34.134545454545446</v>
      </c>
      <c r="K12" s="311">
        <f>VLOOKUP((TRIM($B12)&amp;TRIM($C12)&amp;TRIM($E12)),Datos!$C$4:$AD$259,K$2,FALSE)</f>
        <v>5.9340000000000002</v>
      </c>
      <c r="L12" s="34">
        <f>VLOOKUP((TRIM($B12)&amp;TRIM($C12)&amp;TRIM($E12)),Datos!$C$4:$AD$259,L$2,FALSE)</f>
        <v>227.8</v>
      </c>
      <c r="M12" s="17">
        <f>VLOOKUP((TRIM($B12)&amp;TRIM($C12)&amp;TRIM($E12)),Datos!$C$4:$AD$259,M$2,FALSE)</f>
        <v>0.63500000000000001</v>
      </c>
      <c r="N12" s="46">
        <f>VLOOKUP((TRIM($B12)&amp;TRIM($C12)&amp;TRIM($E12)),Datos!$C$4:$AD$259,N$2,FALSE)</f>
        <v>0.16800000000000001</v>
      </c>
      <c r="O12" s="310">
        <f>VLOOKUP((TRIM($B12)&amp;TRIM($C12)&amp;TRIM($E12)),Datos!$C$4:$AD$259,O$2,FALSE)</f>
        <v>386.66666666666669</v>
      </c>
      <c r="P12" s="310">
        <f>VLOOKUP((TRIM($B12)&amp;TRIM($C12)&amp;TRIM($E12)),Datos!$C$4:$AD$259,P$2,FALSE)</f>
        <v>563.66666666666663</v>
      </c>
      <c r="AT12" s="35">
        <v>180</v>
      </c>
      <c r="AU12" s="28">
        <v>240</v>
      </c>
      <c r="AV12" s="35">
        <v>400</v>
      </c>
      <c r="AW12" s="35">
        <v>98</v>
      </c>
      <c r="AX12" s="35">
        <v>84</v>
      </c>
      <c r="AY12" s="35">
        <v>98</v>
      </c>
      <c r="AZ12" s="35">
        <v>38</v>
      </c>
      <c r="BA12" s="35">
        <v>400</v>
      </c>
      <c r="BB12" s="35">
        <v>255</v>
      </c>
      <c r="BC12" s="35">
        <v>30</v>
      </c>
      <c r="BD12" s="35">
        <v>500</v>
      </c>
      <c r="BE12" s="35">
        <v>240</v>
      </c>
      <c r="BF12" s="35">
        <v>238</v>
      </c>
      <c r="BG12" s="35">
        <v>45</v>
      </c>
      <c r="BH12" s="35">
        <v>148</v>
      </c>
      <c r="BI12" s="35">
        <v>23</v>
      </c>
      <c r="BJ12" s="35">
        <v>92</v>
      </c>
      <c r="BK12" s="35">
        <v>55</v>
      </c>
      <c r="BL12" s="35">
        <v>20</v>
      </c>
      <c r="BM12" s="35">
        <v>3</v>
      </c>
      <c r="BN12" s="35">
        <v>103</v>
      </c>
      <c r="BO12" s="35">
        <v>83</v>
      </c>
      <c r="BP12" s="35">
        <v>15</v>
      </c>
      <c r="BQ12" s="35">
        <v>16</v>
      </c>
      <c r="BR12" s="35">
        <v>120</v>
      </c>
      <c r="BS12" s="35">
        <v>36</v>
      </c>
      <c r="BT12" s="35">
        <v>36</v>
      </c>
      <c r="BU12" s="35">
        <v>62</v>
      </c>
      <c r="BV12" s="35">
        <v>18</v>
      </c>
      <c r="BW12" s="35">
        <v>13</v>
      </c>
      <c r="BX12" s="35">
        <v>18</v>
      </c>
      <c r="BY12" s="35">
        <v>2</v>
      </c>
      <c r="BZ12" s="35">
        <v>87</v>
      </c>
      <c r="CA12" s="35">
        <v>35</v>
      </c>
      <c r="CB12" s="35">
        <v>45</v>
      </c>
      <c r="CC12" s="35">
        <v>3</v>
      </c>
      <c r="CD12" s="19">
        <v>42</v>
      </c>
      <c r="CE12" s="18">
        <v>150</v>
      </c>
      <c r="CF12" s="18">
        <v>177</v>
      </c>
      <c r="CG12" s="18">
        <v>78</v>
      </c>
      <c r="CH12" s="18">
        <v>85</v>
      </c>
      <c r="CI12" s="37" t="s">
        <v>100</v>
      </c>
      <c r="CJ12" s="18">
        <v>222</v>
      </c>
      <c r="CK12" s="15"/>
    </row>
    <row r="13" spans="1:95" s="11" customFormat="1" ht="18" customHeight="1">
      <c r="A13" s="15" t="s">
        <v>89</v>
      </c>
      <c r="B13" s="15" t="s">
        <v>140</v>
      </c>
      <c r="C13" s="15" t="s">
        <v>91</v>
      </c>
      <c r="D13" s="15" t="str">
        <f t="shared" si="0"/>
        <v>SUAVELASTIC CHICO</v>
      </c>
      <c r="E13" s="15" t="s">
        <v>88</v>
      </c>
      <c r="F13" s="13" t="s">
        <v>141</v>
      </c>
      <c r="G13" s="42" t="s">
        <v>122</v>
      </c>
      <c r="H13" s="34">
        <f>VLOOKUP((TRIM($B13)&amp;TRIM($C13)&amp;TRIM($E13)),Datos!$C$4:$AD$259,H$2,FALSE)</f>
        <v>434.57399999999996</v>
      </c>
      <c r="I13" s="34">
        <f>VLOOKUP((TRIM($B13)&amp;TRIM($C13)&amp;TRIM($E13)),Datos!$C$4:$AD$259,I$2,FALSE)</f>
        <v>296.822</v>
      </c>
      <c r="J13" s="34">
        <f>VLOOKUP((TRIM($B13)&amp;TRIM($C13)&amp;TRIM($E13)),Datos!$C$4:$AD$259,J$2,FALSE)</f>
        <v>23.053636363636361</v>
      </c>
      <c r="K13" s="311">
        <f>VLOOKUP((TRIM($B13)&amp;TRIM($C13)&amp;TRIM($E13)),Datos!$C$4:$AD$259,K$2,FALSE)</f>
        <v>2.1979999999999995</v>
      </c>
      <c r="L13" s="34">
        <f>VLOOKUP((TRIM($B13)&amp;TRIM($C13)&amp;TRIM($E13)),Datos!$C$4:$AD$259,L$2,FALSE)</f>
        <v>162.19999999999999</v>
      </c>
      <c r="M13" s="17">
        <f>VLOOKUP((TRIM($B13)&amp;TRIM($C13)&amp;TRIM($E13)),Datos!$C$4:$AD$259,M$2,FALSE)</f>
        <v>0.73442622950819669</v>
      </c>
      <c r="N13" s="46">
        <f>VLOOKUP((TRIM($B13)&amp;TRIM($C13)&amp;TRIM($E13)),Datos!$C$4:$AD$259,N$2,FALSE)</f>
        <v>0.14599999999999999</v>
      </c>
      <c r="O13" s="310">
        <f>VLOOKUP((TRIM($B13)&amp;TRIM($C13)&amp;TRIM($E13)),Datos!$C$4:$AD$259,O$2,FALSE)</f>
        <v>361.33333333333331</v>
      </c>
      <c r="P13" s="310">
        <f>VLOOKUP((TRIM($B13)&amp;TRIM($C13)&amp;TRIM($E13)),Datos!$C$4:$AD$259,P$2,FALSE)</f>
        <v>475.33333333333331</v>
      </c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  <c r="AG13" s="33"/>
      <c r="AH13" s="33"/>
      <c r="AI13" s="33"/>
      <c r="AJ13" s="33"/>
      <c r="AK13" s="33"/>
      <c r="AL13" s="33"/>
      <c r="AM13" s="33"/>
      <c r="AN13" s="33"/>
      <c r="AO13" s="33"/>
      <c r="AP13" s="33"/>
      <c r="AQ13" s="33"/>
      <c r="AR13" s="33"/>
      <c r="AS13" s="33"/>
      <c r="AT13" s="35">
        <v>242</v>
      </c>
      <c r="AU13" s="35">
        <v>255</v>
      </c>
      <c r="AV13" s="35">
        <v>305</v>
      </c>
      <c r="AW13" s="35">
        <v>82</v>
      </c>
      <c r="AX13" s="35">
        <v>77</v>
      </c>
      <c r="AY13" s="35">
        <v>94</v>
      </c>
      <c r="AZ13" s="35">
        <v>25</v>
      </c>
      <c r="BA13" s="35">
        <v>305</v>
      </c>
      <c r="BB13" s="35">
        <v>238</v>
      </c>
      <c r="BC13" s="18">
        <v>32</v>
      </c>
      <c r="BD13" s="35">
        <v>390</v>
      </c>
      <c r="BE13" s="35">
        <v>255</v>
      </c>
      <c r="BF13" s="35">
        <v>198</v>
      </c>
      <c r="BG13" s="35">
        <v>27</v>
      </c>
      <c r="BH13" s="35">
        <v>153</v>
      </c>
      <c r="BI13" s="35">
        <v>24</v>
      </c>
      <c r="BJ13" s="37" t="s">
        <v>100</v>
      </c>
      <c r="BK13" s="37" t="s">
        <v>100</v>
      </c>
      <c r="BL13" s="37" t="s">
        <v>100</v>
      </c>
      <c r="BM13" s="37" t="s">
        <v>100</v>
      </c>
      <c r="BN13" s="18">
        <v>48</v>
      </c>
      <c r="BO13" s="18">
        <v>62</v>
      </c>
      <c r="BP13" s="18">
        <v>17</v>
      </c>
      <c r="BQ13" s="18">
        <v>22</v>
      </c>
      <c r="BR13" s="18">
        <v>108</v>
      </c>
      <c r="BS13" s="35">
        <v>48</v>
      </c>
      <c r="BT13" s="35">
        <v>27</v>
      </c>
      <c r="BU13" s="35">
        <v>57</v>
      </c>
      <c r="BV13" s="35">
        <v>27</v>
      </c>
      <c r="BW13" s="35">
        <v>25</v>
      </c>
      <c r="BX13" s="35">
        <v>8</v>
      </c>
      <c r="BY13" s="35">
        <v>2</v>
      </c>
      <c r="BZ13" s="35">
        <v>96</v>
      </c>
      <c r="CA13" s="35">
        <v>32</v>
      </c>
      <c r="CB13" s="35">
        <v>15</v>
      </c>
      <c r="CC13" s="35">
        <v>3</v>
      </c>
      <c r="CD13" s="18">
        <v>45</v>
      </c>
      <c r="CE13" s="18">
        <v>194</v>
      </c>
      <c r="CF13" s="18">
        <v>150</v>
      </c>
      <c r="CG13" s="18">
        <v>64</v>
      </c>
      <c r="CH13" s="18">
        <v>60</v>
      </c>
      <c r="CI13" s="37" t="s">
        <v>100</v>
      </c>
      <c r="CJ13" s="18">
        <v>170</v>
      </c>
      <c r="CK13" s="15"/>
    </row>
    <row r="14" spans="1:95" s="11" customFormat="1" ht="18" customHeight="1">
      <c r="A14" s="15" t="s">
        <v>89</v>
      </c>
      <c r="B14" s="15" t="s">
        <v>140</v>
      </c>
      <c r="C14" s="15" t="s">
        <v>113</v>
      </c>
      <c r="D14" s="15" t="str">
        <f t="shared" si="0"/>
        <v>SUAVELASTIC MEDIANO</v>
      </c>
      <c r="E14" s="15" t="s">
        <v>88</v>
      </c>
      <c r="F14" s="44"/>
      <c r="G14" s="42" t="s">
        <v>122</v>
      </c>
      <c r="H14" s="34">
        <f>VLOOKUP((TRIM($B14)&amp;TRIM($C14)&amp;TRIM($E14)),Datos!$C$4:$AD$259,H$2,FALSE)</f>
        <v>506.00599999999997</v>
      </c>
      <c r="I14" s="34">
        <f>VLOOKUP((TRIM($B14)&amp;TRIM($C14)&amp;TRIM($E14)),Datos!$C$4:$AD$259,I$2,FALSE)</f>
        <v>367.96199999999999</v>
      </c>
      <c r="J14" s="34">
        <f>VLOOKUP((TRIM($B14)&amp;TRIM($C14)&amp;TRIM($E14)),Datos!$C$4:$AD$259,J$2,FALSE)</f>
        <v>27.353636363636362</v>
      </c>
      <c r="K14" s="311">
        <f>VLOOKUP((TRIM($B14)&amp;TRIM($C14)&amp;TRIM($E14)),Datos!$C$4:$AD$259,K$2,FALSE)</f>
        <v>3.3200000000000003</v>
      </c>
      <c r="L14" s="34">
        <f>VLOOKUP((TRIM($B14)&amp;TRIM($C14)&amp;TRIM($E14)),Datos!$C$4:$AD$259,L$2,FALSE)</f>
        <v>196.6</v>
      </c>
      <c r="M14" s="17">
        <f>VLOOKUP((TRIM($B14)&amp;TRIM($C14)&amp;TRIM($E14)),Datos!$C$4:$AD$259,M$2,FALSE)</f>
        <v>0.77101449275362322</v>
      </c>
      <c r="N14" s="46">
        <f>VLOOKUP((TRIM($B14)&amp;TRIM($C14)&amp;TRIM($E14)),Datos!$C$4:$AD$259,N$2,FALSE)</f>
        <v>0.18</v>
      </c>
      <c r="O14" s="310">
        <f>VLOOKUP((TRIM($B14)&amp;TRIM($C14)&amp;TRIM($E14)),Datos!$C$4:$AD$259,O$2,FALSE)</f>
        <v>386.66666666666669</v>
      </c>
      <c r="P14" s="310">
        <f>VLOOKUP((TRIM($B14)&amp;TRIM($C14)&amp;TRIM($E14)),Datos!$C$4:$AD$259,P$2,FALSE)</f>
        <v>595</v>
      </c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33"/>
      <c r="AH14" s="33"/>
      <c r="AI14" s="33"/>
      <c r="AJ14" s="33"/>
      <c r="AK14" s="33"/>
      <c r="AL14" s="33"/>
      <c r="AM14" s="33"/>
      <c r="AN14" s="33"/>
      <c r="AO14" s="33"/>
      <c r="AP14" s="33"/>
      <c r="AQ14" s="33"/>
      <c r="AR14" s="33"/>
      <c r="AS14" s="33"/>
      <c r="AT14" s="35">
        <v>255</v>
      </c>
      <c r="AU14" s="35">
        <v>255</v>
      </c>
      <c r="AV14" s="35">
        <v>342</v>
      </c>
      <c r="AW14" s="35">
        <v>102</v>
      </c>
      <c r="AX14" s="35">
        <v>93</v>
      </c>
      <c r="AY14" s="35">
        <v>102</v>
      </c>
      <c r="AZ14" s="35">
        <v>30</v>
      </c>
      <c r="BA14" s="35">
        <v>342</v>
      </c>
      <c r="BB14" s="35">
        <v>230</v>
      </c>
      <c r="BC14" s="35">
        <v>15</v>
      </c>
      <c r="BD14" s="35">
        <v>428</v>
      </c>
      <c r="BE14" s="35">
        <v>255</v>
      </c>
      <c r="BF14" s="35">
        <v>198</v>
      </c>
      <c r="BG14" s="35">
        <v>29</v>
      </c>
      <c r="BH14" s="35">
        <v>206</v>
      </c>
      <c r="BI14" s="35">
        <v>25</v>
      </c>
      <c r="BJ14" s="37" t="s">
        <v>100</v>
      </c>
      <c r="BK14" s="37" t="s">
        <v>100</v>
      </c>
      <c r="BL14" s="37" t="s">
        <v>100</v>
      </c>
      <c r="BM14" s="37" t="s">
        <v>100</v>
      </c>
      <c r="BN14" s="35">
        <v>57</v>
      </c>
      <c r="BO14" s="35">
        <v>67</v>
      </c>
      <c r="BP14" s="35">
        <v>27</v>
      </c>
      <c r="BQ14" s="35">
        <v>11</v>
      </c>
      <c r="BR14" s="35">
        <v>112</v>
      </c>
      <c r="BS14" s="35">
        <v>58</v>
      </c>
      <c r="BT14" s="35">
        <v>30</v>
      </c>
      <c r="BU14" s="35">
        <v>58</v>
      </c>
      <c r="BV14" s="35">
        <v>30</v>
      </c>
      <c r="BW14" s="35">
        <v>25</v>
      </c>
      <c r="BX14" s="35">
        <v>8</v>
      </c>
      <c r="BY14" s="35">
        <v>2</v>
      </c>
      <c r="BZ14" s="35">
        <v>80</v>
      </c>
      <c r="CA14" s="35">
        <v>36</v>
      </c>
      <c r="CB14" s="35">
        <v>13</v>
      </c>
      <c r="CC14" s="35">
        <v>3</v>
      </c>
      <c r="CD14" s="35">
        <v>45</v>
      </c>
      <c r="CE14" s="18">
        <v>152</v>
      </c>
      <c r="CF14" s="18">
        <v>165</v>
      </c>
      <c r="CG14" s="18">
        <v>77</v>
      </c>
      <c r="CH14" s="18">
        <v>66</v>
      </c>
      <c r="CI14" s="37" t="s">
        <v>100</v>
      </c>
      <c r="CJ14" s="18">
        <v>188</v>
      </c>
      <c r="CK14" s="15"/>
    </row>
    <row r="15" spans="1:95" s="11" customFormat="1" ht="18" customHeight="1">
      <c r="A15" s="15" t="s">
        <v>89</v>
      </c>
      <c r="B15" s="15" t="s">
        <v>140</v>
      </c>
      <c r="C15" s="15" t="s">
        <v>116</v>
      </c>
      <c r="D15" s="15" t="str">
        <f t="shared" si="0"/>
        <v>SUAVELASTIC GRANDE</v>
      </c>
      <c r="E15" s="15" t="s">
        <v>88</v>
      </c>
      <c r="F15" s="44"/>
      <c r="G15" s="42" t="s">
        <v>122</v>
      </c>
      <c r="H15" s="34">
        <f>VLOOKUP((TRIM($B15)&amp;TRIM($C15)&amp;TRIM($E15)),Datos!$C$4:$AD$259,H$2,FALSE)</f>
        <v>566.38199999999995</v>
      </c>
      <c r="I15" s="34">
        <f>VLOOKUP((TRIM($B15)&amp;TRIM($C15)&amp;TRIM($E15)),Datos!$C$4:$AD$259,I$2,FALSE)</f>
        <v>406.28200000000004</v>
      </c>
      <c r="J15" s="34">
        <f>VLOOKUP((TRIM($B15)&amp;TRIM($C15)&amp;TRIM($E15)),Datos!$C$4:$AD$259,J$2,FALSE)</f>
        <v>31.482727272727274</v>
      </c>
      <c r="K15" s="311">
        <f>VLOOKUP((TRIM($B15)&amp;TRIM($C15)&amp;TRIM($E15)),Datos!$C$4:$AD$259,K$2,FALSE)</f>
        <v>3.8200000000000003</v>
      </c>
      <c r="L15" s="34">
        <f>VLOOKUP((TRIM($B15)&amp;TRIM($C15)&amp;TRIM($E15)),Datos!$C$4:$AD$259,L$2,FALSE)</f>
        <v>173.8</v>
      </c>
      <c r="M15" s="17">
        <f>VLOOKUP((TRIM($B15)&amp;TRIM($C15)&amp;TRIM($E15)),Datos!$C$4:$AD$259,M$2,FALSE)</f>
        <v>0.66666666666666663</v>
      </c>
      <c r="N15" s="46">
        <f>VLOOKUP((TRIM($B15)&amp;TRIM($C15)&amp;TRIM($E15)),Datos!$C$4:$AD$259,N$2,FALSE)</f>
        <v>0.16600000000000001</v>
      </c>
      <c r="O15" s="310">
        <f>VLOOKUP((TRIM($B15)&amp;TRIM($C15)&amp;TRIM($E15)),Datos!$C$4:$AD$259,O$2,FALSE)</f>
        <v>402</v>
      </c>
      <c r="P15" s="310">
        <f>VLOOKUP((TRIM($B15)&amp;TRIM($C15)&amp;TRIM($E15)),Datos!$C$4:$AD$259,P$2,FALSE)</f>
        <v>609.33333333333337</v>
      </c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33"/>
      <c r="AF15" s="33"/>
      <c r="AG15" s="33"/>
      <c r="AH15" s="33"/>
      <c r="AI15" s="33"/>
      <c r="AJ15" s="33"/>
      <c r="AK15" s="33"/>
      <c r="AL15" s="33"/>
      <c r="AM15" s="33"/>
      <c r="AN15" s="33"/>
      <c r="AO15" s="33"/>
      <c r="AP15" s="33"/>
      <c r="AQ15" s="33"/>
      <c r="AR15" s="33"/>
      <c r="AS15" s="33"/>
      <c r="AT15" s="35">
        <v>266</v>
      </c>
      <c r="AU15" s="35">
        <v>266</v>
      </c>
      <c r="AV15" s="35">
        <v>370</v>
      </c>
      <c r="AW15" s="35">
        <v>98</v>
      </c>
      <c r="AX15" s="35">
        <v>95</v>
      </c>
      <c r="AY15" s="35">
        <v>95</v>
      </c>
      <c r="AZ15" s="35">
        <v>34</v>
      </c>
      <c r="BA15" s="35">
        <v>370</v>
      </c>
      <c r="BB15" s="35">
        <v>258</v>
      </c>
      <c r="BC15" s="35">
        <v>38</v>
      </c>
      <c r="BD15" s="35">
        <v>468</v>
      </c>
      <c r="BE15" s="35">
        <v>266</v>
      </c>
      <c r="BF15" s="35">
        <v>198</v>
      </c>
      <c r="BG15" s="35">
        <v>29</v>
      </c>
      <c r="BH15" s="35">
        <v>205</v>
      </c>
      <c r="BI15" s="35">
        <v>28</v>
      </c>
      <c r="BJ15" s="37" t="s">
        <v>100</v>
      </c>
      <c r="BK15" s="37" t="s">
        <v>100</v>
      </c>
      <c r="BL15" s="37" t="s">
        <v>100</v>
      </c>
      <c r="BM15" s="37" t="s">
        <v>100</v>
      </c>
      <c r="BN15" s="35">
        <v>56</v>
      </c>
      <c r="BO15" s="35">
        <v>68</v>
      </c>
      <c r="BP15" s="35">
        <v>19</v>
      </c>
      <c r="BQ15" s="35">
        <v>12</v>
      </c>
      <c r="BR15" s="35">
        <v>112</v>
      </c>
      <c r="BS15" s="35">
        <v>56</v>
      </c>
      <c r="BT15" s="35">
        <v>31</v>
      </c>
      <c r="BU15" s="35">
        <v>57</v>
      </c>
      <c r="BV15" s="35">
        <v>31</v>
      </c>
      <c r="BW15" s="35">
        <v>26</v>
      </c>
      <c r="BX15" s="35">
        <v>7</v>
      </c>
      <c r="BY15" s="35">
        <v>2</v>
      </c>
      <c r="BZ15" s="35">
        <v>76</v>
      </c>
      <c r="CA15" s="35">
        <v>33</v>
      </c>
      <c r="CB15" s="35">
        <v>13</v>
      </c>
      <c r="CC15" s="35">
        <v>3</v>
      </c>
      <c r="CD15" s="35">
        <v>46</v>
      </c>
      <c r="CE15" s="18">
        <v>158</v>
      </c>
      <c r="CF15" s="18">
        <v>194</v>
      </c>
      <c r="CG15" s="18">
        <v>74</v>
      </c>
      <c r="CH15" s="18">
        <v>70</v>
      </c>
      <c r="CI15" s="37" t="s">
        <v>100</v>
      </c>
      <c r="CJ15" s="18">
        <v>206</v>
      </c>
      <c r="CK15" s="15"/>
    </row>
    <row r="16" spans="1:95" s="11" customFormat="1" ht="18" customHeight="1">
      <c r="A16" s="15" t="s">
        <v>89</v>
      </c>
      <c r="B16" s="15" t="s">
        <v>140</v>
      </c>
      <c r="C16" s="15" t="s">
        <v>118</v>
      </c>
      <c r="D16" s="15" t="str">
        <f t="shared" si="0"/>
        <v>SUAVELASTIC EXTRA GRANDE</v>
      </c>
      <c r="E16" s="15" t="s">
        <v>88</v>
      </c>
      <c r="F16" s="44"/>
      <c r="G16" s="42" t="s">
        <v>122</v>
      </c>
      <c r="H16" s="34">
        <f>VLOOKUP((TRIM($B16)&amp;TRIM($C16)&amp;TRIM($E16)),Datos!$C$4:$AD$259,H$2,FALSE)</f>
        <v>606.89799999999991</v>
      </c>
      <c r="I16" s="34">
        <f>VLOOKUP((TRIM($B16)&amp;TRIM($C16)&amp;TRIM($E16)),Datos!$C$4:$AD$259,I$2,FALSE)</f>
        <v>437.83199999999999</v>
      </c>
      <c r="J16" s="34">
        <f>VLOOKUP((TRIM($B16)&amp;TRIM($C16)&amp;TRIM($E16)),Datos!$C$4:$AD$259,J$2,FALSE)</f>
        <v>33.064545454545453</v>
      </c>
      <c r="K16" s="311">
        <f>VLOOKUP((TRIM($B16)&amp;TRIM($C16)&amp;TRIM($E16)),Datos!$C$4:$AD$259,K$2,FALSE)</f>
        <v>5.9820000000000002</v>
      </c>
      <c r="L16" s="34">
        <f>VLOOKUP((TRIM($B16)&amp;TRIM($C16)&amp;TRIM($E16)),Datos!$C$4:$AD$259,L$2,FALSE)</f>
        <v>235.8</v>
      </c>
      <c r="M16" s="17">
        <f>VLOOKUP((TRIM($B16)&amp;TRIM($C16)&amp;TRIM($E16)),Datos!$C$4:$AD$259,M$2,FALSE)</f>
        <v>0.68159203980099503</v>
      </c>
      <c r="N16" s="46">
        <f>VLOOKUP((TRIM($B16)&amp;TRIM($C16)&amp;TRIM($E16)),Datos!$C$4:$AD$259,N$2,FALSE)</f>
        <v>0.17799999999999999</v>
      </c>
      <c r="O16" s="310">
        <f>VLOOKUP((TRIM($B16)&amp;TRIM($C16)&amp;TRIM($E16)),Datos!$C$4:$AD$259,O$2,FALSE)</f>
        <v>485.33333333333331</v>
      </c>
      <c r="P16" s="310">
        <f>VLOOKUP((TRIM($B16)&amp;TRIM($C16)&amp;TRIM($E16)),Datos!$C$4:$AD$259,P$2,FALSE)</f>
        <v>644</v>
      </c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3"/>
      <c r="AH16" s="33"/>
      <c r="AI16" s="33"/>
      <c r="AJ16" s="33"/>
      <c r="AK16" s="33"/>
      <c r="AL16" s="33"/>
      <c r="AM16" s="33"/>
      <c r="AN16" s="33"/>
      <c r="AO16" s="33"/>
      <c r="AP16" s="33"/>
      <c r="AQ16" s="33"/>
      <c r="AR16" s="33"/>
      <c r="AS16" s="33"/>
      <c r="AT16" s="35">
        <v>295</v>
      </c>
      <c r="AU16" s="35">
        <v>295</v>
      </c>
      <c r="AV16" s="35">
        <v>400</v>
      </c>
      <c r="AW16" s="35">
        <v>92</v>
      </c>
      <c r="AX16" s="35">
        <v>94</v>
      </c>
      <c r="AY16" s="35">
        <v>98</v>
      </c>
      <c r="AZ16" s="35">
        <v>32</v>
      </c>
      <c r="BA16" s="35">
        <v>400</v>
      </c>
      <c r="BB16" s="35">
        <v>239</v>
      </c>
      <c r="BC16" s="35">
        <v>35</v>
      </c>
      <c r="BD16" s="35">
        <v>498</v>
      </c>
      <c r="BE16" s="35">
        <v>295</v>
      </c>
      <c r="BF16" s="35">
        <v>218</v>
      </c>
      <c r="BG16" s="35">
        <v>30</v>
      </c>
      <c r="BH16" s="35">
        <v>204</v>
      </c>
      <c r="BI16" s="35">
        <v>22</v>
      </c>
      <c r="BJ16" s="37" t="s">
        <v>100</v>
      </c>
      <c r="BK16" s="37" t="s">
        <v>100</v>
      </c>
      <c r="BL16" s="37" t="s">
        <v>100</v>
      </c>
      <c r="BM16" s="38" t="s">
        <v>100</v>
      </c>
      <c r="BN16" s="35">
        <v>58</v>
      </c>
      <c r="BO16" s="35">
        <v>66</v>
      </c>
      <c r="BP16" s="35">
        <v>15</v>
      </c>
      <c r="BQ16" s="35">
        <v>14</v>
      </c>
      <c r="BR16" s="35">
        <v>110</v>
      </c>
      <c r="BS16" s="35">
        <v>58</v>
      </c>
      <c r="BT16" s="35">
        <v>32</v>
      </c>
      <c r="BU16" s="35">
        <v>57</v>
      </c>
      <c r="BV16" s="35">
        <v>32</v>
      </c>
      <c r="BW16" s="35">
        <v>25</v>
      </c>
      <c r="BX16" s="35">
        <v>10</v>
      </c>
      <c r="BY16" s="35">
        <v>2</v>
      </c>
      <c r="BZ16" s="35">
        <v>92</v>
      </c>
      <c r="CA16" s="35">
        <v>37</v>
      </c>
      <c r="CB16" s="35">
        <v>12</v>
      </c>
      <c r="CC16" s="35">
        <v>3</v>
      </c>
      <c r="CD16" s="18">
        <v>44</v>
      </c>
      <c r="CE16" s="18">
        <v>155</v>
      </c>
      <c r="CF16" s="18">
        <v>197</v>
      </c>
      <c r="CG16" s="18">
        <v>74</v>
      </c>
      <c r="CH16" s="18">
        <v>80</v>
      </c>
      <c r="CI16" s="37" t="s">
        <v>100</v>
      </c>
      <c r="CJ16" s="18">
        <v>222</v>
      </c>
      <c r="CK16" s="15"/>
    </row>
    <row r="17" spans="1:89" s="11" customFormat="1" ht="18" customHeight="1">
      <c r="A17" s="15" t="s">
        <v>89</v>
      </c>
      <c r="B17" s="15" t="s">
        <v>142</v>
      </c>
      <c r="C17" s="15" t="s">
        <v>91</v>
      </c>
      <c r="D17" s="15" t="str">
        <f t="shared" si="0"/>
        <v>BBTIPS CHICO</v>
      </c>
      <c r="E17" s="15" t="s">
        <v>88</v>
      </c>
      <c r="F17" s="13" t="s">
        <v>143</v>
      </c>
      <c r="G17" s="42" t="s">
        <v>122</v>
      </c>
      <c r="H17" s="34">
        <f>VLOOKUP((TRIM($B17)&amp;TRIM($C17)&amp;TRIM($E17)),Datos!$C$4:$AD$259,H$2,FALSE)</f>
        <v>413.29599999999999</v>
      </c>
      <c r="I17" s="34">
        <f>VLOOKUP((TRIM($B17)&amp;TRIM($C17)&amp;TRIM($E17)),Datos!$C$4:$AD$259,I$2,FALSE)</f>
        <v>286.24800000000005</v>
      </c>
      <c r="J17" s="34">
        <f>VLOOKUP((TRIM($B17)&amp;TRIM($C17)&amp;TRIM($E17)),Datos!$C$4:$AD$259,J$2,FALSE)</f>
        <v>22.284545454545455</v>
      </c>
      <c r="K17" s="311">
        <f>VLOOKUP((TRIM($B17)&amp;TRIM($C17)&amp;TRIM($E17)),Datos!$C$4:$AD$259,K$2,FALSE)</f>
        <v>4.4960000000000004</v>
      </c>
      <c r="L17" s="34">
        <f>VLOOKUP((TRIM($B17)&amp;TRIM($C17)&amp;TRIM($E17)),Datos!$C$4:$AD$259,L$2,FALSE)</f>
        <v>156</v>
      </c>
      <c r="M17" s="17">
        <f>VLOOKUP((TRIM($B17)&amp;TRIM($C17)&amp;TRIM($E17)),Datos!$C$4:$AD$259,M$2,FALSE)</f>
        <v>0.71333333333333326</v>
      </c>
      <c r="N17" s="46">
        <f>VLOOKUP((TRIM($B17)&amp;TRIM($C17)&amp;TRIM($E17)),Datos!$C$4:$AD$259,N$2,FALSE)</f>
        <v>0.186</v>
      </c>
      <c r="O17" s="310">
        <f>VLOOKUP((TRIM($B17)&amp;TRIM($C17)&amp;TRIM($E17)),Datos!$C$4:$AD$259,O$2,FALSE)</f>
        <v>363.33333333333331</v>
      </c>
      <c r="P17" s="310">
        <f>VLOOKUP((TRIM($B17)&amp;TRIM($C17)&amp;TRIM($E17)),Datos!$C$4:$AD$259,P$2,FALSE)</f>
        <v>511</v>
      </c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33"/>
      <c r="AC17" s="33"/>
      <c r="AD17" s="33"/>
      <c r="AE17" s="33"/>
      <c r="AF17" s="33"/>
      <c r="AG17" s="33"/>
      <c r="AH17" s="33"/>
      <c r="AI17" s="33"/>
      <c r="AJ17" s="33"/>
      <c r="AK17" s="33"/>
      <c r="AL17" s="33"/>
      <c r="AM17" s="33"/>
      <c r="AN17" s="33"/>
      <c r="AO17" s="33"/>
      <c r="AP17" s="33"/>
      <c r="AQ17" s="33"/>
      <c r="AR17" s="33"/>
      <c r="AS17" s="33"/>
      <c r="AT17" s="35">
        <v>215</v>
      </c>
      <c r="AU17" s="35">
        <v>220</v>
      </c>
      <c r="AV17" s="35">
        <v>300</v>
      </c>
      <c r="AW17" s="35">
        <v>92</v>
      </c>
      <c r="AX17" s="35">
        <v>72</v>
      </c>
      <c r="AY17" s="35">
        <v>90</v>
      </c>
      <c r="AZ17" s="35">
        <v>33</v>
      </c>
      <c r="BA17" s="35">
        <v>300</v>
      </c>
      <c r="BB17" s="35">
        <v>224</v>
      </c>
      <c r="BC17" s="18">
        <v>10</v>
      </c>
      <c r="BD17" s="35">
        <v>394</v>
      </c>
      <c r="BE17" s="35">
        <v>220</v>
      </c>
      <c r="BF17" s="35">
        <v>215</v>
      </c>
      <c r="BG17" s="35">
        <v>35</v>
      </c>
      <c r="BH17" s="35">
        <v>114</v>
      </c>
      <c r="BI17" s="35">
        <v>24</v>
      </c>
      <c r="BJ17" s="18">
        <v>94</v>
      </c>
      <c r="BK17" s="18">
        <v>55</v>
      </c>
      <c r="BL17" s="18">
        <v>20</v>
      </c>
      <c r="BM17" s="18">
        <v>3</v>
      </c>
      <c r="BN17" s="18">
        <v>77</v>
      </c>
      <c r="BO17" s="18">
        <v>78</v>
      </c>
      <c r="BP17" s="18">
        <v>6</v>
      </c>
      <c r="BQ17" s="18">
        <v>18</v>
      </c>
      <c r="BR17" s="18">
        <v>105</v>
      </c>
      <c r="BS17" s="35">
        <v>29</v>
      </c>
      <c r="BT17" s="35">
        <v>29</v>
      </c>
      <c r="BU17" s="35">
        <v>51</v>
      </c>
      <c r="BV17" s="35">
        <v>29</v>
      </c>
      <c r="BW17" s="35">
        <v>12</v>
      </c>
      <c r="BX17" s="35">
        <v>18</v>
      </c>
      <c r="BY17" s="35">
        <v>2</v>
      </c>
      <c r="BZ17" s="35">
        <v>82</v>
      </c>
      <c r="CA17" s="35">
        <v>32</v>
      </c>
      <c r="CB17" s="35">
        <v>38</v>
      </c>
      <c r="CC17" s="35">
        <v>3</v>
      </c>
      <c r="CD17" s="18">
        <v>35</v>
      </c>
      <c r="CE17" s="18">
        <v>95</v>
      </c>
      <c r="CF17" s="18">
        <v>140</v>
      </c>
      <c r="CG17" s="18">
        <v>78</v>
      </c>
      <c r="CH17" s="18">
        <v>52</v>
      </c>
      <c r="CI17" s="37" t="s">
        <v>100</v>
      </c>
      <c r="CJ17" s="18">
        <v>181</v>
      </c>
      <c r="CK17" s="15"/>
    </row>
    <row r="18" spans="1:89" s="11" customFormat="1" ht="18" customHeight="1">
      <c r="A18" s="15" t="s">
        <v>89</v>
      </c>
      <c r="B18" s="15" t="s">
        <v>142</v>
      </c>
      <c r="C18" s="15" t="s">
        <v>113</v>
      </c>
      <c r="D18" s="15" t="str">
        <f t="shared" si="0"/>
        <v>BBTIPS MEDIANO</v>
      </c>
      <c r="E18" s="15" t="s">
        <v>88</v>
      </c>
      <c r="F18" s="44"/>
      <c r="G18" s="42" t="s">
        <v>122</v>
      </c>
      <c r="H18" s="34">
        <f>VLOOKUP((TRIM($B18)&amp;TRIM($C18)&amp;TRIM($E18)),Datos!$C$4:$AD$259,H$2,FALSE)</f>
        <v>523.05799999999999</v>
      </c>
      <c r="I18" s="34">
        <f>VLOOKUP((TRIM($B18)&amp;TRIM($C18)&amp;TRIM($E18)),Datos!$C$4:$AD$259,I$2,FALSE)</f>
        <v>358.738</v>
      </c>
      <c r="J18" s="34">
        <f>VLOOKUP((TRIM($B18)&amp;TRIM($C18)&amp;TRIM($E18)),Datos!$C$4:$AD$259,J$2,FALSE)</f>
        <v>27.946363636363639</v>
      </c>
      <c r="K18" s="311">
        <f>VLOOKUP((TRIM($B18)&amp;TRIM($C18)&amp;TRIM($E18)),Datos!$C$4:$AD$259,K$2,FALSE)</f>
        <v>3.1819999999999995</v>
      </c>
      <c r="L18" s="34">
        <f>VLOOKUP((TRIM($B18)&amp;TRIM($C18)&amp;TRIM($E18)),Datos!$C$4:$AD$259,L$2,FALSE)</f>
        <v>206.4</v>
      </c>
      <c r="M18" s="17">
        <f>VLOOKUP((TRIM($B18)&amp;TRIM($C18)&amp;TRIM($E18)),Datos!$C$4:$AD$259,M$2,FALSE)</f>
        <v>0.70909090909090899</v>
      </c>
      <c r="N18" s="46">
        <f>VLOOKUP((TRIM($B18)&amp;TRIM($C18)&amp;TRIM($E18)),Datos!$C$4:$AD$259,N$2,FALSE)</f>
        <v>0.187</v>
      </c>
      <c r="O18" s="310">
        <f>VLOOKUP((TRIM($B18)&amp;TRIM($C18)&amp;TRIM($E18)),Datos!$C$4:$AD$259,O$2,FALSE)</f>
        <v>388</v>
      </c>
      <c r="P18" s="310">
        <f>VLOOKUP((TRIM($B18)&amp;TRIM($C18)&amp;TRIM($E18)),Datos!$C$4:$AD$259,P$2,FALSE)</f>
        <v>556.66666666666663</v>
      </c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33"/>
      <c r="AN18" s="33"/>
      <c r="AO18" s="33"/>
      <c r="AP18" s="33"/>
      <c r="AQ18" s="33"/>
      <c r="AR18" s="33"/>
      <c r="AS18" s="33"/>
      <c r="AT18" s="39">
        <v>212</v>
      </c>
      <c r="AU18" s="39">
        <v>212</v>
      </c>
      <c r="AV18" s="39">
        <v>328</v>
      </c>
      <c r="AW18" s="39">
        <v>97</v>
      </c>
      <c r="AX18" s="39">
        <v>72</v>
      </c>
      <c r="AY18" s="39">
        <v>97</v>
      </c>
      <c r="AZ18" s="39">
        <v>34</v>
      </c>
      <c r="BA18" s="39">
        <v>328</v>
      </c>
      <c r="BB18" s="39">
        <v>220</v>
      </c>
      <c r="BC18" s="39">
        <v>24</v>
      </c>
      <c r="BD18" s="39">
        <v>422</v>
      </c>
      <c r="BE18" s="35">
        <v>212</v>
      </c>
      <c r="BF18" s="35">
        <v>212</v>
      </c>
      <c r="BG18" s="39">
        <v>40</v>
      </c>
      <c r="BH18" s="39">
        <v>148</v>
      </c>
      <c r="BI18" s="39">
        <v>20</v>
      </c>
      <c r="BJ18" s="40">
        <v>92</v>
      </c>
      <c r="BK18" s="40">
        <v>55</v>
      </c>
      <c r="BL18" s="40">
        <v>20</v>
      </c>
      <c r="BM18" s="40">
        <v>5</v>
      </c>
      <c r="BN18" s="40">
        <v>102</v>
      </c>
      <c r="BO18" s="40">
        <v>76</v>
      </c>
      <c r="BP18" s="40">
        <v>5</v>
      </c>
      <c r="BQ18" s="40">
        <v>16</v>
      </c>
      <c r="BR18" s="40">
        <v>118</v>
      </c>
      <c r="BS18" s="39">
        <v>34</v>
      </c>
      <c r="BT18" s="39">
        <v>34</v>
      </c>
      <c r="BU18" s="39">
        <v>63</v>
      </c>
      <c r="BV18" s="39">
        <v>34</v>
      </c>
      <c r="BW18" s="39">
        <v>13</v>
      </c>
      <c r="BX18" s="35">
        <v>18</v>
      </c>
      <c r="BY18" s="35">
        <v>2</v>
      </c>
      <c r="BZ18" s="35">
        <v>73</v>
      </c>
      <c r="CA18" s="35">
        <v>38</v>
      </c>
      <c r="CB18" s="35">
        <v>45</v>
      </c>
      <c r="CC18" s="35">
        <v>3</v>
      </c>
      <c r="CD18" s="35">
        <v>43</v>
      </c>
      <c r="CE18" s="18">
        <v>120</v>
      </c>
      <c r="CF18" s="18">
        <v>175</v>
      </c>
      <c r="CG18" s="18">
        <v>78</v>
      </c>
      <c r="CH18" s="18">
        <v>55</v>
      </c>
      <c r="CI18" s="37" t="s">
        <v>100</v>
      </c>
      <c r="CJ18" s="18">
        <v>202</v>
      </c>
      <c r="CK18" s="15"/>
    </row>
    <row r="19" spans="1:89" s="11" customFormat="1" ht="18" customHeight="1">
      <c r="A19" s="15" t="s">
        <v>89</v>
      </c>
      <c r="B19" s="15" t="s">
        <v>142</v>
      </c>
      <c r="C19" s="15" t="s">
        <v>116</v>
      </c>
      <c r="D19" s="15" t="str">
        <f t="shared" si="0"/>
        <v>BBTIPS GRANDE</v>
      </c>
      <c r="E19" s="15" t="s">
        <v>88</v>
      </c>
      <c r="F19" s="44"/>
      <c r="G19" s="42" t="s">
        <v>122</v>
      </c>
      <c r="H19" s="34">
        <f>VLOOKUP((TRIM($B19)&amp;TRIM($C19)&amp;TRIM($E19)),Datos!$C$4:$AD$259,H$2,FALSE)</f>
        <v>721.70399999999995</v>
      </c>
      <c r="I19" s="34">
        <f>VLOOKUP((TRIM($B19)&amp;TRIM($C19)&amp;TRIM($E19)),Datos!$C$4:$AD$259,I$2,FALSE)</f>
        <v>556.83999999999992</v>
      </c>
      <c r="J19" s="34">
        <f>VLOOKUP((TRIM($B19)&amp;TRIM($C19)&amp;TRIM($E19)),Datos!$C$4:$AD$259,J$2,FALSE)</f>
        <v>36.176363636363639</v>
      </c>
      <c r="K19" s="311">
        <f>VLOOKUP((TRIM($B19)&amp;TRIM($C19)&amp;TRIM($E19)),Datos!$C$4:$AD$259,K$2,FALSE)</f>
        <v>1.7399999999999998</v>
      </c>
      <c r="L19" s="34">
        <f>VLOOKUP((TRIM($B19)&amp;TRIM($C19)&amp;TRIM($E19)),Datos!$C$4:$AD$259,L$2,FALSE)</f>
        <v>205.2</v>
      </c>
      <c r="M19" s="17">
        <f>VLOOKUP((TRIM($B19)&amp;TRIM($C19)&amp;TRIM($E19)),Datos!$C$4:$AD$259,M$2,FALSE)</f>
        <v>0.6647887323943662</v>
      </c>
      <c r="N19" s="46">
        <f>VLOOKUP((TRIM($B19)&amp;TRIM($C19)&amp;TRIM($E19)),Datos!$C$4:$AD$259,N$2,FALSE)</f>
        <v>0.17</v>
      </c>
      <c r="O19" s="310">
        <f>VLOOKUP((TRIM($B19)&amp;TRIM($C19)&amp;TRIM($E19)),Datos!$C$4:$AD$259,O$2,FALSE)</f>
        <v>379.33333333333331</v>
      </c>
      <c r="P19" s="310">
        <f>VLOOKUP((TRIM($B19)&amp;TRIM($C19)&amp;TRIM($E19)),Datos!$C$4:$AD$259,P$2,FALSE)</f>
        <v>541.33333333333337</v>
      </c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33"/>
      <c r="AN19" s="33"/>
      <c r="AO19" s="33"/>
      <c r="AP19" s="33"/>
      <c r="AQ19" s="33"/>
      <c r="AR19" s="33"/>
      <c r="AS19" s="33"/>
      <c r="AT19" s="39">
        <v>208</v>
      </c>
      <c r="AU19" s="39">
        <v>214</v>
      </c>
      <c r="AV19" s="39">
        <v>355</v>
      </c>
      <c r="AW19" s="39">
        <v>100</v>
      </c>
      <c r="AX19" s="39">
        <v>77</v>
      </c>
      <c r="AY19" s="39">
        <v>102</v>
      </c>
      <c r="AZ19" s="39">
        <v>32</v>
      </c>
      <c r="BA19" s="39">
        <v>355</v>
      </c>
      <c r="BB19" s="39">
        <v>286</v>
      </c>
      <c r="BC19" s="39">
        <v>39</v>
      </c>
      <c r="BD19" s="39">
        <v>470</v>
      </c>
      <c r="BE19" s="35">
        <v>214</v>
      </c>
      <c r="BF19" s="35">
        <v>212</v>
      </c>
      <c r="BG19" s="39">
        <v>40</v>
      </c>
      <c r="BH19" s="39">
        <v>148</v>
      </c>
      <c r="BI19" s="39">
        <v>20</v>
      </c>
      <c r="BJ19" s="40">
        <v>90</v>
      </c>
      <c r="BK19" s="40">
        <v>55</v>
      </c>
      <c r="BL19" s="40">
        <v>18</v>
      </c>
      <c r="BM19" s="40">
        <v>11</v>
      </c>
      <c r="BN19" s="40">
        <v>100</v>
      </c>
      <c r="BO19" s="40">
        <v>77</v>
      </c>
      <c r="BP19" s="40">
        <v>20</v>
      </c>
      <c r="BQ19" s="40">
        <v>6</v>
      </c>
      <c r="BR19" s="40">
        <v>120</v>
      </c>
      <c r="BS19" s="35">
        <v>34</v>
      </c>
      <c r="BT19" s="35">
        <v>34</v>
      </c>
      <c r="BU19" s="39">
        <v>63</v>
      </c>
      <c r="BV19" s="39">
        <v>34</v>
      </c>
      <c r="BW19" s="39">
        <v>13</v>
      </c>
      <c r="BX19" s="39">
        <v>18</v>
      </c>
      <c r="BY19" s="39">
        <v>2</v>
      </c>
      <c r="BZ19" s="39">
        <v>71</v>
      </c>
      <c r="CA19" s="39">
        <v>30</v>
      </c>
      <c r="CB19" s="39">
        <v>30</v>
      </c>
      <c r="CC19" s="39">
        <v>3</v>
      </c>
      <c r="CD19" s="39">
        <v>42</v>
      </c>
      <c r="CE19" s="40">
        <v>138</v>
      </c>
      <c r="CF19" s="40">
        <v>178</v>
      </c>
      <c r="CG19" s="40">
        <v>78</v>
      </c>
      <c r="CH19" s="40">
        <v>58</v>
      </c>
      <c r="CI19" s="37" t="s">
        <v>100</v>
      </c>
      <c r="CJ19" s="18">
        <v>222</v>
      </c>
      <c r="CK19" s="15"/>
    </row>
    <row r="20" spans="1:89" s="11" customFormat="1" ht="18" customHeight="1">
      <c r="A20" s="15" t="s">
        <v>89</v>
      </c>
      <c r="B20" s="15" t="s">
        <v>142</v>
      </c>
      <c r="C20" s="15" t="s">
        <v>118</v>
      </c>
      <c r="D20" s="15" t="str">
        <f t="shared" si="0"/>
        <v>BBTIPS EXTRA GRANDE</v>
      </c>
      <c r="E20" s="15" t="s">
        <v>88</v>
      </c>
      <c r="F20" s="44"/>
      <c r="G20" s="42" t="s">
        <v>122</v>
      </c>
      <c r="H20" s="34">
        <f>VLOOKUP((TRIM($B20)&amp;TRIM($C20)&amp;TRIM($E20)),Datos!$C$4:$AD$259,H$2,FALSE)</f>
        <v>728.89</v>
      </c>
      <c r="I20" s="34">
        <f>VLOOKUP((TRIM($B20)&amp;TRIM($C20)&amp;TRIM($E20)),Datos!$C$4:$AD$259,I$2,FALSE)</f>
        <v>491.01249999999993</v>
      </c>
      <c r="J20" s="34">
        <f>VLOOKUP((TRIM($B20)&amp;TRIM($C20)&amp;TRIM($E20)),Datos!$C$4:$AD$259,J$2,FALSE)</f>
        <v>37.56</v>
      </c>
      <c r="K20" s="311">
        <f>VLOOKUP((TRIM($B20)&amp;TRIM($C20)&amp;TRIM($E20)),Datos!$C$4:$AD$259,K$2,FALSE)</f>
        <v>3.4420000000000002</v>
      </c>
      <c r="L20" s="34">
        <f>VLOOKUP((TRIM($B20)&amp;TRIM($C20)&amp;TRIM($E20)),Datos!$C$4:$AD$259,L$2,FALSE)</f>
        <v>224</v>
      </c>
      <c r="M20" s="17">
        <f>VLOOKUP((TRIM($B20)&amp;TRIM($C20)&amp;TRIM($E20)),Datos!$C$4:$AD$259,M$2,FALSE)</f>
        <v>0.5113924050632912</v>
      </c>
      <c r="N20" s="46">
        <f>VLOOKUP((TRIM($B20)&amp;TRIM($C20)&amp;TRIM($E20)),Datos!$C$4:$AD$259,N$2,FALSE)</f>
        <v>0.188</v>
      </c>
      <c r="O20" s="310">
        <f>VLOOKUP((TRIM($B20)&amp;TRIM($C20)&amp;TRIM($E20)),Datos!$C$4:$AD$259,O$2,FALSE)</f>
        <v>401.33333333333331</v>
      </c>
      <c r="P20" s="310">
        <f>VLOOKUP((TRIM($B20)&amp;TRIM($C20)&amp;TRIM($E20)),Datos!$C$4:$AD$259,P$2,FALSE)</f>
        <v>582</v>
      </c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  <c r="AR20" s="33"/>
      <c r="AS20" s="33"/>
      <c r="AT20" s="39">
        <v>238</v>
      </c>
      <c r="AU20" s="39">
        <v>242</v>
      </c>
      <c r="AV20" s="39">
        <v>395</v>
      </c>
      <c r="AW20" s="39">
        <v>98</v>
      </c>
      <c r="AX20" s="39">
        <v>88</v>
      </c>
      <c r="AY20" s="39">
        <v>100</v>
      </c>
      <c r="AZ20" s="39">
        <v>30</v>
      </c>
      <c r="BA20" s="39">
        <v>395</v>
      </c>
      <c r="BB20" s="39">
        <v>224</v>
      </c>
      <c r="BC20" s="39">
        <v>10</v>
      </c>
      <c r="BD20" s="39">
        <v>502</v>
      </c>
      <c r="BE20" s="35">
        <v>242</v>
      </c>
      <c r="BF20" s="35">
        <v>240</v>
      </c>
      <c r="BG20" s="39">
        <v>41</v>
      </c>
      <c r="BH20" s="35">
        <v>148</v>
      </c>
      <c r="BI20" s="35">
        <v>21</v>
      </c>
      <c r="BJ20" s="18">
        <v>93</v>
      </c>
      <c r="BK20" s="18">
        <v>53</v>
      </c>
      <c r="BL20" s="18">
        <v>18</v>
      </c>
      <c r="BM20" s="18">
        <v>5</v>
      </c>
      <c r="BN20" s="18">
        <v>103</v>
      </c>
      <c r="BO20" s="18">
        <v>78</v>
      </c>
      <c r="BP20" s="18">
        <v>8</v>
      </c>
      <c r="BQ20" s="18">
        <v>10</v>
      </c>
      <c r="BR20" s="18">
        <v>117</v>
      </c>
      <c r="BS20" s="35">
        <v>35</v>
      </c>
      <c r="BT20" s="35">
        <v>35</v>
      </c>
      <c r="BU20" s="35">
        <v>61</v>
      </c>
      <c r="BV20" s="39">
        <v>35</v>
      </c>
      <c r="BW20" s="39">
        <v>13</v>
      </c>
      <c r="BX20" s="39">
        <v>16</v>
      </c>
      <c r="BY20" s="39">
        <v>2</v>
      </c>
      <c r="BZ20" s="39">
        <v>85</v>
      </c>
      <c r="CA20" s="39">
        <v>31</v>
      </c>
      <c r="CB20" s="39">
        <v>41</v>
      </c>
      <c r="CC20" s="39">
        <v>3</v>
      </c>
      <c r="CD20" s="40">
        <v>41</v>
      </c>
      <c r="CE20" s="40">
        <v>140</v>
      </c>
      <c r="CF20" s="40">
        <v>175</v>
      </c>
      <c r="CG20" s="40">
        <v>78</v>
      </c>
      <c r="CH20" s="18">
        <v>96</v>
      </c>
      <c r="CI20" s="37" t="s">
        <v>100</v>
      </c>
      <c r="CJ20" s="18">
        <v>230</v>
      </c>
      <c r="CK20" s="15"/>
    </row>
    <row r="21" spans="1:89" s="11" customFormat="1" ht="18" customHeight="1">
      <c r="A21" s="15" t="s">
        <v>89</v>
      </c>
      <c r="B21" s="15" t="s">
        <v>144</v>
      </c>
      <c r="C21" s="15" t="s">
        <v>91</v>
      </c>
      <c r="D21" s="15" t="str">
        <f t="shared" si="0"/>
        <v>SOFT DREAMS CHICO</v>
      </c>
      <c r="E21" s="15" t="s">
        <v>88</v>
      </c>
      <c r="F21" s="13" t="s">
        <v>145</v>
      </c>
      <c r="G21" s="42" t="s">
        <v>122</v>
      </c>
      <c r="H21" s="34">
        <f>VLOOKUP((TRIM($B21)&amp;TRIM($C21)&amp;TRIM($E21)),Datos!$C$4:$AD$259,H$2,FALSE)</f>
        <v>414.59400000000005</v>
      </c>
      <c r="I21" s="34">
        <f>VLOOKUP((TRIM($B21)&amp;TRIM($C21)&amp;TRIM($E21)),Datos!$C$4:$AD$259,I$2,FALSE)</f>
        <v>300.40400000000005</v>
      </c>
      <c r="J21" s="34">
        <f>VLOOKUP((TRIM($B21)&amp;TRIM($C21)&amp;TRIM($E21)),Datos!$C$4:$AD$259,J$2,FALSE)</f>
        <v>23.919090909090912</v>
      </c>
      <c r="K21" s="311">
        <f>VLOOKUP((TRIM($B21)&amp;TRIM($C21)&amp;TRIM($E21)),Datos!$C$4:$AD$259,K$2,FALSE)</f>
        <v>1.6140000000000001</v>
      </c>
      <c r="L21" s="34">
        <f>VLOOKUP((TRIM($B21)&amp;TRIM($C21)&amp;TRIM($E21)),Datos!$C$4:$AD$259,L$2,FALSE)</f>
        <v>152.80000000000001</v>
      </c>
      <c r="M21" s="17">
        <f>VLOOKUP((TRIM($B21)&amp;TRIM($C21)&amp;TRIM($E21)),Datos!$C$4:$AD$259,M$2,FALSE)</f>
        <v>0.57704918032786878</v>
      </c>
      <c r="N21" s="46">
        <f>VLOOKUP((TRIM($B21)&amp;TRIM($C21)&amp;TRIM($E21)),Datos!$C$4:$AD$259,N$2,FALSE)</f>
        <v>0.17</v>
      </c>
      <c r="O21" s="310">
        <f>VLOOKUP((TRIM($B21)&amp;TRIM($C21)&amp;TRIM($E21)),Datos!$C$4:$AD$259,O$2,FALSE)</f>
        <v>314.66666666666669</v>
      </c>
      <c r="P21" s="310">
        <f>VLOOKUP((TRIM($B21)&amp;TRIM($C21)&amp;TRIM($E21)),Datos!$C$4:$AD$259,P$2,FALSE)</f>
        <v>654</v>
      </c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33"/>
      <c r="AN21" s="33"/>
      <c r="AO21" s="33"/>
      <c r="AP21" s="33"/>
      <c r="AQ21" s="33"/>
      <c r="AR21" s="33"/>
      <c r="AS21" s="33"/>
      <c r="AT21" s="18">
        <v>180</v>
      </c>
      <c r="AU21" s="18">
        <v>250</v>
      </c>
      <c r="AV21" s="18">
        <v>302</v>
      </c>
      <c r="AW21" s="18">
        <v>94</v>
      </c>
      <c r="AX21" s="18">
        <v>92</v>
      </c>
      <c r="AY21" s="18">
        <v>94</v>
      </c>
      <c r="AZ21" s="18">
        <v>22</v>
      </c>
      <c r="BA21" s="18">
        <v>302</v>
      </c>
      <c r="BB21" s="18">
        <v>95</v>
      </c>
      <c r="BC21" s="18">
        <v>25</v>
      </c>
      <c r="BD21" s="18">
        <v>386</v>
      </c>
      <c r="BE21" s="18">
        <v>250</v>
      </c>
      <c r="BF21" s="18">
        <v>195</v>
      </c>
      <c r="BG21" s="18">
        <v>34</v>
      </c>
      <c r="BH21" s="18">
        <v>162</v>
      </c>
      <c r="BI21" s="18">
        <v>24</v>
      </c>
      <c r="BJ21" s="37" t="s">
        <v>100</v>
      </c>
      <c r="BK21" s="37" t="s">
        <v>100</v>
      </c>
      <c r="BL21" s="37" t="s">
        <v>100</v>
      </c>
      <c r="BM21" s="37" t="s">
        <v>100</v>
      </c>
      <c r="BN21" s="37" t="s">
        <v>100</v>
      </c>
      <c r="BO21" s="37" t="s">
        <v>100</v>
      </c>
      <c r="BP21" s="37" t="s">
        <v>100</v>
      </c>
      <c r="BQ21" s="37" t="s">
        <v>100</v>
      </c>
      <c r="BR21" s="37" t="s">
        <v>100</v>
      </c>
      <c r="BS21" s="35">
        <v>36</v>
      </c>
      <c r="BT21" s="18">
        <v>36</v>
      </c>
      <c r="BU21" s="18">
        <v>66</v>
      </c>
      <c r="BV21" s="18">
        <v>36</v>
      </c>
      <c r="BW21" s="18">
        <v>10</v>
      </c>
      <c r="BX21" s="18">
        <v>20</v>
      </c>
      <c r="BY21" s="18">
        <v>2</v>
      </c>
      <c r="BZ21" s="18">
        <v>35</v>
      </c>
      <c r="CA21" s="18">
        <v>27</v>
      </c>
      <c r="CB21" s="18">
        <v>14</v>
      </c>
      <c r="CC21" s="18">
        <v>3</v>
      </c>
      <c r="CD21" s="18">
        <v>34</v>
      </c>
      <c r="CE21" s="18">
        <v>130</v>
      </c>
      <c r="CF21" s="18">
        <v>90</v>
      </c>
      <c r="CG21" s="18">
        <v>78</v>
      </c>
      <c r="CH21" s="18">
        <v>52</v>
      </c>
      <c r="CI21" s="37" t="s">
        <v>100</v>
      </c>
      <c r="CJ21" s="40">
        <v>173</v>
      </c>
      <c r="CK21" s="15"/>
    </row>
    <row r="22" spans="1:89" s="11" customFormat="1">
      <c r="A22" s="15" t="s">
        <v>89</v>
      </c>
      <c r="B22" s="15" t="s">
        <v>144</v>
      </c>
      <c r="C22" s="15" t="s">
        <v>113</v>
      </c>
      <c r="D22" s="15" t="str">
        <f t="shared" si="0"/>
        <v>SOFT DREAMS MEDIANO</v>
      </c>
      <c r="E22" s="15" t="s">
        <v>88</v>
      </c>
      <c r="F22" s="44"/>
      <c r="G22" s="42" t="s">
        <v>122</v>
      </c>
      <c r="H22" s="34">
        <f>VLOOKUP((TRIM($B22)&amp;TRIM($C22)&amp;TRIM($E22)),Datos!$C$4:$AD$259,H$2,FALSE)</f>
        <v>402.43199999999996</v>
      </c>
      <c r="I22" s="34">
        <f>VLOOKUP((TRIM($B22)&amp;TRIM($C22)&amp;TRIM($E22)),Datos!$C$4:$AD$259,I$2,FALSE)</f>
        <v>250.23400000000001</v>
      </c>
      <c r="J22" s="34">
        <f>VLOOKUP((TRIM($B22)&amp;TRIM($C22)&amp;TRIM($E22)),Datos!$C$4:$AD$259,J$2,FALSE)</f>
        <v>27.057272727272728</v>
      </c>
      <c r="K22" s="311">
        <f>VLOOKUP((TRIM($B22)&amp;TRIM($C22)&amp;TRIM($E22)),Datos!$C$4:$AD$259,K$2,FALSE)</f>
        <v>5.0060000000000002</v>
      </c>
      <c r="L22" s="34">
        <f>VLOOKUP((TRIM($B22)&amp;TRIM($C22)&amp;TRIM($E22)),Datos!$C$4:$AD$259,L$2,FALSE)</f>
        <v>152.6</v>
      </c>
      <c r="M22" s="17">
        <f>VLOOKUP((TRIM($B22)&amp;TRIM($C22)&amp;TRIM($E22)),Datos!$C$4:$AD$259,M$2,FALSE)</f>
        <v>0.6535211267605634</v>
      </c>
      <c r="N22" s="46">
        <f>VLOOKUP((TRIM($B22)&amp;TRIM($C22)&amp;TRIM($E22)),Datos!$C$4:$AD$259,N$2,FALSE)</f>
        <v>0.15</v>
      </c>
      <c r="O22" s="310">
        <f>VLOOKUP((TRIM($B22)&amp;TRIM($C22)&amp;TRIM($E22)),Datos!$C$4:$AD$259,O$2,FALSE)</f>
        <v>377.33333333333331</v>
      </c>
      <c r="P22" s="310">
        <f>VLOOKUP((TRIM($B22)&amp;TRIM($C22)&amp;TRIM($E22)),Datos!$C$4:$AD$259,P$2,FALSE)</f>
        <v>543</v>
      </c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33"/>
      <c r="AQ22" s="33"/>
      <c r="AR22" s="33"/>
      <c r="AS22" s="33"/>
      <c r="AT22" s="18">
        <v>180</v>
      </c>
      <c r="AU22" s="18">
        <v>248</v>
      </c>
      <c r="AV22" s="18">
        <v>350</v>
      </c>
      <c r="AW22" s="18">
        <v>97</v>
      </c>
      <c r="AX22" s="18">
        <v>98</v>
      </c>
      <c r="AY22" s="18">
        <v>98</v>
      </c>
      <c r="AZ22" s="18">
        <v>25</v>
      </c>
      <c r="BA22" s="18">
        <v>350</v>
      </c>
      <c r="BB22" s="18">
        <v>245</v>
      </c>
      <c r="BC22" s="18">
        <v>25</v>
      </c>
      <c r="BD22" s="18">
        <v>435</v>
      </c>
      <c r="BE22" s="18">
        <v>248</v>
      </c>
      <c r="BF22" s="18">
        <v>202</v>
      </c>
      <c r="BG22" s="18">
        <v>41</v>
      </c>
      <c r="BH22" s="18">
        <v>162</v>
      </c>
      <c r="BI22" s="18">
        <v>20</v>
      </c>
      <c r="BJ22" s="37" t="s">
        <v>100</v>
      </c>
      <c r="BK22" s="37" t="s">
        <v>100</v>
      </c>
      <c r="BL22" s="37" t="s">
        <v>100</v>
      </c>
      <c r="BM22" s="37" t="s">
        <v>100</v>
      </c>
      <c r="BN22" s="18">
        <v>90</v>
      </c>
      <c r="BO22" s="18">
        <v>72</v>
      </c>
      <c r="BP22" s="18">
        <v>19</v>
      </c>
      <c r="BQ22" s="18">
        <v>14</v>
      </c>
      <c r="BR22" s="18">
        <v>101</v>
      </c>
      <c r="BS22" s="18">
        <v>32</v>
      </c>
      <c r="BT22" s="18">
        <v>32</v>
      </c>
      <c r="BU22" s="18">
        <v>47</v>
      </c>
      <c r="BV22" s="18">
        <v>32</v>
      </c>
      <c r="BW22" s="18">
        <v>12</v>
      </c>
      <c r="BX22" s="18">
        <v>13</v>
      </c>
      <c r="BY22" s="18">
        <v>2</v>
      </c>
      <c r="BZ22" s="18">
        <v>35</v>
      </c>
      <c r="CA22" s="18">
        <v>33</v>
      </c>
      <c r="CB22" s="18">
        <v>11</v>
      </c>
      <c r="CC22" s="41" t="s">
        <v>146</v>
      </c>
      <c r="CD22" s="18">
        <v>38</v>
      </c>
      <c r="CE22" s="18">
        <v>128</v>
      </c>
      <c r="CF22" s="18">
        <v>158</v>
      </c>
      <c r="CG22" s="18">
        <v>77</v>
      </c>
      <c r="CH22" s="18">
        <v>72</v>
      </c>
      <c r="CI22" s="37" t="s">
        <v>100</v>
      </c>
      <c r="CJ22" s="18">
        <v>194</v>
      </c>
      <c r="CK22" s="15"/>
    </row>
    <row r="23" spans="1:89" s="11" customFormat="1" ht="18" customHeight="1">
      <c r="A23" s="15" t="s">
        <v>89</v>
      </c>
      <c r="B23" s="15" t="s">
        <v>144</v>
      </c>
      <c r="C23" s="15" t="s">
        <v>116</v>
      </c>
      <c r="D23" s="15" t="str">
        <f t="shared" si="0"/>
        <v>SOFT DREAMS GRANDE</v>
      </c>
      <c r="E23" s="15" t="s">
        <v>88</v>
      </c>
      <c r="F23" s="44"/>
      <c r="G23" s="42" t="s">
        <v>122</v>
      </c>
      <c r="H23" s="34">
        <f>VLOOKUP((TRIM($B23)&amp;TRIM($C23)&amp;TRIM($E23)),Datos!$C$4:$AD$259,H$2,FALSE)</f>
        <v>506.74200000000002</v>
      </c>
      <c r="I23" s="34">
        <f>VLOOKUP((TRIM($B23)&amp;TRIM($C23)&amp;TRIM($E23)),Datos!$C$4:$AD$259,I$2,FALSE)</f>
        <v>310.24599999999998</v>
      </c>
      <c r="J23" s="34">
        <f>VLOOKUP((TRIM($B23)&amp;TRIM($C23)&amp;TRIM($E23)),Datos!$C$4:$AD$259,J$2,FALSE)</f>
        <v>31.721818181818186</v>
      </c>
      <c r="K23" s="311">
        <f>VLOOKUP((TRIM($B23)&amp;TRIM($C23)&amp;TRIM($E23)),Datos!$C$4:$AD$259,K$2,FALSE)</f>
        <v>7.4659999999999993</v>
      </c>
      <c r="L23" s="34">
        <f>VLOOKUP((TRIM($B23)&amp;TRIM($C23)&amp;TRIM($E23)),Datos!$C$4:$AD$259,L$2,FALSE)</f>
        <v>180.2</v>
      </c>
      <c r="M23" s="17">
        <f>VLOOKUP((TRIM($B23)&amp;TRIM($C23)&amp;TRIM($E23)),Datos!$C$4:$AD$259,M$2,FALSE)</f>
        <v>0.58157894736842108</v>
      </c>
      <c r="N23" s="46">
        <f>VLOOKUP((TRIM($B23)&amp;TRIM($C23)&amp;TRIM($E23)),Datos!$C$4:$AD$259,N$2,FALSE)</f>
        <v>0.14499999999999999</v>
      </c>
      <c r="O23" s="310">
        <f>VLOOKUP((TRIM($B23)&amp;TRIM($C23)&amp;TRIM($E23)),Datos!$C$4:$AD$259,O$2,FALSE)</f>
        <v>380</v>
      </c>
      <c r="P23" s="310">
        <f>VLOOKUP((TRIM($B23)&amp;TRIM($C23)&amp;TRIM($E23)),Datos!$C$4:$AD$259,P$2,FALSE)</f>
        <v>559</v>
      </c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  <c r="AM23" s="33"/>
      <c r="AN23" s="33"/>
      <c r="AO23" s="33"/>
      <c r="AP23" s="33"/>
      <c r="AQ23" s="33"/>
      <c r="AR23" s="33"/>
      <c r="AS23" s="33"/>
      <c r="AT23" s="18">
        <v>180</v>
      </c>
      <c r="AU23" s="18">
        <v>258</v>
      </c>
      <c r="AV23" s="18">
        <v>378</v>
      </c>
      <c r="AW23" s="18">
        <v>97</v>
      </c>
      <c r="AX23" s="18">
        <v>95</v>
      </c>
      <c r="AY23" s="18">
        <v>97</v>
      </c>
      <c r="AZ23" s="18">
        <v>14</v>
      </c>
      <c r="BA23" s="18">
        <v>378</v>
      </c>
      <c r="BB23" s="18">
        <v>245</v>
      </c>
      <c r="BC23" s="18">
        <v>35</v>
      </c>
      <c r="BD23" s="18">
        <v>468</v>
      </c>
      <c r="BE23" s="18">
        <v>258</v>
      </c>
      <c r="BF23" s="18">
        <v>202</v>
      </c>
      <c r="BG23" s="18">
        <v>39</v>
      </c>
      <c r="BH23" s="18">
        <v>162</v>
      </c>
      <c r="BI23" s="18">
        <v>12</v>
      </c>
      <c r="BJ23" s="37" t="s">
        <v>100</v>
      </c>
      <c r="BK23" s="37" t="s">
        <v>100</v>
      </c>
      <c r="BL23" s="37" t="s">
        <v>100</v>
      </c>
      <c r="BM23" s="37" t="s">
        <v>100</v>
      </c>
      <c r="BN23" s="18">
        <v>90</v>
      </c>
      <c r="BO23" s="18">
        <v>70</v>
      </c>
      <c r="BP23" s="18">
        <v>18</v>
      </c>
      <c r="BQ23" s="18">
        <v>21</v>
      </c>
      <c r="BR23" s="18">
        <v>100</v>
      </c>
      <c r="BS23" s="18">
        <v>32</v>
      </c>
      <c r="BT23" s="18">
        <v>32</v>
      </c>
      <c r="BU23" s="18">
        <v>47</v>
      </c>
      <c r="BV23" s="18">
        <v>32</v>
      </c>
      <c r="BW23" s="34">
        <v>12</v>
      </c>
      <c r="BX23" s="18">
        <v>11</v>
      </c>
      <c r="BY23" s="18">
        <v>2</v>
      </c>
      <c r="BZ23" s="18">
        <v>35</v>
      </c>
      <c r="CA23" s="18">
        <v>30</v>
      </c>
      <c r="CB23" s="18">
        <v>10</v>
      </c>
      <c r="CC23" s="18">
        <v>3</v>
      </c>
      <c r="CD23" s="18">
        <v>38</v>
      </c>
      <c r="CE23" s="18">
        <v>125</v>
      </c>
      <c r="CF23" s="18">
        <v>188</v>
      </c>
      <c r="CG23" s="18">
        <v>80</v>
      </c>
      <c r="CH23" s="18">
        <v>64</v>
      </c>
      <c r="CI23" s="37" t="s">
        <v>100</v>
      </c>
      <c r="CJ23" s="18">
        <v>212</v>
      </c>
      <c r="CK23" s="15"/>
    </row>
    <row r="24" spans="1:89" s="11" customFormat="1" ht="18" customHeight="1">
      <c r="A24" s="15" t="s">
        <v>89</v>
      </c>
      <c r="B24" s="15" t="s">
        <v>144</v>
      </c>
      <c r="C24" s="15" t="s">
        <v>118</v>
      </c>
      <c r="D24" s="15" t="str">
        <f t="shared" si="0"/>
        <v>SOFT DREAMS EXTRA GRANDE</v>
      </c>
      <c r="E24" s="15" t="s">
        <v>88</v>
      </c>
      <c r="F24" s="44"/>
      <c r="G24" s="42" t="s">
        <v>122</v>
      </c>
      <c r="H24" s="34">
        <f>VLOOKUP((TRIM($B24)&amp;TRIM($C24)&amp;TRIM($E24)),Datos!$C$4:$AD$259,H$2,FALSE)</f>
        <v>547.92800000000011</v>
      </c>
      <c r="I24" s="34">
        <f>VLOOKUP((TRIM($B24)&amp;TRIM($C24)&amp;TRIM($E24)),Datos!$C$4:$AD$259,I$2,FALSE)</f>
        <v>461.78000000000009</v>
      </c>
      <c r="J24" s="34">
        <f>VLOOKUP((TRIM($B24)&amp;TRIM($C24)&amp;TRIM($E24)),Datos!$C$4:$AD$259,J$2,FALSE)</f>
        <v>34.898181818181818</v>
      </c>
      <c r="K24" s="311">
        <f>VLOOKUP((TRIM($B24)&amp;TRIM($C24)&amp;TRIM($E24)),Datos!$C$4:$AD$259,K$2,FALSE)</f>
        <v>2.3600000000000003</v>
      </c>
      <c r="L24" s="34">
        <f>VLOOKUP((TRIM($B24)&amp;TRIM($C24)&amp;TRIM($E24)),Datos!$C$4:$AD$259,L$2,FALSE)</f>
        <v>149</v>
      </c>
      <c r="M24" s="17">
        <f>VLOOKUP((TRIM($B24)&amp;TRIM($C24)&amp;TRIM($E24)),Datos!$C$4:$AD$259,M$2,FALSE)</f>
        <v>0.58227848101265822</v>
      </c>
      <c r="N24" s="46">
        <f>VLOOKUP((TRIM($B24)&amp;TRIM($C24)&amp;TRIM($E24)),Datos!$C$4:$AD$259,N$2,FALSE)</f>
        <v>0.13200000000000001</v>
      </c>
      <c r="O24" s="310">
        <f>VLOOKUP((TRIM($B24)&amp;TRIM($C24)&amp;TRIM($E24)),Datos!$C$4:$AD$259,O$2,FALSE)</f>
        <v>398.66666666666669</v>
      </c>
      <c r="P24" s="310">
        <f>VLOOKUP((TRIM($B24)&amp;TRIM($C24)&amp;TRIM($E24)),Datos!$C$4:$AD$259,P$2,FALSE)</f>
        <v>571.66666666666663</v>
      </c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3"/>
      <c r="AP24" s="33"/>
      <c r="AQ24" s="33"/>
      <c r="AR24" s="33"/>
      <c r="AS24" s="33"/>
      <c r="AT24" s="18">
        <v>180</v>
      </c>
      <c r="AU24" s="18">
        <v>276</v>
      </c>
      <c r="AV24" s="18">
        <v>392</v>
      </c>
      <c r="AW24" s="18">
        <v>102</v>
      </c>
      <c r="AX24" s="18">
        <v>102</v>
      </c>
      <c r="AY24" s="18">
        <v>103</v>
      </c>
      <c r="AZ24" s="18">
        <v>32</v>
      </c>
      <c r="BA24" s="18">
        <v>392</v>
      </c>
      <c r="BB24" s="18">
        <v>245</v>
      </c>
      <c r="BC24" s="18">
        <v>27</v>
      </c>
      <c r="BD24" s="18">
        <v>492</v>
      </c>
      <c r="BE24" s="18">
        <v>276</v>
      </c>
      <c r="BF24" s="18">
        <v>208</v>
      </c>
      <c r="BG24" s="18">
        <v>42</v>
      </c>
      <c r="BH24" s="18">
        <v>161</v>
      </c>
      <c r="BI24" s="18">
        <v>28</v>
      </c>
      <c r="BJ24" s="37" t="s">
        <v>100</v>
      </c>
      <c r="BK24" s="37" t="s">
        <v>100</v>
      </c>
      <c r="BL24" s="37" t="s">
        <v>100</v>
      </c>
      <c r="BM24" s="37" t="s">
        <v>100</v>
      </c>
      <c r="BN24" s="18">
        <v>90</v>
      </c>
      <c r="BO24" s="18">
        <v>71</v>
      </c>
      <c r="BP24" s="18">
        <v>19</v>
      </c>
      <c r="BQ24" s="18">
        <v>14</v>
      </c>
      <c r="BR24" s="18">
        <v>103</v>
      </c>
      <c r="BS24" s="18">
        <v>29</v>
      </c>
      <c r="BT24" s="18">
        <v>29</v>
      </c>
      <c r="BU24" s="18">
        <v>48</v>
      </c>
      <c r="BV24" s="18">
        <v>29</v>
      </c>
      <c r="BW24" s="18">
        <v>12</v>
      </c>
      <c r="BX24" s="18">
        <v>12</v>
      </c>
      <c r="BY24" s="18">
        <v>2</v>
      </c>
      <c r="BZ24" s="18">
        <v>34</v>
      </c>
      <c r="CA24" s="18">
        <v>27</v>
      </c>
      <c r="CB24" s="18">
        <v>13</v>
      </c>
      <c r="CC24" s="18">
        <v>3</v>
      </c>
      <c r="CD24" s="18">
        <v>43</v>
      </c>
      <c r="CE24" s="18">
        <v>115</v>
      </c>
      <c r="CF24" s="18">
        <v>178</v>
      </c>
      <c r="CG24" s="18">
        <v>80</v>
      </c>
      <c r="CH24" s="18">
        <v>60</v>
      </c>
      <c r="CI24" s="37" t="s">
        <v>100</v>
      </c>
      <c r="CJ24" s="18">
        <v>218</v>
      </c>
      <c r="CK24" s="15"/>
    </row>
    <row r="25" spans="1:89" s="11" customFormat="1" ht="18" customHeight="1">
      <c r="A25" s="15" t="s">
        <v>89</v>
      </c>
      <c r="B25" s="15" t="s">
        <v>147</v>
      </c>
      <c r="C25" s="15" t="s">
        <v>91</v>
      </c>
      <c r="D25" s="15" t="str">
        <f t="shared" si="0"/>
        <v>HUGGIES ULTRACONFORT CHICO</v>
      </c>
      <c r="E25" s="15" t="s">
        <v>88</v>
      </c>
      <c r="F25" s="13" t="s">
        <v>148</v>
      </c>
      <c r="G25" s="42" t="s">
        <v>122</v>
      </c>
      <c r="H25" s="34">
        <f>VLOOKUP((TRIM($B25)&amp;TRIM($C25)&amp;TRIM($E25)),Datos!$C$4:$AD$259,H$2,FALSE)</f>
        <v>379.46999999999997</v>
      </c>
      <c r="I25" s="34">
        <f>VLOOKUP((TRIM($B25)&amp;TRIM($C25)&amp;TRIM($E25)),Datos!$C$4:$AD$259,I$2,FALSE)</f>
        <v>215.59399999999999</v>
      </c>
      <c r="J25" s="34">
        <f>VLOOKUP((TRIM($B25)&amp;TRIM($C25)&amp;TRIM($E25)),Datos!$C$4:$AD$259,J$2,FALSE)</f>
        <v>22.501666666666665</v>
      </c>
      <c r="K25" s="311">
        <f>VLOOKUP((TRIM($B25)&amp;TRIM($C25)&amp;TRIM($E25)),Datos!$C$4:$AD$259,K$2,FALSE)</f>
        <v>10.91</v>
      </c>
      <c r="L25" s="34">
        <f>VLOOKUP((TRIM($B25)&amp;TRIM($C25)&amp;TRIM($E25)),Datos!$C$4:$AD$259,L$2,FALSE)</f>
        <v>177</v>
      </c>
      <c r="M25" s="17">
        <f>VLOOKUP((TRIM($B25)&amp;TRIM($C25)&amp;TRIM($E25)),Datos!$C$4:$AD$259,M$2,FALSE)</f>
        <v>0.52615384615384619</v>
      </c>
      <c r="N25" s="46">
        <f>VLOOKUP((TRIM($B25)&amp;TRIM($C25)&amp;TRIM($E25)),Datos!$C$4:$AD$259,N$2,FALSE)</f>
        <v>0.13800000000000001</v>
      </c>
      <c r="O25" s="310">
        <f>VLOOKUP((TRIM($B25)&amp;TRIM($C25)&amp;TRIM($E25)),Datos!$C$4:$AD$259,O$2,FALSE)</f>
        <v>362.66666666666669</v>
      </c>
      <c r="P25" s="310">
        <f>VLOOKUP((TRIM($B25)&amp;TRIM($C25)&amp;TRIM($E25)),Datos!$C$4:$AD$259,P$2,FALSE)</f>
        <v>598.66666666666663</v>
      </c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8">
        <v>248</v>
      </c>
      <c r="AU25" s="18">
        <v>248</v>
      </c>
      <c r="AV25" s="18">
        <v>315</v>
      </c>
      <c r="AW25" s="18">
        <v>90</v>
      </c>
      <c r="AX25" s="18">
        <v>74</v>
      </c>
      <c r="AY25" s="18">
        <v>86</v>
      </c>
      <c r="AZ25" s="18">
        <v>115</v>
      </c>
      <c r="BA25" s="18">
        <v>315</v>
      </c>
      <c r="BB25" s="18">
        <v>273</v>
      </c>
      <c r="BC25" s="18">
        <v>102</v>
      </c>
      <c r="BD25" s="18">
        <v>388</v>
      </c>
      <c r="BE25" s="18">
        <v>248</v>
      </c>
      <c r="BF25" s="18">
        <v>185</v>
      </c>
      <c r="BG25" s="37" t="s">
        <v>100</v>
      </c>
      <c r="BH25" s="37" t="s">
        <v>100</v>
      </c>
      <c r="BI25" s="37" t="s">
        <v>100</v>
      </c>
      <c r="BJ25" s="37" t="s">
        <v>100</v>
      </c>
      <c r="BK25" s="37" t="s">
        <v>100</v>
      </c>
      <c r="BL25" s="37" t="s">
        <v>100</v>
      </c>
      <c r="BM25" s="37" t="s">
        <v>100</v>
      </c>
      <c r="BN25" s="18">
        <v>48</v>
      </c>
      <c r="BO25" s="18">
        <v>52</v>
      </c>
      <c r="BP25" s="18">
        <v>17</v>
      </c>
      <c r="BQ25" s="18">
        <v>30</v>
      </c>
      <c r="BR25" s="18">
        <v>93</v>
      </c>
      <c r="BS25" s="35">
        <v>48</v>
      </c>
      <c r="BT25" s="18">
        <v>27</v>
      </c>
      <c r="BU25" s="18">
        <v>52</v>
      </c>
      <c r="BV25" s="18">
        <v>27</v>
      </c>
      <c r="BW25" s="18">
        <v>25</v>
      </c>
      <c r="BX25" s="18">
        <v>8</v>
      </c>
      <c r="BY25" s="18">
        <v>2</v>
      </c>
      <c r="BZ25" s="18">
        <v>89</v>
      </c>
      <c r="CA25" s="18">
        <v>38</v>
      </c>
      <c r="CB25" s="18">
        <v>16</v>
      </c>
      <c r="CC25" s="18">
        <v>3</v>
      </c>
      <c r="CD25" s="18">
        <v>46</v>
      </c>
      <c r="CE25" s="18">
        <v>210</v>
      </c>
      <c r="CF25" s="18">
        <v>156</v>
      </c>
      <c r="CG25" s="18">
        <v>65</v>
      </c>
      <c r="CH25" s="18">
        <v>18</v>
      </c>
      <c r="CI25" s="37" t="s">
        <v>100</v>
      </c>
      <c r="CJ25" s="40">
        <v>165</v>
      </c>
      <c r="CK25" s="15"/>
    </row>
    <row r="26" spans="1:89" s="11" customFormat="1" ht="18" customHeight="1">
      <c r="A26" s="15" t="s">
        <v>89</v>
      </c>
      <c r="B26" s="15" t="s">
        <v>147</v>
      </c>
      <c r="C26" s="15" t="s">
        <v>113</v>
      </c>
      <c r="D26" s="15" t="str">
        <f t="shared" si="0"/>
        <v>HUGGIES ULTRACONFORT MEDIANO</v>
      </c>
      <c r="E26" s="15" t="s">
        <v>88</v>
      </c>
      <c r="F26" s="44"/>
      <c r="G26" s="42" t="s">
        <v>122</v>
      </c>
      <c r="H26" s="34">
        <f>VLOOKUP((TRIM($B26)&amp;TRIM($C26)&amp;TRIM($E26)),Datos!$C$4:$AD$259,H$2,FALSE)</f>
        <v>446.29200000000003</v>
      </c>
      <c r="I26" s="34">
        <f>VLOOKUP((TRIM($B26)&amp;TRIM($C26)&amp;TRIM($E26)),Datos!$C$4:$AD$259,I$2,FALSE)</f>
        <v>289.40199999999999</v>
      </c>
      <c r="J26" s="34">
        <f>VLOOKUP((TRIM($B26)&amp;TRIM($C26)&amp;TRIM($E26)),Datos!$C$4:$AD$259,J$2,FALSE)</f>
        <v>28.601818181818182</v>
      </c>
      <c r="K26" s="311">
        <f>VLOOKUP((TRIM($B26)&amp;TRIM($C26)&amp;TRIM($E26)),Datos!$C$4:$AD$259,K$2,FALSE)</f>
        <v>2.7720000000000002</v>
      </c>
      <c r="L26" s="34">
        <f>VLOOKUP((TRIM($B26)&amp;TRIM($C26)&amp;TRIM($E26)),Datos!$C$4:$AD$259,L$2,FALSE)</f>
        <v>69.400000000000006</v>
      </c>
      <c r="M26" s="17">
        <f>VLOOKUP((TRIM($B26)&amp;TRIM($C26)&amp;TRIM($E26)),Datos!$C$4:$AD$259,M$2,FALSE)</f>
        <v>0.78709677419354818</v>
      </c>
      <c r="N26" s="46">
        <f>VLOOKUP((TRIM($B26)&amp;TRIM($C26)&amp;TRIM($E26)),Datos!$C$4:$AD$259,N$2,FALSE)</f>
        <v>0.151</v>
      </c>
      <c r="O26" s="310">
        <f>VLOOKUP((TRIM($B26)&amp;TRIM($C26)&amp;TRIM($E26)),Datos!$C$4:$AD$259,O$2,FALSE)</f>
        <v>395.33333333333331</v>
      </c>
      <c r="P26" s="310">
        <f>VLOOKUP((TRIM($B26)&amp;TRIM($C26)&amp;TRIM($E26)),Datos!$C$4:$AD$259,P$2,FALSE)</f>
        <v>607.66666666666663</v>
      </c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8">
        <v>220</v>
      </c>
      <c r="AU26" s="18">
        <v>258</v>
      </c>
      <c r="AV26" s="18">
        <v>302</v>
      </c>
      <c r="AW26" s="18">
        <v>99</v>
      </c>
      <c r="AX26" s="18">
        <v>96</v>
      </c>
      <c r="AY26" s="18">
        <v>109</v>
      </c>
      <c r="AZ26" s="18">
        <v>20</v>
      </c>
      <c r="BA26" s="18">
        <v>305</v>
      </c>
      <c r="BB26" s="18">
        <v>346</v>
      </c>
      <c r="BC26" s="18">
        <v>110</v>
      </c>
      <c r="BD26" s="18">
        <v>430</v>
      </c>
      <c r="BE26" s="18">
        <v>258</v>
      </c>
      <c r="BF26" s="18">
        <v>193</v>
      </c>
      <c r="BG26" s="18">
        <v>29</v>
      </c>
      <c r="BH26" s="18">
        <v>206</v>
      </c>
      <c r="BI26" s="18">
        <v>24</v>
      </c>
      <c r="BJ26" s="37" t="s">
        <v>100</v>
      </c>
      <c r="BK26" s="37" t="s">
        <v>100</v>
      </c>
      <c r="BL26" s="37" t="s">
        <v>100</v>
      </c>
      <c r="BM26" s="37" t="s">
        <v>100</v>
      </c>
      <c r="BN26" s="18">
        <v>60</v>
      </c>
      <c r="BO26" s="18">
        <v>64</v>
      </c>
      <c r="BP26" s="18">
        <v>18</v>
      </c>
      <c r="BQ26" s="18">
        <v>11</v>
      </c>
      <c r="BR26" s="18">
        <v>107</v>
      </c>
      <c r="BS26" s="18">
        <v>60</v>
      </c>
      <c r="BT26" s="18">
        <v>32</v>
      </c>
      <c r="BU26" s="18">
        <v>56</v>
      </c>
      <c r="BV26" s="18">
        <v>32</v>
      </c>
      <c r="BW26" s="18">
        <v>25</v>
      </c>
      <c r="BX26" s="18">
        <v>8</v>
      </c>
      <c r="BY26" s="18">
        <v>2</v>
      </c>
      <c r="BZ26" s="18">
        <v>41</v>
      </c>
      <c r="CA26" s="18">
        <v>36</v>
      </c>
      <c r="CB26" s="18">
        <v>13</v>
      </c>
      <c r="CC26" s="18">
        <v>3</v>
      </c>
      <c r="CD26" s="18">
        <v>57</v>
      </c>
      <c r="CE26" s="18">
        <v>245</v>
      </c>
      <c r="CF26" s="18">
        <v>202</v>
      </c>
      <c r="CG26" s="18">
        <v>82</v>
      </c>
      <c r="CH26" s="18">
        <v>32</v>
      </c>
      <c r="CI26" s="37" t="s">
        <v>100</v>
      </c>
      <c r="CJ26" s="18">
        <v>182</v>
      </c>
      <c r="CK26" s="15"/>
    </row>
    <row r="27" spans="1:89" s="11" customFormat="1" ht="18" customHeight="1">
      <c r="A27" s="15" t="s">
        <v>89</v>
      </c>
      <c r="B27" s="15" t="s">
        <v>147</v>
      </c>
      <c r="C27" s="15" t="s">
        <v>116</v>
      </c>
      <c r="D27" s="15" t="str">
        <f t="shared" si="0"/>
        <v>HUGGIES ULTRACONFORT GRANDE</v>
      </c>
      <c r="E27" s="15" t="s">
        <v>88</v>
      </c>
      <c r="F27" s="44"/>
      <c r="G27" s="42" t="s">
        <v>122</v>
      </c>
      <c r="H27" s="34">
        <f>VLOOKUP((TRIM($B27)&amp;TRIM($C27)&amp;TRIM($E27)),Datos!$C$4:$AD$259,H$2,FALSE)</f>
        <v>498.76000000000005</v>
      </c>
      <c r="I27" s="34">
        <f>VLOOKUP((TRIM($B27)&amp;TRIM($C27)&amp;TRIM($E27)),Datos!$C$4:$AD$259,I$2,FALSE)</f>
        <v>332.6</v>
      </c>
      <c r="J27" s="34">
        <f>VLOOKUP((TRIM($B27)&amp;TRIM($C27)&amp;TRIM($E27)),Datos!$C$4:$AD$259,J$2,FALSE)</f>
        <v>31.125454545454549</v>
      </c>
      <c r="K27" s="311">
        <f>VLOOKUP((TRIM($B27)&amp;TRIM($C27)&amp;TRIM($E27)),Datos!$C$4:$AD$259,K$2,FALSE)</f>
        <v>4.702</v>
      </c>
      <c r="L27" s="34">
        <f>VLOOKUP((TRIM($B27)&amp;TRIM($C27)&amp;TRIM($E27)),Datos!$C$4:$AD$259,L$2,FALSE)</f>
        <v>53.4</v>
      </c>
      <c r="M27" s="17">
        <f>VLOOKUP((TRIM($B27)&amp;TRIM($C27)&amp;TRIM($E27)),Datos!$C$4:$AD$259,M$2,FALSE)</f>
        <v>0.72112676056338021</v>
      </c>
      <c r="N27" s="46">
        <f>VLOOKUP((TRIM($B27)&amp;TRIM($C27)&amp;TRIM($E27)),Datos!$C$4:$AD$259,N$2,FALSE)</f>
        <v>0.155</v>
      </c>
      <c r="O27" s="310">
        <f>VLOOKUP((TRIM($B27)&amp;TRIM($C27)&amp;TRIM($E27)),Datos!$C$4:$AD$259,O$2,FALSE)</f>
        <v>391.33333333333331</v>
      </c>
      <c r="P27" s="310">
        <f>VLOOKUP((TRIM($B27)&amp;TRIM($C27)&amp;TRIM($E27)),Datos!$C$4:$AD$259,P$2,FALSE)</f>
        <v>614.33333333333337</v>
      </c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8">
        <v>218</v>
      </c>
      <c r="AU27" s="18">
        <v>267</v>
      </c>
      <c r="AV27" s="18">
        <v>358</v>
      </c>
      <c r="AW27" s="18">
        <v>98</v>
      </c>
      <c r="AX27" s="18">
        <v>97</v>
      </c>
      <c r="AY27" s="18">
        <v>104</v>
      </c>
      <c r="AZ27" s="18">
        <v>30</v>
      </c>
      <c r="BA27" s="18">
        <v>358</v>
      </c>
      <c r="BB27" s="18">
        <v>350</v>
      </c>
      <c r="BC27" s="18">
        <v>133</v>
      </c>
      <c r="BD27" s="18">
        <v>472</v>
      </c>
      <c r="BE27" s="18">
        <v>267</v>
      </c>
      <c r="BF27" s="18">
        <v>202</v>
      </c>
      <c r="BG27" s="18">
        <v>30</v>
      </c>
      <c r="BH27" s="18">
        <v>208</v>
      </c>
      <c r="BI27" s="18">
        <v>28</v>
      </c>
      <c r="BJ27" s="37" t="s">
        <v>100</v>
      </c>
      <c r="BK27" s="37" t="s">
        <v>100</v>
      </c>
      <c r="BL27" s="37" t="s">
        <v>100</v>
      </c>
      <c r="BM27" s="37" t="s">
        <v>100</v>
      </c>
      <c r="BN27" s="18">
        <v>59</v>
      </c>
      <c r="BO27" s="18">
        <v>67</v>
      </c>
      <c r="BP27" s="18">
        <v>18</v>
      </c>
      <c r="BQ27" s="18">
        <v>18</v>
      </c>
      <c r="BR27" s="18">
        <v>113</v>
      </c>
      <c r="BS27" s="18">
        <v>59</v>
      </c>
      <c r="BT27" s="18">
        <v>38</v>
      </c>
      <c r="BU27" s="18">
        <v>56</v>
      </c>
      <c r="BV27" s="18">
        <v>38</v>
      </c>
      <c r="BW27" s="18">
        <v>25</v>
      </c>
      <c r="BX27" s="18">
        <v>7</v>
      </c>
      <c r="BY27" s="18">
        <v>2</v>
      </c>
      <c r="BZ27" s="18">
        <v>42</v>
      </c>
      <c r="CA27" s="18">
        <v>37</v>
      </c>
      <c r="CB27" s="18">
        <v>16</v>
      </c>
      <c r="CC27" s="18">
        <v>3</v>
      </c>
      <c r="CD27" s="18">
        <v>54</v>
      </c>
      <c r="CE27" s="18">
        <v>250</v>
      </c>
      <c r="CF27" s="18">
        <v>245</v>
      </c>
      <c r="CG27" s="18">
        <v>80</v>
      </c>
      <c r="CH27" s="18">
        <v>48</v>
      </c>
      <c r="CI27" s="37" t="s">
        <v>100</v>
      </c>
      <c r="CJ27" s="18">
        <v>196</v>
      </c>
      <c r="CK27" s="15"/>
    </row>
    <row r="28" spans="1:89" s="11" customFormat="1" ht="18" customHeight="1">
      <c r="A28" s="15" t="s">
        <v>89</v>
      </c>
      <c r="B28" s="15" t="s">
        <v>147</v>
      </c>
      <c r="C28" s="15" t="s">
        <v>118</v>
      </c>
      <c r="D28" s="15" t="str">
        <f t="shared" si="0"/>
        <v>HUGGIES ULTRACONFORT EXTRA GRANDE</v>
      </c>
      <c r="E28" s="15" t="s">
        <v>88</v>
      </c>
      <c r="F28" s="44"/>
      <c r="G28" s="42" t="s">
        <v>122</v>
      </c>
      <c r="H28" s="34">
        <f>VLOOKUP((TRIM($B28)&amp;TRIM($C28)&amp;TRIM($E28)),Datos!$C$4:$AD$259,H$2,FALSE)</f>
        <v>728.89</v>
      </c>
      <c r="I28" s="34">
        <f>VLOOKUP((TRIM($B28)&amp;TRIM($C28)&amp;TRIM($E28)),Datos!$C$4:$AD$259,I$2,FALSE)</f>
        <v>491.01249999999993</v>
      </c>
      <c r="J28" s="34">
        <f>VLOOKUP((TRIM($B28)&amp;TRIM($C28)&amp;TRIM($E28)),Datos!$C$4:$AD$259,J$2,FALSE)</f>
        <v>37.56</v>
      </c>
      <c r="K28" s="311">
        <f>VLOOKUP((TRIM($B28)&amp;TRIM($C28)&amp;TRIM($E28)),Datos!$C$4:$AD$259,K$2,FALSE)</f>
        <v>3.4420000000000002</v>
      </c>
      <c r="L28" s="34">
        <f>VLOOKUP((TRIM($B28)&amp;TRIM($C28)&amp;TRIM($E28)),Datos!$C$4:$AD$259,L$2,FALSE)</f>
        <v>224</v>
      </c>
      <c r="M28" s="17">
        <f>VLOOKUP((TRIM($B28)&amp;TRIM($C28)&amp;TRIM($E28)),Datos!$C$4:$AD$259,M$2,FALSE)</f>
        <v>0.5113924050632912</v>
      </c>
      <c r="N28" s="46">
        <f>VLOOKUP((TRIM($B28)&amp;TRIM($C28)&amp;TRIM($E28)),Datos!$C$4:$AD$259,N$2,FALSE)</f>
        <v>0.188</v>
      </c>
      <c r="O28" s="310">
        <f>VLOOKUP((TRIM($B28)&amp;TRIM($C28)&amp;TRIM($E28)),Datos!$C$4:$AD$259,O$2,FALSE)</f>
        <v>410.66666666666669</v>
      </c>
      <c r="P28" s="310">
        <f>VLOOKUP((TRIM($B28)&amp;TRIM($C28)&amp;TRIM($E28)),Datos!$C$4:$AD$259,P$2,FALSE)</f>
        <v>619</v>
      </c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8">
        <v>253</v>
      </c>
      <c r="AU28" s="18">
        <v>290</v>
      </c>
      <c r="AV28" s="18">
        <v>385</v>
      </c>
      <c r="AW28" s="18">
        <v>102</v>
      </c>
      <c r="AX28" s="18">
        <v>95</v>
      </c>
      <c r="AY28" s="18">
        <v>109</v>
      </c>
      <c r="AZ28" s="18">
        <v>28</v>
      </c>
      <c r="BA28" s="18">
        <v>385</v>
      </c>
      <c r="BB28" s="18">
        <v>350</v>
      </c>
      <c r="BC28" s="40">
        <v>110</v>
      </c>
      <c r="BD28" s="18">
        <v>492</v>
      </c>
      <c r="BE28" s="18">
        <v>290</v>
      </c>
      <c r="BF28" s="18">
        <v>208</v>
      </c>
      <c r="BG28" s="18">
        <v>33</v>
      </c>
      <c r="BH28" s="18">
        <v>207</v>
      </c>
      <c r="BI28" s="18">
        <v>23</v>
      </c>
      <c r="BJ28" s="37" t="s">
        <v>100</v>
      </c>
      <c r="BK28" s="37" t="s">
        <v>100</v>
      </c>
      <c r="BL28" s="37" t="s">
        <v>100</v>
      </c>
      <c r="BM28" s="37" t="s">
        <v>100</v>
      </c>
      <c r="BN28" s="40">
        <v>64</v>
      </c>
      <c r="BO28" s="40">
        <v>65</v>
      </c>
      <c r="BP28" s="40">
        <v>22</v>
      </c>
      <c r="BQ28" s="40">
        <v>20</v>
      </c>
      <c r="BR28" s="40">
        <v>111</v>
      </c>
      <c r="BS28" s="18">
        <v>63</v>
      </c>
      <c r="BT28" s="18">
        <v>36</v>
      </c>
      <c r="BU28" s="18">
        <v>55</v>
      </c>
      <c r="BV28" s="18">
        <v>36</v>
      </c>
      <c r="BW28" s="18">
        <v>25</v>
      </c>
      <c r="BX28" s="18">
        <v>8</v>
      </c>
      <c r="BY28" s="18">
        <v>2</v>
      </c>
      <c r="BZ28" s="18">
        <v>45</v>
      </c>
      <c r="CA28" s="18">
        <v>37</v>
      </c>
      <c r="CB28" s="18">
        <v>13</v>
      </c>
      <c r="CC28" s="18">
        <v>3</v>
      </c>
      <c r="CD28" s="18">
        <v>57</v>
      </c>
      <c r="CE28" s="18">
        <v>260</v>
      </c>
      <c r="CF28" s="18">
        <v>260</v>
      </c>
      <c r="CG28" s="18">
        <v>82</v>
      </c>
      <c r="CH28" s="18">
        <v>50</v>
      </c>
      <c r="CI28" s="37" t="s">
        <v>100</v>
      </c>
      <c r="CJ28" s="18">
        <v>208</v>
      </c>
      <c r="CK28" s="15"/>
    </row>
    <row r="29" spans="1:89" s="11" customFormat="1" ht="18" customHeight="1">
      <c r="A29" s="15" t="s">
        <v>89</v>
      </c>
      <c r="B29" s="15" t="s">
        <v>149</v>
      </c>
      <c r="C29" s="15" t="s">
        <v>91</v>
      </c>
      <c r="D29" s="15" t="str">
        <f t="shared" si="0"/>
        <v>HUGGIES SUPREME CHICO</v>
      </c>
      <c r="E29" s="15" t="s">
        <v>88</v>
      </c>
      <c r="F29" s="13" t="s">
        <v>148</v>
      </c>
      <c r="G29" s="42" t="s">
        <v>122</v>
      </c>
      <c r="H29" s="34">
        <f>VLOOKUP((TRIM($B29)&amp;TRIM($C29)&amp;TRIM($E29)),Datos!$C$4:$AD$259,H$2,FALSE)</f>
        <v>375.56</v>
      </c>
      <c r="I29" s="34">
        <f>VLOOKUP((TRIM($B29)&amp;TRIM($C29)&amp;TRIM($E29)),Datos!$C$4:$AD$259,I$2,FALSE)</f>
        <v>223.83800000000002</v>
      </c>
      <c r="J29" s="34">
        <f>VLOOKUP((TRIM($B29)&amp;TRIM($C29)&amp;TRIM($E29)),Datos!$C$4:$AD$259,J$2,FALSE)</f>
        <v>25.815454545454543</v>
      </c>
      <c r="K29" s="311">
        <f>VLOOKUP((TRIM($B29)&amp;TRIM($C29)&amp;TRIM($E29)),Datos!$C$4:$AD$259,K$2,FALSE)</f>
        <v>18.294</v>
      </c>
      <c r="L29" s="34">
        <f>VLOOKUP((TRIM($B29)&amp;TRIM($C29)&amp;TRIM($E29)),Datos!$C$4:$AD$259,L$2,FALSE)</f>
        <v>224.6</v>
      </c>
      <c r="M29" s="17">
        <f>VLOOKUP((TRIM($B29)&amp;TRIM($C29)&amp;TRIM($E29)),Datos!$C$4:$AD$259,M$2,FALSE)</f>
        <v>0.64923076923076928</v>
      </c>
      <c r="N29" s="46">
        <f>VLOOKUP((TRIM($B29)&amp;TRIM($C29)&amp;TRIM($E29)),Datos!$C$4:$AD$259,N$2,FALSE)</f>
        <v>0.14799999999999999</v>
      </c>
      <c r="O29" s="310">
        <f>VLOOKUP((TRIM($B29)&amp;TRIM($C29)&amp;TRIM($E29)),Datos!$C$4:$AD$259,O$2,FALSE)</f>
        <v>355.33333333333331</v>
      </c>
      <c r="P29" s="310">
        <f>VLOOKUP((TRIM($B29)&amp;TRIM($C29)&amp;TRIM($E29)),Datos!$C$4:$AD$259,P$2,FALSE)</f>
        <v>495</v>
      </c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8">
        <v>242</v>
      </c>
      <c r="AU29" s="18">
        <v>222</v>
      </c>
      <c r="AV29" s="18">
        <v>325</v>
      </c>
      <c r="AW29" s="18">
        <v>87</v>
      </c>
      <c r="AX29" s="18">
        <v>75</v>
      </c>
      <c r="AY29" s="18">
        <v>86</v>
      </c>
      <c r="AZ29" s="18">
        <v>27</v>
      </c>
      <c r="BA29" s="18">
        <v>325</v>
      </c>
      <c r="BB29" s="18">
        <v>230</v>
      </c>
      <c r="BC29" s="18">
        <v>30</v>
      </c>
      <c r="BD29" s="18">
        <v>395</v>
      </c>
      <c r="BE29" s="18">
        <v>244</v>
      </c>
      <c r="BF29" s="18">
        <v>182</v>
      </c>
      <c r="BG29" s="18">
        <v>35</v>
      </c>
      <c r="BH29" s="18">
        <v>148</v>
      </c>
      <c r="BI29" s="18">
        <v>32</v>
      </c>
      <c r="BJ29" s="37" t="s">
        <v>100</v>
      </c>
      <c r="BK29" s="37" t="s">
        <v>100</v>
      </c>
      <c r="BL29" s="37" t="s">
        <v>100</v>
      </c>
      <c r="BM29" s="37" t="s">
        <v>100</v>
      </c>
      <c r="BN29" s="18">
        <v>49</v>
      </c>
      <c r="BO29" s="18">
        <v>51</v>
      </c>
      <c r="BP29" s="18">
        <v>13</v>
      </c>
      <c r="BQ29" s="18">
        <v>13</v>
      </c>
      <c r="BR29" s="18">
        <v>92</v>
      </c>
      <c r="BS29" s="35">
        <v>50</v>
      </c>
      <c r="BT29" s="18">
        <v>50</v>
      </c>
      <c r="BU29" s="18">
        <v>54</v>
      </c>
      <c r="BV29" s="18">
        <v>50</v>
      </c>
      <c r="BW29" s="18">
        <v>25</v>
      </c>
      <c r="BX29" s="18">
        <v>8</v>
      </c>
      <c r="BY29" s="18">
        <v>2</v>
      </c>
      <c r="BZ29" s="18">
        <v>94</v>
      </c>
      <c r="CA29" s="18">
        <v>36</v>
      </c>
      <c r="CB29" s="18">
        <v>13</v>
      </c>
      <c r="CC29" s="18">
        <v>3</v>
      </c>
      <c r="CD29" s="18">
        <v>38</v>
      </c>
      <c r="CE29" s="18">
        <v>209</v>
      </c>
      <c r="CF29" s="18">
        <v>257</v>
      </c>
      <c r="CG29" s="18">
        <v>75</v>
      </c>
      <c r="CH29" s="18">
        <v>20</v>
      </c>
      <c r="CI29" s="37" t="s">
        <v>100</v>
      </c>
      <c r="CJ29" s="40">
        <v>176</v>
      </c>
      <c r="CK29" s="15"/>
    </row>
    <row r="30" spans="1:89" s="11" customFormat="1" ht="18" customHeight="1">
      <c r="A30" s="15" t="s">
        <v>89</v>
      </c>
      <c r="B30" s="15" t="s">
        <v>149</v>
      </c>
      <c r="C30" s="15" t="s">
        <v>113</v>
      </c>
      <c r="D30" s="15" t="str">
        <f t="shared" si="0"/>
        <v>HUGGIES SUPREME MEDIANO</v>
      </c>
      <c r="E30" s="15" t="s">
        <v>88</v>
      </c>
      <c r="F30" s="44"/>
      <c r="G30" s="42" t="s">
        <v>122</v>
      </c>
      <c r="H30" s="34">
        <f>VLOOKUP((TRIM($B30)&amp;TRIM($C30)&amp;TRIM($E30)),Datos!$C$4:$AD$259,H$2,FALSE)</f>
        <v>560.22399999999993</v>
      </c>
      <c r="I30" s="34">
        <f>VLOOKUP((TRIM($B30)&amp;TRIM($C30)&amp;TRIM($E30)),Datos!$C$4:$AD$259,I$2,FALSE)</f>
        <v>391.1</v>
      </c>
      <c r="J30" s="34">
        <f>VLOOKUP((TRIM($B30)&amp;TRIM($C30)&amp;TRIM($E30)),Datos!$C$4:$AD$259,J$2,FALSE)</f>
        <v>34.369090909090907</v>
      </c>
      <c r="K30" s="311">
        <f>VLOOKUP((TRIM($B30)&amp;TRIM($C30)&amp;TRIM($E30)),Datos!$C$4:$AD$259,K$2,FALSE)</f>
        <v>2.778</v>
      </c>
      <c r="L30" s="34">
        <f>VLOOKUP((TRIM($B30)&amp;TRIM($C30)&amp;TRIM($E30)),Datos!$C$4:$AD$259,L$2,FALSE)</f>
        <v>128.4</v>
      </c>
      <c r="M30" s="17">
        <f>VLOOKUP((TRIM($B30)&amp;TRIM($C30)&amp;TRIM($E30)),Datos!$C$4:$AD$259,M$2,FALSE)</f>
        <v>0.63809523809523805</v>
      </c>
      <c r="N30" s="46">
        <f>VLOOKUP((TRIM($B30)&amp;TRIM($C30)&amp;TRIM($E30)),Datos!$C$4:$AD$259,N$2,FALSE)</f>
        <v>0.184</v>
      </c>
      <c r="O30" s="310">
        <f>VLOOKUP((TRIM($B30)&amp;TRIM($C30)&amp;TRIM($E30)),Datos!$C$4:$AD$259,O$2,FALSE)</f>
        <v>378.66666666666669</v>
      </c>
      <c r="P30" s="310">
        <f>VLOOKUP((TRIM($B30)&amp;TRIM($C30)&amp;TRIM($E30)),Datos!$C$4:$AD$259,P$2,FALSE)</f>
        <v>548.33333333333337</v>
      </c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8">
        <v>225</v>
      </c>
      <c r="AU30" s="18">
        <v>255</v>
      </c>
      <c r="AV30" s="18">
        <v>315</v>
      </c>
      <c r="AW30" s="18">
        <v>88</v>
      </c>
      <c r="AX30" s="18">
        <v>79</v>
      </c>
      <c r="AY30" s="18">
        <v>82</v>
      </c>
      <c r="AZ30" s="18">
        <v>30</v>
      </c>
      <c r="BA30" s="18">
        <v>315</v>
      </c>
      <c r="BB30" s="18">
        <v>254</v>
      </c>
      <c r="BC30" s="18">
        <v>50</v>
      </c>
      <c r="BD30" s="18">
        <v>428</v>
      </c>
      <c r="BE30" s="18">
        <v>255</v>
      </c>
      <c r="BF30" s="18">
        <v>198</v>
      </c>
      <c r="BG30" s="18">
        <v>44</v>
      </c>
      <c r="BH30" s="18">
        <v>178</v>
      </c>
      <c r="BI30" s="18">
        <v>24</v>
      </c>
      <c r="BJ30" s="37" t="s">
        <v>100</v>
      </c>
      <c r="BK30" s="37" t="s">
        <v>100</v>
      </c>
      <c r="BL30" s="37" t="s">
        <v>100</v>
      </c>
      <c r="BM30" s="37" t="s">
        <v>100</v>
      </c>
      <c r="BN30" s="18">
        <v>88</v>
      </c>
      <c r="BO30" s="18">
        <v>57</v>
      </c>
      <c r="BP30" s="18">
        <v>8</v>
      </c>
      <c r="BQ30" s="18">
        <v>13</v>
      </c>
      <c r="BR30" s="18">
        <v>103</v>
      </c>
      <c r="BS30" s="18">
        <v>70</v>
      </c>
      <c r="BT30" s="18">
        <v>32</v>
      </c>
      <c r="BU30" s="18">
        <v>60</v>
      </c>
      <c r="BV30" s="18">
        <v>38</v>
      </c>
      <c r="BW30" s="18">
        <v>25</v>
      </c>
      <c r="BX30" s="18">
        <v>12</v>
      </c>
      <c r="BY30" s="18">
        <v>3</v>
      </c>
      <c r="BZ30" s="18">
        <v>92</v>
      </c>
      <c r="CA30" s="18">
        <v>35</v>
      </c>
      <c r="CB30" s="18">
        <v>20</v>
      </c>
      <c r="CC30" s="18">
        <v>9</v>
      </c>
      <c r="CD30" s="18">
        <v>48</v>
      </c>
      <c r="CE30" s="18">
        <v>240</v>
      </c>
      <c r="CF30" s="18">
        <v>214</v>
      </c>
      <c r="CG30" s="18">
        <v>76</v>
      </c>
      <c r="CH30" s="18">
        <v>28</v>
      </c>
      <c r="CI30" s="37" t="s">
        <v>100</v>
      </c>
      <c r="CJ30" s="18">
        <v>197</v>
      </c>
      <c r="CK30" s="15"/>
    </row>
    <row r="31" spans="1:89" s="11" customFormat="1" ht="18" customHeight="1">
      <c r="A31" s="15" t="s">
        <v>89</v>
      </c>
      <c r="B31" s="15" t="s">
        <v>149</v>
      </c>
      <c r="C31" s="15" t="s">
        <v>116</v>
      </c>
      <c r="D31" s="15" t="str">
        <f t="shared" si="0"/>
        <v>HUGGIES SUPREME GRANDE</v>
      </c>
      <c r="E31" s="15" t="s">
        <v>88</v>
      </c>
      <c r="F31" s="44"/>
      <c r="G31" s="42" t="s">
        <v>122</v>
      </c>
      <c r="H31" s="34">
        <f>VLOOKUP((TRIM($B31)&amp;TRIM($C31)&amp;TRIM($E31)),Datos!$C$4:$AD$259,H$2,FALSE)</f>
        <v>553.94200000000001</v>
      </c>
      <c r="I31" s="34">
        <f>VLOOKUP((TRIM($B31)&amp;TRIM($C31)&amp;TRIM($E31)),Datos!$C$4:$AD$259,I$2,FALSE)</f>
        <v>351.822</v>
      </c>
      <c r="J31" s="34">
        <f>VLOOKUP((TRIM($B31)&amp;TRIM($C31)&amp;TRIM($E31)),Datos!$C$4:$AD$259,J$2,FALSE)</f>
        <v>35.31272727272728</v>
      </c>
      <c r="K31" s="311">
        <f>VLOOKUP((TRIM($B31)&amp;TRIM($C31)&amp;TRIM($E31)),Datos!$C$4:$AD$259,K$2,FALSE)</f>
        <v>2.4319999999999995</v>
      </c>
      <c r="L31" s="34">
        <f>VLOOKUP((TRIM($B31)&amp;TRIM($C31)&amp;TRIM($E31)),Datos!$C$4:$AD$259,L$2,FALSE)</f>
        <v>139.19999999999999</v>
      </c>
      <c r="M31" s="17">
        <f>VLOOKUP((TRIM($B31)&amp;TRIM($C31)&amp;TRIM($E31)),Datos!$C$4:$AD$259,M$2,FALSE)</f>
        <v>0.61621621621621625</v>
      </c>
      <c r="N31" s="46">
        <f>VLOOKUP((TRIM($B31)&amp;TRIM($C31)&amp;TRIM($E31)),Datos!$C$4:$AD$259,N$2,FALSE)</f>
        <v>0.191</v>
      </c>
      <c r="O31" s="310">
        <f>VLOOKUP((TRIM($B31)&amp;TRIM($C31)&amp;TRIM($E31)),Datos!$C$4:$AD$259,O$2,FALSE)</f>
        <v>397.33333333333331</v>
      </c>
      <c r="P31" s="310">
        <f>VLOOKUP((TRIM($B31)&amp;TRIM($C31)&amp;TRIM($E31)),Datos!$C$4:$AD$259,P$2,FALSE)</f>
        <v>576.66666666666663</v>
      </c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8">
        <v>226</v>
      </c>
      <c r="AU31" s="18">
        <v>270</v>
      </c>
      <c r="AV31" s="18">
        <v>362</v>
      </c>
      <c r="AW31" s="18">
        <v>76</v>
      </c>
      <c r="AX31" s="18">
        <v>75</v>
      </c>
      <c r="AY31" s="18">
        <v>76</v>
      </c>
      <c r="AZ31" s="18">
        <v>26</v>
      </c>
      <c r="BA31" s="18">
        <v>362</v>
      </c>
      <c r="BB31" s="18">
        <v>312</v>
      </c>
      <c r="BC31" s="40">
        <v>115</v>
      </c>
      <c r="BD31" s="18">
        <v>465</v>
      </c>
      <c r="BE31" s="18">
        <v>270</v>
      </c>
      <c r="BF31" s="18">
        <v>194</v>
      </c>
      <c r="BG31" s="18">
        <v>42</v>
      </c>
      <c r="BH31" s="18">
        <v>180</v>
      </c>
      <c r="BI31" s="18">
        <v>16</v>
      </c>
      <c r="BJ31" s="37" t="s">
        <v>100</v>
      </c>
      <c r="BK31" s="37" t="s">
        <v>100</v>
      </c>
      <c r="BL31" s="37" t="s">
        <v>100</v>
      </c>
      <c r="BM31" s="37" t="s">
        <v>100</v>
      </c>
      <c r="BN31" s="40">
        <v>87</v>
      </c>
      <c r="BO31" s="40">
        <v>56</v>
      </c>
      <c r="BP31" s="40">
        <v>8</v>
      </c>
      <c r="BQ31" s="40">
        <v>14</v>
      </c>
      <c r="BR31" s="40">
        <v>107</v>
      </c>
      <c r="BS31" s="18">
        <v>68</v>
      </c>
      <c r="BT31" s="18">
        <v>40</v>
      </c>
      <c r="BU31" s="18">
        <v>68</v>
      </c>
      <c r="BV31" s="18">
        <v>40</v>
      </c>
      <c r="BW31" s="18">
        <v>25</v>
      </c>
      <c r="BX31" s="18">
        <v>12</v>
      </c>
      <c r="BY31" s="18">
        <v>3</v>
      </c>
      <c r="BZ31" s="18">
        <v>103</v>
      </c>
      <c r="CA31" s="18">
        <v>37</v>
      </c>
      <c r="CB31" s="18">
        <v>22</v>
      </c>
      <c r="CC31" s="18">
        <v>10</v>
      </c>
      <c r="CD31" s="18">
        <v>48</v>
      </c>
      <c r="CE31" s="18">
        <v>255</v>
      </c>
      <c r="CF31" s="18">
        <v>180</v>
      </c>
      <c r="CG31" s="18">
        <v>78</v>
      </c>
      <c r="CH31" s="18">
        <v>50</v>
      </c>
      <c r="CI31" s="37" t="s">
        <v>100</v>
      </c>
      <c r="CJ31" s="18">
        <v>203</v>
      </c>
      <c r="CK31" s="15"/>
    </row>
    <row r="32" spans="1:89" s="11" customFormat="1">
      <c r="A32" s="15" t="s">
        <v>89</v>
      </c>
      <c r="B32" s="15" t="s">
        <v>149</v>
      </c>
      <c r="C32" s="15" t="s">
        <v>118</v>
      </c>
      <c r="D32" s="15" t="str">
        <f t="shared" si="0"/>
        <v>HUGGIES SUPREME EXTRA GRANDE</v>
      </c>
      <c r="E32" s="15" t="s">
        <v>88</v>
      </c>
      <c r="F32" s="45"/>
      <c r="G32" s="42" t="s">
        <v>122</v>
      </c>
      <c r="H32" s="34">
        <f>VLOOKUP((TRIM($B32)&amp;TRIM($C32)&amp;TRIM($E32)),Datos!$C$4:$AD$259,H$2,FALSE)</f>
        <v>632.23199999999997</v>
      </c>
      <c r="I32" s="34">
        <f>VLOOKUP((TRIM($B32)&amp;TRIM($C32)&amp;TRIM($E32)),Datos!$C$4:$AD$259,I$2,FALSE)</f>
        <v>415.14600000000002</v>
      </c>
      <c r="J32" s="34">
        <f>VLOOKUP((TRIM($B32)&amp;TRIM($C32)&amp;TRIM($E32)),Datos!$C$4:$AD$259,J$2,FALSE)</f>
        <v>40.533636363636361</v>
      </c>
      <c r="K32" s="311">
        <f>VLOOKUP((TRIM($B32)&amp;TRIM($C32)&amp;TRIM($E32)),Datos!$C$4:$AD$259,K$2,FALSE)</f>
        <v>2.1120000000000001</v>
      </c>
      <c r="L32" s="34">
        <f>VLOOKUP((TRIM($B32)&amp;TRIM($C32)&amp;TRIM($E32)),Datos!$C$4:$AD$259,L$2,FALSE)</f>
        <v>150.80000000000001</v>
      </c>
      <c r="M32" s="17">
        <f>VLOOKUP((TRIM($B32)&amp;TRIM($C32)&amp;TRIM($E32)),Datos!$C$4:$AD$259,M$2,FALSE)</f>
        <v>0.64197530864197527</v>
      </c>
      <c r="N32" s="46">
        <f>VLOOKUP((TRIM($B32)&amp;TRIM($C32)&amp;TRIM($E32)),Datos!$C$4:$AD$259,N$2,FALSE)</f>
        <v>0.19500000000000001</v>
      </c>
      <c r="O32" s="310">
        <f>VLOOKUP((TRIM($B32)&amp;TRIM($C32)&amp;TRIM($E32)),Datos!$C$4:$AD$259,O$2,FALSE)</f>
        <v>419.33333333333331</v>
      </c>
      <c r="P32" s="310">
        <f>VLOOKUP((TRIM($B32)&amp;TRIM($C32)&amp;TRIM($E32)),Datos!$C$4:$AD$259,P$2,FALSE)</f>
        <v>610.33333333333337</v>
      </c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8">
        <v>252</v>
      </c>
      <c r="AU32" s="18">
        <v>278</v>
      </c>
      <c r="AV32" s="18">
        <v>392</v>
      </c>
      <c r="AW32" s="18">
        <v>80</v>
      </c>
      <c r="AX32" s="18">
        <v>76</v>
      </c>
      <c r="AY32" s="18">
        <v>80</v>
      </c>
      <c r="AZ32" s="18">
        <v>28</v>
      </c>
      <c r="BA32" s="18">
        <v>392</v>
      </c>
      <c r="BB32" s="18">
        <v>300</v>
      </c>
      <c r="BC32" s="40">
        <v>105</v>
      </c>
      <c r="BD32" s="18">
        <v>502</v>
      </c>
      <c r="BE32" s="18">
        <v>278</v>
      </c>
      <c r="BF32" s="18">
        <v>200</v>
      </c>
      <c r="BG32" s="18">
        <v>43</v>
      </c>
      <c r="BH32" s="18">
        <v>202</v>
      </c>
      <c r="BI32" s="18">
        <v>20</v>
      </c>
      <c r="BJ32" s="37" t="s">
        <v>100</v>
      </c>
      <c r="BK32" s="37" t="s">
        <v>100</v>
      </c>
      <c r="BL32" s="37" t="s">
        <v>100</v>
      </c>
      <c r="BM32" s="37" t="s">
        <v>100</v>
      </c>
      <c r="BN32" s="40">
        <v>87</v>
      </c>
      <c r="BO32" s="40">
        <v>69</v>
      </c>
      <c r="BP32" s="40">
        <v>7</v>
      </c>
      <c r="BQ32" s="40">
        <v>13</v>
      </c>
      <c r="BR32" s="40">
        <v>109</v>
      </c>
      <c r="BS32" s="18">
        <v>68</v>
      </c>
      <c r="BT32" s="18">
        <v>39</v>
      </c>
      <c r="BU32" s="18">
        <v>70</v>
      </c>
      <c r="BV32" s="18">
        <v>39</v>
      </c>
      <c r="BW32" s="18">
        <v>25</v>
      </c>
      <c r="BX32" s="18">
        <v>14</v>
      </c>
      <c r="BY32" s="18">
        <v>3</v>
      </c>
      <c r="BZ32" s="18">
        <v>104</v>
      </c>
      <c r="CA32" s="18">
        <v>35</v>
      </c>
      <c r="CB32" s="18">
        <v>21</v>
      </c>
      <c r="CC32" s="18">
        <v>10</v>
      </c>
      <c r="CD32" s="18">
        <v>48</v>
      </c>
      <c r="CE32" s="18">
        <v>270</v>
      </c>
      <c r="CF32" s="18">
        <v>198</v>
      </c>
      <c r="CG32" s="18">
        <v>75</v>
      </c>
      <c r="CH32" s="18">
        <v>75</v>
      </c>
      <c r="CI32" s="37" t="s">
        <v>100</v>
      </c>
      <c r="CJ32" s="18">
        <v>216</v>
      </c>
      <c r="CK32" s="15"/>
    </row>
    <row r="33" spans="1:89" s="11" customFormat="1" ht="18" customHeight="1">
      <c r="A33" s="15" t="s">
        <v>89</v>
      </c>
      <c r="B33" s="15" t="s">
        <v>150</v>
      </c>
      <c r="C33" s="15" t="s">
        <v>91</v>
      </c>
      <c r="D33" s="15" t="str">
        <f t="shared" si="0"/>
        <v>DODY´S SUPREME CHICO</v>
      </c>
      <c r="E33" s="15" t="s">
        <v>88</v>
      </c>
      <c r="F33" s="45"/>
      <c r="G33" s="42" t="s">
        <v>122</v>
      </c>
      <c r="H33" s="16" t="e">
        <f>VLOOKUP((TRIM($B33)&amp;TRIM($C33)&amp;TRIM($E33)),Datos!$C$4:$AD$259,H$2,FALSE)</f>
        <v>#DIV/0!</v>
      </c>
      <c r="I33" s="16" t="e">
        <f>VLOOKUP((TRIM($B33)&amp;TRIM($C33)&amp;TRIM($E33)),Datos!$C$4:$AD$259,I$2,FALSE)</f>
        <v>#DIV/0!</v>
      </c>
      <c r="J33" s="16" t="e">
        <f>VLOOKUP((TRIM($B33)&amp;TRIM($C33)&amp;TRIM($E33)),Datos!$C$4:$AD$259,J$2,FALSE)</f>
        <v>#DIV/0!</v>
      </c>
      <c r="K33" s="311" t="e">
        <f>VLOOKUP((TRIM($B33)&amp;TRIM($C33)&amp;TRIM($E33)),Datos!$C$4:$AD$259,K$2,FALSE)</f>
        <v>#DIV/0!</v>
      </c>
      <c r="L33" s="16" t="e">
        <f>VLOOKUP((TRIM($B33)&amp;TRIM($C33)&amp;TRIM($E33)),Datos!$C$4:$AD$259,L$2,FALSE)</f>
        <v>#DIV/0!</v>
      </c>
      <c r="M33" s="17" t="e">
        <f>VLOOKUP((TRIM($B33)&amp;TRIM($C33)&amp;TRIM($E33)),Datos!$C$4:$AD$259,M$2,FALSE)</f>
        <v>#DIV/0!</v>
      </c>
      <c r="N33" s="46" t="e">
        <f>VLOOKUP((TRIM($B33)&amp;TRIM($C33)&amp;TRIM($E33)),Datos!$C$4:$AD$259,N$2,FALSE)</f>
        <v>#DIV/0!</v>
      </c>
      <c r="O33" s="310" t="e">
        <f>VLOOKUP((TRIM($B33)&amp;TRIM($C33)&amp;TRIM($E33)),Datos!$C$4:$AD$259,O$2,FALSE)</f>
        <v>#DIV/0!</v>
      </c>
      <c r="P33" s="310" t="e">
        <f>VLOOKUP((TRIM($B33)&amp;TRIM($C33)&amp;TRIM($E33)),Datos!$C$4:$AD$259,P$2,FALSE)</f>
        <v>#DIV/0!</v>
      </c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8"/>
      <c r="AU33" s="18"/>
      <c r="AV33" s="18"/>
      <c r="AW33" s="18"/>
      <c r="AX33" s="18"/>
      <c r="AY33" s="18"/>
      <c r="AZ33" s="18"/>
      <c r="BA33" s="18"/>
      <c r="BB33" s="18"/>
      <c r="BC33" s="18"/>
      <c r="BD33" s="18"/>
      <c r="BE33" s="18"/>
      <c r="BF33" s="18"/>
      <c r="BG33" s="18"/>
      <c r="BH33" s="18"/>
      <c r="BI33" s="18"/>
      <c r="BJ33" s="18"/>
      <c r="BK33" s="18"/>
      <c r="BL33" s="18"/>
      <c r="BM33" s="18"/>
      <c r="BN33" s="18"/>
      <c r="BO33" s="18"/>
      <c r="BP33" s="18"/>
      <c r="BQ33" s="18"/>
      <c r="BR33" s="18"/>
      <c r="BS33" s="18"/>
      <c r="BT33" s="18"/>
      <c r="BU33" s="18"/>
      <c r="BV33" s="18"/>
      <c r="BW33" s="18"/>
      <c r="BX33" s="18"/>
      <c r="BY33" s="18"/>
      <c r="BZ33" s="18"/>
      <c r="CA33" s="18"/>
      <c r="CB33" s="18"/>
      <c r="CC33" s="18"/>
      <c r="CD33" s="18"/>
      <c r="CE33" s="18"/>
      <c r="CF33" s="18"/>
      <c r="CG33" s="18"/>
      <c r="CH33" s="18"/>
      <c r="CI33" s="18"/>
      <c r="CJ33" s="18"/>
      <c r="CK33" s="15"/>
    </row>
    <row r="34" spans="1:89" s="11" customFormat="1" ht="18" customHeight="1">
      <c r="A34" s="15" t="s">
        <v>89</v>
      </c>
      <c r="B34" s="15" t="s">
        <v>150</v>
      </c>
      <c r="C34" s="15" t="s">
        <v>113</v>
      </c>
      <c r="D34" s="15" t="str">
        <f t="shared" si="0"/>
        <v>DODY´S SUPREME MEDIANO</v>
      </c>
      <c r="E34" s="15" t="s">
        <v>88</v>
      </c>
      <c r="F34" s="45"/>
      <c r="G34" s="42" t="s">
        <v>122</v>
      </c>
      <c r="H34" s="16" t="e">
        <f>VLOOKUP((TRIM($B34)&amp;TRIM($C34)&amp;TRIM($E34)),Datos!$C$4:$AD$259,H$2,FALSE)</f>
        <v>#DIV/0!</v>
      </c>
      <c r="I34" s="16" t="e">
        <f>VLOOKUP((TRIM($B34)&amp;TRIM($C34)&amp;TRIM($E34)),Datos!$C$4:$AD$259,I$2,FALSE)</f>
        <v>#DIV/0!</v>
      </c>
      <c r="J34" s="16" t="e">
        <f>VLOOKUP((TRIM($B34)&amp;TRIM($C34)&amp;TRIM($E34)),Datos!$C$4:$AD$259,J$2,FALSE)</f>
        <v>#DIV/0!</v>
      </c>
      <c r="K34" s="311" t="e">
        <f>VLOOKUP((TRIM($B34)&amp;TRIM($C34)&amp;TRIM($E34)),Datos!$C$4:$AD$259,K$2,FALSE)</f>
        <v>#DIV/0!</v>
      </c>
      <c r="L34" s="16" t="e">
        <f>VLOOKUP((TRIM($B34)&amp;TRIM($C34)&amp;TRIM($E34)),Datos!$C$4:$AD$259,L$2,FALSE)</f>
        <v>#DIV/0!</v>
      </c>
      <c r="M34" s="17" t="e">
        <f>VLOOKUP((TRIM($B34)&amp;TRIM($C34)&amp;TRIM($E34)),Datos!$C$4:$AD$259,M$2,FALSE)</f>
        <v>#DIV/0!</v>
      </c>
      <c r="N34" s="46" t="e">
        <f>VLOOKUP((TRIM($B34)&amp;TRIM($C34)&amp;TRIM($E34)),Datos!$C$4:$AD$259,N$2,FALSE)</f>
        <v>#DIV/0!</v>
      </c>
      <c r="O34" s="310" t="e">
        <f>VLOOKUP((TRIM($B34)&amp;TRIM($C34)&amp;TRIM($E34)),Datos!$C$4:$AD$259,O$2,FALSE)</f>
        <v>#DIV/0!</v>
      </c>
      <c r="P34" s="310" t="e">
        <f>VLOOKUP((TRIM($B34)&amp;TRIM($C34)&amp;TRIM($E34)),Datos!$C$4:$AD$259,P$2,FALSE)</f>
        <v>#DIV/0!</v>
      </c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8"/>
      <c r="AU34" s="18"/>
      <c r="AV34" s="18"/>
      <c r="AW34" s="18"/>
      <c r="AX34" s="18"/>
      <c r="AY34" s="18"/>
      <c r="AZ34" s="18"/>
      <c r="BA34" s="18"/>
      <c r="BB34" s="18"/>
      <c r="BC34" s="18"/>
      <c r="BD34" s="18"/>
      <c r="BE34" s="18"/>
      <c r="BF34" s="18"/>
      <c r="BG34" s="18"/>
      <c r="BH34" s="18"/>
      <c r="BI34" s="18"/>
      <c r="BJ34" s="18"/>
      <c r="BK34" s="18"/>
      <c r="BL34" s="18"/>
      <c r="BM34" s="18"/>
      <c r="BN34" s="18"/>
      <c r="BO34" s="18"/>
      <c r="BP34" s="18"/>
      <c r="BQ34" s="18"/>
      <c r="BR34" s="18"/>
      <c r="BS34" s="18"/>
      <c r="BT34" s="18"/>
      <c r="BU34" s="18"/>
      <c r="BV34" s="18"/>
      <c r="BW34" s="18"/>
      <c r="BX34" s="18"/>
      <c r="BY34" s="18"/>
      <c r="BZ34" s="18"/>
      <c r="CA34" s="18"/>
      <c r="CB34" s="18"/>
      <c r="CC34" s="18"/>
      <c r="CD34" s="18"/>
      <c r="CE34" s="18"/>
      <c r="CF34" s="18"/>
      <c r="CG34" s="18"/>
      <c r="CH34" s="18"/>
      <c r="CI34" s="18"/>
      <c r="CJ34" s="18"/>
      <c r="CK34" s="15"/>
    </row>
    <row r="35" spans="1:89" s="11" customFormat="1">
      <c r="A35" s="15" t="s">
        <v>89</v>
      </c>
      <c r="B35" s="15" t="s">
        <v>150</v>
      </c>
      <c r="C35" s="15" t="s">
        <v>116</v>
      </c>
      <c r="D35" s="15" t="str">
        <f t="shared" si="0"/>
        <v>DODY´S SUPREME GRANDE</v>
      </c>
      <c r="E35" s="15" t="s">
        <v>88</v>
      </c>
      <c r="F35" s="15"/>
      <c r="G35" s="42" t="s">
        <v>122</v>
      </c>
      <c r="H35" s="16">
        <f>VLOOKUP((TRIM($B35)&amp;TRIM($C35)&amp;TRIM($E35)),Datos!$C$4:$AD$259,H$2,FALSE)</f>
        <v>609.54999999999995</v>
      </c>
      <c r="I35" s="16">
        <f>VLOOKUP((TRIM($B35)&amp;TRIM($C35)&amp;TRIM($E35)),Datos!$C$4:$AD$259,I$2,FALSE)</f>
        <v>385.822</v>
      </c>
      <c r="J35" s="16">
        <f>VLOOKUP((TRIM($B35)&amp;TRIM($C35)&amp;TRIM($E35)),Datos!$C$4:$AD$259,J$2,FALSE)</f>
        <v>33.650909090909096</v>
      </c>
      <c r="K35" s="311">
        <f>VLOOKUP((TRIM($B35)&amp;TRIM($C35)&amp;TRIM($E35)),Datos!$C$4:$AD$259,K$2,FALSE)</f>
        <v>2.96</v>
      </c>
      <c r="L35" s="16">
        <f>VLOOKUP((TRIM($B35)&amp;TRIM($C35)&amp;TRIM($E35)),Datos!$C$4:$AD$259,L$2,FALSE)</f>
        <v>186.4</v>
      </c>
      <c r="M35" s="17">
        <f>VLOOKUP((TRIM($B35)&amp;TRIM($C35)&amp;TRIM($E35)),Datos!$C$4:$AD$259,M$2,FALSE)</f>
        <v>0.64</v>
      </c>
      <c r="N35" s="46">
        <f>VLOOKUP((TRIM($B35)&amp;TRIM($C35)&amp;TRIM($E35)),Datos!$C$4:$AD$259,N$2,FALSE)</f>
        <v>0.156</v>
      </c>
      <c r="O35" s="310">
        <f>VLOOKUP((TRIM($B35)&amp;TRIM($C35)&amp;TRIM($E35)),Datos!$C$4:$AD$259,O$2,FALSE)</f>
        <v>361.33333333333331</v>
      </c>
      <c r="P35" s="310">
        <f>VLOOKUP((TRIM($B35)&amp;TRIM($C35)&amp;TRIM($E35)),Datos!$C$4:$AD$259,P$2,FALSE)</f>
        <v>562</v>
      </c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8">
        <v>192</v>
      </c>
      <c r="AU35" s="18">
        <v>210</v>
      </c>
      <c r="AV35" s="18">
        <v>370</v>
      </c>
      <c r="AW35" s="18">
        <v>100</v>
      </c>
      <c r="AX35" s="18">
        <v>100</v>
      </c>
      <c r="AY35" s="18">
        <v>102</v>
      </c>
      <c r="AZ35" s="18">
        <v>26</v>
      </c>
      <c r="BA35" s="18">
        <v>370</v>
      </c>
      <c r="BB35" s="18">
        <v>250</v>
      </c>
      <c r="BC35" s="18">
        <v>10</v>
      </c>
      <c r="BD35" s="18">
        <v>478</v>
      </c>
      <c r="BE35" s="18">
        <v>210</v>
      </c>
      <c r="BF35" s="18">
        <v>208</v>
      </c>
      <c r="BG35" s="18">
        <v>39</v>
      </c>
      <c r="BH35" s="18">
        <v>162</v>
      </c>
      <c r="BI35" s="18">
        <v>21</v>
      </c>
      <c r="BJ35" s="18">
        <v>68</v>
      </c>
      <c r="BK35" s="18">
        <v>62</v>
      </c>
      <c r="BL35" s="18">
        <v>21</v>
      </c>
      <c r="BM35" s="18">
        <v>10</v>
      </c>
      <c r="BN35" s="18">
        <v>92</v>
      </c>
      <c r="BO35" s="18">
        <v>92</v>
      </c>
      <c r="BP35" s="18">
        <v>15</v>
      </c>
      <c r="BQ35" s="18">
        <v>12</v>
      </c>
      <c r="BR35" s="18">
        <v>103</v>
      </c>
      <c r="BS35" s="18">
        <v>30</v>
      </c>
      <c r="BT35" s="18">
        <v>30</v>
      </c>
      <c r="BU35" s="18">
        <v>50</v>
      </c>
      <c r="BV35" s="18">
        <v>30</v>
      </c>
      <c r="BW35" s="18">
        <v>13</v>
      </c>
      <c r="BX35" s="18">
        <v>18</v>
      </c>
      <c r="BY35" s="18">
        <v>2</v>
      </c>
      <c r="BZ35" s="18">
        <v>60</v>
      </c>
      <c r="CA35" s="18">
        <v>38</v>
      </c>
      <c r="CB35" s="18">
        <v>14</v>
      </c>
      <c r="CC35" s="18">
        <v>3</v>
      </c>
      <c r="CD35" s="18">
        <v>32</v>
      </c>
      <c r="CE35" s="18">
        <v>140</v>
      </c>
      <c r="CF35" s="18">
        <v>230</v>
      </c>
      <c r="CG35" s="18">
        <v>78</v>
      </c>
      <c r="CH35" s="18">
        <v>68</v>
      </c>
      <c r="CI35" s="37" t="s">
        <v>100</v>
      </c>
      <c r="CJ35" s="18">
        <v>222</v>
      </c>
      <c r="CK35" s="15"/>
    </row>
    <row r="36" spans="1:89" s="11" customFormat="1" ht="18" customHeight="1">
      <c r="A36" s="15" t="s">
        <v>89</v>
      </c>
      <c r="B36" s="15" t="s">
        <v>150</v>
      </c>
      <c r="C36" s="15" t="s">
        <v>118</v>
      </c>
      <c r="D36" s="15" t="str">
        <f t="shared" si="0"/>
        <v>DODY´S SUPREME EXTRA GRANDE</v>
      </c>
      <c r="E36" s="15" t="s">
        <v>88</v>
      </c>
      <c r="F36" s="15"/>
      <c r="G36" s="42" t="s">
        <v>122</v>
      </c>
      <c r="H36" s="16">
        <f>VLOOKUP((TRIM($B36)&amp;TRIM($C36)&amp;TRIM($E36)),Datos!$C$4:$AD$259,H$2,FALSE)</f>
        <v>647.26799999999992</v>
      </c>
      <c r="I36" s="16">
        <f>VLOOKUP((TRIM($B36)&amp;TRIM($C36)&amp;TRIM($E36)),Datos!$C$4:$AD$259,I$2,FALSE)</f>
        <v>407.95000000000005</v>
      </c>
      <c r="J36" s="16">
        <f>VLOOKUP((TRIM($B36)&amp;TRIM($C36)&amp;TRIM($E36)),Datos!$C$4:$AD$259,J$2,FALSE)</f>
        <v>36.219090909090909</v>
      </c>
      <c r="K36" s="311">
        <f>VLOOKUP((TRIM($B36)&amp;TRIM($C36)&amp;TRIM($E36)),Datos!$C$4:$AD$259,K$2,FALSE)</f>
        <v>1.6039999999999999</v>
      </c>
      <c r="L36" s="16">
        <f>VLOOKUP((TRIM($B36)&amp;TRIM($C36)&amp;TRIM($E36)),Datos!$C$4:$AD$259,L$2,FALSE)</f>
        <v>175.2</v>
      </c>
      <c r="M36" s="17">
        <f>VLOOKUP((TRIM($B36)&amp;TRIM($C36)&amp;TRIM($E36)),Datos!$C$4:$AD$259,M$2,FALSE)</f>
        <v>0.66419753086419742</v>
      </c>
      <c r="N36" s="46">
        <f>VLOOKUP((TRIM($B36)&amp;TRIM($C36)&amp;TRIM($E36)),Datos!$C$4:$AD$259,N$2,FALSE)</f>
        <v>0.151</v>
      </c>
      <c r="O36" s="310">
        <f>VLOOKUP((TRIM($B36)&amp;TRIM($C36)&amp;TRIM($E36)),Datos!$C$4:$AD$259,O$2,FALSE)</f>
        <v>372.66666666666669</v>
      </c>
      <c r="P36" s="310">
        <f>VLOOKUP((TRIM($B36)&amp;TRIM($C36)&amp;TRIM($E36)),Datos!$C$4:$AD$259,P$2,FALSE)</f>
        <v>574.66666666666663</v>
      </c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8">
        <v>240</v>
      </c>
      <c r="AU36" s="18">
        <v>240</v>
      </c>
      <c r="AV36" s="18">
        <v>402</v>
      </c>
      <c r="AW36" s="18">
        <v>100</v>
      </c>
      <c r="AX36" s="18">
        <v>98</v>
      </c>
      <c r="AY36" s="18">
        <v>102</v>
      </c>
      <c r="AZ36" s="18">
        <v>47</v>
      </c>
      <c r="BA36" s="18">
        <v>402</v>
      </c>
      <c r="BB36" s="18">
        <v>235</v>
      </c>
      <c r="BC36" s="18">
        <v>5</v>
      </c>
      <c r="BD36" s="18">
        <v>510</v>
      </c>
      <c r="BE36" s="18">
        <v>240</v>
      </c>
      <c r="BF36" s="18">
        <v>234</v>
      </c>
      <c r="BG36" s="18">
        <v>37</v>
      </c>
      <c r="BH36" s="18">
        <v>162</v>
      </c>
      <c r="BI36" s="18">
        <v>32</v>
      </c>
      <c r="BJ36" s="18">
        <v>68</v>
      </c>
      <c r="BK36" s="18">
        <v>62</v>
      </c>
      <c r="BL36" s="18">
        <v>10</v>
      </c>
      <c r="BM36" s="18">
        <v>14</v>
      </c>
      <c r="BN36" s="18">
        <v>91</v>
      </c>
      <c r="BO36" s="18">
        <v>75</v>
      </c>
      <c r="BP36" s="18">
        <v>17</v>
      </c>
      <c r="BQ36" s="18">
        <v>14</v>
      </c>
      <c r="BR36" s="18">
        <v>104</v>
      </c>
      <c r="BS36" s="18">
        <v>30</v>
      </c>
      <c r="BT36" s="18">
        <v>30</v>
      </c>
      <c r="BU36" s="18">
        <v>51</v>
      </c>
      <c r="BV36" s="18">
        <v>30</v>
      </c>
      <c r="BW36" s="18">
        <v>13</v>
      </c>
      <c r="BX36" s="18">
        <v>19</v>
      </c>
      <c r="BY36" s="18">
        <v>2</v>
      </c>
      <c r="BZ36" s="18">
        <v>77</v>
      </c>
      <c r="CA36" s="18">
        <v>32</v>
      </c>
      <c r="CB36" s="18">
        <v>13</v>
      </c>
      <c r="CC36" s="18">
        <v>3</v>
      </c>
      <c r="CD36" s="18">
        <v>33</v>
      </c>
      <c r="CE36" s="18">
        <v>150</v>
      </c>
      <c r="CF36" s="18">
        <v>255</v>
      </c>
      <c r="CG36" s="18">
        <v>82</v>
      </c>
      <c r="CH36" s="18">
        <v>77</v>
      </c>
      <c r="CI36" s="37" t="s">
        <v>100</v>
      </c>
      <c r="CJ36" s="18">
        <v>237</v>
      </c>
      <c r="CK36" s="15"/>
    </row>
    <row r="37" spans="1:89" s="11" customFormat="1" ht="18" customHeight="1">
      <c r="N37" s="32"/>
    </row>
    <row r="38" spans="1:89" s="11" customFormat="1" ht="18" customHeight="1">
      <c r="N38" s="32"/>
    </row>
    <row r="39" spans="1:89" ht="18" customHeight="1"/>
    <row r="40" spans="1:89" ht="18" customHeight="1"/>
  </sheetData>
  <phoneticPr fontId="13" type="noConversion"/>
  <dataValidations count="1">
    <dataValidation type="list" allowBlank="1" showInputMessage="1" showErrorMessage="1" sqref="E5:E36" xr:uid="{E731DB07-4235-4A78-80A3-4A8DDDBD2CD7}">
      <formula1>$CQ$4:$CQ$6</formula1>
    </dataValidation>
  </dataValidations>
  <pageMargins left="0.7" right="0.7" top="0.75" bottom="0.75" header="0.3" footer="0.3"/>
  <legacyDrawing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0D23E-94EA-4F5E-9C3A-D3B00B54B395}">
  <sheetPr codeName="Sheet2"/>
  <dimension ref="C5:E12"/>
  <sheetViews>
    <sheetView workbookViewId="0">
      <selection activeCell="E6" sqref="E6"/>
    </sheetView>
  </sheetViews>
  <sheetFormatPr defaultRowHeight="15"/>
  <cols>
    <col min="3" max="4" width="15.7109375" bestFit="1" customWidth="1"/>
    <col min="5" max="5" width="18.5703125" bestFit="1" customWidth="1"/>
  </cols>
  <sheetData>
    <row r="5" spans="3:5">
      <c r="C5" t="s">
        <v>183</v>
      </c>
      <c r="D5" t="s">
        <v>182</v>
      </c>
      <c r="E5" t="s">
        <v>207</v>
      </c>
    </row>
    <row r="6" spans="3:5">
      <c r="C6" t="s">
        <v>184</v>
      </c>
      <c r="D6">
        <v>1</v>
      </c>
      <c r="E6" t="str">
        <f>CONCATENATE(Plataforma[[#This Row],[Clave]],"-",Plataforma[[#This Row],[Descripcion]])</f>
        <v>1-Bebe</v>
      </c>
    </row>
    <row r="7" spans="3:5">
      <c r="C7" t="s">
        <v>185</v>
      </c>
      <c r="D7">
        <v>2</v>
      </c>
      <c r="E7" t="str">
        <f>CONCATENATE(Plataforma[[#This Row],[Clave]],"-",Plataforma[[#This Row],[Descripcion]])</f>
        <v>2-Adulto</v>
      </c>
    </row>
    <row r="8" spans="3:5">
      <c r="C8" t="s">
        <v>186</v>
      </c>
      <c r="D8">
        <v>3</v>
      </c>
      <c r="E8" t="str">
        <f>CONCATENATE(Plataforma[[#This Row],[Clave]],"-",Plataforma[[#This Row],[Descripcion]])</f>
        <v>3-Toalla Humeda</v>
      </c>
    </row>
    <row r="9" spans="3:5">
      <c r="C9" t="s">
        <v>187</v>
      </c>
      <c r="D9">
        <v>4</v>
      </c>
      <c r="E9" t="str">
        <f>CONCATENATE(Plataforma[[#This Row],[Clave]],"-",Plataforma[[#This Row],[Descripcion]])</f>
        <v>4-Cubrebocas</v>
      </c>
    </row>
    <row r="10" spans="3:5">
      <c r="C10" t="s">
        <v>188</v>
      </c>
      <c r="D10">
        <v>5</v>
      </c>
      <c r="E10" t="str">
        <f>CONCATENATE(Plataforma[[#This Row],[Clave]],"-",Plataforma[[#This Row],[Descripcion]])</f>
        <v>5-Sachets</v>
      </c>
    </row>
    <row r="11" spans="3:5">
      <c r="C11" t="s">
        <v>189</v>
      </c>
      <c r="D11">
        <v>6</v>
      </c>
      <c r="E11" t="str">
        <f>CONCATENATE(Plataforma[[#This Row],[Clave]],"-",Plataforma[[#This Row],[Descripcion]])</f>
        <v>6-Mascotas</v>
      </c>
    </row>
    <row r="12" spans="3:5">
      <c r="C12" t="s">
        <v>190</v>
      </c>
      <c r="D12">
        <v>7</v>
      </c>
      <c r="E12" t="str">
        <f>CONCATENATE(Plataforma[[#This Row],[Clave]],"-",Plataforma[[#This Row],[Descripcion]])</f>
        <v>7-Toalla Femenina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48C87-7DFE-4F8E-9887-86F0EC75D68F}">
  <sheetPr codeName="Sheet3"/>
  <dimension ref="C5:E13"/>
  <sheetViews>
    <sheetView workbookViewId="0">
      <selection activeCell="E5" sqref="E5:E6"/>
    </sheetView>
  </sheetViews>
  <sheetFormatPr defaultRowHeight="15"/>
  <cols>
    <col min="3" max="4" width="23.7109375" bestFit="1" customWidth="1"/>
    <col min="5" max="5" width="25.5703125" bestFit="1" customWidth="1"/>
  </cols>
  <sheetData>
    <row r="5" spans="3:5">
      <c r="C5" t="s">
        <v>183</v>
      </c>
      <c r="D5" t="s">
        <v>182</v>
      </c>
      <c r="E5" t="s">
        <v>207</v>
      </c>
    </row>
    <row r="6" spans="3:5">
      <c r="C6" t="s">
        <v>191</v>
      </c>
      <c r="D6">
        <v>1</v>
      </c>
      <c r="E6" t="str">
        <f>CONCATENATE(Marca[[#This Row],[Clave]],"-",Marca[[#This Row],[Descripcion]])</f>
        <v>1-Bebin</v>
      </c>
    </row>
    <row r="7" spans="3:5">
      <c r="C7" t="s">
        <v>120</v>
      </c>
      <c r="D7">
        <v>2</v>
      </c>
      <c r="E7" t="str">
        <f>CONCATENATE(Marca[[#This Row],[Clave]],"-",Marca[[#This Row],[Descripcion]])</f>
        <v xml:space="preserve">2-KIDDIES </v>
      </c>
    </row>
    <row r="8" spans="3:5">
      <c r="C8" t="s">
        <v>140</v>
      </c>
      <c r="D8">
        <v>3</v>
      </c>
      <c r="E8" t="str">
        <f>CONCATENATE(Marca[[#This Row],[Clave]],"-",Marca[[#This Row],[Descripcion]])</f>
        <v>3-SUAVELASTIC</v>
      </c>
    </row>
    <row r="9" spans="3:5">
      <c r="C9" t="s">
        <v>142</v>
      </c>
      <c r="D9">
        <v>4</v>
      </c>
      <c r="E9" t="str">
        <f>CONCATENATE(Marca[[#This Row],[Clave]],"-",Marca[[#This Row],[Descripcion]])</f>
        <v>4-BBTIPS</v>
      </c>
    </row>
    <row r="10" spans="3:5">
      <c r="C10" t="s">
        <v>144</v>
      </c>
      <c r="D10">
        <v>5</v>
      </c>
      <c r="E10" t="str">
        <f>CONCATENATE(Marca[[#This Row],[Clave]],"-",Marca[[#This Row],[Descripcion]])</f>
        <v>5-SOFT DREAMS</v>
      </c>
    </row>
    <row r="11" spans="3:5">
      <c r="C11" t="s">
        <v>147</v>
      </c>
      <c r="D11">
        <v>6</v>
      </c>
      <c r="E11" t="str">
        <f>CONCATENATE(Marca[[#This Row],[Clave]],"-",Marca[[#This Row],[Descripcion]])</f>
        <v>6-HUGGIES ULTRACONFORT</v>
      </c>
    </row>
    <row r="12" spans="3:5">
      <c r="C12" t="s">
        <v>149</v>
      </c>
      <c r="D12">
        <v>7</v>
      </c>
      <c r="E12" t="str">
        <f>CONCATENATE(Marca[[#This Row],[Clave]],"-",Marca[[#This Row],[Descripcion]])</f>
        <v xml:space="preserve">7-HUGGIES SUPREME </v>
      </c>
    </row>
    <row r="13" spans="3:5">
      <c r="C13" t="s">
        <v>150</v>
      </c>
      <c r="D13">
        <v>8</v>
      </c>
      <c r="E13" t="str">
        <f>CONCATENATE(Marca[[#This Row],[Clave]],"-",Marca[[#This Row],[Descripcion]])</f>
        <v>8-DODY´S SUPREME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2E5AD-A47D-4DB6-A702-CD3B78A89333}">
  <sheetPr codeName="Sheet4"/>
  <dimension ref="C5:E10"/>
  <sheetViews>
    <sheetView workbookViewId="0">
      <selection activeCell="E5" sqref="E5:E6"/>
    </sheetView>
  </sheetViews>
  <sheetFormatPr defaultRowHeight="15"/>
  <cols>
    <col min="3" max="3" width="13.5703125" bestFit="1" customWidth="1"/>
    <col min="4" max="4" width="13.42578125" customWidth="1"/>
    <col min="5" max="5" width="18.5703125" bestFit="1" customWidth="1"/>
  </cols>
  <sheetData>
    <row r="5" spans="3:5">
      <c r="C5" t="s">
        <v>183</v>
      </c>
      <c r="D5" t="s">
        <v>182</v>
      </c>
      <c r="E5" t="s">
        <v>207</v>
      </c>
    </row>
    <row r="6" spans="3:5">
      <c r="C6" t="s">
        <v>192</v>
      </c>
      <c r="D6">
        <v>1</v>
      </c>
      <c r="E6" t="str">
        <f>CONCATENATE(Talla[[#This Row],[Clave]],"-",Talla[[#This Row],[Descripcion]])</f>
        <v>1-CH</v>
      </c>
    </row>
    <row r="7" spans="3:5">
      <c r="C7" t="s">
        <v>193</v>
      </c>
      <c r="D7">
        <v>2</v>
      </c>
      <c r="E7" t="str">
        <f>CONCATENATE(Talla[[#This Row],[Clave]],"-",Talla[[#This Row],[Descripcion]])</f>
        <v>2-M</v>
      </c>
    </row>
    <row r="8" spans="3:5">
      <c r="C8" t="s">
        <v>194</v>
      </c>
      <c r="D8">
        <v>3</v>
      </c>
      <c r="E8" t="str">
        <f>CONCATENATE(Talla[[#This Row],[Clave]],"-",Talla[[#This Row],[Descripcion]])</f>
        <v>3-G</v>
      </c>
    </row>
    <row r="9" spans="3:5">
      <c r="C9" t="s">
        <v>195</v>
      </c>
      <c r="D9">
        <v>4</v>
      </c>
      <c r="E9" t="str">
        <f>CONCATENATE(Talla[[#This Row],[Clave]],"-",Talla[[#This Row],[Descripcion]])</f>
        <v>4-XG</v>
      </c>
    </row>
    <row r="10" spans="3:5">
      <c r="C10" t="s">
        <v>196</v>
      </c>
      <c r="D10">
        <v>5</v>
      </c>
      <c r="E10" t="str">
        <f>CONCATENATE(Talla[[#This Row],[Clave]],"-",Talla[[#This Row],[Descripcion]])</f>
        <v>5-XXG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717E8-78B4-4AE6-9363-7927A5420948}">
  <sheetPr codeName="Sheet5"/>
  <dimension ref="C5:E10"/>
  <sheetViews>
    <sheetView tabSelected="1" workbookViewId="0">
      <selection activeCell="E17" sqref="E17"/>
    </sheetView>
  </sheetViews>
  <sheetFormatPr defaultRowHeight="15"/>
  <cols>
    <col min="3" max="3" width="13.5703125" bestFit="1" customWidth="1"/>
    <col min="4" max="4" width="13.42578125" customWidth="1"/>
    <col min="5" max="5" width="18.5703125" bestFit="1" customWidth="1"/>
  </cols>
  <sheetData>
    <row r="5" spans="3:5">
      <c r="C5" t="s">
        <v>183</v>
      </c>
      <c r="D5" t="s">
        <v>182</v>
      </c>
      <c r="E5" t="s">
        <v>207</v>
      </c>
    </row>
    <row r="6" spans="3:5">
      <c r="C6" t="s">
        <v>197</v>
      </c>
      <c r="D6">
        <v>1</v>
      </c>
      <c r="E6" t="str">
        <f>CONCATENATE(TipoPrueba[[#This Row],[Clave]],"-",TipoPrueba[[#This Row],[Descripcion]])</f>
        <v>1-RW</v>
      </c>
    </row>
    <row r="7" spans="3:5">
      <c r="C7" t="s">
        <v>198</v>
      </c>
      <c r="D7">
        <v>2</v>
      </c>
      <c r="E7" t="str">
        <f>CONCATENATE(TipoPrueba[[#This Row],[Clave]],"-",TipoPrueba[[#This Row],[Descripcion]])</f>
        <v>2-TiPaso</v>
      </c>
    </row>
    <row r="8" spans="3:5">
      <c r="C8" t="s">
        <v>199</v>
      </c>
      <c r="D8">
        <v>3</v>
      </c>
      <c r="E8" t="str">
        <f>CONCATENATE(TipoPrueba[[#This Row],[Clave]],"-",TipoPrueba[[#This Row],[Descripcion]])</f>
        <v>3-Distribucion</v>
      </c>
    </row>
    <row r="9" spans="3:5">
      <c r="C9" t="s">
        <v>200</v>
      </c>
      <c r="D9">
        <v>4</v>
      </c>
      <c r="E9" t="str">
        <f>CONCATENATE(TipoPrueba[[#This Row],[Clave]],"-",TipoPrueba[[#This Row],[Descripcion]])</f>
        <v>4-Absorcion</v>
      </c>
    </row>
    <row r="10" spans="3:5">
      <c r="C10" t="s">
        <v>201</v>
      </c>
      <c r="D10">
        <v>5</v>
      </c>
      <c r="E10" t="str">
        <f>CONCATENATE(TipoPrueba[[#This Row],[Clave]],"-",TipoPrueba[[#This Row],[Descripcion]])</f>
        <v>5-Retencion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9F3B1-282A-405A-B60A-B355F970E659}">
  <sheetPr codeName="Sheet6"/>
  <dimension ref="A1:AD265"/>
  <sheetViews>
    <sheetView topLeftCell="B1" zoomScale="67" zoomScaleNormal="40" workbookViewId="0">
      <pane ySplit="3" topLeftCell="A4" activePane="bottomLeft" state="frozen"/>
      <selection pane="bottomLeft" activeCell="I3" sqref="I3"/>
    </sheetView>
  </sheetViews>
  <sheetFormatPr defaultColWidth="11.42578125" defaultRowHeight="15" outlineLevelCol="1"/>
  <cols>
    <col min="1" max="1" width="26.140625" customWidth="1"/>
    <col min="2" max="2" width="14.42578125" customWidth="1"/>
    <col min="3" max="3" width="45.5703125" customWidth="1"/>
    <col min="4" max="4" width="10.5703125" customWidth="1" outlineLevel="1"/>
    <col min="5" max="23" width="11.42578125" customWidth="1" outlineLevel="1"/>
    <col min="24" max="24" width="11.42578125" style="2" customWidth="1" outlineLevel="1"/>
    <col min="25" max="25" width="11.42578125" customWidth="1" outlineLevel="1"/>
    <col min="26" max="26" width="10.85546875"/>
  </cols>
  <sheetData>
    <row r="1" spans="1:30" ht="23.45" customHeight="1">
      <c r="A1" s="314"/>
      <c r="B1" s="314"/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  <c r="Z1" s="2">
        <v>24</v>
      </c>
      <c r="AA1" s="2">
        <v>25</v>
      </c>
      <c r="AB1" s="2">
        <v>26</v>
      </c>
      <c r="AC1" s="2">
        <v>27</v>
      </c>
      <c r="AD1" s="2">
        <v>28</v>
      </c>
    </row>
    <row r="2" spans="1:30" s="52" customFormat="1" ht="26.45" customHeight="1" thickBot="1">
      <c r="A2" s="313"/>
      <c r="B2" s="313"/>
      <c r="C2" s="312">
        <v>1</v>
      </c>
      <c r="D2" s="312">
        <v>2</v>
      </c>
      <c r="E2" s="312">
        <v>3</v>
      </c>
      <c r="F2" s="312">
        <v>4</v>
      </c>
      <c r="G2" s="312">
        <v>5</v>
      </c>
      <c r="H2" s="312">
        <v>6</v>
      </c>
      <c r="I2" s="312">
        <v>23</v>
      </c>
      <c r="J2" s="312">
        <v>8</v>
      </c>
      <c r="K2" s="312">
        <v>9</v>
      </c>
      <c r="L2" s="312">
        <v>10</v>
      </c>
      <c r="M2" s="312">
        <v>11</v>
      </c>
      <c r="N2" s="312">
        <v>12</v>
      </c>
      <c r="O2" s="312">
        <v>13</v>
      </c>
      <c r="P2" s="312">
        <v>14</v>
      </c>
      <c r="Q2" s="312">
        <v>15</v>
      </c>
      <c r="R2" s="312">
        <v>16</v>
      </c>
      <c r="S2" s="312">
        <v>17</v>
      </c>
      <c r="T2" s="312">
        <v>18</v>
      </c>
      <c r="U2" s="312">
        <v>19</v>
      </c>
      <c r="V2" s="312">
        <v>20</v>
      </c>
      <c r="W2" s="312">
        <v>21</v>
      </c>
      <c r="X2" s="312">
        <v>22</v>
      </c>
      <c r="Y2" s="312">
        <v>7</v>
      </c>
      <c r="Z2" s="312"/>
      <c r="AA2" s="312"/>
      <c r="AB2" s="312"/>
      <c r="AC2" s="312"/>
      <c r="AD2" s="312"/>
    </row>
    <row r="3" spans="1:30" s="14" customFormat="1" ht="34.5" thickBot="1">
      <c r="A3" s="54" t="s">
        <v>151</v>
      </c>
      <c r="B3" s="54" t="s">
        <v>152</v>
      </c>
      <c r="C3" s="54"/>
      <c r="E3" s="55" t="s">
        <v>153</v>
      </c>
      <c r="F3" s="56" t="s">
        <v>154</v>
      </c>
      <c r="G3" s="56" t="s">
        <v>155</v>
      </c>
      <c r="H3" s="56" t="s">
        <v>156</v>
      </c>
      <c r="I3" s="56" t="s">
        <v>157</v>
      </c>
      <c r="J3" s="56" t="s">
        <v>154</v>
      </c>
      <c r="K3" s="56" t="s">
        <v>158</v>
      </c>
      <c r="L3" s="57" t="s">
        <v>159</v>
      </c>
      <c r="M3" s="56" t="s">
        <v>160</v>
      </c>
      <c r="N3" s="57" t="s">
        <v>161</v>
      </c>
      <c r="O3" s="58" t="s">
        <v>162</v>
      </c>
      <c r="P3" s="59" t="s">
        <v>163</v>
      </c>
      <c r="Q3" s="58" t="s">
        <v>164</v>
      </c>
      <c r="R3" s="59" t="s">
        <v>165</v>
      </c>
      <c r="S3" s="58" t="s">
        <v>166</v>
      </c>
      <c r="T3" s="59" t="s">
        <v>167</v>
      </c>
      <c r="U3" s="58" t="s">
        <v>168</v>
      </c>
      <c r="V3" s="57" t="s">
        <v>169</v>
      </c>
      <c r="W3" s="60" t="s">
        <v>170</v>
      </c>
      <c r="X3" s="60" t="s">
        <v>13</v>
      </c>
      <c r="Y3" s="61" t="s">
        <v>171</v>
      </c>
      <c r="Z3" s="62" t="s">
        <v>172</v>
      </c>
      <c r="AA3" s="62" t="s">
        <v>173</v>
      </c>
      <c r="AB3" s="63" t="s">
        <v>174</v>
      </c>
      <c r="AC3" s="64" t="s">
        <v>175</v>
      </c>
      <c r="AD3" s="65" t="s">
        <v>176</v>
      </c>
    </row>
    <row r="4" spans="1:30" s="12" customFormat="1" ht="15.95" customHeight="1">
      <c r="A4" s="66" t="s">
        <v>90</v>
      </c>
      <c r="B4" s="66" t="s">
        <v>177</v>
      </c>
      <c r="C4" s="66" t="str">
        <f>A4&amp;B4&amp;D4</f>
        <v>BEBIN SUPER FLEXISECCHICO1</v>
      </c>
      <c r="D4" s="67">
        <v>1</v>
      </c>
      <c r="E4" s="68">
        <v>295</v>
      </c>
      <c r="F4" s="69">
        <v>20.41</v>
      </c>
      <c r="G4" s="70">
        <v>324.69</v>
      </c>
      <c r="H4" s="71">
        <v>200.24</v>
      </c>
      <c r="I4" s="72">
        <v>6.27</v>
      </c>
      <c r="J4" s="72">
        <v>19.059999999999999</v>
      </c>
      <c r="K4" s="70">
        <v>0.1</v>
      </c>
      <c r="L4" s="70">
        <v>0.31</v>
      </c>
      <c r="M4" s="70">
        <v>1.66</v>
      </c>
      <c r="N4" s="71">
        <f>SUM(K4:M4)</f>
        <v>2.0699999999999998</v>
      </c>
      <c r="O4" s="73">
        <v>35</v>
      </c>
      <c r="P4" s="73">
        <v>77</v>
      </c>
      <c r="Q4" s="73">
        <v>77</v>
      </c>
      <c r="R4" s="74">
        <f>SUM(O4:Q4)</f>
        <v>189</v>
      </c>
      <c r="S4" s="75">
        <v>165</v>
      </c>
      <c r="T4" s="75">
        <v>200</v>
      </c>
      <c r="U4" s="75">
        <v>270</v>
      </c>
      <c r="V4" s="76">
        <f>U4/E4</f>
        <v>0.9152542372881356</v>
      </c>
      <c r="W4" s="70">
        <v>18.899999999999999</v>
      </c>
      <c r="X4" s="77">
        <v>0.152</v>
      </c>
      <c r="Y4" s="78"/>
      <c r="Z4" s="278">
        <v>182</v>
      </c>
      <c r="AA4" s="48">
        <v>364</v>
      </c>
      <c r="AB4" s="278">
        <v>397</v>
      </c>
      <c r="AC4" s="280">
        <v>161</v>
      </c>
      <c r="AD4" s="48">
        <v>558</v>
      </c>
    </row>
    <row r="5" spans="1:30" s="12" customFormat="1" ht="16.5">
      <c r="A5" s="66" t="s">
        <v>90</v>
      </c>
      <c r="B5" s="66" t="s">
        <v>177</v>
      </c>
      <c r="C5" s="66" t="str">
        <f t="shared" ref="C5:C67" si="0">A5&amp;B5&amp;D5</f>
        <v>BEBIN SUPER FLEXISECCHICO2</v>
      </c>
      <c r="D5" s="82">
        <v>2</v>
      </c>
      <c r="E5" s="68">
        <v>295</v>
      </c>
      <c r="F5" s="83">
        <v>19.579999999999998</v>
      </c>
      <c r="G5" s="84">
        <v>290.95</v>
      </c>
      <c r="H5" s="85">
        <v>182.48</v>
      </c>
      <c r="I5" s="86">
        <v>6.24</v>
      </c>
      <c r="J5" s="86">
        <v>20.23</v>
      </c>
      <c r="K5" s="84">
        <v>0.2</v>
      </c>
      <c r="L5" s="84">
        <v>0.28999999999999998</v>
      </c>
      <c r="M5" s="84">
        <v>1.6</v>
      </c>
      <c r="N5" s="85">
        <f>SUM(K5:M5)</f>
        <v>2.09</v>
      </c>
      <c r="O5" s="87">
        <v>32</v>
      </c>
      <c r="P5" s="87">
        <v>62</v>
      </c>
      <c r="Q5" s="87">
        <v>62</v>
      </c>
      <c r="R5" s="88">
        <f>SUM(O5:Q5)</f>
        <v>156</v>
      </c>
      <c r="S5" s="89">
        <v>165</v>
      </c>
      <c r="T5" s="89">
        <v>195</v>
      </c>
      <c r="U5" s="89">
        <v>265</v>
      </c>
      <c r="V5" s="76">
        <f>U5/E5</f>
        <v>0.89830508474576276</v>
      </c>
      <c r="W5" s="84">
        <v>20.32</v>
      </c>
      <c r="X5" s="90">
        <v>0.154</v>
      </c>
      <c r="Y5" s="78"/>
      <c r="Z5" s="279">
        <v>185</v>
      </c>
      <c r="AA5" s="50">
        <v>370</v>
      </c>
      <c r="AB5" s="279">
        <v>390</v>
      </c>
      <c r="AC5" s="281">
        <v>161</v>
      </c>
      <c r="AD5" s="50">
        <v>551</v>
      </c>
    </row>
    <row r="6" spans="1:30" s="12" customFormat="1" ht="16.5">
      <c r="A6" s="66" t="s">
        <v>90</v>
      </c>
      <c r="B6" s="66" t="s">
        <v>177</v>
      </c>
      <c r="C6" s="66" t="str">
        <f t="shared" si="0"/>
        <v>BEBIN SUPER FLEXISECCHICO3</v>
      </c>
      <c r="D6" s="82">
        <v>3</v>
      </c>
      <c r="E6" s="68">
        <v>295</v>
      </c>
      <c r="F6" s="94">
        <v>19.66</v>
      </c>
      <c r="G6" s="84">
        <v>293.64999999999998</v>
      </c>
      <c r="H6" s="85">
        <v>180.27</v>
      </c>
      <c r="I6" s="84">
        <v>6.2</v>
      </c>
      <c r="J6" s="86">
        <v>19.09</v>
      </c>
      <c r="K6" s="84">
        <v>0.13</v>
      </c>
      <c r="L6" s="84">
        <v>0.27</v>
      </c>
      <c r="M6" s="84">
        <v>1.67</v>
      </c>
      <c r="N6" s="85">
        <f>SUM(K6:M6)</f>
        <v>2.0699999999999998</v>
      </c>
      <c r="O6" s="87">
        <v>35</v>
      </c>
      <c r="P6" s="87">
        <v>73</v>
      </c>
      <c r="Q6" s="87">
        <v>73</v>
      </c>
      <c r="R6" s="88">
        <f>SUM(O6:Q6)</f>
        <v>181</v>
      </c>
      <c r="S6" s="89">
        <v>170</v>
      </c>
      <c r="T6" s="89">
        <v>200</v>
      </c>
      <c r="U6" s="89">
        <v>265</v>
      </c>
      <c r="V6" s="76">
        <f>U6/E6</f>
        <v>0.89830508474576276</v>
      </c>
      <c r="W6" s="89"/>
      <c r="X6" s="95"/>
      <c r="Y6" s="78"/>
      <c r="Z6" s="285">
        <v>185</v>
      </c>
      <c r="AA6" s="283">
        <v>370</v>
      </c>
      <c r="AB6" s="285">
        <v>390</v>
      </c>
      <c r="AC6" s="286">
        <v>161</v>
      </c>
      <c r="AD6" s="283">
        <v>551</v>
      </c>
    </row>
    <row r="7" spans="1:30" s="12" customFormat="1" ht="16.5">
      <c r="A7" s="66" t="s">
        <v>90</v>
      </c>
      <c r="B7" s="66" t="s">
        <v>177</v>
      </c>
      <c r="C7" s="66" t="str">
        <f t="shared" si="0"/>
        <v>BEBIN SUPER FLEXISECCHICO4</v>
      </c>
      <c r="D7" s="82">
        <v>4</v>
      </c>
      <c r="E7" s="68">
        <v>295</v>
      </c>
      <c r="F7" s="83">
        <v>18.329999999999998</v>
      </c>
      <c r="G7" s="84">
        <v>297.37</v>
      </c>
      <c r="H7" s="85">
        <v>181.8</v>
      </c>
      <c r="I7" s="96"/>
      <c r="J7" s="86">
        <v>18.79</v>
      </c>
      <c r="K7" s="84">
        <v>0.14000000000000001</v>
      </c>
      <c r="L7" s="84">
        <v>0.25</v>
      </c>
      <c r="M7" s="84">
        <v>2.27</v>
      </c>
      <c r="N7" s="85">
        <f>SUM(K7:M7)</f>
        <v>2.66</v>
      </c>
      <c r="O7" s="87">
        <v>34</v>
      </c>
      <c r="P7" s="87">
        <v>61</v>
      </c>
      <c r="Q7" s="87">
        <v>61</v>
      </c>
      <c r="R7" s="88">
        <f>SUM(O7:Q7)</f>
        <v>156</v>
      </c>
      <c r="S7" s="89">
        <v>165</v>
      </c>
      <c r="T7" s="89">
        <v>190</v>
      </c>
      <c r="U7" s="89">
        <v>260</v>
      </c>
      <c r="V7" s="76">
        <f>U7/E7</f>
        <v>0.88135593220338981</v>
      </c>
      <c r="W7" s="86"/>
      <c r="X7" s="90"/>
      <c r="Y7" s="78"/>
      <c r="Z7" s="97"/>
      <c r="AA7" s="98"/>
      <c r="AB7" s="97"/>
      <c r="AC7" s="99"/>
      <c r="AD7" s="98"/>
    </row>
    <row r="8" spans="1:30" s="12" customFormat="1" ht="17.25" thickBot="1">
      <c r="A8" s="66" t="s">
        <v>90</v>
      </c>
      <c r="B8" s="66" t="s">
        <v>177</v>
      </c>
      <c r="C8" s="66" t="str">
        <f t="shared" si="0"/>
        <v>BEBIN SUPER FLEXISECCHICO5</v>
      </c>
      <c r="D8" s="100">
        <v>5</v>
      </c>
      <c r="E8" s="68">
        <v>295</v>
      </c>
      <c r="F8" s="83">
        <v>18.91</v>
      </c>
      <c r="G8" s="84">
        <v>317</v>
      </c>
      <c r="H8" s="85">
        <v>200.32</v>
      </c>
      <c r="I8" s="101"/>
      <c r="J8" s="86">
        <v>19.11</v>
      </c>
      <c r="K8" s="84">
        <v>7.0000000000000007E-2</v>
      </c>
      <c r="L8" s="84">
        <v>0.27</v>
      </c>
      <c r="M8" s="84">
        <v>1.29</v>
      </c>
      <c r="N8" s="85">
        <f>SUM(K8:M8)</f>
        <v>1.6300000000000001</v>
      </c>
      <c r="O8" s="87">
        <v>36</v>
      </c>
      <c r="P8" s="87">
        <v>68</v>
      </c>
      <c r="Q8" s="87">
        <v>68</v>
      </c>
      <c r="R8" s="88">
        <f>SUM(O8:Q8)</f>
        <v>172</v>
      </c>
      <c r="S8" s="89">
        <v>155</v>
      </c>
      <c r="T8" s="89">
        <v>190</v>
      </c>
      <c r="U8" s="89">
        <v>250</v>
      </c>
      <c r="V8" s="76">
        <f>U8/E8</f>
        <v>0.84745762711864403</v>
      </c>
      <c r="W8" s="86"/>
      <c r="X8" s="90"/>
      <c r="Y8" s="78"/>
      <c r="Z8" s="102"/>
      <c r="AA8" s="103"/>
      <c r="AB8" s="102"/>
      <c r="AC8" s="104"/>
      <c r="AD8" s="103"/>
    </row>
    <row r="9" spans="1:30" s="12" customFormat="1" ht="15.75">
      <c r="A9" s="66" t="s">
        <v>90</v>
      </c>
      <c r="B9" s="66" t="s">
        <v>177</v>
      </c>
      <c r="C9" s="66" t="str">
        <f t="shared" si="0"/>
        <v>BEBIN SUPER FLEXISECCHICOProm</v>
      </c>
      <c r="D9" s="105" t="s">
        <v>88</v>
      </c>
      <c r="E9" s="105" t="s">
        <v>88</v>
      </c>
      <c r="F9" s="106">
        <f t="shared" ref="F9:X9" si="1">AVERAGE(F4:F8)</f>
        <v>19.377999999999997</v>
      </c>
      <c r="G9" s="107">
        <f t="shared" si="1"/>
        <v>304.73199999999997</v>
      </c>
      <c r="H9" s="107">
        <f t="shared" si="1"/>
        <v>189.02199999999999</v>
      </c>
      <c r="I9" s="107">
        <f t="shared" si="1"/>
        <v>6.2366666666666672</v>
      </c>
      <c r="J9" s="107">
        <f t="shared" si="1"/>
        <v>19.255999999999997</v>
      </c>
      <c r="K9" s="107">
        <f t="shared" si="1"/>
        <v>0.12800000000000003</v>
      </c>
      <c r="L9" s="107">
        <f t="shared" si="1"/>
        <v>0.27800000000000002</v>
      </c>
      <c r="M9" s="107">
        <f t="shared" si="1"/>
        <v>1.6979999999999997</v>
      </c>
      <c r="N9" s="107">
        <f t="shared" si="1"/>
        <v>2.1040000000000001</v>
      </c>
      <c r="O9" s="108">
        <f t="shared" si="1"/>
        <v>34.4</v>
      </c>
      <c r="P9" s="108">
        <f t="shared" si="1"/>
        <v>68.2</v>
      </c>
      <c r="Q9" s="108">
        <f t="shared" si="1"/>
        <v>68.2</v>
      </c>
      <c r="R9" s="108">
        <f t="shared" si="1"/>
        <v>170.8</v>
      </c>
      <c r="S9" s="108">
        <f t="shared" si="1"/>
        <v>164</v>
      </c>
      <c r="T9" s="108">
        <f t="shared" si="1"/>
        <v>195</v>
      </c>
      <c r="U9" s="108">
        <f t="shared" si="1"/>
        <v>262</v>
      </c>
      <c r="V9" s="109">
        <f t="shared" si="1"/>
        <v>0.88813559322033897</v>
      </c>
      <c r="W9" s="110">
        <f t="shared" si="1"/>
        <v>19.61</v>
      </c>
      <c r="X9" s="111">
        <f t="shared" si="1"/>
        <v>0.153</v>
      </c>
      <c r="Y9" s="112">
        <f>AVERAGE(F4:F8,J4:J8,W4:W8)</f>
        <v>19.365833333333331</v>
      </c>
      <c r="Z9" s="113">
        <f t="shared" ref="Z9" si="2">AVERAGE(Z4:Z8)</f>
        <v>184</v>
      </c>
      <c r="AA9" s="113">
        <f t="shared" ref="AA9" si="3">AVERAGE(AA4:AA8)</f>
        <v>368</v>
      </c>
      <c r="AB9" s="113">
        <f>AVERAGE(AB4:AB8)</f>
        <v>392.33333333333331</v>
      </c>
      <c r="AC9" s="113">
        <f>AVERAGE(AC4:AC8)</f>
        <v>161</v>
      </c>
      <c r="AD9" s="113">
        <f>AVERAGE(AD4:AD8)</f>
        <v>553.33333333333337</v>
      </c>
    </row>
    <row r="10" spans="1:30" s="12" customFormat="1" ht="15.75">
      <c r="A10" s="66" t="s">
        <v>90</v>
      </c>
      <c r="B10" s="66" t="s">
        <v>177</v>
      </c>
      <c r="C10" s="66" t="str">
        <f t="shared" si="0"/>
        <v>BEBIN SUPER FLEXISECCHICOMáx</v>
      </c>
      <c r="D10" s="114" t="s">
        <v>111</v>
      </c>
      <c r="E10" s="114" t="s">
        <v>111</v>
      </c>
      <c r="F10" s="115">
        <f t="shared" ref="F10:X10" si="4">MAX(F4:F8)</f>
        <v>20.41</v>
      </c>
      <c r="G10" s="116">
        <f t="shared" si="4"/>
        <v>324.69</v>
      </c>
      <c r="H10" s="116">
        <f t="shared" si="4"/>
        <v>200.32</v>
      </c>
      <c r="I10" s="116">
        <f t="shared" si="4"/>
        <v>6.27</v>
      </c>
      <c r="J10" s="116">
        <f t="shared" si="4"/>
        <v>20.23</v>
      </c>
      <c r="K10" s="116">
        <f t="shared" si="4"/>
        <v>0.2</v>
      </c>
      <c r="L10" s="116">
        <f t="shared" si="4"/>
        <v>0.31</v>
      </c>
      <c r="M10" s="116">
        <f t="shared" si="4"/>
        <v>2.27</v>
      </c>
      <c r="N10" s="116">
        <f t="shared" si="4"/>
        <v>2.66</v>
      </c>
      <c r="O10" s="117">
        <f t="shared" si="4"/>
        <v>36</v>
      </c>
      <c r="P10" s="117">
        <f t="shared" si="4"/>
        <v>77</v>
      </c>
      <c r="Q10" s="117">
        <f t="shared" si="4"/>
        <v>77</v>
      </c>
      <c r="R10" s="117">
        <f t="shared" si="4"/>
        <v>189</v>
      </c>
      <c r="S10" s="117">
        <f t="shared" si="4"/>
        <v>170</v>
      </c>
      <c r="T10" s="117">
        <f t="shared" si="4"/>
        <v>200</v>
      </c>
      <c r="U10" s="117">
        <f t="shared" si="4"/>
        <v>270</v>
      </c>
      <c r="V10" s="118">
        <f t="shared" si="4"/>
        <v>0.9152542372881356</v>
      </c>
      <c r="W10" s="119">
        <f t="shared" si="4"/>
        <v>20.32</v>
      </c>
      <c r="X10" s="120">
        <f t="shared" si="4"/>
        <v>0.154</v>
      </c>
      <c r="Y10" s="121">
        <f>MAX(F4:F8,J4:J8,W4:W8)</f>
        <v>20.41</v>
      </c>
      <c r="Z10" s="119">
        <f t="shared" ref="Z10:AA10" si="5">MAX(Z4:Z8)</f>
        <v>185</v>
      </c>
      <c r="AA10" s="119">
        <f t="shared" si="5"/>
        <v>370</v>
      </c>
      <c r="AB10" s="119">
        <f>MAX(AB4:AB8)</f>
        <v>397</v>
      </c>
      <c r="AC10" s="119">
        <f>MAX(AC4:AC8)</f>
        <v>161</v>
      </c>
      <c r="AD10" s="119">
        <f>MAX(AD4:AD8)</f>
        <v>558</v>
      </c>
    </row>
    <row r="11" spans="1:30" s="12" customFormat="1" ht="16.5" thickBot="1">
      <c r="A11" s="66" t="s">
        <v>90</v>
      </c>
      <c r="B11" s="66" t="s">
        <v>177</v>
      </c>
      <c r="C11" s="66" t="str">
        <f t="shared" si="0"/>
        <v>BEBIN SUPER FLEXISECCHICOMín</v>
      </c>
      <c r="D11" s="122" t="s">
        <v>115</v>
      </c>
      <c r="E11" s="122" t="s">
        <v>115</v>
      </c>
      <c r="F11" s="115">
        <f t="shared" ref="F11:X11" si="6">MIN(F4:F8)</f>
        <v>18.329999999999998</v>
      </c>
      <c r="G11" s="116">
        <f t="shared" si="6"/>
        <v>290.95</v>
      </c>
      <c r="H11" s="116">
        <f t="shared" si="6"/>
        <v>180.27</v>
      </c>
      <c r="I11" s="116">
        <f t="shared" si="6"/>
        <v>6.2</v>
      </c>
      <c r="J11" s="116">
        <f t="shared" si="6"/>
        <v>18.79</v>
      </c>
      <c r="K11" s="116">
        <f t="shared" si="6"/>
        <v>7.0000000000000007E-2</v>
      </c>
      <c r="L11" s="116">
        <f t="shared" si="6"/>
        <v>0.25</v>
      </c>
      <c r="M11" s="116">
        <f t="shared" si="6"/>
        <v>1.29</v>
      </c>
      <c r="N11" s="116">
        <f t="shared" si="6"/>
        <v>1.6300000000000001</v>
      </c>
      <c r="O11" s="117">
        <f t="shared" si="6"/>
        <v>32</v>
      </c>
      <c r="P11" s="117">
        <f t="shared" si="6"/>
        <v>61</v>
      </c>
      <c r="Q11" s="117">
        <f t="shared" si="6"/>
        <v>61</v>
      </c>
      <c r="R11" s="117">
        <f t="shared" si="6"/>
        <v>156</v>
      </c>
      <c r="S11" s="117">
        <f t="shared" si="6"/>
        <v>155</v>
      </c>
      <c r="T11" s="117">
        <f t="shared" si="6"/>
        <v>190</v>
      </c>
      <c r="U11" s="117">
        <f t="shared" si="6"/>
        <v>250</v>
      </c>
      <c r="V11" s="123">
        <f t="shared" si="6"/>
        <v>0.84745762711864403</v>
      </c>
      <c r="W11" s="116">
        <f t="shared" si="6"/>
        <v>18.899999999999999</v>
      </c>
      <c r="X11" s="116">
        <f t="shared" si="6"/>
        <v>0.152</v>
      </c>
      <c r="Y11" s="121">
        <f>MIN(F4:F8,J4:J8,W4:W8)</f>
        <v>18.329999999999998</v>
      </c>
      <c r="Z11" s="124">
        <f t="shared" ref="Z11:AA11" si="7">MIN(Z4:Z8)</f>
        <v>182</v>
      </c>
      <c r="AA11" s="124">
        <f t="shared" si="7"/>
        <v>364</v>
      </c>
      <c r="AB11" s="124">
        <f>MIN(AB4:AB8)</f>
        <v>390</v>
      </c>
      <c r="AC11" s="124">
        <f>MIN(AC4:AC8)</f>
        <v>161</v>
      </c>
      <c r="AD11" s="124">
        <f>MIN(AD4:AD8)</f>
        <v>551</v>
      </c>
    </row>
    <row r="12" spans="1:30" s="12" customFormat="1" ht="16.5">
      <c r="A12" s="66" t="s">
        <v>90</v>
      </c>
      <c r="B12" s="66" t="s">
        <v>113</v>
      </c>
      <c r="C12" s="66" t="str">
        <f t="shared" si="0"/>
        <v>BEBIN SUPER FLEXISECMEDIANO1</v>
      </c>
      <c r="D12" s="67">
        <v>1</v>
      </c>
      <c r="E12" s="68">
        <v>310</v>
      </c>
      <c r="F12" s="125">
        <v>24.94</v>
      </c>
      <c r="G12" s="126">
        <v>450.16</v>
      </c>
      <c r="H12" s="127">
        <v>295.64999999999998</v>
      </c>
      <c r="I12" s="128">
        <v>7.49</v>
      </c>
      <c r="J12" s="70">
        <v>25.46</v>
      </c>
      <c r="K12" s="126">
        <v>0.11</v>
      </c>
      <c r="L12" s="126">
        <v>0.19</v>
      </c>
      <c r="M12" s="126">
        <v>2.64</v>
      </c>
      <c r="N12" s="127">
        <f>SUM(K12:M12)</f>
        <v>2.94</v>
      </c>
      <c r="O12" s="129">
        <v>52</v>
      </c>
      <c r="P12" s="129">
        <v>77</v>
      </c>
      <c r="Q12" s="129">
        <v>77</v>
      </c>
      <c r="R12" s="130">
        <f>SUM(O12:Q12)</f>
        <v>206</v>
      </c>
      <c r="S12" s="131">
        <v>145</v>
      </c>
      <c r="T12" s="131">
        <v>185</v>
      </c>
      <c r="U12" s="131">
        <v>240</v>
      </c>
      <c r="V12" s="132">
        <f>U12/E12</f>
        <v>0.77419354838709675</v>
      </c>
      <c r="W12" s="131">
        <v>25.3</v>
      </c>
      <c r="X12" s="133">
        <v>0.16200000000000001</v>
      </c>
      <c r="Y12" s="134"/>
      <c r="Z12" s="278">
        <v>185</v>
      </c>
      <c r="AA12" s="48">
        <v>370</v>
      </c>
      <c r="AB12" s="278">
        <v>428</v>
      </c>
      <c r="AC12" s="280">
        <v>160</v>
      </c>
      <c r="AD12" s="48">
        <v>588</v>
      </c>
    </row>
    <row r="13" spans="1:30" s="12" customFormat="1" ht="16.5">
      <c r="A13" s="66" t="s">
        <v>90</v>
      </c>
      <c r="B13" s="66" t="s">
        <v>113</v>
      </c>
      <c r="C13" s="66" t="str">
        <f t="shared" si="0"/>
        <v>BEBIN SUPER FLEXISECMEDIANO2</v>
      </c>
      <c r="D13" s="82">
        <v>2</v>
      </c>
      <c r="E13" s="68">
        <v>310</v>
      </c>
      <c r="F13" s="135">
        <v>24.51</v>
      </c>
      <c r="G13" s="84">
        <v>431.89</v>
      </c>
      <c r="H13" s="85">
        <v>284.11</v>
      </c>
      <c r="I13" s="136">
        <v>7.45</v>
      </c>
      <c r="J13" s="84">
        <v>25.23</v>
      </c>
      <c r="K13" s="84">
        <v>0.12</v>
      </c>
      <c r="L13" s="84">
        <v>0.25</v>
      </c>
      <c r="M13" s="84">
        <v>3.01</v>
      </c>
      <c r="N13" s="85">
        <f>SUM(K13:M13)</f>
        <v>3.38</v>
      </c>
      <c r="O13" s="137">
        <v>53</v>
      </c>
      <c r="P13" s="137">
        <v>82</v>
      </c>
      <c r="Q13" s="137">
        <v>82</v>
      </c>
      <c r="R13" s="138">
        <f>SUM(O13:Q13)</f>
        <v>217</v>
      </c>
      <c r="S13" s="89">
        <v>145</v>
      </c>
      <c r="T13" s="89">
        <v>190</v>
      </c>
      <c r="U13" s="89">
        <v>245</v>
      </c>
      <c r="V13" s="132">
        <f>U13/E13</f>
        <v>0.79032258064516125</v>
      </c>
      <c r="W13" s="89">
        <v>24.96</v>
      </c>
      <c r="X13" s="90">
        <v>0.16600000000000001</v>
      </c>
      <c r="Y13" s="134"/>
      <c r="Z13" s="279">
        <v>184</v>
      </c>
      <c r="AA13" s="50">
        <v>368</v>
      </c>
      <c r="AB13" s="279">
        <v>430</v>
      </c>
      <c r="AC13" s="281">
        <v>160</v>
      </c>
      <c r="AD13" s="50">
        <v>590</v>
      </c>
    </row>
    <row r="14" spans="1:30" s="12" customFormat="1" ht="16.5">
      <c r="A14" s="66" t="s">
        <v>90</v>
      </c>
      <c r="B14" s="66" t="s">
        <v>113</v>
      </c>
      <c r="C14" s="66" t="str">
        <f t="shared" si="0"/>
        <v>BEBIN SUPER FLEXISECMEDIANO3</v>
      </c>
      <c r="D14" s="82">
        <v>3</v>
      </c>
      <c r="E14" s="68">
        <v>310</v>
      </c>
      <c r="F14" s="135">
        <v>25.75</v>
      </c>
      <c r="G14" s="84">
        <v>468.4</v>
      </c>
      <c r="H14" s="85">
        <v>292.91000000000003</v>
      </c>
      <c r="I14" s="136">
        <v>7.49</v>
      </c>
      <c r="J14" s="84">
        <v>24.59</v>
      </c>
      <c r="K14" s="84">
        <v>0.11</v>
      </c>
      <c r="L14" s="84">
        <v>0.26</v>
      </c>
      <c r="M14" s="84">
        <v>0.82</v>
      </c>
      <c r="N14" s="85">
        <f>SUM(K14:M14)</f>
        <v>1.19</v>
      </c>
      <c r="O14" s="137">
        <v>55</v>
      </c>
      <c r="P14" s="137">
        <v>88</v>
      </c>
      <c r="Q14" s="137">
        <v>88</v>
      </c>
      <c r="R14" s="138">
        <f>SUM(O14:Q14)</f>
        <v>231</v>
      </c>
      <c r="S14" s="89">
        <v>150</v>
      </c>
      <c r="T14" s="89">
        <v>200</v>
      </c>
      <c r="U14" s="89">
        <v>255</v>
      </c>
      <c r="V14" s="132">
        <f>U14/E14</f>
        <v>0.82258064516129037</v>
      </c>
      <c r="W14" s="86"/>
      <c r="X14" s="90"/>
      <c r="Y14" s="134"/>
      <c r="Z14" s="285">
        <v>185</v>
      </c>
      <c r="AA14" s="283">
        <v>370</v>
      </c>
      <c r="AB14" s="285">
        <v>430</v>
      </c>
      <c r="AC14" s="286">
        <v>160</v>
      </c>
      <c r="AD14" s="283">
        <v>590</v>
      </c>
    </row>
    <row r="15" spans="1:30" s="12" customFormat="1" ht="16.5">
      <c r="A15" s="66" t="s">
        <v>90</v>
      </c>
      <c r="B15" s="66" t="s">
        <v>113</v>
      </c>
      <c r="C15" s="66" t="str">
        <f t="shared" si="0"/>
        <v>BEBIN SUPER FLEXISECMEDIANO4</v>
      </c>
      <c r="D15" s="82">
        <v>4</v>
      </c>
      <c r="E15" s="68">
        <v>310</v>
      </c>
      <c r="F15" s="135">
        <v>23.91</v>
      </c>
      <c r="G15" s="84">
        <v>423.14</v>
      </c>
      <c r="H15" s="85">
        <v>274.45999999999998</v>
      </c>
      <c r="I15" s="139"/>
      <c r="J15" s="84">
        <v>25.69</v>
      </c>
      <c r="K15" s="84">
        <v>0.1</v>
      </c>
      <c r="L15" s="84">
        <v>0.21</v>
      </c>
      <c r="M15" s="84">
        <v>3.66</v>
      </c>
      <c r="N15" s="85">
        <f>SUM(K15:M15)</f>
        <v>3.97</v>
      </c>
      <c r="O15" s="137">
        <v>55</v>
      </c>
      <c r="P15" s="137">
        <v>79</v>
      </c>
      <c r="Q15" s="137">
        <v>79</v>
      </c>
      <c r="R15" s="138">
        <f>SUM(O15:Q15)</f>
        <v>213</v>
      </c>
      <c r="S15" s="89">
        <v>150</v>
      </c>
      <c r="T15" s="89">
        <v>185</v>
      </c>
      <c r="U15" s="89">
        <v>260</v>
      </c>
      <c r="V15" s="132">
        <f>U15/E15</f>
        <v>0.83870967741935487</v>
      </c>
      <c r="W15" s="86"/>
      <c r="X15" s="90"/>
      <c r="Y15" s="134"/>
      <c r="Z15" s="97"/>
      <c r="AA15" s="98"/>
      <c r="AB15" s="97"/>
      <c r="AC15" s="99"/>
      <c r="AD15" s="98"/>
    </row>
    <row r="16" spans="1:30" s="12" customFormat="1" ht="17.25" thickBot="1">
      <c r="A16" s="66" t="s">
        <v>90</v>
      </c>
      <c r="B16" s="66" t="s">
        <v>113</v>
      </c>
      <c r="C16" s="66" t="str">
        <f t="shared" si="0"/>
        <v>BEBIN SUPER FLEXISECMEDIANO5</v>
      </c>
      <c r="D16" s="100">
        <v>5</v>
      </c>
      <c r="E16" s="68">
        <v>310</v>
      </c>
      <c r="F16" s="135">
        <v>25.77</v>
      </c>
      <c r="G16" s="84">
        <v>456.38</v>
      </c>
      <c r="H16" s="85">
        <v>287.63</v>
      </c>
      <c r="I16" s="140"/>
      <c r="J16" s="84">
        <v>24.56</v>
      </c>
      <c r="K16" s="84">
        <v>0.14000000000000001</v>
      </c>
      <c r="L16" s="84">
        <v>0.19</v>
      </c>
      <c r="M16" s="84">
        <v>3.81</v>
      </c>
      <c r="N16" s="85">
        <f>SUM(K16:M16)</f>
        <v>4.1399999999999997</v>
      </c>
      <c r="O16" s="137">
        <v>56</v>
      </c>
      <c r="P16" s="137">
        <v>85</v>
      </c>
      <c r="Q16" s="137">
        <v>85</v>
      </c>
      <c r="R16" s="138">
        <f>SUM(O16:Q16)</f>
        <v>226</v>
      </c>
      <c r="S16" s="89">
        <v>150</v>
      </c>
      <c r="T16" s="89">
        <v>185</v>
      </c>
      <c r="U16" s="89">
        <v>260</v>
      </c>
      <c r="V16" s="132">
        <f>U16/E16</f>
        <v>0.83870967741935487</v>
      </c>
      <c r="W16" s="86"/>
      <c r="X16" s="90"/>
      <c r="Y16" s="134"/>
      <c r="Z16" s="102"/>
      <c r="AA16" s="103"/>
      <c r="AB16" s="102"/>
      <c r="AC16" s="104"/>
      <c r="AD16" s="103"/>
    </row>
    <row r="17" spans="1:30" s="12" customFormat="1" ht="15.75">
      <c r="A17" s="66" t="s">
        <v>90</v>
      </c>
      <c r="B17" s="66" t="s">
        <v>113</v>
      </c>
      <c r="C17" s="66" t="str">
        <f t="shared" si="0"/>
        <v>BEBIN SUPER FLEXISECMEDIANOProm</v>
      </c>
      <c r="D17" s="105" t="s">
        <v>88</v>
      </c>
      <c r="E17" s="105" t="s">
        <v>88</v>
      </c>
      <c r="F17" s="106">
        <f t="shared" ref="F17:X17" si="8">AVERAGE(F12:F16)</f>
        <v>24.975999999999999</v>
      </c>
      <c r="G17" s="107">
        <f t="shared" si="8"/>
        <v>445.99399999999997</v>
      </c>
      <c r="H17" s="107">
        <f t="shared" si="8"/>
        <v>286.95200000000006</v>
      </c>
      <c r="I17" s="107">
        <f t="shared" si="8"/>
        <v>7.4766666666666666</v>
      </c>
      <c r="J17" s="107">
        <f t="shared" si="8"/>
        <v>25.106000000000002</v>
      </c>
      <c r="K17" s="107">
        <f t="shared" si="8"/>
        <v>0.11599999999999999</v>
      </c>
      <c r="L17" s="107">
        <f t="shared" si="8"/>
        <v>0.21999999999999997</v>
      </c>
      <c r="M17" s="107">
        <f t="shared" si="8"/>
        <v>2.7880000000000003</v>
      </c>
      <c r="N17" s="107">
        <f t="shared" si="8"/>
        <v>3.1240000000000001</v>
      </c>
      <c r="O17" s="108">
        <f t="shared" si="8"/>
        <v>54.2</v>
      </c>
      <c r="P17" s="108">
        <f t="shared" si="8"/>
        <v>82.2</v>
      </c>
      <c r="Q17" s="108">
        <f t="shared" si="8"/>
        <v>82.2</v>
      </c>
      <c r="R17" s="108">
        <f t="shared" si="8"/>
        <v>218.6</v>
      </c>
      <c r="S17" s="108">
        <f t="shared" si="8"/>
        <v>148</v>
      </c>
      <c r="T17" s="108">
        <f t="shared" si="8"/>
        <v>189</v>
      </c>
      <c r="U17" s="108">
        <f t="shared" si="8"/>
        <v>252</v>
      </c>
      <c r="V17" s="109">
        <f t="shared" si="8"/>
        <v>0.81290322580645158</v>
      </c>
      <c r="W17" s="107">
        <f t="shared" si="8"/>
        <v>25.130000000000003</v>
      </c>
      <c r="X17" s="111">
        <f t="shared" si="8"/>
        <v>0.16400000000000001</v>
      </c>
      <c r="Y17" s="112">
        <f>AVERAGE(F12:F16,J12:J16,W12:W16)</f>
        <v>25.055833333333329</v>
      </c>
      <c r="Z17" s="113">
        <f t="shared" ref="Z17" si="9">AVERAGE(Z12:Z16)</f>
        <v>184.66666666666666</v>
      </c>
      <c r="AA17" s="113">
        <f t="shared" ref="AA17" si="10">AVERAGE(AA12:AA16)</f>
        <v>369.33333333333331</v>
      </c>
      <c r="AB17" s="113">
        <f>AVERAGE(AB12:AB16)</f>
        <v>429.33333333333331</v>
      </c>
      <c r="AC17" s="113">
        <f>AVERAGE(AC12:AC16)</f>
        <v>160</v>
      </c>
      <c r="AD17" s="113">
        <f>AVERAGE(AD12:AD16)</f>
        <v>589.33333333333337</v>
      </c>
    </row>
    <row r="18" spans="1:30" s="12" customFormat="1" ht="15.75">
      <c r="A18" s="66" t="s">
        <v>90</v>
      </c>
      <c r="B18" s="66" t="s">
        <v>113</v>
      </c>
      <c r="C18" s="66" t="str">
        <f t="shared" si="0"/>
        <v>BEBIN SUPER FLEXISECMEDIANOMáx</v>
      </c>
      <c r="D18" s="114" t="s">
        <v>111</v>
      </c>
      <c r="E18" s="114" t="s">
        <v>111</v>
      </c>
      <c r="F18" s="115">
        <f t="shared" ref="F18:X18" si="11">MAX(F12:F16)</f>
        <v>25.77</v>
      </c>
      <c r="G18" s="116">
        <f t="shared" si="11"/>
        <v>468.4</v>
      </c>
      <c r="H18" s="116">
        <f t="shared" si="11"/>
        <v>295.64999999999998</v>
      </c>
      <c r="I18" s="116">
        <f t="shared" si="11"/>
        <v>7.49</v>
      </c>
      <c r="J18" s="116">
        <f t="shared" si="11"/>
        <v>25.69</v>
      </c>
      <c r="K18" s="116">
        <f t="shared" si="11"/>
        <v>0.14000000000000001</v>
      </c>
      <c r="L18" s="116">
        <f t="shared" si="11"/>
        <v>0.26</v>
      </c>
      <c r="M18" s="116">
        <f t="shared" si="11"/>
        <v>3.81</v>
      </c>
      <c r="N18" s="116">
        <f t="shared" si="11"/>
        <v>4.1399999999999997</v>
      </c>
      <c r="O18" s="117">
        <f t="shared" si="11"/>
        <v>56</v>
      </c>
      <c r="P18" s="117">
        <f t="shared" si="11"/>
        <v>88</v>
      </c>
      <c r="Q18" s="117">
        <f t="shared" si="11"/>
        <v>88</v>
      </c>
      <c r="R18" s="117">
        <f t="shared" si="11"/>
        <v>231</v>
      </c>
      <c r="S18" s="117">
        <f t="shared" si="11"/>
        <v>150</v>
      </c>
      <c r="T18" s="117">
        <f t="shared" si="11"/>
        <v>200</v>
      </c>
      <c r="U18" s="117">
        <f t="shared" si="11"/>
        <v>260</v>
      </c>
      <c r="V18" s="116">
        <f t="shared" si="11"/>
        <v>0.83870967741935487</v>
      </c>
      <c r="W18" s="116">
        <f t="shared" si="11"/>
        <v>25.3</v>
      </c>
      <c r="X18" s="120">
        <f t="shared" si="11"/>
        <v>0.16600000000000001</v>
      </c>
      <c r="Y18" s="121">
        <f>MAX(F12:F16,J12:J16,W12:W16)</f>
        <v>25.77</v>
      </c>
      <c r="Z18" s="119">
        <f t="shared" ref="Z18:AA18" si="12">MAX(Z12:Z16)</f>
        <v>185</v>
      </c>
      <c r="AA18" s="119">
        <f t="shared" si="12"/>
        <v>370</v>
      </c>
      <c r="AB18" s="119">
        <f>MAX(AB12:AB16)</f>
        <v>430</v>
      </c>
      <c r="AC18" s="119">
        <f>MAX(AC12:AC16)</f>
        <v>160</v>
      </c>
      <c r="AD18" s="119">
        <f>MAX(AD12:AD16)</f>
        <v>590</v>
      </c>
    </row>
    <row r="19" spans="1:30" s="12" customFormat="1" ht="16.5" thickBot="1">
      <c r="A19" s="66" t="s">
        <v>90</v>
      </c>
      <c r="B19" s="66" t="s">
        <v>113</v>
      </c>
      <c r="C19" s="66" t="str">
        <f t="shared" si="0"/>
        <v>BEBIN SUPER FLEXISECMEDIANOMín</v>
      </c>
      <c r="D19" s="122" t="s">
        <v>115</v>
      </c>
      <c r="E19" s="122" t="s">
        <v>115</v>
      </c>
      <c r="F19" s="141">
        <f t="shared" ref="F19:X19" si="13">MIN(F12:F16)</f>
        <v>23.91</v>
      </c>
      <c r="G19" s="142">
        <f t="shared" si="13"/>
        <v>423.14</v>
      </c>
      <c r="H19" s="142">
        <f t="shared" si="13"/>
        <v>274.45999999999998</v>
      </c>
      <c r="I19" s="142">
        <f t="shared" si="13"/>
        <v>7.45</v>
      </c>
      <c r="J19" s="142">
        <f t="shared" si="13"/>
        <v>24.56</v>
      </c>
      <c r="K19" s="142">
        <f t="shared" si="13"/>
        <v>0.1</v>
      </c>
      <c r="L19" s="142">
        <f t="shared" si="13"/>
        <v>0.19</v>
      </c>
      <c r="M19" s="142">
        <f t="shared" si="13"/>
        <v>0.82</v>
      </c>
      <c r="N19" s="142">
        <f t="shared" si="13"/>
        <v>1.19</v>
      </c>
      <c r="O19" s="143">
        <f t="shared" si="13"/>
        <v>52</v>
      </c>
      <c r="P19" s="143">
        <f t="shared" si="13"/>
        <v>77</v>
      </c>
      <c r="Q19" s="143">
        <f t="shared" si="13"/>
        <v>77</v>
      </c>
      <c r="R19" s="143">
        <f t="shared" si="13"/>
        <v>206</v>
      </c>
      <c r="S19" s="143">
        <f t="shared" si="13"/>
        <v>145</v>
      </c>
      <c r="T19" s="143">
        <f t="shared" si="13"/>
        <v>185</v>
      </c>
      <c r="U19" s="143">
        <f t="shared" si="13"/>
        <v>240</v>
      </c>
      <c r="V19" s="142">
        <f t="shared" si="13"/>
        <v>0.77419354838709675</v>
      </c>
      <c r="W19" s="142">
        <f t="shared" si="13"/>
        <v>24.96</v>
      </c>
      <c r="X19" s="144">
        <f t="shared" si="13"/>
        <v>0.16200000000000001</v>
      </c>
      <c r="Y19" s="145">
        <f>MIN(F12:F16,J12:J16,W12:W16)</f>
        <v>23.91</v>
      </c>
      <c r="Z19" s="124">
        <f t="shared" ref="Z19:AA19" si="14">MIN(Z12:Z16)</f>
        <v>184</v>
      </c>
      <c r="AA19" s="124">
        <f t="shared" si="14"/>
        <v>368</v>
      </c>
      <c r="AB19" s="124">
        <f>MIN(AB12:AB16)</f>
        <v>428</v>
      </c>
      <c r="AC19" s="124">
        <f>MIN(AC12:AC16)</f>
        <v>160</v>
      </c>
      <c r="AD19" s="124">
        <f>MIN(AD12:AD16)</f>
        <v>588</v>
      </c>
    </row>
    <row r="20" spans="1:30" s="12" customFormat="1" ht="16.5">
      <c r="A20" s="66" t="s">
        <v>90</v>
      </c>
      <c r="B20" s="66" t="s">
        <v>116</v>
      </c>
      <c r="C20" s="66" t="str">
        <f t="shared" si="0"/>
        <v>BEBIN SUPER FLEXISECGRANDE1</v>
      </c>
      <c r="D20" s="67">
        <v>1</v>
      </c>
      <c r="E20" s="68">
        <v>360</v>
      </c>
      <c r="F20" s="146">
        <v>28.8</v>
      </c>
      <c r="G20" s="72">
        <v>529.97</v>
      </c>
      <c r="H20" s="147">
        <v>383.47</v>
      </c>
      <c r="I20" s="70">
        <v>7.62</v>
      </c>
      <c r="J20" s="72">
        <v>30.76</v>
      </c>
      <c r="K20" s="72">
        <v>0.04</v>
      </c>
      <c r="L20" s="72">
        <v>0.3</v>
      </c>
      <c r="M20" s="72">
        <v>1.98</v>
      </c>
      <c r="N20" s="71">
        <f>SUM(K20:M20)</f>
        <v>2.3199999999999998</v>
      </c>
      <c r="O20" s="148">
        <v>48</v>
      </c>
      <c r="P20" s="148">
        <v>51</v>
      </c>
      <c r="Q20" s="148">
        <v>72</v>
      </c>
      <c r="R20" s="149">
        <f>SUM(O20:Q20)</f>
        <v>171</v>
      </c>
      <c r="S20" s="75">
        <v>170</v>
      </c>
      <c r="T20" s="75">
        <v>200</v>
      </c>
      <c r="U20" s="75">
        <v>250</v>
      </c>
      <c r="V20" s="76">
        <f>U20/E20</f>
        <v>0.69444444444444442</v>
      </c>
      <c r="W20" s="70">
        <v>29.6</v>
      </c>
      <c r="X20" s="150">
        <v>0.155</v>
      </c>
      <c r="Y20" s="134"/>
      <c r="Z20" s="278">
        <v>186</v>
      </c>
      <c r="AA20" s="48">
        <v>372</v>
      </c>
      <c r="AB20" s="278">
        <v>432</v>
      </c>
      <c r="AC20" s="280">
        <v>160</v>
      </c>
      <c r="AD20" s="48">
        <v>592</v>
      </c>
    </row>
    <row r="21" spans="1:30" s="12" customFormat="1" ht="16.5">
      <c r="A21" s="66" t="s">
        <v>90</v>
      </c>
      <c r="B21" s="66" t="s">
        <v>116</v>
      </c>
      <c r="C21" s="66" t="str">
        <f t="shared" si="0"/>
        <v>BEBIN SUPER FLEXISECGRANDE2</v>
      </c>
      <c r="D21" s="82">
        <v>2</v>
      </c>
      <c r="E21" s="68">
        <v>360</v>
      </c>
      <c r="F21" s="151">
        <v>29.88</v>
      </c>
      <c r="G21" s="86">
        <v>541.76</v>
      </c>
      <c r="H21" s="152">
        <v>412.18</v>
      </c>
      <c r="I21" s="84">
        <v>7.6</v>
      </c>
      <c r="J21" s="86">
        <v>30.41</v>
      </c>
      <c r="K21" s="84">
        <v>0.02</v>
      </c>
      <c r="L21" s="84">
        <v>0.18</v>
      </c>
      <c r="M21" s="84">
        <v>1.56</v>
      </c>
      <c r="N21" s="85">
        <f>SUM(K21:M21)</f>
        <v>1.76</v>
      </c>
      <c r="O21" s="137">
        <v>45</v>
      </c>
      <c r="P21" s="137">
        <v>67</v>
      </c>
      <c r="Q21" s="137">
        <v>79</v>
      </c>
      <c r="R21" s="138">
        <f>SUM(O21:Q21)</f>
        <v>191</v>
      </c>
      <c r="S21" s="89">
        <v>170</v>
      </c>
      <c r="T21" s="89">
        <v>200</v>
      </c>
      <c r="U21" s="89">
        <v>250</v>
      </c>
      <c r="V21" s="132">
        <f>U21/E21</f>
        <v>0.69444444444444442</v>
      </c>
      <c r="W21" s="84">
        <v>30.1</v>
      </c>
      <c r="X21" s="90">
        <v>0.16200000000000001</v>
      </c>
      <c r="Y21" s="134"/>
      <c r="Z21" s="279">
        <v>184</v>
      </c>
      <c r="AA21" s="50">
        <v>368</v>
      </c>
      <c r="AB21" s="279">
        <v>430</v>
      </c>
      <c r="AC21" s="281">
        <v>160</v>
      </c>
      <c r="AD21" s="50">
        <v>590</v>
      </c>
    </row>
    <row r="22" spans="1:30" s="12" customFormat="1" ht="16.5">
      <c r="A22" s="66" t="s">
        <v>90</v>
      </c>
      <c r="B22" s="66" t="s">
        <v>116</v>
      </c>
      <c r="C22" s="66" t="str">
        <f t="shared" si="0"/>
        <v>BEBIN SUPER FLEXISECGRANDE3</v>
      </c>
      <c r="D22" s="82">
        <v>3</v>
      </c>
      <c r="E22" s="68">
        <v>360</v>
      </c>
      <c r="F22" s="151">
        <v>29.33</v>
      </c>
      <c r="G22" s="86">
        <v>545.55999999999995</v>
      </c>
      <c r="H22" s="152">
        <v>394.38</v>
      </c>
      <c r="I22" s="84">
        <v>7.64</v>
      </c>
      <c r="J22" s="86">
        <v>29.08</v>
      </c>
      <c r="K22" s="84">
        <v>0.03</v>
      </c>
      <c r="L22" s="84">
        <v>0.41</v>
      </c>
      <c r="M22" s="84">
        <v>2.1800000000000002</v>
      </c>
      <c r="N22" s="85">
        <f>SUM(K22:M22)</f>
        <v>2.62</v>
      </c>
      <c r="O22" s="137">
        <v>41</v>
      </c>
      <c r="P22" s="137">
        <v>58</v>
      </c>
      <c r="Q22" s="137">
        <v>79</v>
      </c>
      <c r="R22" s="138">
        <f>SUM(O22:Q22)</f>
        <v>178</v>
      </c>
      <c r="S22" s="89">
        <v>175</v>
      </c>
      <c r="T22" s="89">
        <v>195</v>
      </c>
      <c r="U22" s="89">
        <v>255</v>
      </c>
      <c r="V22" s="132">
        <f>U22/E22</f>
        <v>0.70833333333333337</v>
      </c>
      <c r="W22" s="86"/>
      <c r="X22" s="153"/>
      <c r="Y22" s="134"/>
      <c r="Z22" s="285">
        <v>185</v>
      </c>
      <c r="AA22" s="283">
        <v>370</v>
      </c>
      <c r="AB22" s="285">
        <v>433</v>
      </c>
      <c r="AC22" s="286">
        <v>160</v>
      </c>
      <c r="AD22" s="283">
        <v>593</v>
      </c>
    </row>
    <row r="23" spans="1:30" s="12" customFormat="1" ht="16.5">
      <c r="A23" s="66" t="s">
        <v>90</v>
      </c>
      <c r="B23" s="66" t="s">
        <v>116</v>
      </c>
      <c r="C23" s="66" t="str">
        <f t="shared" si="0"/>
        <v>BEBIN SUPER FLEXISECGRANDE4</v>
      </c>
      <c r="D23" s="82">
        <v>4</v>
      </c>
      <c r="E23" s="68">
        <v>360</v>
      </c>
      <c r="F23" s="135">
        <v>29.37</v>
      </c>
      <c r="G23" s="86">
        <v>541.09</v>
      </c>
      <c r="H23" s="152">
        <v>390.89</v>
      </c>
      <c r="I23" s="96"/>
      <c r="J23" s="86">
        <v>30.58</v>
      </c>
      <c r="K23" s="84">
        <v>0.01</v>
      </c>
      <c r="L23" s="84">
        <v>0.2</v>
      </c>
      <c r="M23" s="84">
        <v>2.74</v>
      </c>
      <c r="N23" s="85">
        <f>SUM(K23:M23)</f>
        <v>2.95</v>
      </c>
      <c r="O23" s="137">
        <v>40</v>
      </c>
      <c r="P23" s="137">
        <v>51</v>
      </c>
      <c r="Q23" s="137">
        <v>81</v>
      </c>
      <c r="R23" s="138">
        <f>SUM(O23:Q23)</f>
        <v>172</v>
      </c>
      <c r="S23" s="89">
        <v>175</v>
      </c>
      <c r="T23" s="89">
        <v>195</v>
      </c>
      <c r="U23" s="89">
        <v>245</v>
      </c>
      <c r="V23" s="132">
        <f>U23/E23</f>
        <v>0.68055555555555558</v>
      </c>
      <c r="W23" s="86"/>
      <c r="X23" s="153"/>
      <c r="Y23" s="134"/>
      <c r="Z23" s="97"/>
      <c r="AA23" s="98"/>
      <c r="AB23" s="97"/>
      <c r="AC23" s="99"/>
      <c r="AD23" s="98"/>
    </row>
    <row r="24" spans="1:30" s="12" customFormat="1" ht="17.25" thickBot="1">
      <c r="A24" s="66" t="s">
        <v>90</v>
      </c>
      <c r="B24" s="66" t="s">
        <v>116</v>
      </c>
      <c r="C24" s="66" t="str">
        <f t="shared" si="0"/>
        <v>BEBIN SUPER FLEXISECGRANDE5</v>
      </c>
      <c r="D24" s="100">
        <v>5</v>
      </c>
      <c r="E24" s="68">
        <v>360</v>
      </c>
      <c r="F24" s="151">
        <v>30.59</v>
      </c>
      <c r="G24" s="86">
        <v>548.16999999999996</v>
      </c>
      <c r="H24" s="152">
        <v>378.01</v>
      </c>
      <c r="I24" s="101"/>
      <c r="J24" s="86">
        <v>30.12</v>
      </c>
      <c r="K24" s="84">
        <v>0.02</v>
      </c>
      <c r="L24" s="84">
        <v>0.19</v>
      </c>
      <c r="M24" s="84">
        <v>1.86</v>
      </c>
      <c r="N24" s="85">
        <f>SUM(K24:M24)</f>
        <v>2.0700000000000003</v>
      </c>
      <c r="O24" s="137">
        <v>40</v>
      </c>
      <c r="P24" s="137">
        <v>64</v>
      </c>
      <c r="Q24" s="137">
        <v>83</v>
      </c>
      <c r="R24" s="138">
        <f>SUM(O24:Q24)</f>
        <v>187</v>
      </c>
      <c r="S24" s="89">
        <v>165</v>
      </c>
      <c r="T24" s="89">
        <v>250</v>
      </c>
      <c r="U24" s="89">
        <v>250</v>
      </c>
      <c r="V24" s="132">
        <f>U24/E24</f>
        <v>0.69444444444444442</v>
      </c>
      <c r="W24" s="86"/>
      <c r="X24" s="154"/>
      <c r="Y24" s="134"/>
      <c r="Z24" s="102"/>
      <c r="AA24" s="103"/>
      <c r="AB24" s="102"/>
      <c r="AC24" s="104"/>
      <c r="AD24" s="103"/>
    </row>
    <row r="25" spans="1:30" s="12" customFormat="1" ht="15.75">
      <c r="A25" s="66" t="s">
        <v>90</v>
      </c>
      <c r="B25" s="66" t="s">
        <v>116</v>
      </c>
      <c r="C25" s="66" t="str">
        <f t="shared" si="0"/>
        <v>BEBIN SUPER FLEXISECGRANDEProm</v>
      </c>
      <c r="D25" s="105" t="s">
        <v>88</v>
      </c>
      <c r="E25" s="105" t="s">
        <v>88</v>
      </c>
      <c r="F25" s="106">
        <f t="shared" ref="F25:X25" si="15">AVERAGE(F20:F24)</f>
        <v>29.594000000000001</v>
      </c>
      <c r="G25" s="107">
        <f t="shared" si="15"/>
        <v>541.31000000000006</v>
      </c>
      <c r="H25" s="107">
        <f t="shared" si="15"/>
        <v>391.786</v>
      </c>
      <c r="I25" s="107">
        <f t="shared" si="15"/>
        <v>7.62</v>
      </c>
      <c r="J25" s="107">
        <f t="shared" si="15"/>
        <v>30.189999999999998</v>
      </c>
      <c r="K25" s="107">
        <f t="shared" si="15"/>
        <v>2.4E-2</v>
      </c>
      <c r="L25" s="107">
        <f t="shared" si="15"/>
        <v>0.25599999999999995</v>
      </c>
      <c r="M25" s="107">
        <f t="shared" si="15"/>
        <v>2.0640000000000001</v>
      </c>
      <c r="N25" s="107">
        <f t="shared" si="15"/>
        <v>2.3440000000000003</v>
      </c>
      <c r="O25" s="108">
        <f t="shared" si="15"/>
        <v>42.8</v>
      </c>
      <c r="P25" s="108">
        <f t="shared" si="15"/>
        <v>58.2</v>
      </c>
      <c r="Q25" s="108">
        <f t="shared" si="15"/>
        <v>78.8</v>
      </c>
      <c r="R25" s="108">
        <f t="shared" si="15"/>
        <v>179.8</v>
      </c>
      <c r="S25" s="108">
        <f t="shared" si="15"/>
        <v>171</v>
      </c>
      <c r="T25" s="108">
        <f t="shared" si="15"/>
        <v>208</v>
      </c>
      <c r="U25" s="108">
        <f t="shared" si="15"/>
        <v>250</v>
      </c>
      <c r="V25" s="155">
        <f t="shared" si="15"/>
        <v>0.69444444444444442</v>
      </c>
      <c r="W25" s="107">
        <f t="shared" si="15"/>
        <v>29.85</v>
      </c>
      <c r="X25" s="111">
        <f t="shared" si="15"/>
        <v>0.1585</v>
      </c>
      <c r="Y25" s="112">
        <f>AVERAGE(F20:F24,J20:J24,W20:W24)</f>
        <v>29.885000000000002</v>
      </c>
      <c r="Z25" s="113">
        <f t="shared" ref="Z25" si="16">AVERAGE(Z20:Z24)</f>
        <v>185</v>
      </c>
      <c r="AA25" s="113">
        <f t="shared" ref="AA25" si="17">AVERAGE(AA20:AA24)</f>
        <v>370</v>
      </c>
      <c r="AB25" s="113">
        <f>AVERAGE(AB20:AB24)</f>
        <v>431.66666666666669</v>
      </c>
      <c r="AC25" s="113">
        <f>AVERAGE(AC20:AC24)</f>
        <v>160</v>
      </c>
      <c r="AD25" s="113">
        <f>AVERAGE(AD20:AD24)</f>
        <v>591.66666666666663</v>
      </c>
    </row>
    <row r="26" spans="1:30" s="12" customFormat="1" ht="15.75">
      <c r="A26" s="66" t="s">
        <v>90</v>
      </c>
      <c r="B26" s="66" t="s">
        <v>116</v>
      </c>
      <c r="C26" s="66" t="str">
        <f t="shared" si="0"/>
        <v>BEBIN SUPER FLEXISECGRANDEMáx</v>
      </c>
      <c r="D26" s="114" t="s">
        <v>111</v>
      </c>
      <c r="E26" s="114" t="s">
        <v>111</v>
      </c>
      <c r="F26" s="115">
        <f t="shared" ref="F26:X26" si="18">MAX(F20:F24)</f>
        <v>30.59</v>
      </c>
      <c r="G26" s="116">
        <f t="shared" si="18"/>
        <v>548.16999999999996</v>
      </c>
      <c r="H26" s="116">
        <f t="shared" si="18"/>
        <v>412.18</v>
      </c>
      <c r="I26" s="116">
        <f t="shared" si="18"/>
        <v>7.64</v>
      </c>
      <c r="J26" s="116">
        <f t="shared" si="18"/>
        <v>30.76</v>
      </c>
      <c r="K26" s="116">
        <f t="shared" si="18"/>
        <v>0.04</v>
      </c>
      <c r="L26" s="116">
        <f t="shared" si="18"/>
        <v>0.41</v>
      </c>
      <c r="M26" s="116">
        <f t="shared" si="18"/>
        <v>2.74</v>
      </c>
      <c r="N26" s="116">
        <f t="shared" si="18"/>
        <v>2.95</v>
      </c>
      <c r="O26" s="117">
        <f t="shared" si="18"/>
        <v>48</v>
      </c>
      <c r="P26" s="117">
        <f t="shared" si="18"/>
        <v>67</v>
      </c>
      <c r="Q26" s="117">
        <f t="shared" si="18"/>
        <v>83</v>
      </c>
      <c r="R26" s="117">
        <f t="shared" si="18"/>
        <v>191</v>
      </c>
      <c r="S26" s="117">
        <f t="shared" si="18"/>
        <v>175</v>
      </c>
      <c r="T26" s="117">
        <f t="shared" si="18"/>
        <v>250</v>
      </c>
      <c r="U26" s="117">
        <f t="shared" si="18"/>
        <v>255</v>
      </c>
      <c r="V26" s="116">
        <f t="shared" si="18"/>
        <v>0.70833333333333337</v>
      </c>
      <c r="W26" s="116">
        <f t="shared" si="18"/>
        <v>30.1</v>
      </c>
      <c r="X26" s="120">
        <f t="shared" si="18"/>
        <v>0.16200000000000001</v>
      </c>
      <c r="Y26" s="121">
        <f>MAX(F20:F24,J20:J24,W20:W24)</f>
        <v>30.76</v>
      </c>
      <c r="Z26" s="119">
        <f t="shared" ref="Z26:AA26" si="19">MAX(Z20:Z24)</f>
        <v>186</v>
      </c>
      <c r="AA26" s="119">
        <f t="shared" si="19"/>
        <v>372</v>
      </c>
      <c r="AB26" s="119">
        <f>MAX(AB20:AB24)</f>
        <v>433</v>
      </c>
      <c r="AC26" s="119">
        <f>MAX(AC20:AC24)</f>
        <v>160</v>
      </c>
      <c r="AD26" s="119">
        <f>MAX(AD20:AD24)</f>
        <v>593</v>
      </c>
    </row>
    <row r="27" spans="1:30" s="12" customFormat="1" ht="16.5" thickBot="1">
      <c r="A27" s="66" t="s">
        <v>90</v>
      </c>
      <c r="B27" s="66" t="s">
        <v>116</v>
      </c>
      <c r="C27" s="66" t="str">
        <f t="shared" si="0"/>
        <v>BEBIN SUPER FLEXISECGRANDEMín</v>
      </c>
      <c r="D27" s="122" t="s">
        <v>115</v>
      </c>
      <c r="E27" s="114" t="s">
        <v>115</v>
      </c>
      <c r="F27" s="115">
        <f t="shared" ref="F27:X27" si="20">MIN(F20:F24)</f>
        <v>28.8</v>
      </c>
      <c r="G27" s="116">
        <f t="shared" si="20"/>
        <v>529.97</v>
      </c>
      <c r="H27" s="116">
        <f t="shared" si="20"/>
        <v>378.01</v>
      </c>
      <c r="I27" s="116">
        <f t="shared" si="20"/>
        <v>7.6</v>
      </c>
      <c r="J27" s="116">
        <f t="shared" si="20"/>
        <v>29.08</v>
      </c>
      <c r="K27" s="116">
        <f t="shared" si="20"/>
        <v>0.01</v>
      </c>
      <c r="L27" s="116">
        <f t="shared" si="20"/>
        <v>0.18</v>
      </c>
      <c r="M27" s="116">
        <f t="shared" si="20"/>
        <v>1.56</v>
      </c>
      <c r="N27" s="116">
        <f t="shared" si="20"/>
        <v>1.76</v>
      </c>
      <c r="O27" s="117">
        <f t="shared" si="20"/>
        <v>40</v>
      </c>
      <c r="P27" s="117">
        <f t="shared" si="20"/>
        <v>51</v>
      </c>
      <c r="Q27" s="117">
        <f t="shared" si="20"/>
        <v>72</v>
      </c>
      <c r="R27" s="117">
        <f t="shared" si="20"/>
        <v>171</v>
      </c>
      <c r="S27" s="117">
        <f t="shared" si="20"/>
        <v>165</v>
      </c>
      <c r="T27" s="117">
        <f t="shared" si="20"/>
        <v>195</v>
      </c>
      <c r="U27" s="117">
        <f t="shared" si="20"/>
        <v>245</v>
      </c>
      <c r="V27" s="116">
        <f t="shared" si="20"/>
        <v>0.68055555555555558</v>
      </c>
      <c r="W27" s="116">
        <f t="shared" si="20"/>
        <v>29.6</v>
      </c>
      <c r="X27" s="120">
        <f t="shared" si="20"/>
        <v>0.155</v>
      </c>
      <c r="Y27" s="121">
        <f>MIN(F20:F24,J20:J24,W20:W24)</f>
        <v>28.8</v>
      </c>
      <c r="Z27" s="124">
        <f t="shared" ref="Z27:AA27" si="21">MIN(Z20:Z24)</f>
        <v>184</v>
      </c>
      <c r="AA27" s="124">
        <f t="shared" si="21"/>
        <v>368</v>
      </c>
      <c r="AB27" s="124">
        <f>MIN(AB20:AB24)</f>
        <v>430</v>
      </c>
      <c r="AC27" s="124">
        <f>MIN(AC20:AC24)</f>
        <v>160</v>
      </c>
      <c r="AD27" s="124">
        <f>MIN(AD20:AD24)</f>
        <v>590</v>
      </c>
    </row>
    <row r="28" spans="1:30" s="12" customFormat="1" ht="16.5">
      <c r="A28" s="66" t="s">
        <v>90</v>
      </c>
      <c r="B28" s="66" t="s">
        <v>118</v>
      </c>
      <c r="C28" s="66" t="str">
        <f t="shared" si="0"/>
        <v>BEBIN SUPER FLEXISECEXTRA GRANDE1</v>
      </c>
      <c r="D28" s="67">
        <v>1</v>
      </c>
      <c r="E28" s="68">
        <v>380</v>
      </c>
      <c r="F28" s="156">
        <v>32.9</v>
      </c>
      <c r="G28" s="70">
        <v>595.35</v>
      </c>
      <c r="H28" s="71">
        <v>432.34</v>
      </c>
      <c r="I28" s="72">
        <v>8.6300000000000008</v>
      </c>
      <c r="J28" s="157">
        <v>34.26</v>
      </c>
      <c r="K28" s="70">
        <v>0.02</v>
      </c>
      <c r="L28" s="70">
        <v>0.3</v>
      </c>
      <c r="M28" s="70">
        <v>3.48</v>
      </c>
      <c r="N28" s="71">
        <f>SUM(K28:M28)</f>
        <v>3.8</v>
      </c>
      <c r="O28" s="148">
        <v>46</v>
      </c>
      <c r="P28" s="148">
        <v>74</v>
      </c>
      <c r="Q28" s="148">
        <v>102</v>
      </c>
      <c r="R28" s="149">
        <f>SUM(O28:Q28)</f>
        <v>222</v>
      </c>
      <c r="S28" s="75">
        <v>170</v>
      </c>
      <c r="T28" s="75">
        <v>205</v>
      </c>
      <c r="U28" s="75">
        <v>260</v>
      </c>
      <c r="V28" s="76">
        <f>U28/E28</f>
        <v>0.68421052631578949</v>
      </c>
      <c r="W28" s="70">
        <v>32.28</v>
      </c>
      <c r="X28" s="158">
        <v>0.16</v>
      </c>
      <c r="Y28" s="134"/>
      <c r="Z28" s="278">
        <v>194</v>
      </c>
      <c r="AA28" s="48">
        <v>388</v>
      </c>
      <c r="AB28" s="278">
        <v>447</v>
      </c>
      <c r="AC28" s="280">
        <v>178</v>
      </c>
      <c r="AD28" s="48">
        <v>625</v>
      </c>
    </row>
    <row r="29" spans="1:30" s="12" customFormat="1" ht="16.5">
      <c r="A29" s="66" t="s">
        <v>90</v>
      </c>
      <c r="B29" s="66" t="s">
        <v>118</v>
      </c>
      <c r="C29" s="66" t="str">
        <f t="shared" si="0"/>
        <v>BEBIN SUPER FLEXISECEXTRA GRANDE2</v>
      </c>
      <c r="D29" s="82">
        <v>2</v>
      </c>
      <c r="E29" s="68">
        <v>380</v>
      </c>
      <c r="F29" s="135">
        <v>32.049999999999997</v>
      </c>
      <c r="G29" s="84">
        <v>602.02</v>
      </c>
      <c r="H29" s="85">
        <v>431.74</v>
      </c>
      <c r="I29" s="86">
        <v>8.6300000000000008</v>
      </c>
      <c r="J29" s="84">
        <v>33.619999999999997</v>
      </c>
      <c r="K29" s="84">
        <v>0.06</v>
      </c>
      <c r="L29" s="84">
        <v>0.36</v>
      </c>
      <c r="M29" s="84">
        <v>4.62</v>
      </c>
      <c r="N29" s="85">
        <f>SUM(K29:M29)</f>
        <v>5.04</v>
      </c>
      <c r="O29" s="137">
        <v>44</v>
      </c>
      <c r="P29" s="137">
        <v>77</v>
      </c>
      <c r="Q29" s="137">
        <v>108</v>
      </c>
      <c r="R29" s="138">
        <f>SUM(O29:Q29)</f>
        <v>229</v>
      </c>
      <c r="S29" s="89">
        <v>175</v>
      </c>
      <c r="T29" s="89">
        <v>200</v>
      </c>
      <c r="U29" s="89">
        <v>255</v>
      </c>
      <c r="V29" s="76">
        <f>U29/E29</f>
        <v>0.67105263157894735</v>
      </c>
      <c r="W29" s="84">
        <v>32.1</v>
      </c>
      <c r="X29" s="159">
        <v>0.16300000000000001</v>
      </c>
      <c r="Y29" s="134"/>
      <c r="Z29" s="279">
        <v>196</v>
      </c>
      <c r="AA29" s="50">
        <v>392</v>
      </c>
      <c r="AB29" s="279">
        <v>445</v>
      </c>
      <c r="AC29" s="281">
        <v>178</v>
      </c>
      <c r="AD29" s="50">
        <v>623</v>
      </c>
    </row>
    <row r="30" spans="1:30" s="12" customFormat="1" ht="16.5">
      <c r="A30" s="66" t="s">
        <v>90</v>
      </c>
      <c r="B30" s="66" t="s">
        <v>118</v>
      </c>
      <c r="C30" s="66" t="str">
        <f t="shared" si="0"/>
        <v>BEBIN SUPER FLEXISECEXTRA GRANDE3</v>
      </c>
      <c r="D30" s="82">
        <v>3</v>
      </c>
      <c r="E30" s="68">
        <v>380</v>
      </c>
      <c r="F30" s="135">
        <v>31</v>
      </c>
      <c r="G30" s="84">
        <v>581.89</v>
      </c>
      <c r="H30" s="85">
        <v>423.67</v>
      </c>
      <c r="I30" s="139"/>
      <c r="J30" s="84">
        <v>32.64</v>
      </c>
      <c r="K30" s="84">
        <v>7.0000000000000007E-2</v>
      </c>
      <c r="L30" s="84">
        <v>0.51</v>
      </c>
      <c r="M30" s="84">
        <v>4.26</v>
      </c>
      <c r="N30" s="85">
        <f>SUM(K30:M30)</f>
        <v>4.84</v>
      </c>
      <c r="O30" s="137">
        <v>51</v>
      </c>
      <c r="P30" s="137">
        <v>84</v>
      </c>
      <c r="Q30" s="137">
        <v>108</v>
      </c>
      <c r="R30" s="138">
        <f>SUM(O30:Q30)</f>
        <v>243</v>
      </c>
      <c r="S30" s="89">
        <v>175</v>
      </c>
      <c r="T30" s="89">
        <v>200</v>
      </c>
      <c r="U30" s="89">
        <v>275</v>
      </c>
      <c r="V30" s="76">
        <f>U30/E30</f>
        <v>0.72368421052631582</v>
      </c>
      <c r="W30" s="86"/>
      <c r="X30" s="90"/>
      <c r="Y30" s="134"/>
      <c r="Z30" s="285">
        <v>195</v>
      </c>
      <c r="AA30" s="283">
        <v>390</v>
      </c>
      <c r="AB30" s="285">
        <v>447</v>
      </c>
      <c r="AC30" s="286">
        <v>178</v>
      </c>
      <c r="AD30" s="283">
        <v>625</v>
      </c>
    </row>
    <row r="31" spans="1:30" s="12" customFormat="1" ht="16.5">
      <c r="A31" s="66" t="s">
        <v>90</v>
      </c>
      <c r="B31" s="66" t="s">
        <v>118</v>
      </c>
      <c r="C31" s="66" t="str">
        <f t="shared" si="0"/>
        <v>BEBIN SUPER FLEXISECEXTRA GRANDE4</v>
      </c>
      <c r="D31" s="82">
        <v>4</v>
      </c>
      <c r="E31" s="68">
        <v>380</v>
      </c>
      <c r="F31" s="135">
        <v>33.71</v>
      </c>
      <c r="G31" s="84">
        <v>605.67999999999995</v>
      </c>
      <c r="H31" s="85">
        <v>421.78</v>
      </c>
      <c r="I31" s="139"/>
      <c r="J31" s="84">
        <v>33.159999999999997</v>
      </c>
      <c r="K31" s="84">
        <v>0.08</v>
      </c>
      <c r="L31" s="84">
        <v>0.3</v>
      </c>
      <c r="M31" s="84">
        <v>2.93</v>
      </c>
      <c r="N31" s="85">
        <f>SUM(K31:M31)</f>
        <v>3.31</v>
      </c>
      <c r="O31" s="137">
        <v>50</v>
      </c>
      <c r="P31" s="137">
        <v>78</v>
      </c>
      <c r="Q31" s="137">
        <v>116</v>
      </c>
      <c r="R31" s="138">
        <f>SUM(O31:Q31)</f>
        <v>244</v>
      </c>
      <c r="S31" s="89">
        <v>165</v>
      </c>
      <c r="T31" s="89">
        <v>200</v>
      </c>
      <c r="U31" s="89">
        <v>255</v>
      </c>
      <c r="V31" s="76">
        <f>U31/E31</f>
        <v>0.67105263157894735</v>
      </c>
      <c r="W31" s="86"/>
      <c r="X31" s="90"/>
      <c r="Y31" s="134"/>
      <c r="Z31" s="97"/>
      <c r="AA31" s="98"/>
      <c r="AB31" s="97"/>
      <c r="AC31" s="99"/>
      <c r="AD31" s="98"/>
    </row>
    <row r="32" spans="1:30" s="12" customFormat="1" ht="17.25" thickBot="1">
      <c r="A32" s="66" t="s">
        <v>90</v>
      </c>
      <c r="B32" s="66" t="s">
        <v>118</v>
      </c>
      <c r="C32" s="66" t="str">
        <f t="shared" si="0"/>
        <v>BEBIN SUPER FLEXISECEXTRA GRANDE5</v>
      </c>
      <c r="D32" s="100">
        <v>5</v>
      </c>
      <c r="E32" s="68">
        <v>380</v>
      </c>
      <c r="F32" s="135">
        <v>32.86</v>
      </c>
      <c r="G32" s="84">
        <v>599.29</v>
      </c>
      <c r="H32" s="85">
        <v>427.22</v>
      </c>
      <c r="I32" s="140"/>
      <c r="J32" s="84">
        <v>34.409999999999997</v>
      </c>
      <c r="K32" s="84">
        <v>0.12</v>
      </c>
      <c r="L32" s="84">
        <v>0.24</v>
      </c>
      <c r="M32" s="84">
        <v>2.71</v>
      </c>
      <c r="N32" s="85">
        <f>SUM(K32:M32)</f>
        <v>3.07</v>
      </c>
      <c r="O32" s="137">
        <v>48</v>
      </c>
      <c r="P32" s="137">
        <v>73</v>
      </c>
      <c r="Q32" s="137">
        <v>108</v>
      </c>
      <c r="R32" s="138">
        <f>SUM(O32:Q32)</f>
        <v>229</v>
      </c>
      <c r="S32" s="89">
        <v>155</v>
      </c>
      <c r="T32" s="89">
        <v>195</v>
      </c>
      <c r="U32" s="89">
        <v>245</v>
      </c>
      <c r="V32" s="76">
        <f>U32/E32</f>
        <v>0.64473684210526316</v>
      </c>
      <c r="W32" s="86"/>
      <c r="X32" s="90"/>
      <c r="Y32" s="134"/>
      <c r="Z32" s="102"/>
      <c r="AA32" s="103"/>
      <c r="AB32" s="102"/>
      <c r="AC32" s="104"/>
      <c r="AD32" s="103"/>
    </row>
    <row r="33" spans="1:30" s="12" customFormat="1" ht="15.75">
      <c r="A33" s="66" t="s">
        <v>90</v>
      </c>
      <c r="B33" s="66" t="s">
        <v>118</v>
      </c>
      <c r="C33" s="66" t="str">
        <f t="shared" si="0"/>
        <v>BEBIN SUPER FLEXISECEXTRA GRANDEProm</v>
      </c>
      <c r="D33" s="105" t="s">
        <v>88</v>
      </c>
      <c r="E33" s="105" t="s">
        <v>88</v>
      </c>
      <c r="F33" s="106">
        <f t="shared" ref="F33:X33" si="22">AVERAGE(F28:F32)</f>
        <v>32.503999999999998</v>
      </c>
      <c r="G33" s="107">
        <f t="shared" si="22"/>
        <v>596.84599999999989</v>
      </c>
      <c r="H33" s="107">
        <f t="shared" si="22"/>
        <v>427.35</v>
      </c>
      <c r="I33" s="107">
        <f t="shared" si="22"/>
        <v>8.6300000000000008</v>
      </c>
      <c r="J33" s="107">
        <f t="shared" si="22"/>
        <v>33.618000000000002</v>
      </c>
      <c r="K33" s="107">
        <f t="shared" si="22"/>
        <v>7.0000000000000007E-2</v>
      </c>
      <c r="L33" s="107">
        <f t="shared" si="22"/>
        <v>0.34199999999999997</v>
      </c>
      <c r="M33" s="107">
        <f t="shared" si="22"/>
        <v>3.6</v>
      </c>
      <c r="N33" s="107">
        <f t="shared" si="22"/>
        <v>4.0119999999999996</v>
      </c>
      <c r="O33" s="108">
        <f t="shared" si="22"/>
        <v>47.8</v>
      </c>
      <c r="P33" s="108">
        <f t="shared" si="22"/>
        <v>77.2</v>
      </c>
      <c r="Q33" s="108">
        <f t="shared" si="22"/>
        <v>108.4</v>
      </c>
      <c r="R33" s="108">
        <f t="shared" si="22"/>
        <v>233.4</v>
      </c>
      <c r="S33" s="108">
        <f t="shared" si="22"/>
        <v>168</v>
      </c>
      <c r="T33" s="108">
        <f t="shared" si="22"/>
        <v>200</v>
      </c>
      <c r="U33" s="108">
        <f t="shared" si="22"/>
        <v>258</v>
      </c>
      <c r="V33" s="155">
        <f t="shared" si="22"/>
        <v>0.67894736842105263</v>
      </c>
      <c r="W33" s="107">
        <f t="shared" si="22"/>
        <v>32.19</v>
      </c>
      <c r="X33" s="111">
        <f t="shared" si="22"/>
        <v>0.1615</v>
      </c>
      <c r="Y33" s="112">
        <f>AVERAGE(F28:F32,J28:J32,W28:W32)</f>
        <v>32.915833333333325</v>
      </c>
      <c r="Z33" s="113">
        <f t="shared" ref="Z33" si="23">AVERAGE(Z28:Z32)</f>
        <v>195</v>
      </c>
      <c r="AA33" s="113">
        <f t="shared" ref="AA33" si="24">AVERAGE(AA28:AA32)</f>
        <v>390</v>
      </c>
      <c r="AB33" s="113">
        <f>AVERAGE(AB28:AB32)</f>
        <v>446.33333333333331</v>
      </c>
      <c r="AC33" s="113">
        <f>AVERAGE(AC28:AC32)</f>
        <v>178</v>
      </c>
      <c r="AD33" s="113">
        <f>AVERAGE(AD28:AD32)</f>
        <v>624.33333333333337</v>
      </c>
    </row>
    <row r="34" spans="1:30" s="12" customFormat="1" ht="15.75">
      <c r="A34" s="66" t="s">
        <v>90</v>
      </c>
      <c r="B34" s="66" t="s">
        <v>118</v>
      </c>
      <c r="C34" s="66" t="str">
        <f t="shared" si="0"/>
        <v>BEBIN SUPER FLEXISECEXTRA GRANDEMáx</v>
      </c>
      <c r="D34" s="114" t="s">
        <v>111</v>
      </c>
      <c r="E34" s="114" t="s">
        <v>111</v>
      </c>
      <c r="F34" s="115">
        <f t="shared" ref="F34:X34" si="25">MAX(F28:F32)</f>
        <v>33.71</v>
      </c>
      <c r="G34" s="116">
        <f t="shared" si="25"/>
        <v>605.67999999999995</v>
      </c>
      <c r="H34" s="116">
        <f t="shared" si="25"/>
        <v>432.34</v>
      </c>
      <c r="I34" s="116">
        <f t="shared" si="25"/>
        <v>8.6300000000000008</v>
      </c>
      <c r="J34" s="116">
        <f t="shared" si="25"/>
        <v>34.409999999999997</v>
      </c>
      <c r="K34" s="116">
        <f t="shared" si="25"/>
        <v>0.12</v>
      </c>
      <c r="L34" s="116">
        <f t="shared" si="25"/>
        <v>0.51</v>
      </c>
      <c r="M34" s="116">
        <f t="shared" si="25"/>
        <v>4.62</v>
      </c>
      <c r="N34" s="116">
        <f t="shared" si="25"/>
        <v>5.04</v>
      </c>
      <c r="O34" s="117">
        <f t="shared" si="25"/>
        <v>51</v>
      </c>
      <c r="P34" s="117">
        <f t="shared" si="25"/>
        <v>84</v>
      </c>
      <c r="Q34" s="117">
        <f t="shared" si="25"/>
        <v>116</v>
      </c>
      <c r="R34" s="117">
        <f t="shared" si="25"/>
        <v>244</v>
      </c>
      <c r="S34" s="117">
        <f t="shared" si="25"/>
        <v>175</v>
      </c>
      <c r="T34" s="117">
        <f t="shared" si="25"/>
        <v>205</v>
      </c>
      <c r="U34" s="117">
        <f t="shared" si="25"/>
        <v>275</v>
      </c>
      <c r="V34" s="116">
        <f t="shared" si="25"/>
        <v>0.72368421052631582</v>
      </c>
      <c r="W34" s="116">
        <f t="shared" si="25"/>
        <v>32.28</v>
      </c>
      <c r="X34" s="120">
        <f t="shared" si="25"/>
        <v>0.16300000000000001</v>
      </c>
      <c r="Y34" s="121">
        <f>MAX(F28:F32,J28:J32,W28:W32)</f>
        <v>34.409999999999997</v>
      </c>
      <c r="Z34" s="119">
        <f t="shared" ref="Z34:AA34" si="26">MAX(Z28:Z32)</f>
        <v>196</v>
      </c>
      <c r="AA34" s="119">
        <f t="shared" si="26"/>
        <v>392</v>
      </c>
      <c r="AB34" s="119">
        <f>MAX(AB28:AB32)</f>
        <v>447</v>
      </c>
      <c r="AC34" s="119">
        <f>MAX(AC28:AC32)</f>
        <v>178</v>
      </c>
      <c r="AD34" s="119">
        <f>MAX(AD28:AD32)</f>
        <v>625</v>
      </c>
    </row>
    <row r="35" spans="1:30" s="12" customFormat="1" ht="16.5" thickBot="1">
      <c r="A35" s="66" t="s">
        <v>90</v>
      </c>
      <c r="B35" s="66" t="s">
        <v>118</v>
      </c>
      <c r="C35" s="66" t="str">
        <f t="shared" si="0"/>
        <v>BEBIN SUPER FLEXISECEXTRA GRANDEMín</v>
      </c>
      <c r="D35" s="122" t="s">
        <v>115</v>
      </c>
      <c r="E35" s="114" t="s">
        <v>115</v>
      </c>
      <c r="F35" s="115">
        <f t="shared" ref="F35:X35" si="27">MIN(F28:F32)</f>
        <v>31</v>
      </c>
      <c r="G35" s="116">
        <f t="shared" si="27"/>
        <v>581.89</v>
      </c>
      <c r="H35" s="116">
        <f t="shared" si="27"/>
        <v>421.78</v>
      </c>
      <c r="I35" s="160">
        <f t="shared" si="27"/>
        <v>8.6300000000000008</v>
      </c>
      <c r="J35" s="160">
        <f t="shared" si="27"/>
        <v>32.64</v>
      </c>
      <c r="K35" s="160">
        <f t="shared" si="27"/>
        <v>0.02</v>
      </c>
      <c r="L35" s="160">
        <f t="shared" si="27"/>
        <v>0.24</v>
      </c>
      <c r="M35" s="160">
        <f t="shared" si="27"/>
        <v>2.71</v>
      </c>
      <c r="N35" s="160">
        <f t="shared" si="27"/>
        <v>3.07</v>
      </c>
      <c r="O35" s="161">
        <f t="shared" si="27"/>
        <v>44</v>
      </c>
      <c r="P35" s="161">
        <f t="shared" si="27"/>
        <v>73</v>
      </c>
      <c r="Q35" s="117">
        <f t="shared" si="27"/>
        <v>102</v>
      </c>
      <c r="R35" s="117">
        <f t="shared" si="27"/>
        <v>222</v>
      </c>
      <c r="S35" s="117">
        <f t="shared" si="27"/>
        <v>155</v>
      </c>
      <c r="T35" s="117">
        <f t="shared" si="27"/>
        <v>195</v>
      </c>
      <c r="U35" s="117">
        <f t="shared" si="27"/>
        <v>245</v>
      </c>
      <c r="V35" s="116">
        <f t="shared" si="27"/>
        <v>0.64473684210526316</v>
      </c>
      <c r="W35" s="116">
        <f t="shared" si="27"/>
        <v>32.1</v>
      </c>
      <c r="X35" s="120">
        <f t="shared" si="27"/>
        <v>0.16</v>
      </c>
      <c r="Y35" s="121">
        <f>MIN(F28:F32,J28:J32,W28:W32)</f>
        <v>31</v>
      </c>
      <c r="Z35" s="268">
        <f t="shared" ref="Z35:AA35" si="28">MIN(Z28:Z32)</f>
        <v>194</v>
      </c>
      <c r="AA35" s="268">
        <f t="shared" si="28"/>
        <v>388</v>
      </c>
      <c r="AB35" s="268">
        <f>MIN(AB28:AB32)</f>
        <v>445</v>
      </c>
      <c r="AC35" s="268">
        <f>MIN(AC28:AC32)</f>
        <v>178</v>
      </c>
      <c r="AD35" s="268">
        <f>MIN(AD28:AD32)</f>
        <v>623</v>
      </c>
    </row>
    <row r="36" spans="1:30" s="12" customFormat="1" ht="17.25" thickBot="1">
      <c r="A36" s="12" t="s">
        <v>178</v>
      </c>
      <c r="B36" s="12" t="s">
        <v>177</v>
      </c>
      <c r="C36" s="267" t="str">
        <f t="shared" si="0"/>
        <v>KIDDIESCHICO1</v>
      </c>
      <c r="D36" s="67">
        <v>1</v>
      </c>
      <c r="E36" s="68">
        <v>300</v>
      </c>
      <c r="F36" s="162">
        <v>22.35</v>
      </c>
      <c r="G36" s="163">
        <v>399.88</v>
      </c>
      <c r="H36" s="164">
        <v>271.79000000000002</v>
      </c>
      <c r="I36" s="165">
        <v>8.09</v>
      </c>
      <c r="J36" s="166">
        <v>22.32</v>
      </c>
      <c r="K36" s="167">
        <v>0.2</v>
      </c>
      <c r="L36" s="168">
        <v>0.5</v>
      </c>
      <c r="M36" s="165">
        <v>1.92</v>
      </c>
      <c r="N36" s="169">
        <f>SUM(K36:M36)</f>
        <v>2.62</v>
      </c>
      <c r="O36" s="165">
        <v>26</v>
      </c>
      <c r="P36" s="165">
        <v>38</v>
      </c>
      <c r="Q36" s="165">
        <v>63</v>
      </c>
      <c r="R36" s="169">
        <f>SUM(O36:Q36)</f>
        <v>127</v>
      </c>
      <c r="S36" s="170">
        <v>150</v>
      </c>
      <c r="T36" s="170">
        <v>160</v>
      </c>
      <c r="U36" s="170">
        <v>210</v>
      </c>
      <c r="V36" s="171">
        <f>U36/E36</f>
        <v>0.7</v>
      </c>
      <c r="W36" s="165">
        <v>21.76</v>
      </c>
      <c r="X36" s="172">
        <v>0.158</v>
      </c>
      <c r="Y36" s="78"/>
      <c r="Z36" s="270">
        <v>186</v>
      </c>
      <c r="AA36" s="287">
        <f>Z36*2</f>
        <v>372</v>
      </c>
      <c r="AB36" s="270">
        <v>392</v>
      </c>
      <c r="AC36" s="271">
        <v>111</v>
      </c>
      <c r="AD36" s="272">
        <f>AB36+AC36</f>
        <v>503</v>
      </c>
    </row>
    <row r="37" spans="1:30" s="12" customFormat="1" ht="16.5">
      <c r="A37" s="12" t="s">
        <v>178</v>
      </c>
      <c r="B37" s="12" t="s">
        <v>177</v>
      </c>
      <c r="C37" s="267" t="str">
        <f t="shared" si="0"/>
        <v>KIDDIESCHICO2</v>
      </c>
      <c r="D37" s="82">
        <v>2</v>
      </c>
      <c r="E37" s="68">
        <v>300</v>
      </c>
      <c r="F37" s="162">
        <v>21.8</v>
      </c>
      <c r="G37" s="163">
        <v>424.23</v>
      </c>
      <c r="H37" s="164">
        <v>282.3</v>
      </c>
      <c r="I37" s="165">
        <v>8.1</v>
      </c>
      <c r="J37" s="166">
        <v>22.08</v>
      </c>
      <c r="K37" s="167">
        <v>0.37</v>
      </c>
      <c r="L37" s="165">
        <v>0.45</v>
      </c>
      <c r="M37" s="165">
        <v>1.72</v>
      </c>
      <c r="N37" s="169">
        <f>SUM(K37:M37)</f>
        <v>2.54</v>
      </c>
      <c r="O37" s="165">
        <v>26</v>
      </c>
      <c r="P37" s="165">
        <v>35</v>
      </c>
      <c r="Q37" s="165">
        <v>64</v>
      </c>
      <c r="R37" s="169">
        <f>SUM(O37:Q37)</f>
        <v>125</v>
      </c>
      <c r="S37" s="170">
        <v>150</v>
      </c>
      <c r="T37" s="170">
        <v>170</v>
      </c>
      <c r="U37" s="170">
        <v>215</v>
      </c>
      <c r="V37" s="173">
        <f>U37/E37</f>
        <v>0.71666666666666667</v>
      </c>
      <c r="W37" s="153"/>
      <c r="X37" s="153"/>
      <c r="Y37" s="78"/>
      <c r="Z37" s="174">
        <v>185</v>
      </c>
      <c r="AA37" s="288">
        <f t="shared" ref="AA37:AA38" si="29">Z37*2</f>
        <v>370</v>
      </c>
      <c r="AB37" s="174">
        <v>390</v>
      </c>
      <c r="AC37" s="176">
        <v>111</v>
      </c>
      <c r="AD37" s="175">
        <f t="shared" ref="AD37:AD38" si="30">AB37+AC37</f>
        <v>501</v>
      </c>
    </row>
    <row r="38" spans="1:30" s="12" customFormat="1" ht="16.5">
      <c r="A38" s="12" t="s">
        <v>178</v>
      </c>
      <c r="B38" s="12" t="s">
        <v>177</v>
      </c>
      <c r="C38" s="267" t="str">
        <f t="shared" si="0"/>
        <v>KIDDIESCHICO3</v>
      </c>
      <c r="D38" s="82">
        <v>3</v>
      </c>
      <c r="E38" s="68">
        <v>300</v>
      </c>
      <c r="F38" s="162">
        <v>21.59</v>
      </c>
      <c r="G38" s="163">
        <v>394.61</v>
      </c>
      <c r="H38" s="164">
        <v>263.25</v>
      </c>
      <c r="I38" s="165">
        <v>8.0500000000000007</v>
      </c>
      <c r="J38" s="166">
        <v>21.57</v>
      </c>
      <c r="K38" s="167">
        <v>0.18</v>
      </c>
      <c r="L38" s="165">
        <v>0.22</v>
      </c>
      <c r="M38" s="165">
        <v>1.99</v>
      </c>
      <c r="N38" s="169">
        <f>SUM(K38:M38)</f>
        <v>2.39</v>
      </c>
      <c r="O38" s="165">
        <v>29</v>
      </c>
      <c r="P38" s="165">
        <v>41</v>
      </c>
      <c r="Q38" s="165">
        <v>71</v>
      </c>
      <c r="R38" s="169">
        <f>SUM(O38:Q38)</f>
        <v>141</v>
      </c>
      <c r="S38" s="170">
        <v>160</v>
      </c>
      <c r="T38" s="170">
        <v>175</v>
      </c>
      <c r="U38" s="170">
        <v>200</v>
      </c>
      <c r="V38" s="173">
        <f>U38/E38</f>
        <v>0.66666666666666663</v>
      </c>
      <c r="W38" s="153"/>
      <c r="X38" s="153"/>
      <c r="Y38" s="78"/>
      <c r="Z38" s="174">
        <v>187</v>
      </c>
      <c r="AA38" s="288">
        <f t="shared" si="29"/>
        <v>374</v>
      </c>
      <c r="AB38" s="174">
        <v>391</v>
      </c>
      <c r="AC38" s="176">
        <v>111</v>
      </c>
      <c r="AD38" s="175">
        <f t="shared" si="30"/>
        <v>502</v>
      </c>
    </row>
    <row r="39" spans="1:30" s="12" customFormat="1" ht="16.5">
      <c r="A39" s="12" t="s">
        <v>178</v>
      </c>
      <c r="B39" s="12" t="s">
        <v>177</v>
      </c>
      <c r="C39" s="267" t="str">
        <f t="shared" si="0"/>
        <v>KIDDIESCHICO4</v>
      </c>
      <c r="D39" s="82">
        <v>4</v>
      </c>
      <c r="E39" s="68">
        <v>300</v>
      </c>
      <c r="F39" s="162">
        <v>21.39</v>
      </c>
      <c r="G39" s="163">
        <v>369.33</v>
      </c>
      <c r="H39" s="164">
        <v>254.86</v>
      </c>
      <c r="I39" s="177"/>
      <c r="J39" s="178">
        <v>21.13</v>
      </c>
      <c r="K39" s="179">
        <v>0.2</v>
      </c>
      <c r="L39" s="180">
        <v>0.23</v>
      </c>
      <c r="M39" s="180">
        <v>2.8</v>
      </c>
      <c r="N39" s="169">
        <f>SUM(K39:M39)</f>
        <v>3.23</v>
      </c>
      <c r="O39" s="180">
        <v>27</v>
      </c>
      <c r="P39" s="180">
        <v>36</v>
      </c>
      <c r="Q39" s="180">
        <v>63</v>
      </c>
      <c r="R39" s="169">
        <f>SUM(O39:Q39)</f>
        <v>126</v>
      </c>
      <c r="S39" s="181">
        <v>155</v>
      </c>
      <c r="T39" s="181">
        <v>170</v>
      </c>
      <c r="U39" s="181">
        <v>220</v>
      </c>
      <c r="V39" s="173">
        <f>U39/E39</f>
        <v>0.73333333333333328</v>
      </c>
      <c r="W39" s="153"/>
      <c r="X39" s="153"/>
      <c r="Y39" s="78"/>
      <c r="Z39" s="273"/>
      <c r="AA39" s="289"/>
      <c r="AB39" s="273"/>
      <c r="AC39" s="269"/>
      <c r="AD39" s="274"/>
    </row>
    <row r="40" spans="1:30" s="12" customFormat="1" ht="17.25" thickBot="1">
      <c r="A40" s="12" t="s">
        <v>178</v>
      </c>
      <c r="B40" s="12" t="s">
        <v>177</v>
      </c>
      <c r="C40" s="267" t="str">
        <f t="shared" si="0"/>
        <v>KIDDIESCHICO5</v>
      </c>
      <c r="D40" s="100">
        <v>5</v>
      </c>
      <c r="E40" s="68">
        <v>300</v>
      </c>
      <c r="F40" s="162">
        <v>21.86</v>
      </c>
      <c r="G40" s="163">
        <v>411.02</v>
      </c>
      <c r="H40" s="164">
        <v>279.33999999999997</v>
      </c>
      <c r="I40" s="177"/>
      <c r="J40" s="178">
        <v>21.85</v>
      </c>
      <c r="K40" s="182">
        <v>0.17</v>
      </c>
      <c r="L40" s="180">
        <v>0.28000000000000003</v>
      </c>
      <c r="M40" s="180">
        <v>2.4</v>
      </c>
      <c r="N40" s="169">
        <f>SUM(K40:M40)</f>
        <v>2.85</v>
      </c>
      <c r="O40" s="180">
        <v>29</v>
      </c>
      <c r="P40" s="180">
        <v>38</v>
      </c>
      <c r="Q40" s="180">
        <v>60</v>
      </c>
      <c r="R40" s="169">
        <f>SUM(O40:Q40)</f>
        <v>127</v>
      </c>
      <c r="S40" s="181">
        <v>165</v>
      </c>
      <c r="T40" s="181">
        <v>180</v>
      </c>
      <c r="U40" s="181">
        <v>210</v>
      </c>
      <c r="V40" s="173">
        <f>U40/E40</f>
        <v>0.7</v>
      </c>
      <c r="W40" s="154"/>
      <c r="X40" s="154"/>
      <c r="Y40" s="78"/>
      <c r="Z40" s="275"/>
      <c r="AA40" s="290"/>
      <c r="AB40" s="275"/>
      <c r="AC40" s="276"/>
      <c r="AD40" s="277"/>
    </row>
    <row r="41" spans="1:30" s="12" customFormat="1" ht="15.75">
      <c r="A41" s="12" t="s">
        <v>178</v>
      </c>
      <c r="B41" s="12" t="s">
        <v>177</v>
      </c>
      <c r="C41" s="267" t="str">
        <f t="shared" si="0"/>
        <v>KIDDIESCHICOProm</v>
      </c>
      <c r="D41" s="105" t="s">
        <v>88</v>
      </c>
      <c r="E41" s="105" t="s">
        <v>88</v>
      </c>
      <c r="F41" s="106">
        <f t="shared" ref="F41:X41" si="31">AVERAGE(F36:F40)</f>
        <v>21.798000000000002</v>
      </c>
      <c r="G41" s="107">
        <f t="shared" si="31"/>
        <v>399.81399999999996</v>
      </c>
      <c r="H41" s="107">
        <f t="shared" si="31"/>
        <v>270.30799999999999</v>
      </c>
      <c r="I41" s="183">
        <f t="shared" si="31"/>
        <v>8.08</v>
      </c>
      <c r="J41" s="183">
        <f t="shared" si="31"/>
        <v>21.79</v>
      </c>
      <c r="K41" s="183">
        <f t="shared" si="31"/>
        <v>0.22399999999999998</v>
      </c>
      <c r="L41" s="183">
        <f t="shared" si="31"/>
        <v>0.33599999999999997</v>
      </c>
      <c r="M41" s="183">
        <f t="shared" si="31"/>
        <v>2.1659999999999999</v>
      </c>
      <c r="N41" s="183">
        <f t="shared" si="31"/>
        <v>2.726</v>
      </c>
      <c r="O41" s="184">
        <f t="shared" si="31"/>
        <v>27.4</v>
      </c>
      <c r="P41" s="184">
        <f t="shared" si="31"/>
        <v>37.6</v>
      </c>
      <c r="Q41" s="108">
        <f t="shared" si="31"/>
        <v>64.2</v>
      </c>
      <c r="R41" s="108">
        <f t="shared" si="31"/>
        <v>129.19999999999999</v>
      </c>
      <c r="S41" s="108">
        <f t="shared" si="31"/>
        <v>156</v>
      </c>
      <c r="T41" s="108">
        <f t="shared" si="31"/>
        <v>171</v>
      </c>
      <c r="U41" s="108">
        <f t="shared" si="31"/>
        <v>211</v>
      </c>
      <c r="V41" s="155">
        <f t="shared" si="31"/>
        <v>0.70333333333333337</v>
      </c>
      <c r="W41" s="107">
        <f t="shared" si="31"/>
        <v>21.76</v>
      </c>
      <c r="X41" s="111">
        <f t="shared" si="31"/>
        <v>0.158</v>
      </c>
      <c r="Y41" s="112">
        <f>AVERAGE(F36:F40,J36:J40,W36:W40)</f>
        <v>21.790909090909086</v>
      </c>
      <c r="Z41" s="113">
        <f t="shared" ref="Z41" si="32">AVERAGE(Z36:Z40)</f>
        <v>186</v>
      </c>
      <c r="AA41" s="113">
        <f t="shared" ref="AA41" si="33">AVERAGE(AA36:AA40)</f>
        <v>372</v>
      </c>
      <c r="AB41" s="113">
        <f>AVERAGE(AB36:AB40)</f>
        <v>391</v>
      </c>
      <c r="AC41" s="113">
        <f>AVERAGE(AC36:AC40)</f>
        <v>111</v>
      </c>
      <c r="AD41" s="113">
        <f>AVERAGE(AD36:AD40)</f>
        <v>502</v>
      </c>
    </row>
    <row r="42" spans="1:30" s="12" customFormat="1" ht="15.75">
      <c r="A42" s="12" t="s">
        <v>178</v>
      </c>
      <c r="B42" s="12" t="s">
        <v>177</v>
      </c>
      <c r="C42" s="267" t="str">
        <f t="shared" si="0"/>
        <v>KIDDIESCHICOMáx</v>
      </c>
      <c r="D42" s="114" t="s">
        <v>111</v>
      </c>
      <c r="E42" s="114" t="s">
        <v>111</v>
      </c>
      <c r="F42" s="115">
        <f t="shared" ref="F42:X42" si="34">MAX(F36:F40)</f>
        <v>22.35</v>
      </c>
      <c r="G42" s="116">
        <f t="shared" si="34"/>
        <v>424.23</v>
      </c>
      <c r="H42" s="116">
        <f t="shared" si="34"/>
        <v>282.3</v>
      </c>
      <c r="I42" s="116">
        <f t="shared" si="34"/>
        <v>8.1</v>
      </c>
      <c r="J42" s="116">
        <f t="shared" si="34"/>
        <v>22.32</v>
      </c>
      <c r="K42" s="116">
        <f t="shared" si="34"/>
        <v>0.37</v>
      </c>
      <c r="L42" s="116">
        <f t="shared" si="34"/>
        <v>0.5</v>
      </c>
      <c r="M42" s="116">
        <f t="shared" si="34"/>
        <v>2.8</v>
      </c>
      <c r="N42" s="116">
        <f t="shared" si="34"/>
        <v>3.23</v>
      </c>
      <c r="O42" s="117">
        <f t="shared" si="34"/>
        <v>29</v>
      </c>
      <c r="P42" s="117">
        <f t="shared" si="34"/>
        <v>41</v>
      </c>
      <c r="Q42" s="117">
        <f t="shared" si="34"/>
        <v>71</v>
      </c>
      <c r="R42" s="117">
        <f t="shared" si="34"/>
        <v>141</v>
      </c>
      <c r="S42" s="117">
        <f t="shared" si="34"/>
        <v>165</v>
      </c>
      <c r="T42" s="117">
        <f t="shared" si="34"/>
        <v>180</v>
      </c>
      <c r="U42" s="117">
        <f t="shared" si="34"/>
        <v>220</v>
      </c>
      <c r="V42" s="116">
        <f t="shared" si="34"/>
        <v>0.73333333333333328</v>
      </c>
      <c r="W42" s="116">
        <f t="shared" si="34"/>
        <v>21.76</v>
      </c>
      <c r="X42" s="120">
        <f t="shared" si="34"/>
        <v>0.158</v>
      </c>
      <c r="Y42" s="121">
        <f>MAX(F36:F40,J36:J40,W36:W40)</f>
        <v>22.35</v>
      </c>
      <c r="Z42" s="119">
        <f t="shared" ref="Z42:AA42" si="35">MAX(Z36:Z40)</f>
        <v>187</v>
      </c>
      <c r="AA42" s="119">
        <f t="shared" si="35"/>
        <v>374</v>
      </c>
      <c r="AB42" s="119">
        <f>MAX(AB36:AB40)</f>
        <v>392</v>
      </c>
      <c r="AC42" s="119">
        <f>MAX(AC36:AC40)</f>
        <v>111</v>
      </c>
      <c r="AD42" s="119">
        <f>MAX(AD36:AD40)</f>
        <v>503</v>
      </c>
    </row>
    <row r="43" spans="1:30" s="12" customFormat="1" ht="16.5" thickBot="1">
      <c r="A43" s="12" t="s">
        <v>178</v>
      </c>
      <c r="B43" s="12" t="s">
        <v>177</v>
      </c>
      <c r="C43" s="267" t="str">
        <f t="shared" si="0"/>
        <v>KIDDIESCHICOMín</v>
      </c>
      <c r="D43" s="122" t="s">
        <v>115</v>
      </c>
      <c r="E43" s="114" t="s">
        <v>115</v>
      </c>
      <c r="F43" s="115">
        <f t="shared" ref="F43:X43" si="36">MIN(F36:F40)</f>
        <v>21.39</v>
      </c>
      <c r="G43" s="116">
        <f t="shared" si="36"/>
        <v>369.33</v>
      </c>
      <c r="H43" s="116">
        <f t="shared" si="36"/>
        <v>254.86</v>
      </c>
      <c r="I43" s="116">
        <f t="shared" si="36"/>
        <v>8.0500000000000007</v>
      </c>
      <c r="J43" s="116">
        <f t="shared" si="36"/>
        <v>21.13</v>
      </c>
      <c r="K43" s="116">
        <f t="shared" si="36"/>
        <v>0.17</v>
      </c>
      <c r="L43" s="116">
        <f t="shared" si="36"/>
        <v>0.22</v>
      </c>
      <c r="M43" s="116">
        <f t="shared" si="36"/>
        <v>1.72</v>
      </c>
      <c r="N43" s="116">
        <f t="shared" si="36"/>
        <v>2.39</v>
      </c>
      <c r="O43" s="117">
        <f t="shared" si="36"/>
        <v>26</v>
      </c>
      <c r="P43" s="117">
        <f t="shared" si="36"/>
        <v>35</v>
      </c>
      <c r="Q43" s="117">
        <f t="shared" si="36"/>
        <v>60</v>
      </c>
      <c r="R43" s="117">
        <f t="shared" si="36"/>
        <v>125</v>
      </c>
      <c r="S43" s="117">
        <f t="shared" si="36"/>
        <v>150</v>
      </c>
      <c r="T43" s="117">
        <f t="shared" si="36"/>
        <v>160</v>
      </c>
      <c r="U43" s="117">
        <f t="shared" si="36"/>
        <v>200</v>
      </c>
      <c r="V43" s="116">
        <f t="shared" si="36"/>
        <v>0.66666666666666663</v>
      </c>
      <c r="W43" s="116">
        <f t="shared" si="36"/>
        <v>21.76</v>
      </c>
      <c r="X43" s="120">
        <f t="shared" si="36"/>
        <v>0.158</v>
      </c>
      <c r="Y43" s="121">
        <f>MIN(F36:F40,J36:J40,W36:W40)</f>
        <v>21.13</v>
      </c>
      <c r="Z43" s="124">
        <f t="shared" ref="Z43:AA43" si="37">MIN(Z36:Z40)</f>
        <v>185</v>
      </c>
      <c r="AA43" s="124">
        <f t="shared" si="37"/>
        <v>370</v>
      </c>
      <c r="AB43" s="124">
        <f>MIN(AB36:AB40)</f>
        <v>390</v>
      </c>
      <c r="AC43" s="124">
        <f>MIN(AC36:AC40)</f>
        <v>111</v>
      </c>
      <c r="AD43" s="124">
        <f>MIN(AD36:AD40)</f>
        <v>501</v>
      </c>
    </row>
    <row r="44" spans="1:30" s="12" customFormat="1" ht="17.25" thickBot="1">
      <c r="A44" s="12" t="s">
        <v>178</v>
      </c>
      <c r="B44" s="12" t="s">
        <v>113</v>
      </c>
      <c r="C44" s="267" t="str">
        <f t="shared" si="0"/>
        <v>KIDDIESMEDIANO1</v>
      </c>
      <c r="D44" s="67">
        <v>1</v>
      </c>
      <c r="E44" s="68">
        <v>325</v>
      </c>
      <c r="F44" s="185">
        <v>27.94</v>
      </c>
      <c r="G44" s="185">
        <v>530.26</v>
      </c>
      <c r="H44" s="185">
        <v>352.66</v>
      </c>
      <c r="I44" s="186">
        <v>10.130000000000001</v>
      </c>
      <c r="J44" s="187">
        <v>27.27</v>
      </c>
      <c r="K44" s="187">
        <v>0.12</v>
      </c>
      <c r="L44" s="187">
        <v>0.28999999999999998</v>
      </c>
      <c r="M44" s="187">
        <v>1.74</v>
      </c>
      <c r="N44" s="188">
        <f>SUM(K44:M44)</f>
        <v>2.15</v>
      </c>
      <c r="O44" s="189">
        <v>35</v>
      </c>
      <c r="P44" s="189">
        <v>49</v>
      </c>
      <c r="Q44" s="189">
        <v>78</v>
      </c>
      <c r="R44" s="190">
        <f>SUM(O44:Q44)</f>
        <v>162</v>
      </c>
      <c r="S44" s="189">
        <v>170</v>
      </c>
      <c r="T44" s="189">
        <v>190</v>
      </c>
      <c r="U44" s="189">
        <v>210</v>
      </c>
      <c r="V44" s="171">
        <f>U44/E44</f>
        <v>0.64615384615384619</v>
      </c>
      <c r="W44" s="191">
        <v>26.8</v>
      </c>
      <c r="X44" s="192">
        <v>0.157</v>
      </c>
      <c r="Y44" s="134"/>
      <c r="Z44" s="47">
        <v>182</v>
      </c>
      <c r="AA44" s="48">
        <v>364</v>
      </c>
      <c r="AB44" s="47">
        <v>380</v>
      </c>
      <c r="AC44" s="53">
        <v>148</v>
      </c>
      <c r="AD44" s="48">
        <v>528</v>
      </c>
    </row>
    <row r="45" spans="1:30" s="12" customFormat="1" ht="16.5">
      <c r="A45" s="12" t="s">
        <v>178</v>
      </c>
      <c r="B45" s="12" t="s">
        <v>113</v>
      </c>
      <c r="C45" s="267" t="str">
        <f t="shared" si="0"/>
        <v>KIDDIESMEDIANO2</v>
      </c>
      <c r="D45" s="82">
        <v>2</v>
      </c>
      <c r="E45" s="68">
        <v>325</v>
      </c>
      <c r="F45" s="185">
        <v>27.57</v>
      </c>
      <c r="G45" s="185">
        <v>522.08000000000004</v>
      </c>
      <c r="H45" s="185">
        <v>372.83</v>
      </c>
      <c r="I45" s="186">
        <v>10.18</v>
      </c>
      <c r="J45" s="187">
        <v>27.53</v>
      </c>
      <c r="K45" s="187">
        <v>0.23</v>
      </c>
      <c r="L45" s="187">
        <v>0.28000000000000003</v>
      </c>
      <c r="M45" s="187">
        <v>1.4</v>
      </c>
      <c r="N45" s="188">
        <f>SUM(K45:M45)</f>
        <v>1.91</v>
      </c>
      <c r="O45" s="189">
        <v>35</v>
      </c>
      <c r="P45" s="189">
        <v>43</v>
      </c>
      <c r="Q45" s="189">
        <v>77</v>
      </c>
      <c r="R45" s="190">
        <f>SUM(O45:Q45)</f>
        <v>155</v>
      </c>
      <c r="S45" s="189">
        <v>175</v>
      </c>
      <c r="T45" s="189">
        <v>195</v>
      </c>
      <c r="U45" s="189">
        <v>215</v>
      </c>
      <c r="V45" s="173">
        <f>U45/E45</f>
        <v>0.66153846153846152</v>
      </c>
      <c r="W45" s="153"/>
      <c r="X45" s="153"/>
      <c r="Y45" s="134"/>
      <c r="Z45" s="49">
        <v>180</v>
      </c>
      <c r="AA45" s="50">
        <v>360</v>
      </c>
      <c r="AB45" s="49">
        <v>382</v>
      </c>
      <c r="AC45" s="51">
        <v>148</v>
      </c>
      <c r="AD45" s="50">
        <v>530</v>
      </c>
    </row>
    <row r="46" spans="1:30" s="12" customFormat="1" ht="16.5">
      <c r="A46" s="12" t="s">
        <v>178</v>
      </c>
      <c r="B46" s="12" t="s">
        <v>113</v>
      </c>
      <c r="C46" s="267" t="str">
        <f t="shared" si="0"/>
        <v>KIDDIESMEDIANO3</v>
      </c>
      <c r="D46" s="82">
        <v>3</v>
      </c>
      <c r="E46" s="68">
        <v>325</v>
      </c>
      <c r="F46" s="185">
        <v>27.44</v>
      </c>
      <c r="G46" s="185">
        <v>522.67999999999995</v>
      </c>
      <c r="H46" s="185">
        <v>379.18</v>
      </c>
      <c r="I46" s="186">
        <v>10.119999999999999</v>
      </c>
      <c r="J46" s="187">
        <v>27.3</v>
      </c>
      <c r="K46" s="187">
        <v>0.24</v>
      </c>
      <c r="L46" s="187">
        <v>0.2</v>
      </c>
      <c r="M46" s="187">
        <v>1.89</v>
      </c>
      <c r="N46" s="188">
        <f>SUM(K46:M46)</f>
        <v>2.33</v>
      </c>
      <c r="O46" s="189">
        <v>36</v>
      </c>
      <c r="P46" s="189">
        <v>49</v>
      </c>
      <c r="Q46" s="189">
        <v>73</v>
      </c>
      <c r="R46" s="190">
        <f>SUM(O46:Q46)</f>
        <v>158</v>
      </c>
      <c r="S46" s="189">
        <v>160</v>
      </c>
      <c r="T46" s="189">
        <v>195</v>
      </c>
      <c r="U46" s="189">
        <v>215</v>
      </c>
      <c r="V46" s="173">
        <f>U46/E46</f>
        <v>0.66153846153846152</v>
      </c>
      <c r="W46" s="153"/>
      <c r="X46" s="153"/>
      <c r="Y46" s="134"/>
      <c r="Z46" s="282">
        <v>180</v>
      </c>
      <c r="AA46" s="283">
        <v>360</v>
      </c>
      <c r="AB46" s="282">
        <v>381</v>
      </c>
      <c r="AC46" s="284">
        <v>148</v>
      </c>
      <c r="AD46" s="283">
        <v>529</v>
      </c>
    </row>
    <row r="47" spans="1:30" s="12" customFormat="1" ht="16.5">
      <c r="A47" s="12" t="s">
        <v>178</v>
      </c>
      <c r="B47" s="12" t="s">
        <v>113</v>
      </c>
      <c r="C47" s="267" t="str">
        <f t="shared" si="0"/>
        <v>KIDDIESMEDIANO4</v>
      </c>
      <c r="D47" s="82">
        <v>4</v>
      </c>
      <c r="E47" s="68">
        <v>325</v>
      </c>
      <c r="F47" s="193">
        <v>27.72</v>
      </c>
      <c r="G47" s="86">
        <v>518.80999999999995</v>
      </c>
      <c r="H47" s="86">
        <v>370.08</v>
      </c>
      <c r="I47" s="139"/>
      <c r="J47" s="84">
        <v>27.56</v>
      </c>
      <c r="K47" s="84">
        <v>0.1</v>
      </c>
      <c r="L47" s="84">
        <v>0.28999999999999998</v>
      </c>
      <c r="M47" s="84">
        <v>1.3</v>
      </c>
      <c r="N47" s="188">
        <f>SUM(K47:M47)</f>
        <v>1.69</v>
      </c>
      <c r="O47" s="137">
        <v>34</v>
      </c>
      <c r="P47" s="137">
        <v>54</v>
      </c>
      <c r="Q47" s="137">
        <v>78</v>
      </c>
      <c r="R47" s="190">
        <f>SUM(O47:Q47)</f>
        <v>166</v>
      </c>
      <c r="S47" s="137">
        <v>175</v>
      </c>
      <c r="T47" s="137">
        <v>195</v>
      </c>
      <c r="U47" s="137">
        <v>210</v>
      </c>
      <c r="V47" s="173">
        <f>U47/E47</f>
        <v>0.64615384615384619</v>
      </c>
      <c r="W47" s="153"/>
      <c r="X47" s="153"/>
      <c r="Y47" s="78"/>
      <c r="Z47" s="99"/>
      <c r="AA47" s="99"/>
      <c r="AB47" s="99"/>
      <c r="AC47" s="99"/>
      <c r="AD47" s="99"/>
    </row>
    <row r="48" spans="1:30" s="12" customFormat="1" ht="17.25" thickBot="1">
      <c r="A48" s="12" t="s">
        <v>178</v>
      </c>
      <c r="B48" s="12" t="s">
        <v>113</v>
      </c>
      <c r="C48" s="267" t="str">
        <f t="shared" si="0"/>
        <v>KIDDIESMEDIANO5</v>
      </c>
      <c r="D48" s="100">
        <v>5</v>
      </c>
      <c r="E48" s="68">
        <v>325</v>
      </c>
      <c r="F48" s="193">
        <v>27.07</v>
      </c>
      <c r="G48" s="86">
        <v>529.04999999999995</v>
      </c>
      <c r="H48" s="86">
        <v>373.25</v>
      </c>
      <c r="I48" s="140"/>
      <c r="J48" s="84">
        <v>27.25</v>
      </c>
      <c r="K48" s="84">
        <v>0.1</v>
      </c>
      <c r="L48" s="84">
        <v>0.49</v>
      </c>
      <c r="M48" s="84">
        <v>1.34</v>
      </c>
      <c r="N48" s="188">
        <f>SUM(K48:M48)</f>
        <v>1.9300000000000002</v>
      </c>
      <c r="O48" s="137">
        <v>35</v>
      </c>
      <c r="P48" s="137">
        <v>47</v>
      </c>
      <c r="Q48" s="137">
        <v>65</v>
      </c>
      <c r="R48" s="190">
        <f>SUM(O48:Q48)</f>
        <v>147</v>
      </c>
      <c r="S48" s="137">
        <v>160</v>
      </c>
      <c r="T48" s="137">
        <v>190</v>
      </c>
      <c r="U48" s="137">
        <v>220</v>
      </c>
      <c r="V48" s="173">
        <f>U48/E48</f>
        <v>0.67692307692307696</v>
      </c>
      <c r="W48" s="154"/>
      <c r="X48" s="154"/>
      <c r="Y48" s="78"/>
      <c r="Z48" s="99"/>
      <c r="AA48" s="99"/>
      <c r="AB48" s="99"/>
      <c r="AC48" s="99"/>
      <c r="AD48" s="99"/>
    </row>
    <row r="49" spans="1:30" s="12" customFormat="1" ht="15.75">
      <c r="A49" s="12" t="s">
        <v>178</v>
      </c>
      <c r="B49" s="12" t="s">
        <v>113</v>
      </c>
      <c r="C49" s="267" t="str">
        <f t="shared" si="0"/>
        <v>KIDDIESMEDIANOProm</v>
      </c>
      <c r="D49" s="105" t="s">
        <v>88</v>
      </c>
      <c r="E49" s="105" t="s">
        <v>88</v>
      </c>
      <c r="F49" s="106">
        <f t="shared" ref="F49:X49" si="38">AVERAGE(F44:F48)</f>
        <v>27.548000000000002</v>
      </c>
      <c r="G49" s="107">
        <f t="shared" si="38"/>
        <v>524.57600000000002</v>
      </c>
      <c r="H49" s="107">
        <f t="shared" si="38"/>
        <v>369.6</v>
      </c>
      <c r="I49" s="107">
        <f t="shared" si="38"/>
        <v>10.143333333333333</v>
      </c>
      <c r="J49" s="107">
        <f t="shared" si="38"/>
        <v>27.381999999999998</v>
      </c>
      <c r="K49" s="107">
        <f t="shared" si="38"/>
        <v>0.15799999999999997</v>
      </c>
      <c r="L49" s="107">
        <f t="shared" si="38"/>
        <v>0.31</v>
      </c>
      <c r="M49" s="107">
        <f t="shared" si="38"/>
        <v>1.5339999999999998</v>
      </c>
      <c r="N49" s="107">
        <f t="shared" si="38"/>
        <v>2.0019999999999998</v>
      </c>
      <c r="O49" s="108">
        <f t="shared" si="38"/>
        <v>35</v>
      </c>
      <c r="P49" s="108">
        <f t="shared" si="38"/>
        <v>48.4</v>
      </c>
      <c r="Q49" s="108">
        <f t="shared" si="38"/>
        <v>74.2</v>
      </c>
      <c r="R49" s="108">
        <f t="shared" si="38"/>
        <v>157.6</v>
      </c>
      <c r="S49" s="108">
        <f t="shared" si="38"/>
        <v>168</v>
      </c>
      <c r="T49" s="108">
        <f t="shared" si="38"/>
        <v>193</v>
      </c>
      <c r="U49" s="108">
        <f t="shared" si="38"/>
        <v>214</v>
      </c>
      <c r="V49" s="155">
        <f t="shared" si="38"/>
        <v>0.65846153846153843</v>
      </c>
      <c r="W49" s="107">
        <f t="shared" si="38"/>
        <v>26.8</v>
      </c>
      <c r="X49" s="111">
        <f t="shared" si="38"/>
        <v>0.157</v>
      </c>
      <c r="Y49" s="112">
        <f>AVERAGE(F44:F48,J44:J48,W44:W48)</f>
        <v>27.40454545454546</v>
      </c>
      <c r="Z49" s="113">
        <f t="shared" ref="Z49" si="39">AVERAGE(Z44:Z48)</f>
        <v>180.66666666666666</v>
      </c>
      <c r="AA49" s="113">
        <f t="shared" ref="AA49" si="40">AVERAGE(AA44:AA48)</f>
        <v>361.33333333333331</v>
      </c>
      <c r="AB49" s="113">
        <f>AVERAGE(AB44:AB48)</f>
        <v>381</v>
      </c>
      <c r="AC49" s="113">
        <f>AVERAGE(AC44:AC48)</f>
        <v>148</v>
      </c>
      <c r="AD49" s="113">
        <f>AVERAGE(AD44:AD48)</f>
        <v>529</v>
      </c>
    </row>
    <row r="50" spans="1:30" s="12" customFormat="1" ht="15.75">
      <c r="A50" s="12" t="s">
        <v>178</v>
      </c>
      <c r="B50" s="12" t="s">
        <v>113</v>
      </c>
      <c r="C50" s="267" t="str">
        <f t="shared" si="0"/>
        <v>KIDDIESMEDIANOMáx</v>
      </c>
      <c r="D50" s="114" t="s">
        <v>111</v>
      </c>
      <c r="E50" s="114" t="s">
        <v>111</v>
      </c>
      <c r="F50" s="115">
        <f t="shared" ref="F50:X50" si="41">MAX(F44:F48)</f>
        <v>27.94</v>
      </c>
      <c r="G50" s="116">
        <f t="shared" si="41"/>
        <v>530.26</v>
      </c>
      <c r="H50" s="116">
        <f t="shared" si="41"/>
        <v>379.18</v>
      </c>
      <c r="I50" s="116">
        <f t="shared" si="41"/>
        <v>10.18</v>
      </c>
      <c r="J50" s="116">
        <f t="shared" si="41"/>
        <v>27.56</v>
      </c>
      <c r="K50" s="116">
        <f t="shared" si="41"/>
        <v>0.24</v>
      </c>
      <c r="L50" s="116">
        <f t="shared" si="41"/>
        <v>0.49</v>
      </c>
      <c r="M50" s="116">
        <f t="shared" si="41"/>
        <v>1.89</v>
      </c>
      <c r="N50" s="116">
        <f t="shared" si="41"/>
        <v>2.33</v>
      </c>
      <c r="O50" s="117">
        <f t="shared" si="41"/>
        <v>36</v>
      </c>
      <c r="P50" s="117">
        <f t="shared" si="41"/>
        <v>54</v>
      </c>
      <c r="Q50" s="117">
        <f t="shared" si="41"/>
        <v>78</v>
      </c>
      <c r="R50" s="117">
        <f t="shared" si="41"/>
        <v>166</v>
      </c>
      <c r="S50" s="117">
        <f t="shared" si="41"/>
        <v>175</v>
      </c>
      <c r="T50" s="117">
        <f t="shared" si="41"/>
        <v>195</v>
      </c>
      <c r="U50" s="117">
        <f t="shared" si="41"/>
        <v>220</v>
      </c>
      <c r="V50" s="116">
        <f t="shared" si="41"/>
        <v>0.67692307692307696</v>
      </c>
      <c r="W50" s="116">
        <f t="shared" si="41"/>
        <v>26.8</v>
      </c>
      <c r="X50" s="120">
        <f t="shared" si="41"/>
        <v>0.157</v>
      </c>
      <c r="Y50" s="121">
        <f>MAX(F44:F48,J44:J48,W44:W48)</f>
        <v>27.94</v>
      </c>
      <c r="Z50" s="119">
        <f t="shared" ref="Z50:AA50" si="42">MAX(Z44:Z48)</f>
        <v>182</v>
      </c>
      <c r="AA50" s="119">
        <f t="shared" si="42"/>
        <v>364</v>
      </c>
      <c r="AB50" s="119">
        <f>MAX(AB44:AB48)</f>
        <v>382</v>
      </c>
      <c r="AC50" s="119">
        <f>MAX(AC44:AC48)</f>
        <v>148</v>
      </c>
      <c r="AD50" s="119">
        <f>MAX(AD44:AD48)</f>
        <v>530</v>
      </c>
    </row>
    <row r="51" spans="1:30" s="12" customFormat="1" ht="16.5" thickBot="1">
      <c r="A51" s="12" t="s">
        <v>178</v>
      </c>
      <c r="B51" s="12" t="s">
        <v>113</v>
      </c>
      <c r="C51" s="267" t="str">
        <f t="shared" si="0"/>
        <v>KIDDIESMEDIANOMín</v>
      </c>
      <c r="D51" s="122" t="s">
        <v>115</v>
      </c>
      <c r="E51" s="114" t="s">
        <v>115</v>
      </c>
      <c r="F51" s="115">
        <f t="shared" ref="F51:X51" si="43">MIN(F44:F48)</f>
        <v>27.07</v>
      </c>
      <c r="G51" s="116">
        <f t="shared" si="43"/>
        <v>518.80999999999995</v>
      </c>
      <c r="H51" s="116">
        <f t="shared" si="43"/>
        <v>352.66</v>
      </c>
      <c r="I51" s="116">
        <f t="shared" si="43"/>
        <v>10.119999999999999</v>
      </c>
      <c r="J51" s="116">
        <f t="shared" si="43"/>
        <v>27.25</v>
      </c>
      <c r="K51" s="116">
        <f t="shared" si="43"/>
        <v>0.1</v>
      </c>
      <c r="L51" s="116">
        <f t="shared" si="43"/>
        <v>0.2</v>
      </c>
      <c r="M51" s="116">
        <f t="shared" si="43"/>
        <v>1.3</v>
      </c>
      <c r="N51" s="116">
        <f t="shared" si="43"/>
        <v>1.69</v>
      </c>
      <c r="O51" s="117">
        <f t="shared" si="43"/>
        <v>34</v>
      </c>
      <c r="P51" s="117">
        <f t="shared" si="43"/>
        <v>43</v>
      </c>
      <c r="Q51" s="117">
        <f t="shared" si="43"/>
        <v>65</v>
      </c>
      <c r="R51" s="117">
        <f t="shared" si="43"/>
        <v>147</v>
      </c>
      <c r="S51" s="117">
        <f t="shared" si="43"/>
        <v>160</v>
      </c>
      <c r="T51" s="117">
        <f t="shared" si="43"/>
        <v>190</v>
      </c>
      <c r="U51" s="117">
        <f t="shared" si="43"/>
        <v>210</v>
      </c>
      <c r="V51" s="116">
        <f t="shared" si="43"/>
        <v>0.64615384615384619</v>
      </c>
      <c r="W51" s="116">
        <f t="shared" si="43"/>
        <v>26.8</v>
      </c>
      <c r="X51" s="120">
        <f t="shared" si="43"/>
        <v>0.157</v>
      </c>
      <c r="Y51" s="121">
        <f>MIN(F44:F48,J44:J48,W44:W48)</f>
        <v>26.8</v>
      </c>
      <c r="Z51" s="124">
        <f t="shared" ref="Z51:AA51" si="44">MIN(Z44:Z48)</f>
        <v>180</v>
      </c>
      <c r="AA51" s="124">
        <f t="shared" si="44"/>
        <v>360</v>
      </c>
      <c r="AB51" s="124">
        <f>MIN(AB44:AB48)</f>
        <v>380</v>
      </c>
      <c r="AC51" s="124">
        <f>MIN(AC44:AC48)</f>
        <v>148</v>
      </c>
      <c r="AD51" s="124">
        <f>MIN(AD44:AD48)</f>
        <v>528</v>
      </c>
    </row>
    <row r="52" spans="1:30" s="12" customFormat="1" ht="17.25" thickBot="1">
      <c r="A52" s="12" t="s">
        <v>178</v>
      </c>
      <c r="B52" s="12" t="s">
        <v>116</v>
      </c>
      <c r="C52" s="267" t="str">
        <f t="shared" si="0"/>
        <v>KIDDIESGRANDE1</v>
      </c>
      <c r="D52" s="67">
        <v>1</v>
      </c>
      <c r="E52" s="68">
        <v>365</v>
      </c>
      <c r="F52" s="194">
        <v>31.82</v>
      </c>
      <c r="G52" s="195">
        <v>623.01</v>
      </c>
      <c r="H52" s="195">
        <v>484.19</v>
      </c>
      <c r="I52" s="191">
        <v>10.67</v>
      </c>
      <c r="J52" s="196">
        <v>33.15</v>
      </c>
      <c r="K52" s="197">
        <v>0.01</v>
      </c>
      <c r="L52" s="197">
        <v>0.57999999999999996</v>
      </c>
      <c r="M52" s="196">
        <v>2.14</v>
      </c>
      <c r="N52" s="198">
        <f>SUM(K52:M52)</f>
        <v>2.73</v>
      </c>
      <c r="O52" s="196">
        <v>39</v>
      </c>
      <c r="P52" s="196">
        <v>55</v>
      </c>
      <c r="Q52" s="196">
        <v>67</v>
      </c>
      <c r="R52" s="199">
        <f>SUM(O52:Q52)</f>
        <v>161</v>
      </c>
      <c r="S52" s="196">
        <v>170</v>
      </c>
      <c r="T52" s="196">
        <v>190</v>
      </c>
      <c r="U52" s="196">
        <v>225</v>
      </c>
      <c r="V52" s="171">
        <f>U52/E52</f>
        <v>0.61643835616438358</v>
      </c>
      <c r="W52" s="196">
        <v>29.36</v>
      </c>
      <c r="X52" s="200">
        <v>0.16500000000000001</v>
      </c>
      <c r="Y52" s="134"/>
      <c r="Z52" s="47">
        <v>187</v>
      </c>
      <c r="AA52" s="48">
        <v>374</v>
      </c>
      <c r="AB52" s="47">
        <v>403</v>
      </c>
      <c r="AC52" s="53">
        <v>148</v>
      </c>
      <c r="AD52" s="48">
        <v>551</v>
      </c>
    </row>
    <row r="53" spans="1:30" s="12" customFormat="1" ht="16.5">
      <c r="A53" s="12" t="s">
        <v>178</v>
      </c>
      <c r="B53" s="12" t="s">
        <v>116</v>
      </c>
      <c r="C53" s="267" t="str">
        <f t="shared" si="0"/>
        <v>KIDDIESGRANDE2</v>
      </c>
      <c r="D53" s="82">
        <v>2</v>
      </c>
      <c r="E53" s="68">
        <v>365</v>
      </c>
      <c r="F53" s="194">
        <v>30.73</v>
      </c>
      <c r="G53" s="195">
        <v>594.75</v>
      </c>
      <c r="H53" s="195">
        <v>426.65</v>
      </c>
      <c r="I53" s="191">
        <v>10.65</v>
      </c>
      <c r="J53" s="196">
        <v>31.17</v>
      </c>
      <c r="K53" s="197">
        <v>0.06</v>
      </c>
      <c r="L53" s="197">
        <v>0.21</v>
      </c>
      <c r="M53" s="196">
        <v>2.0699999999999998</v>
      </c>
      <c r="N53" s="198">
        <f>SUM(K53:M53)</f>
        <v>2.34</v>
      </c>
      <c r="O53" s="196">
        <v>23</v>
      </c>
      <c r="P53" s="196">
        <v>51</v>
      </c>
      <c r="Q53" s="196">
        <v>69</v>
      </c>
      <c r="R53" s="199">
        <f>SUM(O53:Q53)</f>
        <v>143</v>
      </c>
      <c r="S53" s="196">
        <v>170</v>
      </c>
      <c r="T53" s="196">
        <v>195</v>
      </c>
      <c r="U53" s="196">
        <v>235</v>
      </c>
      <c r="V53" s="173">
        <f>U53/E53</f>
        <v>0.64383561643835618</v>
      </c>
      <c r="W53" s="153"/>
      <c r="X53" s="153"/>
      <c r="Y53" s="134"/>
      <c r="Z53" s="49">
        <v>188</v>
      </c>
      <c r="AA53" s="50">
        <v>376</v>
      </c>
      <c r="AB53" s="49">
        <v>402</v>
      </c>
      <c r="AC53" s="51">
        <v>148</v>
      </c>
      <c r="AD53" s="50">
        <v>550</v>
      </c>
    </row>
    <row r="54" spans="1:30" s="12" customFormat="1" ht="16.5">
      <c r="A54" s="12" t="s">
        <v>178</v>
      </c>
      <c r="B54" s="12" t="s">
        <v>116</v>
      </c>
      <c r="C54" s="267" t="str">
        <f t="shared" si="0"/>
        <v>KIDDIESGRANDE3</v>
      </c>
      <c r="D54" s="82">
        <v>3</v>
      </c>
      <c r="E54" s="68">
        <v>365</v>
      </c>
      <c r="F54" s="194">
        <v>32.299999999999997</v>
      </c>
      <c r="G54" s="195">
        <v>621.84</v>
      </c>
      <c r="H54" s="195">
        <v>465.23</v>
      </c>
      <c r="I54" s="191">
        <v>10.7</v>
      </c>
      <c r="J54" s="196">
        <v>31.94</v>
      </c>
      <c r="K54" s="197">
        <v>0.06</v>
      </c>
      <c r="L54" s="197">
        <v>0.24</v>
      </c>
      <c r="M54" s="196">
        <v>1.51</v>
      </c>
      <c r="N54" s="198">
        <f>SUM(K54:M54)</f>
        <v>1.81</v>
      </c>
      <c r="O54" s="196">
        <v>24</v>
      </c>
      <c r="P54" s="196">
        <v>50</v>
      </c>
      <c r="Q54" s="196">
        <v>62</v>
      </c>
      <c r="R54" s="199">
        <f>SUM(O54:Q54)</f>
        <v>136</v>
      </c>
      <c r="S54" s="196">
        <v>170</v>
      </c>
      <c r="T54" s="196">
        <v>190</v>
      </c>
      <c r="U54" s="196">
        <v>225</v>
      </c>
      <c r="V54" s="173">
        <f>U54/E54</f>
        <v>0.61643835616438358</v>
      </c>
      <c r="W54" s="153"/>
      <c r="X54" s="153"/>
      <c r="Y54" s="134"/>
      <c r="Z54" s="282">
        <v>189</v>
      </c>
      <c r="AA54" s="283">
        <v>378</v>
      </c>
      <c r="AB54" s="282">
        <v>401</v>
      </c>
      <c r="AC54" s="284">
        <v>148</v>
      </c>
      <c r="AD54" s="283">
        <v>549</v>
      </c>
    </row>
    <row r="55" spans="1:30" s="12" customFormat="1" ht="16.5">
      <c r="A55" s="12" t="s">
        <v>178</v>
      </c>
      <c r="B55" s="12" t="s">
        <v>116</v>
      </c>
      <c r="C55" s="267" t="str">
        <f t="shared" si="0"/>
        <v>KIDDIESGRANDE4</v>
      </c>
      <c r="D55" s="82">
        <v>4</v>
      </c>
      <c r="E55" s="68">
        <v>365</v>
      </c>
      <c r="F55" s="72">
        <v>31.8</v>
      </c>
      <c r="G55" s="86">
        <v>621.30999999999995</v>
      </c>
      <c r="H55" s="86">
        <v>469.44</v>
      </c>
      <c r="I55" s="139"/>
      <c r="J55" s="87">
        <v>30.73</v>
      </c>
      <c r="K55" s="201">
        <v>0.06</v>
      </c>
      <c r="L55" s="201">
        <v>0.17</v>
      </c>
      <c r="M55" s="201">
        <v>1.02</v>
      </c>
      <c r="N55" s="198">
        <f>SUM(K55:M55)</f>
        <v>1.25</v>
      </c>
      <c r="O55" s="87">
        <v>30</v>
      </c>
      <c r="P55" s="87">
        <v>49</v>
      </c>
      <c r="Q55" s="87">
        <v>74</v>
      </c>
      <c r="R55" s="199">
        <f>SUM(O55:Q55)</f>
        <v>153</v>
      </c>
      <c r="S55" s="87">
        <v>175</v>
      </c>
      <c r="T55" s="87">
        <v>195</v>
      </c>
      <c r="U55" s="87">
        <v>230</v>
      </c>
      <c r="V55" s="173">
        <f>U55/E55</f>
        <v>0.63013698630136983</v>
      </c>
      <c r="W55" s="153"/>
      <c r="X55" s="153"/>
      <c r="Y55" s="134"/>
      <c r="Z55" s="97"/>
      <c r="AA55" s="98"/>
      <c r="AB55" s="97"/>
      <c r="AC55" s="99"/>
      <c r="AD55" s="98"/>
    </row>
    <row r="56" spans="1:30" s="12" customFormat="1" ht="17.25" thickBot="1">
      <c r="A56" s="12" t="s">
        <v>178</v>
      </c>
      <c r="B56" s="12" t="s">
        <v>116</v>
      </c>
      <c r="C56" s="267" t="str">
        <f t="shared" si="0"/>
        <v>KIDDIESGRANDE5</v>
      </c>
      <c r="D56" s="100">
        <v>5</v>
      </c>
      <c r="E56" s="68">
        <v>365</v>
      </c>
      <c r="F56" s="72">
        <v>30.56</v>
      </c>
      <c r="G56" s="86">
        <v>605.59</v>
      </c>
      <c r="H56" s="86">
        <v>454.35</v>
      </c>
      <c r="I56" s="140"/>
      <c r="J56" s="87">
        <v>31.5</v>
      </c>
      <c r="K56" s="201">
        <v>7.0000000000000007E-2</v>
      </c>
      <c r="L56" s="201">
        <v>0.21</v>
      </c>
      <c r="M56" s="87">
        <v>1.06</v>
      </c>
      <c r="N56" s="198">
        <f>SUM(K56:M56)</f>
        <v>1.34</v>
      </c>
      <c r="O56" s="87">
        <v>34</v>
      </c>
      <c r="P56" s="87">
        <v>54</v>
      </c>
      <c r="Q56" s="87">
        <v>74</v>
      </c>
      <c r="R56" s="199">
        <f>SUM(O56:Q56)</f>
        <v>162</v>
      </c>
      <c r="S56" s="87">
        <v>180</v>
      </c>
      <c r="T56" s="87">
        <v>200</v>
      </c>
      <c r="U56" s="87">
        <v>230</v>
      </c>
      <c r="V56" s="173">
        <f>U56/E56</f>
        <v>0.63013698630136983</v>
      </c>
      <c r="W56" s="154"/>
      <c r="X56" s="154"/>
      <c r="Y56" s="134"/>
      <c r="Z56" s="102"/>
      <c r="AA56" s="103"/>
      <c r="AB56" s="102"/>
      <c r="AC56" s="104"/>
      <c r="AD56" s="103"/>
    </row>
    <row r="57" spans="1:30" s="12" customFormat="1" ht="15.75">
      <c r="A57" s="12" t="s">
        <v>178</v>
      </c>
      <c r="B57" s="12" t="s">
        <v>116</v>
      </c>
      <c r="C57" s="267" t="str">
        <f t="shared" si="0"/>
        <v>KIDDIESGRANDEProm</v>
      </c>
      <c r="D57" s="105" t="s">
        <v>88</v>
      </c>
      <c r="E57" s="105" t="s">
        <v>88</v>
      </c>
      <c r="F57" s="106">
        <f t="shared" ref="F57:X57" si="45">AVERAGE(F52:F56)</f>
        <v>31.441999999999997</v>
      </c>
      <c r="G57" s="107">
        <f t="shared" si="45"/>
        <v>613.29999999999995</v>
      </c>
      <c r="H57" s="107">
        <f t="shared" si="45"/>
        <v>459.97200000000004</v>
      </c>
      <c r="I57" s="107">
        <f t="shared" si="45"/>
        <v>10.673333333333332</v>
      </c>
      <c r="J57" s="107">
        <f t="shared" si="45"/>
        <v>31.698</v>
      </c>
      <c r="K57" s="107">
        <f t="shared" si="45"/>
        <v>5.2000000000000005E-2</v>
      </c>
      <c r="L57" s="107">
        <f t="shared" si="45"/>
        <v>0.28199999999999992</v>
      </c>
      <c r="M57" s="107">
        <f t="shared" si="45"/>
        <v>1.56</v>
      </c>
      <c r="N57" s="107">
        <f t="shared" si="45"/>
        <v>1.8940000000000001</v>
      </c>
      <c r="O57" s="108">
        <f t="shared" si="45"/>
        <v>30</v>
      </c>
      <c r="P57" s="108">
        <f t="shared" si="45"/>
        <v>51.8</v>
      </c>
      <c r="Q57" s="108">
        <f t="shared" si="45"/>
        <v>69.2</v>
      </c>
      <c r="R57" s="108">
        <f t="shared" si="45"/>
        <v>151</v>
      </c>
      <c r="S57" s="108">
        <f t="shared" si="45"/>
        <v>173</v>
      </c>
      <c r="T57" s="108">
        <f t="shared" si="45"/>
        <v>194</v>
      </c>
      <c r="U57" s="108">
        <f t="shared" si="45"/>
        <v>229</v>
      </c>
      <c r="V57" s="155">
        <f t="shared" si="45"/>
        <v>0.62739726027397258</v>
      </c>
      <c r="W57" s="107">
        <f t="shared" si="45"/>
        <v>29.36</v>
      </c>
      <c r="X57" s="111">
        <f t="shared" si="45"/>
        <v>0.16500000000000001</v>
      </c>
      <c r="Y57" s="112">
        <f>AVERAGE(F52:F56,J52:J56,W52:W56)</f>
        <v>31.369090909090911</v>
      </c>
      <c r="Z57" s="113">
        <f t="shared" ref="Z57" si="46">AVERAGE(Z52:Z56)</f>
        <v>188</v>
      </c>
      <c r="AA57" s="113">
        <f t="shared" ref="AA57" si="47">AVERAGE(AA52:AA56)</f>
        <v>376</v>
      </c>
      <c r="AB57" s="113">
        <f>AVERAGE(AB52:AB56)</f>
        <v>402</v>
      </c>
      <c r="AC57" s="113">
        <f>AVERAGE(AC52:AC56)</f>
        <v>148</v>
      </c>
      <c r="AD57" s="113">
        <f>AVERAGE(AD52:AD56)</f>
        <v>550</v>
      </c>
    </row>
    <row r="58" spans="1:30" s="12" customFormat="1" ht="15.75">
      <c r="A58" s="12" t="s">
        <v>178</v>
      </c>
      <c r="B58" s="12" t="s">
        <v>116</v>
      </c>
      <c r="C58" s="267" t="str">
        <f t="shared" si="0"/>
        <v>KIDDIESGRANDEMáx</v>
      </c>
      <c r="D58" s="114" t="s">
        <v>111</v>
      </c>
      <c r="E58" s="114" t="s">
        <v>111</v>
      </c>
      <c r="F58" s="115">
        <f t="shared" ref="F58:X58" si="48">MAX(F52:F56)</f>
        <v>32.299999999999997</v>
      </c>
      <c r="G58" s="116">
        <f t="shared" si="48"/>
        <v>623.01</v>
      </c>
      <c r="H58" s="116">
        <f t="shared" si="48"/>
        <v>484.19</v>
      </c>
      <c r="I58" s="116">
        <f t="shared" si="48"/>
        <v>10.7</v>
      </c>
      <c r="J58" s="116">
        <f t="shared" si="48"/>
        <v>33.15</v>
      </c>
      <c r="K58" s="116">
        <f t="shared" si="48"/>
        <v>7.0000000000000007E-2</v>
      </c>
      <c r="L58" s="116">
        <f t="shared" si="48"/>
        <v>0.57999999999999996</v>
      </c>
      <c r="M58" s="116">
        <f t="shared" si="48"/>
        <v>2.14</v>
      </c>
      <c r="N58" s="116">
        <f t="shared" si="48"/>
        <v>2.73</v>
      </c>
      <c r="O58" s="117">
        <f t="shared" si="48"/>
        <v>39</v>
      </c>
      <c r="P58" s="117">
        <f t="shared" si="48"/>
        <v>55</v>
      </c>
      <c r="Q58" s="117">
        <f t="shared" si="48"/>
        <v>74</v>
      </c>
      <c r="R58" s="117">
        <f t="shared" si="48"/>
        <v>162</v>
      </c>
      <c r="S58" s="117">
        <f t="shared" si="48"/>
        <v>180</v>
      </c>
      <c r="T58" s="117">
        <f t="shared" si="48"/>
        <v>200</v>
      </c>
      <c r="U58" s="117">
        <f t="shared" si="48"/>
        <v>235</v>
      </c>
      <c r="V58" s="116">
        <f t="shared" si="48"/>
        <v>0.64383561643835618</v>
      </c>
      <c r="W58" s="116">
        <f t="shared" si="48"/>
        <v>29.36</v>
      </c>
      <c r="X58" s="120">
        <f t="shared" si="48"/>
        <v>0.16500000000000001</v>
      </c>
      <c r="Y58" s="121">
        <f>MAX(F52:F56,J52:J56,W52:W56)</f>
        <v>33.15</v>
      </c>
      <c r="Z58" s="119">
        <f t="shared" ref="Z58:AA58" si="49">MAX(Z52:Z56)</f>
        <v>189</v>
      </c>
      <c r="AA58" s="119">
        <f t="shared" si="49"/>
        <v>378</v>
      </c>
      <c r="AB58" s="119">
        <f>MAX(AB52:AB56)</f>
        <v>403</v>
      </c>
      <c r="AC58" s="119">
        <f>MAX(AC52:AC56)</f>
        <v>148</v>
      </c>
      <c r="AD58" s="119">
        <f>MAX(AD52:AD56)</f>
        <v>551</v>
      </c>
    </row>
    <row r="59" spans="1:30" s="12" customFormat="1" ht="16.5" thickBot="1">
      <c r="A59" s="12" t="s">
        <v>178</v>
      </c>
      <c r="B59" s="12" t="s">
        <v>116</v>
      </c>
      <c r="C59" s="267" t="str">
        <f t="shared" si="0"/>
        <v>KIDDIESGRANDEMín</v>
      </c>
      <c r="D59" s="122" t="s">
        <v>115</v>
      </c>
      <c r="E59" s="114" t="s">
        <v>115</v>
      </c>
      <c r="F59" s="115">
        <f t="shared" ref="F59:X59" si="50">MIN(F52:F56)</f>
        <v>30.56</v>
      </c>
      <c r="G59" s="116">
        <f t="shared" si="50"/>
        <v>594.75</v>
      </c>
      <c r="H59" s="116">
        <f t="shared" si="50"/>
        <v>426.65</v>
      </c>
      <c r="I59" s="116">
        <f t="shared" si="50"/>
        <v>10.65</v>
      </c>
      <c r="J59" s="116">
        <f t="shared" si="50"/>
        <v>30.73</v>
      </c>
      <c r="K59" s="116">
        <f t="shared" si="50"/>
        <v>0.01</v>
      </c>
      <c r="L59" s="116">
        <f t="shared" si="50"/>
        <v>0.17</v>
      </c>
      <c r="M59" s="116">
        <f t="shared" si="50"/>
        <v>1.02</v>
      </c>
      <c r="N59" s="116">
        <f t="shared" si="50"/>
        <v>1.25</v>
      </c>
      <c r="O59" s="117">
        <f t="shared" si="50"/>
        <v>23</v>
      </c>
      <c r="P59" s="117">
        <f t="shared" si="50"/>
        <v>49</v>
      </c>
      <c r="Q59" s="117">
        <f t="shared" si="50"/>
        <v>62</v>
      </c>
      <c r="R59" s="117">
        <f t="shared" si="50"/>
        <v>136</v>
      </c>
      <c r="S59" s="117">
        <f t="shared" si="50"/>
        <v>170</v>
      </c>
      <c r="T59" s="117">
        <f t="shared" si="50"/>
        <v>190</v>
      </c>
      <c r="U59" s="117">
        <f t="shared" si="50"/>
        <v>225</v>
      </c>
      <c r="V59" s="116">
        <f t="shared" si="50"/>
        <v>0.61643835616438358</v>
      </c>
      <c r="W59" s="116">
        <f t="shared" si="50"/>
        <v>29.36</v>
      </c>
      <c r="X59" s="120">
        <f t="shared" si="50"/>
        <v>0.16500000000000001</v>
      </c>
      <c r="Y59" s="121">
        <f>MIN(F52:F56,J52:J56,W52:W56)</f>
        <v>29.36</v>
      </c>
      <c r="Z59" s="124">
        <f t="shared" ref="Z59:AA59" si="51">MIN(Z52:Z56)</f>
        <v>187</v>
      </c>
      <c r="AA59" s="124">
        <f t="shared" si="51"/>
        <v>374</v>
      </c>
      <c r="AB59" s="124">
        <f>MIN(AB52:AB56)</f>
        <v>401</v>
      </c>
      <c r="AC59" s="124">
        <f>MIN(AC52:AC56)</f>
        <v>148</v>
      </c>
      <c r="AD59" s="124">
        <f>MIN(AD52:AD56)</f>
        <v>549</v>
      </c>
    </row>
    <row r="60" spans="1:30" s="12" customFormat="1" ht="17.25" thickBot="1">
      <c r="A60" s="12" t="s">
        <v>178</v>
      </c>
      <c r="B60" s="12" t="s">
        <v>118</v>
      </c>
      <c r="C60" s="267" t="str">
        <f t="shared" si="0"/>
        <v>KIDDIESEXTRA GRANDE1</v>
      </c>
      <c r="D60" s="67">
        <v>1</v>
      </c>
      <c r="E60" s="68">
        <v>400</v>
      </c>
      <c r="F60" s="193">
        <v>33.19</v>
      </c>
      <c r="G60" s="193">
        <v>677.49</v>
      </c>
      <c r="H60" s="196">
        <v>486.75</v>
      </c>
      <c r="I60" s="191">
        <v>10.36</v>
      </c>
      <c r="J60" s="196">
        <v>33.85</v>
      </c>
      <c r="K60" s="197">
        <v>7.0000000000000007E-2</v>
      </c>
      <c r="L60" s="196">
        <v>1.67</v>
      </c>
      <c r="M60" s="196">
        <v>5.25</v>
      </c>
      <c r="N60" s="199">
        <f>SUM(K60:M60)</f>
        <v>6.99</v>
      </c>
      <c r="O60" s="196">
        <v>54</v>
      </c>
      <c r="P60" s="196">
        <v>77</v>
      </c>
      <c r="Q60" s="196">
        <v>105</v>
      </c>
      <c r="R60" s="199">
        <f>SUM(O60:Q60)</f>
        <v>236</v>
      </c>
      <c r="S60" s="202">
        <v>175</v>
      </c>
      <c r="T60" s="202">
        <v>200</v>
      </c>
      <c r="U60" s="202">
        <v>255</v>
      </c>
      <c r="V60" s="171">
        <f>U60/E60</f>
        <v>0.63749999999999996</v>
      </c>
      <c r="W60" s="196">
        <v>33.909999999999997</v>
      </c>
      <c r="X60" s="200">
        <v>0.16800000000000001</v>
      </c>
      <c r="Y60" s="134"/>
      <c r="Z60" s="47">
        <v>192</v>
      </c>
      <c r="AA60" s="48">
        <v>384</v>
      </c>
      <c r="AB60" s="47">
        <v>417</v>
      </c>
      <c r="AC60" s="53">
        <v>148</v>
      </c>
      <c r="AD60" s="48">
        <v>565</v>
      </c>
    </row>
    <row r="61" spans="1:30" s="12" customFormat="1" ht="16.5">
      <c r="A61" s="12" t="s">
        <v>178</v>
      </c>
      <c r="B61" s="12" t="s">
        <v>118</v>
      </c>
      <c r="C61" s="267" t="str">
        <f t="shared" si="0"/>
        <v>KIDDIESEXTRA GRANDE2</v>
      </c>
      <c r="D61" s="82">
        <v>2</v>
      </c>
      <c r="E61" s="203">
        <v>400</v>
      </c>
      <c r="F61" s="193">
        <v>34.43</v>
      </c>
      <c r="G61" s="193">
        <v>718.25</v>
      </c>
      <c r="H61" s="196">
        <v>580.03</v>
      </c>
      <c r="I61" s="191">
        <v>10.36</v>
      </c>
      <c r="J61" s="196">
        <v>33.82</v>
      </c>
      <c r="K61" s="197">
        <v>0.09</v>
      </c>
      <c r="L61" s="196">
        <v>1.6</v>
      </c>
      <c r="M61" s="196">
        <v>3.96</v>
      </c>
      <c r="N61" s="199">
        <f>SUM(K61:M61)</f>
        <v>5.65</v>
      </c>
      <c r="O61" s="196">
        <v>49</v>
      </c>
      <c r="P61" s="196">
        <v>71</v>
      </c>
      <c r="Q61" s="196">
        <v>99</v>
      </c>
      <c r="R61" s="199">
        <f>SUM(O61:Q61)</f>
        <v>219</v>
      </c>
      <c r="S61" s="202">
        <v>160</v>
      </c>
      <c r="T61" s="202">
        <v>195</v>
      </c>
      <c r="U61" s="202">
        <v>260</v>
      </c>
      <c r="V61" s="173">
        <f>U61/E61</f>
        <v>0.65</v>
      </c>
      <c r="W61" s="153"/>
      <c r="X61" s="153"/>
      <c r="Y61" s="134"/>
      <c r="Z61" s="49">
        <v>193</v>
      </c>
      <c r="AA61" s="50">
        <v>386</v>
      </c>
      <c r="AB61" s="49">
        <v>415</v>
      </c>
      <c r="AC61" s="51">
        <v>148</v>
      </c>
      <c r="AD61" s="50">
        <v>563</v>
      </c>
    </row>
    <row r="62" spans="1:30" s="12" customFormat="1" ht="16.5">
      <c r="A62" s="12" t="s">
        <v>178</v>
      </c>
      <c r="B62" s="12" t="s">
        <v>118</v>
      </c>
      <c r="C62" s="267" t="str">
        <f t="shared" si="0"/>
        <v>KIDDIESEXTRA GRANDE3</v>
      </c>
      <c r="D62" s="82">
        <v>3</v>
      </c>
      <c r="E62" s="68">
        <v>400</v>
      </c>
      <c r="F62" s="193">
        <v>34.78</v>
      </c>
      <c r="G62" s="193">
        <v>699.64</v>
      </c>
      <c r="H62" s="196">
        <v>521.26</v>
      </c>
      <c r="I62" s="191">
        <v>10.66</v>
      </c>
      <c r="J62" s="196">
        <v>34.21</v>
      </c>
      <c r="K62" s="197">
        <v>0.18</v>
      </c>
      <c r="L62" s="196">
        <v>1.1100000000000001</v>
      </c>
      <c r="M62" s="196">
        <v>5.55</v>
      </c>
      <c r="N62" s="199">
        <f>SUM(K62:M62)</f>
        <v>6.84</v>
      </c>
      <c r="O62" s="196">
        <v>53</v>
      </c>
      <c r="P62" s="196">
        <v>72</v>
      </c>
      <c r="Q62" s="196">
        <v>98</v>
      </c>
      <c r="R62" s="199">
        <f>SUM(O62:Q62)</f>
        <v>223</v>
      </c>
      <c r="S62" s="202">
        <v>165</v>
      </c>
      <c r="T62" s="202">
        <v>195</v>
      </c>
      <c r="U62" s="202">
        <v>260</v>
      </c>
      <c r="V62" s="173">
        <f>U62/E62</f>
        <v>0.65</v>
      </c>
      <c r="W62" s="153"/>
      <c r="X62" s="153"/>
      <c r="Y62" s="134"/>
      <c r="Z62" s="282">
        <v>195</v>
      </c>
      <c r="AA62" s="283">
        <v>390</v>
      </c>
      <c r="AB62" s="282">
        <v>415</v>
      </c>
      <c r="AC62" s="284">
        <v>148</v>
      </c>
      <c r="AD62" s="283">
        <v>563</v>
      </c>
    </row>
    <row r="63" spans="1:30" s="12" customFormat="1" ht="16.5">
      <c r="A63" s="12" t="s">
        <v>178</v>
      </c>
      <c r="B63" s="12" t="s">
        <v>118</v>
      </c>
      <c r="C63" s="267" t="str">
        <f t="shared" si="0"/>
        <v>KIDDIESEXTRA GRANDE4</v>
      </c>
      <c r="D63" s="82">
        <v>4</v>
      </c>
      <c r="E63" s="203">
        <v>400</v>
      </c>
      <c r="F63" s="86">
        <v>33.979999999999997</v>
      </c>
      <c r="G63" s="86">
        <v>686.6</v>
      </c>
      <c r="H63" s="87">
        <v>507.26</v>
      </c>
      <c r="I63" s="139"/>
      <c r="J63" s="196">
        <v>33.840000000000003</v>
      </c>
      <c r="K63" s="197">
        <v>0.17</v>
      </c>
      <c r="L63" s="196">
        <v>0.92</v>
      </c>
      <c r="M63" s="196">
        <v>4.05</v>
      </c>
      <c r="N63" s="199">
        <f>SUM(K63:M63)</f>
        <v>5.14</v>
      </c>
      <c r="O63" s="87">
        <v>54</v>
      </c>
      <c r="P63" s="87">
        <v>77</v>
      </c>
      <c r="Q63" s="87">
        <v>102</v>
      </c>
      <c r="R63" s="199">
        <f>SUM(O63:Q63)</f>
        <v>233</v>
      </c>
      <c r="S63" s="202">
        <v>160</v>
      </c>
      <c r="T63" s="202">
        <v>185</v>
      </c>
      <c r="U63" s="202">
        <v>245</v>
      </c>
      <c r="V63" s="173">
        <f>U63/E63</f>
        <v>0.61250000000000004</v>
      </c>
      <c r="W63" s="153"/>
      <c r="X63" s="153"/>
      <c r="Y63" s="134"/>
      <c r="Z63" s="97"/>
      <c r="AA63" s="98"/>
      <c r="AB63" s="97"/>
      <c r="AC63" s="99"/>
      <c r="AD63" s="98"/>
    </row>
    <row r="64" spans="1:30" s="12" customFormat="1" ht="17.25" thickBot="1">
      <c r="A64" s="12" t="s">
        <v>178</v>
      </c>
      <c r="B64" s="12" t="s">
        <v>118</v>
      </c>
      <c r="C64" s="267" t="str">
        <f t="shared" si="0"/>
        <v>KIDDIESEXTRA GRANDE5</v>
      </c>
      <c r="D64" s="100">
        <v>5</v>
      </c>
      <c r="E64" s="68">
        <v>400</v>
      </c>
      <c r="F64" s="86">
        <v>34.950000000000003</v>
      </c>
      <c r="G64" s="86">
        <v>698.08</v>
      </c>
      <c r="H64" s="87">
        <v>502.5</v>
      </c>
      <c r="I64" s="140"/>
      <c r="J64" s="196">
        <v>34.520000000000003</v>
      </c>
      <c r="K64" s="197">
        <v>0.23</v>
      </c>
      <c r="L64" s="196">
        <v>1.25</v>
      </c>
      <c r="M64" s="196">
        <v>3.57</v>
      </c>
      <c r="N64" s="199">
        <f>SUM(K64:M64)</f>
        <v>5.05</v>
      </c>
      <c r="O64" s="87">
        <v>54</v>
      </c>
      <c r="P64" s="87">
        <v>71</v>
      </c>
      <c r="Q64" s="87">
        <v>103</v>
      </c>
      <c r="R64" s="199">
        <f>SUM(O64:Q64)</f>
        <v>228</v>
      </c>
      <c r="S64" s="202">
        <v>165</v>
      </c>
      <c r="T64" s="202">
        <v>190</v>
      </c>
      <c r="U64" s="202">
        <v>250</v>
      </c>
      <c r="V64" s="173">
        <f>U64/E64</f>
        <v>0.625</v>
      </c>
      <c r="W64" s="154"/>
      <c r="X64" s="154"/>
      <c r="Y64" s="134"/>
      <c r="Z64" s="102"/>
      <c r="AA64" s="103"/>
      <c r="AB64" s="102"/>
      <c r="AC64" s="104"/>
      <c r="AD64" s="103"/>
    </row>
    <row r="65" spans="1:30" s="12" customFormat="1" ht="15.75">
      <c r="A65" s="12" t="s">
        <v>178</v>
      </c>
      <c r="B65" s="12" t="s">
        <v>118</v>
      </c>
      <c r="C65" s="267" t="str">
        <f t="shared" si="0"/>
        <v>KIDDIESEXTRA GRANDEProm</v>
      </c>
      <c r="D65" s="105" t="s">
        <v>88</v>
      </c>
      <c r="E65" s="105" t="s">
        <v>88</v>
      </c>
      <c r="F65" s="106">
        <f t="shared" ref="F65:X65" si="52">AVERAGE(F60:F64)</f>
        <v>34.265999999999998</v>
      </c>
      <c r="G65" s="107">
        <f t="shared" si="52"/>
        <v>696.01199999999994</v>
      </c>
      <c r="H65" s="107">
        <f t="shared" si="52"/>
        <v>519.56000000000006</v>
      </c>
      <c r="I65" s="107">
        <f t="shared" si="52"/>
        <v>10.459999999999999</v>
      </c>
      <c r="J65" s="107">
        <f t="shared" si="52"/>
        <v>34.048000000000002</v>
      </c>
      <c r="K65" s="107">
        <f t="shared" si="52"/>
        <v>0.14799999999999999</v>
      </c>
      <c r="L65" s="107">
        <f t="shared" si="52"/>
        <v>1.31</v>
      </c>
      <c r="M65" s="107">
        <f t="shared" si="52"/>
        <v>4.4760000000000009</v>
      </c>
      <c r="N65" s="107">
        <f t="shared" si="52"/>
        <v>5.9340000000000002</v>
      </c>
      <c r="O65" s="108">
        <f t="shared" si="52"/>
        <v>52.8</v>
      </c>
      <c r="P65" s="108">
        <f t="shared" si="52"/>
        <v>73.599999999999994</v>
      </c>
      <c r="Q65" s="108">
        <f t="shared" si="52"/>
        <v>101.4</v>
      </c>
      <c r="R65" s="108">
        <f t="shared" si="52"/>
        <v>227.8</v>
      </c>
      <c r="S65" s="108">
        <f t="shared" si="52"/>
        <v>165</v>
      </c>
      <c r="T65" s="108">
        <f t="shared" si="52"/>
        <v>193</v>
      </c>
      <c r="U65" s="108">
        <f t="shared" si="52"/>
        <v>254</v>
      </c>
      <c r="V65" s="155">
        <f t="shared" si="52"/>
        <v>0.63500000000000001</v>
      </c>
      <c r="W65" s="107">
        <f t="shared" si="52"/>
        <v>33.909999999999997</v>
      </c>
      <c r="X65" s="111">
        <f t="shared" si="52"/>
        <v>0.16800000000000001</v>
      </c>
      <c r="Y65" s="112">
        <f>AVERAGE(F60:F64,J60:J64,W60:W64)</f>
        <v>34.134545454545446</v>
      </c>
      <c r="Z65" s="113">
        <f t="shared" ref="Z65" si="53">AVERAGE(Z60:Z64)</f>
        <v>193.33333333333334</v>
      </c>
      <c r="AA65" s="113">
        <f t="shared" ref="AA65" si="54">AVERAGE(AA60:AA64)</f>
        <v>386.66666666666669</v>
      </c>
      <c r="AB65" s="113">
        <f>AVERAGE(AB60:AB64)</f>
        <v>415.66666666666669</v>
      </c>
      <c r="AC65" s="113">
        <f>AVERAGE(AC60:AC64)</f>
        <v>148</v>
      </c>
      <c r="AD65" s="113">
        <f>AVERAGE(AD60:AD64)</f>
        <v>563.66666666666663</v>
      </c>
    </row>
    <row r="66" spans="1:30" s="12" customFormat="1" ht="15.75">
      <c r="A66" s="12" t="s">
        <v>178</v>
      </c>
      <c r="B66" s="12" t="s">
        <v>118</v>
      </c>
      <c r="C66" s="267" t="str">
        <f t="shared" si="0"/>
        <v>KIDDIESEXTRA GRANDEMáx</v>
      </c>
      <c r="D66" s="114" t="s">
        <v>111</v>
      </c>
      <c r="E66" s="114" t="s">
        <v>111</v>
      </c>
      <c r="F66" s="115">
        <f t="shared" ref="F66:X66" si="55">MAX(F60:F64)</f>
        <v>34.950000000000003</v>
      </c>
      <c r="G66" s="116">
        <f t="shared" si="55"/>
        <v>718.25</v>
      </c>
      <c r="H66" s="116">
        <f t="shared" si="55"/>
        <v>580.03</v>
      </c>
      <c r="I66" s="116">
        <f t="shared" si="55"/>
        <v>10.66</v>
      </c>
      <c r="J66" s="116">
        <f t="shared" si="55"/>
        <v>34.520000000000003</v>
      </c>
      <c r="K66" s="116">
        <f t="shared" si="55"/>
        <v>0.23</v>
      </c>
      <c r="L66" s="116">
        <f t="shared" si="55"/>
        <v>1.67</v>
      </c>
      <c r="M66" s="116">
        <f t="shared" si="55"/>
        <v>5.55</v>
      </c>
      <c r="N66" s="116">
        <f t="shared" si="55"/>
        <v>6.99</v>
      </c>
      <c r="O66" s="117">
        <f t="shared" si="55"/>
        <v>54</v>
      </c>
      <c r="P66" s="117">
        <f t="shared" si="55"/>
        <v>77</v>
      </c>
      <c r="Q66" s="117">
        <f t="shared" si="55"/>
        <v>105</v>
      </c>
      <c r="R66" s="117">
        <f t="shared" si="55"/>
        <v>236</v>
      </c>
      <c r="S66" s="117">
        <f t="shared" si="55"/>
        <v>175</v>
      </c>
      <c r="T66" s="117">
        <f t="shared" si="55"/>
        <v>200</v>
      </c>
      <c r="U66" s="117">
        <f t="shared" si="55"/>
        <v>260</v>
      </c>
      <c r="V66" s="116">
        <f t="shared" si="55"/>
        <v>0.65</v>
      </c>
      <c r="W66" s="116">
        <f t="shared" si="55"/>
        <v>33.909999999999997</v>
      </c>
      <c r="X66" s="120">
        <f t="shared" si="55"/>
        <v>0.16800000000000001</v>
      </c>
      <c r="Y66" s="121">
        <f>MAX(F60:F64,J60:J64,W60:W64)</f>
        <v>34.950000000000003</v>
      </c>
      <c r="Z66" s="119">
        <f t="shared" ref="Z66:AA66" si="56">MAX(Z60:Z64)</f>
        <v>195</v>
      </c>
      <c r="AA66" s="119">
        <f t="shared" si="56"/>
        <v>390</v>
      </c>
      <c r="AB66" s="119">
        <f>MAX(AB60:AB64)</f>
        <v>417</v>
      </c>
      <c r="AC66" s="119">
        <f>MAX(AC60:AC64)</f>
        <v>148</v>
      </c>
      <c r="AD66" s="119">
        <f>MAX(AD60:AD64)</f>
        <v>565</v>
      </c>
    </row>
    <row r="67" spans="1:30" s="12" customFormat="1" ht="16.5" thickBot="1">
      <c r="A67" s="12" t="s">
        <v>178</v>
      </c>
      <c r="B67" s="12" t="s">
        <v>118</v>
      </c>
      <c r="C67" s="267" t="str">
        <f t="shared" si="0"/>
        <v>KIDDIESEXTRA GRANDEMín</v>
      </c>
      <c r="D67" s="122" t="s">
        <v>115</v>
      </c>
      <c r="E67" s="114" t="s">
        <v>115</v>
      </c>
      <c r="F67" s="115">
        <f t="shared" ref="F67:X67" si="57">MIN(F60:F64)</f>
        <v>33.19</v>
      </c>
      <c r="G67" s="116">
        <f t="shared" si="57"/>
        <v>677.49</v>
      </c>
      <c r="H67" s="116">
        <f t="shared" si="57"/>
        <v>486.75</v>
      </c>
      <c r="I67" s="116">
        <f t="shared" si="57"/>
        <v>10.36</v>
      </c>
      <c r="J67" s="116">
        <f t="shared" si="57"/>
        <v>33.82</v>
      </c>
      <c r="K67" s="116">
        <f t="shared" si="57"/>
        <v>7.0000000000000007E-2</v>
      </c>
      <c r="L67" s="116">
        <f t="shared" si="57"/>
        <v>0.92</v>
      </c>
      <c r="M67" s="116">
        <f t="shared" si="57"/>
        <v>3.57</v>
      </c>
      <c r="N67" s="116">
        <f t="shared" si="57"/>
        <v>5.05</v>
      </c>
      <c r="O67" s="117">
        <f t="shared" si="57"/>
        <v>49</v>
      </c>
      <c r="P67" s="117">
        <f t="shared" si="57"/>
        <v>71</v>
      </c>
      <c r="Q67" s="117">
        <f t="shared" si="57"/>
        <v>98</v>
      </c>
      <c r="R67" s="117">
        <f t="shared" si="57"/>
        <v>219</v>
      </c>
      <c r="S67" s="117">
        <f t="shared" si="57"/>
        <v>160</v>
      </c>
      <c r="T67" s="117">
        <f t="shared" si="57"/>
        <v>185</v>
      </c>
      <c r="U67" s="117">
        <f t="shared" si="57"/>
        <v>245</v>
      </c>
      <c r="V67" s="116">
        <f t="shared" si="57"/>
        <v>0.61250000000000004</v>
      </c>
      <c r="W67" s="116">
        <f t="shared" si="57"/>
        <v>33.909999999999997</v>
      </c>
      <c r="X67" s="120">
        <f t="shared" si="57"/>
        <v>0.16800000000000001</v>
      </c>
      <c r="Y67" s="121">
        <f>MIN(F60:F64,J60:J64,W60:W64)</f>
        <v>33.19</v>
      </c>
      <c r="Z67" s="124">
        <f t="shared" ref="Z67:AA67" si="58">MIN(Z60:Z64)</f>
        <v>192</v>
      </c>
      <c r="AA67" s="124">
        <f t="shared" si="58"/>
        <v>384</v>
      </c>
      <c r="AB67" s="124">
        <f>MIN(AB60:AB64)</f>
        <v>415</v>
      </c>
      <c r="AC67" s="124">
        <f>MIN(AC60:AC64)</f>
        <v>148</v>
      </c>
      <c r="AD67" s="124">
        <f>MIN(AD60:AD64)</f>
        <v>563</v>
      </c>
    </row>
    <row r="68" spans="1:30" s="12" customFormat="1" ht="17.25" thickBot="1">
      <c r="A68" s="66" t="s">
        <v>140</v>
      </c>
      <c r="B68" s="66" t="s">
        <v>177</v>
      </c>
      <c r="C68" s="66" t="str">
        <f t="shared" ref="C68:C131" si="59">A68&amp;B68&amp;D68</f>
        <v>SUAVELASTICCHICO1</v>
      </c>
      <c r="D68" s="67">
        <v>1</v>
      </c>
      <c r="E68" s="68">
        <v>305</v>
      </c>
      <c r="F68" s="204">
        <v>22.51</v>
      </c>
      <c r="G68" s="205">
        <v>424</v>
      </c>
      <c r="H68" s="167">
        <v>300.64999999999998</v>
      </c>
      <c r="I68" s="165">
        <v>8.7799999999999994</v>
      </c>
      <c r="J68" s="167">
        <v>22.39</v>
      </c>
      <c r="K68" s="167">
        <v>0.01</v>
      </c>
      <c r="L68" s="168">
        <v>0.23</v>
      </c>
      <c r="M68" s="165">
        <v>1.87</v>
      </c>
      <c r="N68" s="169">
        <f>SUM(K68:M68)</f>
        <v>2.1100000000000003</v>
      </c>
      <c r="O68" s="165">
        <v>32</v>
      </c>
      <c r="P68" s="165">
        <v>47</v>
      </c>
      <c r="Q68" s="165">
        <v>69</v>
      </c>
      <c r="R68" s="169">
        <f>SUM(O68:Q68)</f>
        <v>148</v>
      </c>
      <c r="S68" s="170">
        <v>145</v>
      </c>
      <c r="T68" s="170">
        <v>175</v>
      </c>
      <c r="U68" s="170">
        <v>215</v>
      </c>
      <c r="V68" s="171">
        <f>U68/E68</f>
        <v>0.70491803278688525</v>
      </c>
      <c r="W68" s="165">
        <v>22.94</v>
      </c>
      <c r="X68" s="172">
        <v>0.14599999999999999</v>
      </c>
      <c r="Y68" s="134"/>
      <c r="Z68" s="278">
        <v>180</v>
      </c>
      <c r="AA68" s="48">
        <v>360</v>
      </c>
      <c r="AB68" s="278">
        <v>325</v>
      </c>
      <c r="AC68" s="280">
        <v>150</v>
      </c>
      <c r="AD68" s="48">
        <v>475</v>
      </c>
    </row>
    <row r="69" spans="1:30" s="12" customFormat="1" ht="16.5">
      <c r="A69" s="66" t="s">
        <v>140</v>
      </c>
      <c r="B69" s="66" t="s">
        <v>177</v>
      </c>
      <c r="C69" s="66" t="str">
        <f t="shared" si="59"/>
        <v>SUAVELASTICCHICO2</v>
      </c>
      <c r="D69" s="82">
        <v>2</v>
      </c>
      <c r="E69" s="68">
        <v>305</v>
      </c>
      <c r="F69" s="204">
        <v>23.04</v>
      </c>
      <c r="G69" s="167">
        <v>427.04</v>
      </c>
      <c r="H69" s="167">
        <v>287.77</v>
      </c>
      <c r="I69" s="165">
        <v>8.65</v>
      </c>
      <c r="J69" s="167">
        <v>23.44</v>
      </c>
      <c r="K69" s="167">
        <v>0.02</v>
      </c>
      <c r="L69" s="168">
        <v>0.39</v>
      </c>
      <c r="M69" s="165">
        <v>2.2000000000000002</v>
      </c>
      <c r="N69" s="169">
        <f>SUM(K69:M69)</f>
        <v>2.6100000000000003</v>
      </c>
      <c r="O69" s="165">
        <v>31</v>
      </c>
      <c r="P69" s="165">
        <v>51</v>
      </c>
      <c r="Q69" s="165">
        <v>67</v>
      </c>
      <c r="R69" s="169">
        <f>SUM(O69:Q69)</f>
        <v>149</v>
      </c>
      <c r="S69" s="170">
        <v>150</v>
      </c>
      <c r="T69" s="170">
        <v>180</v>
      </c>
      <c r="U69" s="170">
        <v>230</v>
      </c>
      <c r="V69" s="173">
        <f>U69/E69</f>
        <v>0.75409836065573765</v>
      </c>
      <c r="W69" s="153"/>
      <c r="X69" s="153"/>
      <c r="Y69" s="134"/>
      <c r="Z69" s="279">
        <v>180</v>
      </c>
      <c r="AA69" s="50">
        <v>360</v>
      </c>
      <c r="AB69" s="279">
        <v>326</v>
      </c>
      <c r="AC69" s="281">
        <v>150</v>
      </c>
      <c r="AD69" s="50">
        <v>476</v>
      </c>
    </row>
    <row r="70" spans="1:30" s="12" customFormat="1" ht="16.5">
      <c r="A70" s="66" t="s">
        <v>140</v>
      </c>
      <c r="B70" s="66" t="s">
        <v>177</v>
      </c>
      <c r="C70" s="66" t="str">
        <f t="shared" si="59"/>
        <v>SUAVELASTICCHICO3</v>
      </c>
      <c r="D70" s="82">
        <v>3</v>
      </c>
      <c r="E70" s="68">
        <v>305</v>
      </c>
      <c r="F70" s="204">
        <v>23.27</v>
      </c>
      <c r="G70" s="205">
        <v>439.26</v>
      </c>
      <c r="H70" s="167">
        <v>303.33999999999997</v>
      </c>
      <c r="I70" s="165">
        <v>8.77</v>
      </c>
      <c r="J70" s="167">
        <v>23.13</v>
      </c>
      <c r="K70" s="167">
        <v>0.05</v>
      </c>
      <c r="L70" s="168">
        <v>0.12</v>
      </c>
      <c r="M70" s="165">
        <v>1.93</v>
      </c>
      <c r="N70" s="169">
        <f>SUM(K70:M70)</f>
        <v>2.1</v>
      </c>
      <c r="O70" s="165">
        <v>37</v>
      </c>
      <c r="P70" s="165">
        <v>58</v>
      </c>
      <c r="Q70" s="165">
        <v>87</v>
      </c>
      <c r="R70" s="169">
        <f>SUM(O70:Q70)</f>
        <v>182</v>
      </c>
      <c r="S70" s="170">
        <v>145</v>
      </c>
      <c r="T70" s="170">
        <v>180</v>
      </c>
      <c r="U70" s="170">
        <v>220</v>
      </c>
      <c r="V70" s="173">
        <f>U70/E70</f>
        <v>0.72131147540983609</v>
      </c>
      <c r="W70" s="153"/>
      <c r="X70" s="153"/>
      <c r="Y70" s="134"/>
      <c r="Z70" s="285">
        <v>182</v>
      </c>
      <c r="AA70" s="283">
        <v>364</v>
      </c>
      <c r="AB70" s="285">
        <v>325</v>
      </c>
      <c r="AC70" s="286">
        <v>150</v>
      </c>
      <c r="AD70" s="283">
        <v>475</v>
      </c>
    </row>
    <row r="71" spans="1:30" s="12" customFormat="1" ht="16.5">
      <c r="A71" s="66" t="s">
        <v>140</v>
      </c>
      <c r="B71" s="66" t="s">
        <v>177</v>
      </c>
      <c r="C71" s="66" t="str">
        <f t="shared" si="59"/>
        <v>SUAVELASTICCHICO4</v>
      </c>
      <c r="D71" s="82">
        <v>4</v>
      </c>
      <c r="E71" s="68">
        <v>305</v>
      </c>
      <c r="F71" s="206">
        <v>22.78</v>
      </c>
      <c r="G71" s="179">
        <v>428.44</v>
      </c>
      <c r="H71" s="179">
        <v>296.52999999999997</v>
      </c>
      <c r="I71" s="139"/>
      <c r="J71" s="179">
        <v>22.71</v>
      </c>
      <c r="K71" s="179">
        <v>0.03</v>
      </c>
      <c r="L71" s="207">
        <v>0.1</v>
      </c>
      <c r="M71" s="180">
        <v>1.91</v>
      </c>
      <c r="N71" s="169">
        <f>SUM(K71:M71)</f>
        <v>2.04</v>
      </c>
      <c r="O71" s="180">
        <v>36</v>
      </c>
      <c r="P71" s="180">
        <v>60</v>
      </c>
      <c r="Q71" s="180">
        <v>78</v>
      </c>
      <c r="R71" s="169">
        <f>SUM(O71:Q71)</f>
        <v>174</v>
      </c>
      <c r="S71" s="181">
        <v>140</v>
      </c>
      <c r="T71" s="181">
        <v>175</v>
      </c>
      <c r="U71" s="181">
        <v>230</v>
      </c>
      <c r="V71" s="173">
        <f>U71/E71</f>
        <v>0.75409836065573765</v>
      </c>
      <c r="W71" s="153"/>
      <c r="X71" s="153"/>
      <c r="Y71" s="134"/>
      <c r="Z71" s="97"/>
      <c r="AA71" s="98"/>
      <c r="AB71" s="97"/>
      <c r="AC71" s="99"/>
      <c r="AD71" s="98"/>
    </row>
    <row r="72" spans="1:30" s="12" customFormat="1" ht="17.25" thickBot="1">
      <c r="A72" s="66" t="s">
        <v>140</v>
      </c>
      <c r="B72" s="66" t="s">
        <v>177</v>
      </c>
      <c r="C72" s="66" t="str">
        <f t="shared" si="59"/>
        <v>SUAVELASTICCHICO5</v>
      </c>
      <c r="D72" s="100">
        <v>5</v>
      </c>
      <c r="E72" s="68">
        <v>305</v>
      </c>
      <c r="F72" s="206">
        <v>24.72</v>
      </c>
      <c r="G72" s="179">
        <v>454.13</v>
      </c>
      <c r="H72" s="179">
        <v>295.82</v>
      </c>
      <c r="I72" s="140"/>
      <c r="J72" s="179">
        <v>22.66</v>
      </c>
      <c r="K72" s="179">
        <v>0.03</v>
      </c>
      <c r="L72" s="207">
        <v>0.17</v>
      </c>
      <c r="M72" s="180">
        <v>1.93</v>
      </c>
      <c r="N72" s="169">
        <f>SUM(K72:M72)</f>
        <v>2.13</v>
      </c>
      <c r="O72" s="180">
        <v>32</v>
      </c>
      <c r="P72" s="180">
        <v>52</v>
      </c>
      <c r="Q72" s="180">
        <v>74</v>
      </c>
      <c r="R72" s="169">
        <f>SUM(O72:Q72)</f>
        <v>158</v>
      </c>
      <c r="S72" s="181">
        <v>140</v>
      </c>
      <c r="T72" s="181">
        <v>175</v>
      </c>
      <c r="U72" s="181">
        <v>225</v>
      </c>
      <c r="V72" s="173">
        <f>U72/E72</f>
        <v>0.73770491803278693</v>
      </c>
      <c r="W72" s="154"/>
      <c r="X72" s="154"/>
      <c r="Y72" s="134"/>
      <c r="Z72" s="102"/>
      <c r="AA72" s="103"/>
      <c r="AB72" s="102"/>
      <c r="AC72" s="104"/>
      <c r="AD72" s="103"/>
    </row>
    <row r="73" spans="1:30" s="12" customFormat="1" ht="15.75">
      <c r="A73" s="66" t="s">
        <v>140</v>
      </c>
      <c r="B73" s="66" t="s">
        <v>177</v>
      </c>
      <c r="C73" s="66" t="str">
        <f t="shared" si="59"/>
        <v>SUAVELASTICCHICOProm</v>
      </c>
      <c r="D73" s="105" t="s">
        <v>88</v>
      </c>
      <c r="E73" s="105" t="s">
        <v>88</v>
      </c>
      <c r="F73" s="106">
        <f t="shared" ref="F73:X73" si="60">AVERAGE(F68:F72)</f>
        <v>23.263999999999999</v>
      </c>
      <c r="G73" s="107">
        <f t="shared" si="60"/>
        <v>434.57399999999996</v>
      </c>
      <c r="H73" s="107">
        <f t="shared" si="60"/>
        <v>296.822</v>
      </c>
      <c r="I73" s="107">
        <f t="shared" si="60"/>
        <v>8.7333333333333325</v>
      </c>
      <c r="J73" s="107">
        <f t="shared" si="60"/>
        <v>22.865999999999996</v>
      </c>
      <c r="K73" s="107">
        <f t="shared" si="60"/>
        <v>2.8000000000000004E-2</v>
      </c>
      <c r="L73" s="107">
        <f t="shared" si="60"/>
        <v>0.20200000000000001</v>
      </c>
      <c r="M73" s="107">
        <f t="shared" si="60"/>
        <v>1.968</v>
      </c>
      <c r="N73" s="107">
        <f t="shared" si="60"/>
        <v>2.1979999999999995</v>
      </c>
      <c r="O73" s="108">
        <f t="shared" si="60"/>
        <v>33.6</v>
      </c>
      <c r="P73" s="108">
        <f t="shared" si="60"/>
        <v>53.6</v>
      </c>
      <c r="Q73" s="108">
        <f t="shared" si="60"/>
        <v>75</v>
      </c>
      <c r="R73" s="108">
        <f t="shared" si="60"/>
        <v>162.19999999999999</v>
      </c>
      <c r="S73" s="108">
        <f t="shared" si="60"/>
        <v>144</v>
      </c>
      <c r="T73" s="108">
        <f t="shared" si="60"/>
        <v>177</v>
      </c>
      <c r="U73" s="108">
        <f t="shared" si="60"/>
        <v>224</v>
      </c>
      <c r="V73" s="155">
        <f t="shared" si="60"/>
        <v>0.73442622950819669</v>
      </c>
      <c r="W73" s="107">
        <f t="shared" si="60"/>
        <v>22.94</v>
      </c>
      <c r="X73" s="111">
        <f t="shared" si="60"/>
        <v>0.14599999999999999</v>
      </c>
      <c r="Y73" s="112">
        <f>AVERAGE(F68:F72,J68:J72,W68:W72)</f>
        <v>23.053636363636361</v>
      </c>
      <c r="Z73" s="113">
        <f t="shared" ref="Z73" si="61">AVERAGE(Z68:Z72)</f>
        <v>180.66666666666666</v>
      </c>
      <c r="AA73" s="113">
        <f t="shared" ref="AA73" si="62">AVERAGE(AA68:AA72)</f>
        <v>361.33333333333331</v>
      </c>
      <c r="AB73" s="113">
        <f>AVERAGE(AB68:AB72)</f>
        <v>325.33333333333331</v>
      </c>
      <c r="AC73" s="113">
        <f>AVERAGE(AC68:AC72)</f>
        <v>150</v>
      </c>
      <c r="AD73" s="113">
        <f>AVERAGE(AD68:AD72)</f>
        <v>475.33333333333331</v>
      </c>
    </row>
    <row r="74" spans="1:30" s="12" customFormat="1" ht="15.75">
      <c r="A74" s="66" t="s">
        <v>140</v>
      </c>
      <c r="B74" s="66" t="s">
        <v>177</v>
      </c>
      <c r="C74" s="66" t="str">
        <f t="shared" si="59"/>
        <v>SUAVELASTICCHICOMáx</v>
      </c>
      <c r="D74" s="114" t="s">
        <v>111</v>
      </c>
      <c r="E74" s="114" t="s">
        <v>111</v>
      </c>
      <c r="F74" s="115">
        <f t="shared" ref="F74:X74" si="63">MAX(F68:F72)</f>
        <v>24.72</v>
      </c>
      <c r="G74" s="116">
        <f t="shared" si="63"/>
        <v>454.13</v>
      </c>
      <c r="H74" s="116">
        <f t="shared" si="63"/>
        <v>303.33999999999997</v>
      </c>
      <c r="I74" s="116">
        <f t="shared" si="63"/>
        <v>8.7799999999999994</v>
      </c>
      <c r="J74" s="116">
        <f t="shared" si="63"/>
        <v>23.44</v>
      </c>
      <c r="K74" s="116">
        <f t="shared" si="63"/>
        <v>0.05</v>
      </c>
      <c r="L74" s="116">
        <f t="shared" si="63"/>
        <v>0.39</v>
      </c>
      <c r="M74" s="116">
        <f t="shared" si="63"/>
        <v>2.2000000000000002</v>
      </c>
      <c r="N74" s="116">
        <f t="shared" si="63"/>
        <v>2.6100000000000003</v>
      </c>
      <c r="O74" s="117">
        <f t="shared" si="63"/>
        <v>37</v>
      </c>
      <c r="P74" s="117">
        <f t="shared" si="63"/>
        <v>60</v>
      </c>
      <c r="Q74" s="117">
        <f t="shared" si="63"/>
        <v>87</v>
      </c>
      <c r="R74" s="117">
        <f t="shared" si="63"/>
        <v>182</v>
      </c>
      <c r="S74" s="117">
        <f t="shared" si="63"/>
        <v>150</v>
      </c>
      <c r="T74" s="117">
        <f t="shared" si="63"/>
        <v>180</v>
      </c>
      <c r="U74" s="117">
        <f t="shared" si="63"/>
        <v>230</v>
      </c>
      <c r="V74" s="116">
        <f t="shared" si="63"/>
        <v>0.75409836065573765</v>
      </c>
      <c r="W74" s="116">
        <f t="shared" si="63"/>
        <v>22.94</v>
      </c>
      <c r="X74" s="120">
        <f t="shared" si="63"/>
        <v>0.14599999999999999</v>
      </c>
      <c r="Y74" s="121">
        <f>MAX(F68:F72,J68:J72,W68:W72)</f>
        <v>24.72</v>
      </c>
      <c r="Z74" s="119">
        <f t="shared" ref="Z74:AA74" si="64">MAX(Z68:Z72)</f>
        <v>182</v>
      </c>
      <c r="AA74" s="119">
        <f t="shared" si="64"/>
        <v>364</v>
      </c>
      <c r="AB74" s="119">
        <f>MAX(AB68:AB72)</f>
        <v>326</v>
      </c>
      <c r="AC74" s="119">
        <f>MAX(AC68:AC72)</f>
        <v>150</v>
      </c>
      <c r="AD74" s="119">
        <f>MAX(AD68:AD72)</f>
        <v>476</v>
      </c>
    </row>
    <row r="75" spans="1:30" s="12" customFormat="1" ht="16.5" thickBot="1">
      <c r="A75" s="66" t="s">
        <v>140</v>
      </c>
      <c r="B75" s="66" t="s">
        <v>177</v>
      </c>
      <c r="C75" s="66" t="str">
        <f t="shared" si="59"/>
        <v>SUAVELASTICCHICOMín</v>
      </c>
      <c r="D75" s="122" t="s">
        <v>115</v>
      </c>
      <c r="E75" s="114" t="s">
        <v>115</v>
      </c>
      <c r="F75" s="115">
        <f t="shared" ref="F75:X75" si="65">MIN(F68:F72)</f>
        <v>22.51</v>
      </c>
      <c r="G75" s="116">
        <f t="shared" si="65"/>
        <v>424</v>
      </c>
      <c r="H75" s="116">
        <f t="shared" si="65"/>
        <v>287.77</v>
      </c>
      <c r="I75" s="116">
        <f t="shared" si="65"/>
        <v>8.65</v>
      </c>
      <c r="J75" s="116">
        <f t="shared" si="65"/>
        <v>22.39</v>
      </c>
      <c r="K75" s="116">
        <f t="shared" si="65"/>
        <v>0.01</v>
      </c>
      <c r="L75" s="116">
        <f t="shared" si="65"/>
        <v>0.1</v>
      </c>
      <c r="M75" s="116">
        <f t="shared" si="65"/>
        <v>1.87</v>
      </c>
      <c r="N75" s="116">
        <f t="shared" si="65"/>
        <v>2.04</v>
      </c>
      <c r="O75" s="117">
        <f t="shared" si="65"/>
        <v>31</v>
      </c>
      <c r="P75" s="117">
        <f t="shared" si="65"/>
        <v>47</v>
      </c>
      <c r="Q75" s="117">
        <f t="shared" si="65"/>
        <v>67</v>
      </c>
      <c r="R75" s="117">
        <f t="shared" si="65"/>
        <v>148</v>
      </c>
      <c r="S75" s="117">
        <f t="shared" si="65"/>
        <v>140</v>
      </c>
      <c r="T75" s="117">
        <f t="shared" si="65"/>
        <v>175</v>
      </c>
      <c r="U75" s="117">
        <f t="shared" si="65"/>
        <v>215</v>
      </c>
      <c r="V75" s="160">
        <f t="shared" si="65"/>
        <v>0.70491803278688525</v>
      </c>
      <c r="W75" s="116">
        <f t="shared" si="65"/>
        <v>22.94</v>
      </c>
      <c r="X75" s="120">
        <f t="shared" si="65"/>
        <v>0.14599999999999999</v>
      </c>
      <c r="Y75" s="121">
        <f>MIN(F68:F72,J68:J72,W68:W72)</f>
        <v>22.39</v>
      </c>
      <c r="Z75" s="124">
        <f t="shared" ref="Z75:AA75" si="66">MIN(Z68:Z72)</f>
        <v>180</v>
      </c>
      <c r="AA75" s="124">
        <f t="shared" si="66"/>
        <v>360</v>
      </c>
      <c r="AB75" s="124">
        <f>MIN(AB68:AB72)</f>
        <v>325</v>
      </c>
      <c r="AC75" s="124">
        <f>MIN(AC68:AC72)</f>
        <v>150</v>
      </c>
      <c r="AD75" s="124">
        <f>MIN(AD68:AD72)</f>
        <v>475</v>
      </c>
    </row>
    <row r="76" spans="1:30" s="12" customFormat="1" ht="17.25" thickBot="1">
      <c r="A76" s="66" t="s">
        <v>140</v>
      </c>
      <c r="B76" s="66" t="s">
        <v>113</v>
      </c>
      <c r="C76" s="66" t="str">
        <f t="shared" si="59"/>
        <v>SUAVELASTICMEDIANO1</v>
      </c>
      <c r="D76" s="67">
        <v>1</v>
      </c>
      <c r="E76" s="68">
        <v>345</v>
      </c>
      <c r="F76" s="193">
        <v>27.42</v>
      </c>
      <c r="G76" s="193">
        <v>533.65</v>
      </c>
      <c r="H76" s="193">
        <v>386.98</v>
      </c>
      <c r="I76" s="193">
        <v>9.19</v>
      </c>
      <c r="J76" s="193">
        <v>25.58</v>
      </c>
      <c r="K76" s="196">
        <v>0.06</v>
      </c>
      <c r="L76" s="197">
        <v>1.08</v>
      </c>
      <c r="M76" s="196">
        <v>3.01</v>
      </c>
      <c r="N76" s="208">
        <f>SUM(K76:M76)</f>
        <v>4.1500000000000004</v>
      </c>
      <c r="O76" s="191">
        <v>50</v>
      </c>
      <c r="P76" s="191">
        <v>69</v>
      </c>
      <c r="Q76" s="191">
        <v>87</v>
      </c>
      <c r="R76" s="208">
        <f>SUM(O76:Q76)</f>
        <v>206</v>
      </c>
      <c r="S76" s="189">
        <v>170</v>
      </c>
      <c r="T76" s="189">
        <v>195</v>
      </c>
      <c r="U76" s="189">
        <v>295</v>
      </c>
      <c r="V76" s="209">
        <f>U76/E76</f>
        <v>0.85507246376811596</v>
      </c>
      <c r="W76" s="191">
        <v>28.71</v>
      </c>
      <c r="X76" s="192">
        <v>0.18</v>
      </c>
      <c r="Y76" s="134"/>
      <c r="Z76" s="278">
        <v>195</v>
      </c>
      <c r="AA76" s="48">
        <v>390</v>
      </c>
      <c r="AB76" s="278">
        <v>388</v>
      </c>
      <c r="AC76" s="280">
        <v>206</v>
      </c>
      <c r="AD76" s="48">
        <v>594</v>
      </c>
    </row>
    <row r="77" spans="1:30" s="12" customFormat="1" ht="16.5">
      <c r="A77" s="66" t="s">
        <v>140</v>
      </c>
      <c r="B77" s="66" t="s">
        <v>113</v>
      </c>
      <c r="C77" s="66" t="str">
        <f t="shared" si="59"/>
        <v>SUAVELASTICMEDIANO2</v>
      </c>
      <c r="D77" s="82">
        <v>2</v>
      </c>
      <c r="E77" s="68">
        <v>345</v>
      </c>
      <c r="F77" s="193">
        <v>26.03</v>
      </c>
      <c r="G77" s="193">
        <v>497.7</v>
      </c>
      <c r="H77" s="193">
        <v>342.12</v>
      </c>
      <c r="I77" s="193">
        <v>9.1199999999999992</v>
      </c>
      <c r="J77" s="193">
        <v>26.49</v>
      </c>
      <c r="K77" s="196">
        <v>0.02</v>
      </c>
      <c r="L77" s="197">
        <v>0.93</v>
      </c>
      <c r="M77" s="196">
        <v>3.84</v>
      </c>
      <c r="N77" s="208">
        <f>SUM(K77:M77)</f>
        <v>4.79</v>
      </c>
      <c r="O77" s="191">
        <v>46</v>
      </c>
      <c r="P77" s="191">
        <v>53</v>
      </c>
      <c r="Q77" s="191">
        <v>81</v>
      </c>
      <c r="R77" s="208">
        <f>SUM(O77:Q77)</f>
        <v>180</v>
      </c>
      <c r="S77" s="189">
        <v>170</v>
      </c>
      <c r="T77" s="189">
        <v>220</v>
      </c>
      <c r="U77" s="189">
        <v>280</v>
      </c>
      <c r="V77" s="209">
        <f>U77/E77</f>
        <v>0.81159420289855078</v>
      </c>
      <c r="W77" s="153"/>
      <c r="X77" s="153"/>
      <c r="Y77" s="134"/>
      <c r="Z77" s="279">
        <v>192</v>
      </c>
      <c r="AA77" s="50">
        <v>384</v>
      </c>
      <c r="AB77" s="279">
        <v>390</v>
      </c>
      <c r="AC77" s="281">
        <v>206</v>
      </c>
      <c r="AD77" s="50">
        <v>596</v>
      </c>
    </row>
    <row r="78" spans="1:30" s="12" customFormat="1" ht="16.5">
      <c r="A78" s="66" t="s">
        <v>140</v>
      </c>
      <c r="B78" s="66" t="s">
        <v>113</v>
      </c>
      <c r="C78" s="66" t="str">
        <f t="shared" si="59"/>
        <v>SUAVELASTICMEDIANO3</v>
      </c>
      <c r="D78" s="82">
        <v>3</v>
      </c>
      <c r="E78" s="68">
        <v>345</v>
      </c>
      <c r="F78" s="210">
        <v>28.15</v>
      </c>
      <c r="G78" s="193">
        <v>530.29</v>
      </c>
      <c r="H78" s="193">
        <v>397.19</v>
      </c>
      <c r="I78" s="210">
        <v>9.07</v>
      </c>
      <c r="J78" s="193">
        <v>27.59</v>
      </c>
      <c r="K78" s="196">
        <v>0.04</v>
      </c>
      <c r="L78" s="197">
        <v>0.54</v>
      </c>
      <c r="M78" s="196">
        <v>2.57</v>
      </c>
      <c r="N78" s="208">
        <f>SUM(K78:M78)</f>
        <v>3.15</v>
      </c>
      <c r="O78" s="191">
        <v>51</v>
      </c>
      <c r="P78" s="191">
        <v>73</v>
      </c>
      <c r="Q78" s="191">
        <v>82</v>
      </c>
      <c r="R78" s="208">
        <f>SUM(O78:Q78)</f>
        <v>206</v>
      </c>
      <c r="S78" s="189">
        <v>160</v>
      </c>
      <c r="T78" s="189">
        <v>195</v>
      </c>
      <c r="U78" s="189">
        <v>260</v>
      </c>
      <c r="V78" s="209">
        <f>U78/E78</f>
        <v>0.75362318840579712</v>
      </c>
      <c r="W78" s="153"/>
      <c r="X78" s="153"/>
      <c r="Y78" s="134"/>
      <c r="Z78" s="285">
        <v>193</v>
      </c>
      <c r="AA78" s="283">
        <v>386</v>
      </c>
      <c r="AB78" s="285">
        <v>389</v>
      </c>
      <c r="AC78" s="286">
        <v>206</v>
      </c>
      <c r="AD78" s="283">
        <v>595</v>
      </c>
    </row>
    <row r="79" spans="1:30" s="12" customFormat="1" ht="16.5">
      <c r="A79" s="66" t="s">
        <v>140</v>
      </c>
      <c r="B79" s="66" t="s">
        <v>113</v>
      </c>
      <c r="C79" s="66" t="str">
        <f t="shared" si="59"/>
        <v>SUAVELASTICMEDIANO4</v>
      </c>
      <c r="D79" s="82">
        <v>4</v>
      </c>
      <c r="E79" s="68">
        <v>345</v>
      </c>
      <c r="F79" s="86">
        <v>25.98</v>
      </c>
      <c r="G79" s="86">
        <v>495.89</v>
      </c>
      <c r="H79" s="86">
        <v>361</v>
      </c>
      <c r="I79" s="139"/>
      <c r="J79" s="86">
        <v>29.51</v>
      </c>
      <c r="K79" s="87">
        <v>0.02</v>
      </c>
      <c r="L79" s="201">
        <v>0.39</v>
      </c>
      <c r="M79" s="87">
        <v>1.95</v>
      </c>
      <c r="N79" s="208">
        <f>SUM(K79:M79)</f>
        <v>2.36</v>
      </c>
      <c r="O79" s="87">
        <v>46</v>
      </c>
      <c r="P79" s="87">
        <v>72</v>
      </c>
      <c r="Q79" s="87">
        <v>84</v>
      </c>
      <c r="R79" s="208">
        <f>SUM(O79:Q79)</f>
        <v>202</v>
      </c>
      <c r="S79" s="137">
        <v>170</v>
      </c>
      <c r="T79" s="137">
        <v>195</v>
      </c>
      <c r="U79" s="137">
        <v>245</v>
      </c>
      <c r="V79" s="209">
        <f>U79/E79</f>
        <v>0.71014492753623193</v>
      </c>
      <c r="W79" s="153"/>
      <c r="X79" s="153"/>
      <c r="Y79" s="134"/>
      <c r="Z79" s="97"/>
      <c r="AA79" s="98"/>
      <c r="AB79" s="97"/>
      <c r="AC79" s="99"/>
      <c r="AD79" s="98"/>
    </row>
    <row r="80" spans="1:30" s="12" customFormat="1" ht="17.25" thickBot="1">
      <c r="A80" s="66" t="s">
        <v>140</v>
      </c>
      <c r="B80" s="66" t="s">
        <v>113</v>
      </c>
      <c r="C80" s="66" t="str">
        <f t="shared" si="59"/>
        <v>SUAVELASTICMEDIANO5</v>
      </c>
      <c r="D80" s="100">
        <v>5</v>
      </c>
      <c r="E80" s="68">
        <v>345</v>
      </c>
      <c r="F80" s="86">
        <v>25.78</v>
      </c>
      <c r="G80" s="86">
        <v>472.5</v>
      </c>
      <c r="H80" s="86">
        <v>352.52</v>
      </c>
      <c r="I80" s="140"/>
      <c r="J80" s="86">
        <v>29.65</v>
      </c>
      <c r="K80" s="87">
        <v>0.04</v>
      </c>
      <c r="L80" s="201">
        <v>0.3</v>
      </c>
      <c r="M80" s="87">
        <v>1.81</v>
      </c>
      <c r="N80" s="208">
        <f>SUM(K80:M80)</f>
        <v>2.15</v>
      </c>
      <c r="O80" s="87">
        <v>42</v>
      </c>
      <c r="P80" s="87">
        <v>65</v>
      </c>
      <c r="Q80" s="87">
        <v>82</v>
      </c>
      <c r="R80" s="208">
        <f>SUM(O80:Q80)</f>
        <v>189</v>
      </c>
      <c r="S80" s="137">
        <v>165</v>
      </c>
      <c r="T80" s="137">
        <v>195</v>
      </c>
      <c r="U80" s="137">
        <v>250</v>
      </c>
      <c r="V80" s="209">
        <f>U80/E80</f>
        <v>0.72463768115942029</v>
      </c>
      <c r="W80" s="154"/>
      <c r="X80" s="154"/>
      <c r="Y80" s="134"/>
      <c r="Z80" s="102"/>
      <c r="AA80" s="103"/>
      <c r="AB80" s="102"/>
      <c r="AC80" s="104"/>
      <c r="AD80" s="103"/>
    </row>
    <row r="81" spans="1:30" s="12" customFormat="1" ht="15.75">
      <c r="A81" s="66" t="s">
        <v>140</v>
      </c>
      <c r="B81" s="66" t="s">
        <v>113</v>
      </c>
      <c r="C81" s="66" t="str">
        <f t="shared" si="59"/>
        <v>SUAVELASTICMEDIANOProm</v>
      </c>
      <c r="D81" s="105" t="s">
        <v>88</v>
      </c>
      <c r="E81" s="105" t="s">
        <v>88</v>
      </c>
      <c r="F81" s="106">
        <f t="shared" ref="F81:X81" si="67">AVERAGE(F76:F80)</f>
        <v>26.672000000000004</v>
      </c>
      <c r="G81" s="107">
        <f t="shared" si="67"/>
        <v>506.00599999999997</v>
      </c>
      <c r="H81" s="107">
        <f t="shared" si="67"/>
        <v>367.96199999999999</v>
      </c>
      <c r="I81" s="107">
        <f t="shared" si="67"/>
        <v>9.1266666666666669</v>
      </c>
      <c r="J81" s="107">
        <f t="shared" si="67"/>
        <v>27.763999999999999</v>
      </c>
      <c r="K81" s="107">
        <f t="shared" si="67"/>
        <v>3.5999999999999997E-2</v>
      </c>
      <c r="L81" s="107">
        <f t="shared" si="67"/>
        <v>0.64800000000000002</v>
      </c>
      <c r="M81" s="107">
        <f t="shared" si="67"/>
        <v>2.6360000000000001</v>
      </c>
      <c r="N81" s="107">
        <f t="shared" si="67"/>
        <v>3.3200000000000003</v>
      </c>
      <c r="O81" s="108">
        <f t="shared" si="67"/>
        <v>47</v>
      </c>
      <c r="P81" s="108">
        <f t="shared" si="67"/>
        <v>66.400000000000006</v>
      </c>
      <c r="Q81" s="108">
        <f t="shared" si="67"/>
        <v>83.2</v>
      </c>
      <c r="R81" s="108">
        <f t="shared" si="67"/>
        <v>196.6</v>
      </c>
      <c r="S81" s="108">
        <f t="shared" si="67"/>
        <v>167</v>
      </c>
      <c r="T81" s="108">
        <f t="shared" si="67"/>
        <v>200</v>
      </c>
      <c r="U81" s="108">
        <f t="shared" si="67"/>
        <v>266</v>
      </c>
      <c r="V81" s="109">
        <f t="shared" si="67"/>
        <v>0.77101449275362322</v>
      </c>
      <c r="W81" s="107">
        <f t="shared" si="67"/>
        <v>28.71</v>
      </c>
      <c r="X81" s="111">
        <f t="shared" si="67"/>
        <v>0.18</v>
      </c>
      <c r="Y81" s="112">
        <f>AVERAGE(F76:F80,J76:J80,W76:W80)</f>
        <v>27.353636363636362</v>
      </c>
      <c r="Z81" s="113">
        <f t="shared" ref="Z81" si="68">AVERAGE(Z76:Z80)</f>
        <v>193.33333333333334</v>
      </c>
      <c r="AA81" s="113">
        <f t="shared" ref="AA81" si="69">AVERAGE(AA76:AA80)</f>
        <v>386.66666666666669</v>
      </c>
      <c r="AB81" s="113">
        <f>AVERAGE(AB76:AB80)</f>
        <v>389</v>
      </c>
      <c r="AC81" s="113">
        <f>AVERAGE(AC76:AC80)</f>
        <v>206</v>
      </c>
      <c r="AD81" s="113">
        <f>AVERAGE(AD76:AD80)</f>
        <v>595</v>
      </c>
    </row>
    <row r="82" spans="1:30" s="12" customFormat="1" ht="15.75">
      <c r="A82" s="66" t="s">
        <v>140</v>
      </c>
      <c r="B82" s="66" t="s">
        <v>113</v>
      </c>
      <c r="C82" s="66" t="str">
        <f t="shared" si="59"/>
        <v>SUAVELASTICMEDIANOMáx</v>
      </c>
      <c r="D82" s="114" t="s">
        <v>111</v>
      </c>
      <c r="E82" s="114" t="s">
        <v>111</v>
      </c>
      <c r="F82" s="115">
        <f t="shared" ref="F82:X82" si="70">MAX(F76:F80)</f>
        <v>28.15</v>
      </c>
      <c r="G82" s="116">
        <f t="shared" si="70"/>
        <v>533.65</v>
      </c>
      <c r="H82" s="116">
        <f t="shared" si="70"/>
        <v>397.19</v>
      </c>
      <c r="I82" s="116">
        <f t="shared" si="70"/>
        <v>9.19</v>
      </c>
      <c r="J82" s="116">
        <f t="shared" si="70"/>
        <v>29.65</v>
      </c>
      <c r="K82" s="116">
        <f t="shared" si="70"/>
        <v>0.06</v>
      </c>
      <c r="L82" s="116">
        <f t="shared" si="70"/>
        <v>1.08</v>
      </c>
      <c r="M82" s="116">
        <f t="shared" si="70"/>
        <v>3.84</v>
      </c>
      <c r="N82" s="116">
        <f t="shared" si="70"/>
        <v>4.79</v>
      </c>
      <c r="O82" s="117">
        <f t="shared" si="70"/>
        <v>51</v>
      </c>
      <c r="P82" s="117">
        <f t="shared" si="70"/>
        <v>73</v>
      </c>
      <c r="Q82" s="117">
        <f t="shared" si="70"/>
        <v>87</v>
      </c>
      <c r="R82" s="117">
        <f t="shared" si="70"/>
        <v>206</v>
      </c>
      <c r="S82" s="117">
        <f t="shared" si="70"/>
        <v>170</v>
      </c>
      <c r="T82" s="117">
        <f t="shared" si="70"/>
        <v>220</v>
      </c>
      <c r="U82" s="117">
        <f t="shared" si="70"/>
        <v>295</v>
      </c>
      <c r="V82" s="116">
        <f t="shared" si="70"/>
        <v>0.85507246376811596</v>
      </c>
      <c r="W82" s="116">
        <f t="shared" si="70"/>
        <v>28.71</v>
      </c>
      <c r="X82" s="120">
        <f t="shared" si="70"/>
        <v>0.18</v>
      </c>
      <c r="Y82" s="121">
        <f>MAX(F76:F80,J76:J80,W76:W80)</f>
        <v>29.65</v>
      </c>
      <c r="Z82" s="119">
        <f t="shared" ref="Z82:AA82" si="71">MAX(Z76:Z80)</f>
        <v>195</v>
      </c>
      <c r="AA82" s="119">
        <f t="shared" si="71"/>
        <v>390</v>
      </c>
      <c r="AB82" s="119">
        <f>MAX(AB76:AB80)</f>
        <v>390</v>
      </c>
      <c r="AC82" s="119">
        <f>MAX(AC76:AC80)</f>
        <v>206</v>
      </c>
      <c r="AD82" s="119">
        <f>MAX(AD76:AD80)</f>
        <v>596</v>
      </c>
    </row>
    <row r="83" spans="1:30" s="12" customFormat="1" ht="16.5" thickBot="1">
      <c r="A83" s="66" t="s">
        <v>140</v>
      </c>
      <c r="B83" s="66" t="s">
        <v>113</v>
      </c>
      <c r="C83" s="66" t="str">
        <f t="shared" si="59"/>
        <v>SUAVELASTICMEDIANOMín</v>
      </c>
      <c r="D83" s="122" t="s">
        <v>115</v>
      </c>
      <c r="E83" s="114" t="s">
        <v>115</v>
      </c>
      <c r="F83" s="211">
        <f t="shared" ref="F83:X83" si="72">MIN(F76:F80)</f>
        <v>25.78</v>
      </c>
      <c r="G83" s="160">
        <f t="shared" si="72"/>
        <v>472.5</v>
      </c>
      <c r="H83" s="160">
        <f t="shared" si="72"/>
        <v>342.12</v>
      </c>
      <c r="I83" s="116">
        <f t="shared" si="72"/>
        <v>9.07</v>
      </c>
      <c r="J83" s="116">
        <f t="shared" si="72"/>
        <v>25.58</v>
      </c>
      <c r="K83" s="116">
        <f t="shared" si="72"/>
        <v>0.02</v>
      </c>
      <c r="L83" s="116">
        <f t="shared" si="72"/>
        <v>0.3</v>
      </c>
      <c r="M83" s="116">
        <f t="shared" si="72"/>
        <v>1.81</v>
      </c>
      <c r="N83" s="116">
        <f t="shared" si="72"/>
        <v>2.15</v>
      </c>
      <c r="O83" s="117">
        <f t="shared" si="72"/>
        <v>42</v>
      </c>
      <c r="P83" s="117">
        <f t="shared" si="72"/>
        <v>53</v>
      </c>
      <c r="Q83" s="117">
        <f t="shared" si="72"/>
        <v>81</v>
      </c>
      <c r="R83" s="117">
        <f t="shared" si="72"/>
        <v>180</v>
      </c>
      <c r="S83" s="117">
        <f t="shared" si="72"/>
        <v>160</v>
      </c>
      <c r="T83" s="117">
        <f t="shared" si="72"/>
        <v>195</v>
      </c>
      <c r="U83" s="117">
        <f t="shared" si="72"/>
        <v>245</v>
      </c>
      <c r="V83" s="160">
        <f t="shared" si="72"/>
        <v>0.71014492753623193</v>
      </c>
      <c r="W83" s="116">
        <f t="shared" si="72"/>
        <v>28.71</v>
      </c>
      <c r="X83" s="120">
        <f t="shared" si="72"/>
        <v>0.18</v>
      </c>
      <c r="Y83" s="121">
        <f>MIN(F76:F80,J76:J80,W76:W80)</f>
        <v>25.58</v>
      </c>
      <c r="Z83" s="124">
        <f t="shared" ref="Z83:AA83" si="73">MIN(Z76:Z80)</f>
        <v>192</v>
      </c>
      <c r="AA83" s="124">
        <f t="shared" si="73"/>
        <v>384</v>
      </c>
      <c r="AB83" s="124">
        <f>MIN(AB76:AB80)</f>
        <v>388</v>
      </c>
      <c r="AC83" s="124">
        <f>MIN(AC76:AC80)</f>
        <v>206</v>
      </c>
      <c r="AD83" s="124">
        <f>MIN(AD76:AD80)</f>
        <v>594</v>
      </c>
    </row>
    <row r="84" spans="1:30" s="12" customFormat="1" ht="17.25" thickBot="1">
      <c r="A84" s="66" t="s">
        <v>140</v>
      </c>
      <c r="B84" s="66" t="s">
        <v>116</v>
      </c>
      <c r="C84" s="66" t="str">
        <f t="shared" si="59"/>
        <v>SUAVELASTICGRANDE1</v>
      </c>
      <c r="D84" s="67">
        <v>1</v>
      </c>
      <c r="E84" s="68">
        <v>375</v>
      </c>
      <c r="F84" s="193">
        <v>30.91</v>
      </c>
      <c r="G84" s="193">
        <v>554.70000000000005</v>
      </c>
      <c r="H84" s="193">
        <v>396.15</v>
      </c>
      <c r="I84" s="191">
        <v>10.3</v>
      </c>
      <c r="J84" s="193">
        <v>32.71</v>
      </c>
      <c r="K84" s="210">
        <v>0.04</v>
      </c>
      <c r="L84" s="193">
        <v>1.19</v>
      </c>
      <c r="M84" s="193">
        <v>3.09</v>
      </c>
      <c r="N84" s="188">
        <f>SUM(K84:M84)</f>
        <v>4.32</v>
      </c>
      <c r="O84" s="196">
        <v>41</v>
      </c>
      <c r="P84" s="196">
        <v>51</v>
      </c>
      <c r="Q84" s="196">
        <v>97</v>
      </c>
      <c r="R84" s="208">
        <f>SUM(O84:Q84)</f>
        <v>189</v>
      </c>
      <c r="S84" s="196">
        <v>160</v>
      </c>
      <c r="T84" s="196">
        <v>190</v>
      </c>
      <c r="U84" s="212">
        <v>275</v>
      </c>
      <c r="V84" s="209">
        <f>U84/E84</f>
        <v>0.73333333333333328</v>
      </c>
      <c r="W84" s="196">
        <v>33.049999999999997</v>
      </c>
      <c r="X84" s="200">
        <v>0.16600000000000001</v>
      </c>
      <c r="Y84" s="134"/>
      <c r="Z84" s="278">
        <v>202</v>
      </c>
      <c r="AA84" s="48">
        <v>404</v>
      </c>
      <c r="AB84" s="278">
        <v>405</v>
      </c>
      <c r="AC84" s="280">
        <v>203</v>
      </c>
      <c r="AD84" s="48">
        <v>608</v>
      </c>
    </row>
    <row r="85" spans="1:30" s="12" customFormat="1" ht="16.5">
      <c r="A85" s="66" t="s">
        <v>140</v>
      </c>
      <c r="B85" s="66" t="s">
        <v>116</v>
      </c>
      <c r="C85" s="66" t="str">
        <f t="shared" si="59"/>
        <v>SUAVELASTICGRANDE2</v>
      </c>
      <c r="D85" s="82">
        <v>2</v>
      </c>
      <c r="E85" s="68">
        <v>375</v>
      </c>
      <c r="F85" s="193">
        <v>31.82</v>
      </c>
      <c r="G85" s="193">
        <v>597.66</v>
      </c>
      <c r="H85" s="193">
        <v>429.76</v>
      </c>
      <c r="I85" s="191">
        <v>10.29</v>
      </c>
      <c r="J85" s="193">
        <v>31.88</v>
      </c>
      <c r="K85" s="210">
        <v>0.04</v>
      </c>
      <c r="L85" s="193">
        <v>0.9</v>
      </c>
      <c r="M85" s="193">
        <v>2.02</v>
      </c>
      <c r="N85" s="188">
        <f>SUM(K85:M85)</f>
        <v>2.96</v>
      </c>
      <c r="O85" s="196">
        <v>42</v>
      </c>
      <c r="P85" s="196">
        <v>52</v>
      </c>
      <c r="Q85" s="196">
        <v>83</v>
      </c>
      <c r="R85" s="208">
        <f>SUM(O85:Q85)</f>
        <v>177</v>
      </c>
      <c r="S85" s="196">
        <v>170</v>
      </c>
      <c r="T85" s="196">
        <v>195</v>
      </c>
      <c r="U85" s="212">
        <v>260</v>
      </c>
      <c r="V85" s="209">
        <f>U85/E85</f>
        <v>0.69333333333333336</v>
      </c>
      <c r="W85" s="153"/>
      <c r="X85" s="153"/>
      <c r="Y85" s="134"/>
      <c r="Z85" s="279">
        <v>200</v>
      </c>
      <c r="AA85" s="50">
        <v>400</v>
      </c>
      <c r="AB85" s="279">
        <v>408</v>
      </c>
      <c r="AC85" s="281">
        <v>203</v>
      </c>
      <c r="AD85" s="50">
        <v>611</v>
      </c>
    </row>
    <row r="86" spans="1:30" s="12" customFormat="1" ht="16.5">
      <c r="A86" s="66" t="s">
        <v>140</v>
      </c>
      <c r="B86" s="66" t="s">
        <v>116</v>
      </c>
      <c r="C86" s="66" t="str">
        <f t="shared" si="59"/>
        <v>SUAVELASTICGRANDE3</v>
      </c>
      <c r="D86" s="82">
        <v>3</v>
      </c>
      <c r="E86" s="68">
        <v>375</v>
      </c>
      <c r="F86" s="193">
        <v>28.33</v>
      </c>
      <c r="G86" s="193">
        <v>519.25</v>
      </c>
      <c r="H86" s="193">
        <v>390.58</v>
      </c>
      <c r="I86" s="191">
        <v>10.25</v>
      </c>
      <c r="J86" s="193">
        <v>32.76</v>
      </c>
      <c r="K86" s="210">
        <v>0.05</v>
      </c>
      <c r="L86" s="193">
        <v>0.95</v>
      </c>
      <c r="M86" s="193">
        <v>2.96</v>
      </c>
      <c r="N86" s="188">
        <f>SUM(K86:M86)</f>
        <v>3.96</v>
      </c>
      <c r="O86" s="196">
        <v>42</v>
      </c>
      <c r="P86" s="196">
        <v>55</v>
      </c>
      <c r="Q86" s="196">
        <v>75</v>
      </c>
      <c r="R86" s="208">
        <f>SUM(O86:Q86)</f>
        <v>172</v>
      </c>
      <c r="S86" s="196">
        <v>185</v>
      </c>
      <c r="T86" s="196">
        <v>220</v>
      </c>
      <c r="U86" s="212">
        <v>280</v>
      </c>
      <c r="V86" s="209">
        <f>U86/E86</f>
        <v>0.7466666666666667</v>
      </c>
      <c r="W86" s="153"/>
      <c r="X86" s="153"/>
      <c r="Y86" s="134"/>
      <c r="Z86" s="285">
        <v>201</v>
      </c>
      <c r="AA86" s="283">
        <v>402</v>
      </c>
      <c r="AB86" s="285">
        <v>406</v>
      </c>
      <c r="AC86" s="286">
        <v>203</v>
      </c>
      <c r="AD86" s="283">
        <v>609</v>
      </c>
    </row>
    <row r="87" spans="1:30" s="12" customFormat="1" ht="16.5">
      <c r="A87" s="66" t="s">
        <v>140</v>
      </c>
      <c r="B87" s="66" t="s">
        <v>116</v>
      </c>
      <c r="C87" s="66" t="str">
        <f t="shared" si="59"/>
        <v>SUAVELASTICGRANDE4</v>
      </c>
      <c r="D87" s="82">
        <v>4</v>
      </c>
      <c r="E87" s="68">
        <v>375</v>
      </c>
      <c r="F87" s="86">
        <v>31.97</v>
      </c>
      <c r="G87" s="86">
        <v>587.22</v>
      </c>
      <c r="H87" s="86">
        <v>405.45</v>
      </c>
      <c r="I87" s="139"/>
      <c r="J87" s="193">
        <v>30.02</v>
      </c>
      <c r="K87" s="210">
        <v>0.04</v>
      </c>
      <c r="L87" s="193">
        <v>0.74</v>
      </c>
      <c r="M87" s="193">
        <v>1.97</v>
      </c>
      <c r="N87" s="188">
        <f>SUM(K87:M87)</f>
        <v>2.75</v>
      </c>
      <c r="O87" s="87">
        <v>40</v>
      </c>
      <c r="P87" s="87">
        <v>49</v>
      </c>
      <c r="Q87" s="87">
        <v>61</v>
      </c>
      <c r="R87" s="208">
        <f>SUM(O87:Q87)</f>
        <v>150</v>
      </c>
      <c r="S87" s="87">
        <v>180</v>
      </c>
      <c r="T87" s="87">
        <v>205</v>
      </c>
      <c r="U87" s="213">
        <v>165</v>
      </c>
      <c r="V87" s="209">
        <f>U87/E87</f>
        <v>0.44</v>
      </c>
      <c r="W87" s="153"/>
      <c r="X87" s="153"/>
      <c r="Y87" s="134"/>
      <c r="Z87" s="97"/>
      <c r="AA87" s="98"/>
      <c r="AB87" s="97"/>
      <c r="AC87" s="99"/>
      <c r="AD87" s="98"/>
    </row>
    <row r="88" spans="1:30" s="12" customFormat="1" ht="17.25" thickBot="1">
      <c r="A88" s="66" t="s">
        <v>140</v>
      </c>
      <c r="B88" s="66" t="s">
        <v>116</v>
      </c>
      <c r="C88" s="66" t="str">
        <f t="shared" si="59"/>
        <v>SUAVELASTICGRANDE5</v>
      </c>
      <c r="D88" s="100">
        <v>5</v>
      </c>
      <c r="E88" s="68">
        <v>375</v>
      </c>
      <c r="F88" s="86">
        <v>30.93</v>
      </c>
      <c r="G88" s="86">
        <v>573.08000000000004</v>
      </c>
      <c r="H88" s="86">
        <v>409.47</v>
      </c>
      <c r="I88" s="140"/>
      <c r="J88" s="193">
        <v>31.93</v>
      </c>
      <c r="K88" s="210">
        <v>0.03</v>
      </c>
      <c r="L88" s="193">
        <v>1.05</v>
      </c>
      <c r="M88" s="193">
        <v>4.03</v>
      </c>
      <c r="N88" s="188">
        <f>SUM(K88:M88)</f>
        <v>5.1100000000000003</v>
      </c>
      <c r="O88" s="87">
        <v>40</v>
      </c>
      <c r="P88" s="87">
        <v>57</v>
      </c>
      <c r="Q88" s="87">
        <v>84</v>
      </c>
      <c r="R88" s="208">
        <f>SUM(O88:Q88)</f>
        <v>181</v>
      </c>
      <c r="S88" s="87">
        <v>175</v>
      </c>
      <c r="T88" s="87">
        <v>210</v>
      </c>
      <c r="U88" s="213">
        <v>270</v>
      </c>
      <c r="V88" s="209">
        <f>U88/E88</f>
        <v>0.72</v>
      </c>
      <c r="W88" s="154"/>
      <c r="X88" s="154"/>
      <c r="Y88" s="134"/>
      <c r="Z88" s="102"/>
      <c r="AA88" s="103"/>
      <c r="AB88" s="102"/>
      <c r="AC88" s="104"/>
      <c r="AD88" s="103"/>
    </row>
    <row r="89" spans="1:30" s="12" customFormat="1" ht="15.75">
      <c r="A89" s="66" t="s">
        <v>140</v>
      </c>
      <c r="B89" s="66" t="s">
        <v>116</v>
      </c>
      <c r="C89" s="66" t="str">
        <f t="shared" si="59"/>
        <v>SUAVELASTICGRANDEProm</v>
      </c>
      <c r="D89" s="105" t="s">
        <v>88</v>
      </c>
      <c r="E89" s="105" t="s">
        <v>88</v>
      </c>
      <c r="F89" s="214">
        <f t="shared" ref="F89:X89" si="74">AVERAGE(F84:F88)</f>
        <v>30.792000000000002</v>
      </c>
      <c r="G89" s="183">
        <f t="shared" si="74"/>
        <v>566.38199999999995</v>
      </c>
      <c r="H89" s="183">
        <f t="shared" si="74"/>
        <v>406.28200000000004</v>
      </c>
      <c r="I89" s="107">
        <f t="shared" si="74"/>
        <v>10.28</v>
      </c>
      <c r="J89" s="107">
        <f t="shared" si="74"/>
        <v>31.859999999999996</v>
      </c>
      <c r="K89" s="107">
        <f t="shared" si="74"/>
        <v>0.04</v>
      </c>
      <c r="L89" s="107">
        <f t="shared" si="74"/>
        <v>0.96599999999999997</v>
      </c>
      <c r="M89" s="107">
        <f t="shared" si="74"/>
        <v>2.8140000000000001</v>
      </c>
      <c r="N89" s="107">
        <f t="shared" si="74"/>
        <v>3.8200000000000003</v>
      </c>
      <c r="O89" s="108">
        <f t="shared" si="74"/>
        <v>41</v>
      </c>
      <c r="P89" s="108">
        <f t="shared" si="74"/>
        <v>52.8</v>
      </c>
      <c r="Q89" s="108">
        <f t="shared" si="74"/>
        <v>80</v>
      </c>
      <c r="R89" s="108">
        <f t="shared" si="74"/>
        <v>173.8</v>
      </c>
      <c r="S89" s="108">
        <f t="shared" si="74"/>
        <v>174</v>
      </c>
      <c r="T89" s="108">
        <f t="shared" si="74"/>
        <v>204</v>
      </c>
      <c r="U89" s="108">
        <f t="shared" si="74"/>
        <v>250</v>
      </c>
      <c r="V89" s="109">
        <f t="shared" si="74"/>
        <v>0.66666666666666663</v>
      </c>
      <c r="W89" s="107">
        <f t="shared" si="74"/>
        <v>33.049999999999997</v>
      </c>
      <c r="X89" s="111">
        <f t="shared" si="74"/>
        <v>0.16600000000000001</v>
      </c>
      <c r="Y89" s="112">
        <f>AVERAGE(F84:F88,J84:J88,W84:W88)</f>
        <v>31.482727272727274</v>
      </c>
      <c r="Z89" s="113">
        <f t="shared" ref="Z89" si="75">AVERAGE(Z84:Z88)</f>
        <v>201</v>
      </c>
      <c r="AA89" s="113">
        <f t="shared" ref="AA89" si="76">AVERAGE(AA84:AA88)</f>
        <v>402</v>
      </c>
      <c r="AB89" s="113">
        <f>AVERAGE(AB84:AB88)</f>
        <v>406.33333333333331</v>
      </c>
      <c r="AC89" s="113">
        <f>AVERAGE(AC84:AC88)</f>
        <v>203</v>
      </c>
      <c r="AD89" s="113">
        <f>AVERAGE(AD84:AD88)</f>
        <v>609.33333333333337</v>
      </c>
    </row>
    <row r="90" spans="1:30" s="12" customFormat="1" ht="15.75">
      <c r="A90" s="66" t="s">
        <v>140</v>
      </c>
      <c r="B90" s="66" t="s">
        <v>116</v>
      </c>
      <c r="C90" s="66" t="str">
        <f t="shared" si="59"/>
        <v>SUAVELASTICGRANDEMáx</v>
      </c>
      <c r="D90" s="114" t="s">
        <v>111</v>
      </c>
      <c r="E90" s="114" t="s">
        <v>111</v>
      </c>
      <c r="F90" s="115">
        <f t="shared" ref="F90:X90" si="77">MAX(F84:F88)</f>
        <v>31.97</v>
      </c>
      <c r="G90" s="116">
        <f t="shared" si="77"/>
        <v>597.66</v>
      </c>
      <c r="H90" s="116">
        <f t="shared" si="77"/>
        <v>429.76</v>
      </c>
      <c r="I90" s="116">
        <f t="shared" si="77"/>
        <v>10.3</v>
      </c>
      <c r="J90" s="116">
        <f t="shared" si="77"/>
        <v>32.76</v>
      </c>
      <c r="K90" s="116">
        <f t="shared" si="77"/>
        <v>0.05</v>
      </c>
      <c r="L90" s="116">
        <f t="shared" si="77"/>
        <v>1.19</v>
      </c>
      <c r="M90" s="116">
        <f t="shared" si="77"/>
        <v>4.03</v>
      </c>
      <c r="N90" s="116">
        <f t="shared" si="77"/>
        <v>5.1100000000000003</v>
      </c>
      <c r="O90" s="117">
        <f t="shared" si="77"/>
        <v>42</v>
      </c>
      <c r="P90" s="117">
        <f t="shared" si="77"/>
        <v>57</v>
      </c>
      <c r="Q90" s="117">
        <f t="shared" si="77"/>
        <v>97</v>
      </c>
      <c r="R90" s="117">
        <f t="shared" si="77"/>
        <v>189</v>
      </c>
      <c r="S90" s="117">
        <f t="shared" si="77"/>
        <v>185</v>
      </c>
      <c r="T90" s="117">
        <f t="shared" si="77"/>
        <v>220</v>
      </c>
      <c r="U90" s="117">
        <f t="shared" si="77"/>
        <v>280</v>
      </c>
      <c r="V90" s="116">
        <f t="shared" si="77"/>
        <v>0.7466666666666667</v>
      </c>
      <c r="W90" s="116">
        <f t="shared" si="77"/>
        <v>33.049999999999997</v>
      </c>
      <c r="X90" s="120">
        <f t="shared" si="77"/>
        <v>0.16600000000000001</v>
      </c>
      <c r="Y90" s="121">
        <f>MAX(F84:F88,J84:J88,W84:W88)</f>
        <v>33.049999999999997</v>
      </c>
      <c r="Z90" s="119">
        <f t="shared" ref="Z90:AA90" si="78">MAX(Z84:Z88)</f>
        <v>202</v>
      </c>
      <c r="AA90" s="119">
        <f t="shared" si="78"/>
        <v>404</v>
      </c>
      <c r="AB90" s="119">
        <f>MAX(AB84:AB88)</f>
        <v>408</v>
      </c>
      <c r="AC90" s="119">
        <f>MAX(AC84:AC88)</f>
        <v>203</v>
      </c>
      <c r="AD90" s="119">
        <f>MAX(AD84:AD88)</f>
        <v>611</v>
      </c>
    </row>
    <row r="91" spans="1:30" s="12" customFormat="1" ht="16.5" thickBot="1">
      <c r="A91" s="66" t="s">
        <v>140</v>
      </c>
      <c r="B91" s="66" t="s">
        <v>116</v>
      </c>
      <c r="C91" s="66" t="str">
        <f t="shared" si="59"/>
        <v>SUAVELASTICGRANDEMín</v>
      </c>
      <c r="D91" s="122" t="s">
        <v>115</v>
      </c>
      <c r="E91" s="215" t="s">
        <v>115</v>
      </c>
      <c r="F91" s="115">
        <f t="shared" ref="F91:X91" si="79">MIN(F84:F88)</f>
        <v>28.33</v>
      </c>
      <c r="G91" s="116">
        <f t="shared" si="79"/>
        <v>519.25</v>
      </c>
      <c r="H91" s="116">
        <f t="shared" si="79"/>
        <v>390.58</v>
      </c>
      <c r="I91" s="116">
        <f t="shared" si="79"/>
        <v>10.25</v>
      </c>
      <c r="J91" s="116">
        <f t="shared" si="79"/>
        <v>30.02</v>
      </c>
      <c r="K91" s="116">
        <f t="shared" si="79"/>
        <v>0.03</v>
      </c>
      <c r="L91" s="116">
        <f t="shared" si="79"/>
        <v>0.74</v>
      </c>
      <c r="M91" s="116">
        <f t="shared" si="79"/>
        <v>1.97</v>
      </c>
      <c r="N91" s="116">
        <f t="shared" si="79"/>
        <v>2.75</v>
      </c>
      <c r="O91" s="117">
        <f t="shared" si="79"/>
        <v>40</v>
      </c>
      <c r="P91" s="117">
        <f t="shared" si="79"/>
        <v>49</v>
      </c>
      <c r="Q91" s="117">
        <f t="shared" si="79"/>
        <v>61</v>
      </c>
      <c r="R91" s="117">
        <f t="shared" si="79"/>
        <v>150</v>
      </c>
      <c r="S91" s="117">
        <f t="shared" si="79"/>
        <v>160</v>
      </c>
      <c r="T91" s="117">
        <f t="shared" si="79"/>
        <v>190</v>
      </c>
      <c r="U91" s="117">
        <f t="shared" si="79"/>
        <v>165</v>
      </c>
      <c r="V91" s="160">
        <f t="shared" si="79"/>
        <v>0.44</v>
      </c>
      <c r="W91" s="116">
        <f t="shared" si="79"/>
        <v>33.049999999999997</v>
      </c>
      <c r="X91" s="120">
        <f t="shared" si="79"/>
        <v>0.16600000000000001</v>
      </c>
      <c r="Y91" s="121">
        <f>MIN(F84:F88,J84:J88,W84:W88)</f>
        <v>28.33</v>
      </c>
      <c r="Z91" s="124">
        <f t="shared" ref="Z91:AA91" si="80">MIN(Z84:Z88)</f>
        <v>200</v>
      </c>
      <c r="AA91" s="124">
        <f t="shared" si="80"/>
        <v>400</v>
      </c>
      <c r="AB91" s="124">
        <f>MIN(AB84:AB88)</f>
        <v>405</v>
      </c>
      <c r="AC91" s="124">
        <f>MIN(AC84:AC88)</f>
        <v>203</v>
      </c>
      <c r="AD91" s="124">
        <f>MIN(AD84:AD88)</f>
        <v>608</v>
      </c>
    </row>
    <row r="92" spans="1:30" s="12" customFormat="1" ht="17.25" thickBot="1">
      <c r="A92" s="66" t="s">
        <v>140</v>
      </c>
      <c r="B92" s="66" t="s">
        <v>118</v>
      </c>
      <c r="C92" s="66" t="str">
        <f t="shared" si="59"/>
        <v>SUAVELASTICEXTRA GRANDE1</v>
      </c>
      <c r="D92" s="67">
        <v>1</v>
      </c>
      <c r="E92" s="216">
        <v>402</v>
      </c>
      <c r="F92" s="193">
        <v>31.98</v>
      </c>
      <c r="G92" s="193">
        <v>543.04999999999995</v>
      </c>
      <c r="H92" s="193">
        <v>399.37</v>
      </c>
      <c r="I92" s="186">
        <v>10.58</v>
      </c>
      <c r="J92" s="217">
        <v>33</v>
      </c>
      <c r="K92" s="197">
        <v>0.05</v>
      </c>
      <c r="L92" s="196">
        <v>1.18</v>
      </c>
      <c r="M92" s="196">
        <v>5.34</v>
      </c>
      <c r="N92" s="199">
        <f>SUM(K92:M92)</f>
        <v>6.57</v>
      </c>
      <c r="O92" s="196">
        <v>48</v>
      </c>
      <c r="P92" s="196">
        <v>72</v>
      </c>
      <c r="Q92" s="196">
        <v>102</v>
      </c>
      <c r="R92" s="199">
        <f>SUM(O92:Q92)</f>
        <v>222</v>
      </c>
      <c r="S92" s="202">
        <v>175</v>
      </c>
      <c r="T92" s="202">
        <v>220</v>
      </c>
      <c r="U92" s="202">
        <v>280</v>
      </c>
      <c r="V92" s="209">
        <f>U92/E92</f>
        <v>0.69651741293532343</v>
      </c>
      <c r="W92" s="196">
        <v>33.799999999999997</v>
      </c>
      <c r="X92" s="200">
        <v>0.17799999999999999</v>
      </c>
      <c r="Y92" s="134"/>
      <c r="Z92" s="278">
        <v>290</v>
      </c>
      <c r="AA92" s="48">
        <v>580</v>
      </c>
      <c r="AB92" s="278">
        <v>442</v>
      </c>
      <c r="AC92" s="280">
        <v>203</v>
      </c>
      <c r="AD92" s="48">
        <v>645</v>
      </c>
    </row>
    <row r="93" spans="1:30" s="12" customFormat="1" ht="16.5">
      <c r="A93" s="66" t="s">
        <v>140</v>
      </c>
      <c r="B93" s="66" t="s">
        <v>118</v>
      </c>
      <c r="C93" s="66" t="str">
        <f t="shared" si="59"/>
        <v>SUAVELASTICEXTRA GRANDE2</v>
      </c>
      <c r="D93" s="82">
        <v>2</v>
      </c>
      <c r="E93" s="216">
        <v>402</v>
      </c>
      <c r="F93" s="193">
        <v>33.4</v>
      </c>
      <c r="G93" s="193">
        <v>613.45000000000005</v>
      </c>
      <c r="H93" s="193">
        <v>447.33</v>
      </c>
      <c r="I93" s="191">
        <v>10.65</v>
      </c>
      <c r="J93" s="217">
        <v>33.36</v>
      </c>
      <c r="K93" s="197">
        <v>0.03</v>
      </c>
      <c r="L93" s="196">
        <v>0.86</v>
      </c>
      <c r="M93" s="196">
        <v>3.99</v>
      </c>
      <c r="N93" s="199">
        <f>SUM(K93:M93)</f>
        <v>4.88</v>
      </c>
      <c r="O93" s="196">
        <v>56</v>
      </c>
      <c r="P93" s="196">
        <v>76</v>
      </c>
      <c r="Q93" s="196">
        <v>106</v>
      </c>
      <c r="R93" s="199">
        <f>SUM(O93:Q93)</f>
        <v>238</v>
      </c>
      <c r="S93" s="202">
        <v>160</v>
      </c>
      <c r="T93" s="202">
        <v>195</v>
      </c>
      <c r="U93" s="202">
        <v>250</v>
      </c>
      <c r="V93" s="209">
        <f>U93/E93</f>
        <v>0.62189054726368154</v>
      </c>
      <c r="W93" s="153"/>
      <c r="X93" s="153"/>
      <c r="Y93" s="134"/>
      <c r="Z93" s="279">
        <v>218</v>
      </c>
      <c r="AA93" s="50">
        <v>436</v>
      </c>
      <c r="AB93" s="279">
        <v>440</v>
      </c>
      <c r="AC93" s="281">
        <v>203</v>
      </c>
      <c r="AD93" s="50">
        <v>643</v>
      </c>
    </row>
    <row r="94" spans="1:30" s="12" customFormat="1" ht="16.5">
      <c r="A94" s="66" t="s">
        <v>140</v>
      </c>
      <c r="B94" s="66" t="s">
        <v>118</v>
      </c>
      <c r="C94" s="66" t="str">
        <f t="shared" si="59"/>
        <v>SUAVELASTICEXTRA GRANDE3</v>
      </c>
      <c r="D94" s="82">
        <v>3</v>
      </c>
      <c r="E94" s="216">
        <v>402</v>
      </c>
      <c r="F94" s="193">
        <v>33.340000000000003</v>
      </c>
      <c r="G94" s="193">
        <v>623.6</v>
      </c>
      <c r="H94" s="193">
        <v>442.29</v>
      </c>
      <c r="I94" s="191">
        <v>10.6</v>
      </c>
      <c r="J94" s="217">
        <v>33.26</v>
      </c>
      <c r="K94" s="197">
        <v>0.04</v>
      </c>
      <c r="L94" s="196">
        <v>0.97</v>
      </c>
      <c r="M94" s="196">
        <v>4.6100000000000003</v>
      </c>
      <c r="N94" s="199">
        <f>SUM(K94:M94)</f>
        <v>5.62</v>
      </c>
      <c r="O94" s="196">
        <v>49</v>
      </c>
      <c r="P94" s="196">
        <v>89</v>
      </c>
      <c r="Q94" s="196">
        <v>117</v>
      </c>
      <c r="R94" s="199">
        <f>SUM(O94:Q94)</f>
        <v>255</v>
      </c>
      <c r="S94" s="202">
        <v>165</v>
      </c>
      <c r="T94" s="202">
        <v>200</v>
      </c>
      <c r="U94" s="202">
        <v>270</v>
      </c>
      <c r="V94" s="209">
        <f>U94/E94</f>
        <v>0.67164179104477617</v>
      </c>
      <c r="W94" s="153"/>
      <c r="X94" s="153"/>
      <c r="Y94" s="134"/>
      <c r="Z94" s="285">
        <v>220</v>
      </c>
      <c r="AA94" s="283">
        <v>440</v>
      </c>
      <c r="AB94" s="285">
        <v>441</v>
      </c>
      <c r="AC94" s="286">
        <v>203</v>
      </c>
      <c r="AD94" s="283">
        <v>644</v>
      </c>
    </row>
    <row r="95" spans="1:30" s="12" customFormat="1" ht="16.5">
      <c r="A95" s="66" t="s">
        <v>140</v>
      </c>
      <c r="B95" s="66" t="s">
        <v>118</v>
      </c>
      <c r="C95" s="66" t="str">
        <f t="shared" si="59"/>
        <v>SUAVELASTICEXTRA GRANDE4</v>
      </c>
      <c r="D95" s="82">
        <v>4</v>
      </c>
      <c r="E95" s="216">
        <v>402</v>
      </c>
      <c r="F95" s="86">
        <v>33.53</v>
      </c>
      <c r="G95" s="86">
        <v>624.04999999999995</v>
      </c>
      <c r="H95" s="86">
        <v>457.49</v>
      </c>
      <c r="I95" s="139"/>
      <c r="J95" s="196">
        <v>32.25</v>
      </c>
      <c r="K95" s="197">
        <v>0.04</v>
      </c>
      <c r="L95" s="196">
        <v>0.76</v>
      </c>
      <c r="M95" s="196">
        <v>5.08</v>
      </c>
      <c r="N95" s="199">
        <f>SUM(K95:M95)</f>
        <v>5.88</v>
      </c>
      <c r="O95" s="87">
        <v>48</v>
      </c>
      <c r="P95" s="87">
        <v>78</v>
      </c>
      <c r="Q95" s="87">
        <v>107</v>
      </c>
      <c r="R95" s="199">
        <f>SUM(O95:Q95)</f>
        <v>233</v>
      </c>
      <c r="S95" s="202">
        <v>160</v>
      </c>
      <c r="T95" s="202">
        <v>210</v>
      </c>
      <c r="U95" s="202">
        <v>285</v>
      </c>
      <c r="V95" s="209">
        <f>U95/E95</f>
        <v>0.70895522388059706</v>
      </c>
      <c r="W95" s="153"/>
      <c r="X95" s="153"/>
      <c r="Y95" s="134"/>
      <c r="Z95" s="97"/>
      <c r="AA95" s="98"/>
      <c r="AB95" s="97"/>
      <c r="AC95" s="99"/>
      <c r="AD95" s="98"/>
    </row>
    <row r="96" spans="1:30" s="12" customFormat="1" ht="17.25" thickBot="1">
      <c r="A96" s="66" t="s">
        <v>140</v>
      </c>
      <c r="B96" s="66" t="s">
        <v>118</v>
      </c>
      <c r="C96" s="66" t="str">
        <f t="shared" si="59"/>
        <v>SUAVELASTICEXTRA GRANDE5</v>
      </c>
      <c r="D96" s="100">
        <v>5</v>
      </c>
      <c r="E96" s="216">
        <v>402</v>
      </c>
      <c r="F96" s="86">
        <v>33.08</v>
      </c>
      <c r="G96" s="86">
        <v>630.34</v>
      </c>
      <c r="H96" s="86">
        <v>442.68</v>
      </c>
      <c r="I96" s="140"/>
      <c r="J96" s="196">
        <v>32.71</v>
      </c>
      <c r="K96" s="197">
        <v>0.06</v>
      </c>
      <c r="L96" s="196">
        <v>1.06</v>
      </c>
      <c r="M96" s="196">
        <v>5.84</v>
      </c>
      <c r="N96" s="199">
        <f>SUM(K96:M96)</f>
        <v>6.96</v>
      </c>
      <c r="O96" s="87">
        <v>41</v>
      </c>
      <c r="P96" s="87">
        <v>80</v>
      </c>
      <c r="Q96" s="87">
        <v>110</v>
      </c>
      <c r="R96" s="199">
        <f>SUM(O96:Q96)</f>
        <v>231</v>
      </c>
      <c r="S96" s="202">
        <v>170</v>
      </c>
      <c r="T96" s="202">
        <v>200</v>
      </c>
      <c r="U96" s="202">
        <v>285</v>
      </c>
      <c r="V96" s="209">
        <f>U96/E96</f>
        <v>0.70895522388059706</v>
      </c>
      <c r="W96" s="154"/>
      <c r="X96" s="154"/>
      <c r="Y96" s="134"/>
      <c r="Z96" s="102"/>
      <c r="AA96" s="103"/>
      <c r="AB96" s="102"/>
      <c r="AC96" s="104"/>
      <c r="AD96" s="103"/>
    </row>
    <row r="97" spans="1:30" s="12" customFormat="1" ht="15.75">
      <c r="A97" s="66" t="s">
        <v>140</v>
      </c>
      <c r="B97" s="66" t="s">
        <v>118</v>
      </c>
      <c r="C97" s="66" t="str">
        <f t="shared" si="59"/>
        <v>SUAVELASTICEXTRA GRANDEProm</v>
      </c>
      <c r="D97" s="105" t="s">
        <v>88</v>
      </c>
      <c r="E97" s="218" t="s">
        <v>88</v>
      </c>
      <c r="F97" s="106">
        <f t="shared" ref="F97:X97" si="81">AVERAGE(F92:F96)</f>
        <v>33.065999999999995</v>
      </c>
      <c r="G97" s="107">
        <f t="shared" si="81"/>
        <v>606.89799999999991</v>
      </c>
      <c r="H97" s="107">
        <f t="shared" si="81"/>
        <v>437.83199999999999</v>
      </c>
      <c r="I97" s="107">
        <f t="shared" si="81"/>
        <v>10.61</v>
      </c>
      <c r="J97" s="107">
        <f t="shared" si="81"/>
        <v>32.916000000000004</v>
      </c>
      <c r="K97" s="107">
        <f t="shared" si="81"/>
        <v>4.3999999999999997E-2</v>
      </c>
      <c r="L97" s="107">
        <f t="shared" si="81"/>
        <v>0.96599999999999997</v>
      </c>
      <c r="M97" s="107">
        <f t="shared" si="81"/>
        <v>4.9720000000000004</v>
      </c>
      <c r="N97" s="107">
        <f t="shared" si="81"/>
        <v>5.9820000000000002</v>
      </c>
      <c r="O97" s="108">
        <f t="shared" si="81"/>
        <v>48.4</v>
      </c>
      <c r="P97" s="108">
        <f t="shared" si="81"/>
        <v>79</v>
      </c>
      <c r="Q97" s="108">
        <f t="shared" si="81"/>
        <v>108.4</v>
      </c>
      <c r="R97" s="108">
        <f t="shared" si="81"/>
        <v>235.8</v>
      </c>
      <c r="S97" s="108">
        <f t="shared" si="81"/>
        <v>166</v>
      </c>
      <c r="T97" s="108">
        <f t="shared" si="81"/>
        <v>205</v>
      </c>
      <c r="U97" s="108">
        <f t="shared" si="81"/>
        <v>274</v>
      </c>
      <c r="V97" s="109">
        <f t="shared" si="81"/>
        <v>0.68159203980099503</v>
      </c>
      <c r="W97" s="107">
        <f t="shared" si="81"/>
        <v>33.799999999999997</v>
      </c>
      <c r="X97" s="111">
        <f t="shared" si="81"/>
        <v>0.17799999999999999</v>
      </c>
      <c r="Y97" s="112">
        <f>AVERAGE(F92:F96,J92:J96,W92:W96)</f>
        <v>33.064545454545453</v>
      </c>
      <c r="Z97" s="113">
        <f t="shared" ref="Z97" si="82">AVERAGE(Z92:Z96)</f>
        <v>242.66666666666666</v>
      </c>
      <c r="AA97" s="113">
        <f t="shared" ref="AA97" si="83">AVERAGE(AA92:AA96)</f>
        <v>485.33333333333331</v>
      </c>
      <c r="AB97" s="113">
        <f>AVERAGE(AB92:AB96)</f>
        <v>441</v>
      </c>
      <c r="AC97" s="113">
        <f>AVERAGE(AC92:AC96)</f>
        <v>203</v>
      </c>
      <c r="AD97" s="113">
        <f>AVERAGE(AD92:AD96)</f>
        <v>644</v>
      </c>
    </row>
    <row r="98" spans="1:30" s="12" customFormat="1" ht="15.75">
      <c r="A98" s="66" t="s">
        <v>140</v>
      </c>
      <c r="B98" s="66" t="s">
        <v>118</v>
      </c>
      <c r="C98" s="66" t="str">
        <f t="shared" si="59"/>
        <v>SUAVELASTICEXTRA GRANDEMáx</v>
      </c>
      <c r="D98" s="114" t="s">
        <v>111</v>
      </c>
      <c r="E98" s="114" t="s">
        <v>111</v>
      </c>
      <c r="F98" s="115">
        <f t="shared" ref="F98:X98" si="84">MAX(F92:F96)</f>
        <v>33.53</v>
      </c>
      <c r="G98" s="116">
        <f t="shared" si="84"/>
        <v>630.34</v>
      </c>
      <c r="H98" s="116">
        <f t="shared" si="84"/>
        <v>457.49</v>
      </c>
      <c r="I98" s="116">
        <f t="shared" si="84"/>
        <v>10.65</v>
      </c>
      <c r="J98" s="116">
        <f t="shared" si="84"/>
        <v>33.36</v>
      </c>
      <c r="K98" s="116">
        <f t="shared" si="84"/>
        <v>0.06</v>
      </c>
      <c r="L98" s="116">
        <f t="shared" si="84"/>
        <v>1.18</v>
      </c>
      <c r="M98" s="116">
        <f t="shared" si="84"/>
        <v>5.84</v>
      </c>
      <c r="N98" s="116">
        <f t="shared" si="84"/>
        <v>6.96</v>
      </c>
      <c r="O98" s="117">
        <f t="shared" si="84"/>
        <v>56</v>
      </c>
      <c r="P98" s="117">
        <f t="shared" si="84"/>
        <v>89</v>
      </c>
      <c r="Q98" s="117">
        <f t="shared" si="84"/>
        <v>117</v>
      </c>
      <c r="R98" s="117">
        <f t="shared" si="84"/>
        <v>255</v>
      </c>
      <c r="S98" s="117">
        <f t="shared" si="84"/>
        <v>175</v>
      </c>
      <c r="T98" s="117">
        <f t="shared" si="84"/>
        <v>220</v>
      </c>
      <c r="U98" s="117">
        <f t="shared" si="84"/>
        <v>285</v>
      </c>
      <c r="V98" s="116">
        <f t="shared" si="84"/>
        <v>0.70895522388059706</v>
      </c>
      <c r="W98" s="116">
        <f t="shared" si="84"/>
        <v>33.799999999999997</v>
      </c>
      <c r="X98" s="120">
        <f t="shared" si="84"/>
        <v>0.17799999999999999</v>
      </c>
      <c r="Y98" s="121">
        <f>MAX(F92:F96,J92:J96,W92:W96)</f>
        <v>33.799999999999997</v>
      </c>
      <c r="Z98" s="119">
        <f t="shared" ref="Z98:AA98" si="85">MAX(Z92:Z96)</f>
        <v>290</v>
      </c>
      <c r="AA98" s="119">
        <f t="shared" si="85"/>
        <v>580</v>
      </c>
      <c r="AB98" s="119">
        <f>MAX(AB92:AB96)</f>
        <v>442</v>
      </c>
      <c r="AC98" s="119">
        <f>MAX(AC92:AC96)</f>
        <v>203</v>
      </c>
      <c r="AD98" s="119">
        <f>MAX(AD92:AD96)</f>
        <v>645</v>
      </c>
    </row>
    <row r="99" spans="1:30" s="12" customFormat="1" ht="16.5" thickBot="1">
      <c r="A99" s="66" t="s">
        <v>140</v>
      </c>
      <c r="B99" s="66" t="s">
        <v>118</v>
      </c>
      <c r="C99" s="66" t="str">
        <f t="shared" si="59"/>
        <v>SUAVELASTICEXTRA GRANDEMín</v>
      </c>
      <c r="D99" s="122" t="s">
        <v>115</v>
      </c>
      <c r="E99" s="114" t="s">
        <v>115</v>
      </c>
      <c r="F99" s="115">
        <f t="shared" ref="F99:X99" si="86">MIN(F92:F96)</f>
        <v>31.98</v>
      </c>
      <c r="G99" s="116">
        <f t="shared" si="86"/>
        <v>543.04999999999995</v>
      </c>
      <c r="H99" s="116">
        <f t="shared" si="86"/>
        <v>399.37</v>
      </c>
      <c r="I99" s="116">
        <f t="shared" si="86"/>
        <v>10.58</v>
      </c>
      <c r="J99" s="116">
        <f t="shared" si="86"/>
        <v>32.25</v>
      </c>
      <c r="K99" s="116">
        <f t="shared" si="86"/>
        <v>0.03</v>
      </c>
      <c r="L99" s="116">
        <f t="shared" si="86"/>
        <v>0.76</v>
      </c>
      <c r="M99" s="116">
        <f t="shared" si="86"/>
        <v>3.99</v>
      </c>
      <c r="N99" s="116">
        <f t="shared" si="86"/>
        <v>4.88</v>
      </c>
      <c r="O99" s="117">
        <f t="shared" si="86"/>
        <v>41</v>
      </c>
      <c r="P99" s="117">
        <f t="shared" si="86"/>
        <v>72</v>
      </c>
      <c r="Q99" s="117">
        <f t="shared" si="86"/>
        <v>102</v>
      </c>
      <c r="R99" s="117">
        <f t="shared" si="86"/>
        <v>222</v>
      </c>
      <c r="S99" s="117">
        <f t="shared" si="86"/>
        <v>160</v>
      </c>
      <c r="T99" s="117">
        <f t="shared" si="86"/>
        <v>195</v>
      </c>
      <c r="U99" s="117">
        <f t="shared" si="86"/>
        <v>250</v>
      </c>
      <c r="V99" s="160">
        <f t="shared" si="86"/>
        <v>0.62189054726368154</v>
      </c>
      <c r="W99" s="116">
        <f t="shared" si="86"/>
        <v>33.799999999999997</v>
      </c>
      <c r="X99" s="219">
        <f t="shared" si="86"/>
        <v>0.17799999999999999</v>
      </c>
      <c r="Y99" s="121">
        <f>MIN(F92:F96,J92:J96,W92:W96)</f>
        <v>31.98</v>
      </c>
      <c r="Z99" s="124">
        <f t="shared" ref="Z99:AA99" si="87">MIN(Z92:Z96)</f>
        <v>218</v>
      </c>
      <c r="AA99" s="124">
        <f t="shared" si="87"/>
        <v>436</v>
      </c>
      <c r="AB99" s="124">
        <f>MIN(AB92:AB96)</f>
        <v>440</v>
      </c>
      <c r="AC99" s="124">
        <f>MIN(AC92:AC96)</f>
        <v>203</v>
      </c>
      <c r="AD99" s="124">
        <f>MIN(AD92:AD96)</f>
        <v>643</v>
      </c>
    </row>
    <row r="100" spans="1:30" s="12" customFormat="1" ht="16.5">
      <c r="A100" s="12" t="s">
        <v>142</v>
      </c>
      <c r="B100" s="12" t="s">
        <v>177</v>
      </c>
      <c r="C100" s="267" t="str">
        <f t="shared" si="59"/>
        <v>BBTIPSCHICO1</v>
      </c>
      <c r="D100" s="67">
        <v>1</v>
      </c>
      <c r="E100" s="68">
        <v>300</v>
      </c>
      <c r="F100" s="204">
        <v>22.38</v>
      </c>
      <c r="G100" s="167">
        <v>413.31</v>
      </c>
      <c r="H100" s="167">
        <v>295.66000000000003</v>
      </c>
      <c r="I100" s="165">
        <v>9.68</v>
      </c>
      <c r="J100" s="220">
        <v>21.87</v>
      </c>
      <c r="K100" s="167">
        <v>0.1</v>
      </c>
      <c r="L100" s="165">
        <v>0.82</v>
      </c>
      <c r="M100" s="165">
        <v>4.6900000000000004</v>
      </c>
      <c r="N100" s="169">
        <f>SUM(K100:M100)</f>
        <v>5.61</v>
      </c>
      <c r="O100" s="165">
        <v>35</v>
      </c>
      <c r="P100" s="165">
        <v>51</v>
      </c>
      <c r="Q100" s="165">
        <v>74</v>
      </c>
      <c r="R100" s="169">
        <f>SUM(O100:Q100)</f>
        <v>160</v>
      </c>
      <c r="S100" s="170">
        <v>160</v>
      </c>
      <c r="T100" s="170">
        <v>185</v>
      </c>
      <c r="U100" s="221">
        <v>225</v>
      </c>
      <c r="V100" s="209">
        <f>U100/E100</f>
        <v>0.75</v>
      </c>
      <c r="W100" s="222">
        <v>22.22</v>
      </c>
      <c r="X100" s="223">
        <v>0.186</v>
      </c>
      <c r="Y100" s="134"/>
      <c r="Z100" s="278">
        <v>182</v>
      </c>
      <c r="AA100" s="48">
        <v>364</v>
      </c>
      <c r="AB100" s="278">
        <v>398</v>
      </c>
      <c r="AC100" s="280">
        <v>114</v>
      </c>
      <c r="AD100" s="48">
        <v>512</v>
      </c>
    </row>
    <row r="101" spans="1:30" s="12" customFormat="1" ht="16.5">
      <c r="A101" s="12" t="s">
        <v>142</v>
      </c>
      <c r="B101" s="12" t="s">
        <v>177</v>
      </c>
      <c r="C101" s="267" t="str">
        <f t="shared" si="59"/>
        <v>BBTIPSCHICO2</v>
      </c>
      <c r="D101" s="82">
        <v>2</v>
      </c>
      <c r="E101" s="68">
        <v>300</v>
      </c>
      <c r="F101" s="204">
        <v>22.49</v>
      </c>
      <c r="G101" s="167">
        <v>418.69</v>
      </c>
      <c r="H101" s="167">
        <v>289.16000000000003</v>
      </c>
      <c r="I101" s="165">
        <v>9.6300000000000008</v>
      </c>
      <c r="J101" s="220">
        <v>22.12</v>
      </c>
      <c r="K101" s="167">
        <v>0.17</v>
      </c>
      <c r="L101" s="165">
        <v>0.42</v>
      </c>
      <c r="M101" s="165">
        <v>3.39</v>
      </c>
      <c r="N101" s="169">
        <f>SUM(K101:M101)</f>
        <v>3.98</v>
      </c>
      <c r="O101" s="165">
        <v>36</v>
      </c>
      <c r="P101" s="165">
        <v>53</v>
      </c>
      <c r="Q101" s="165">
        <v>69</v>
      </c>
      <c r="R101" s="169">
        <f>SUM(O101:Q101)</f>
        <v>158</v>
      </c>
      <c r="S101" s="170">
        <v>150</v>
      </c>
      <c r="T101" s="170">
        <v>170</v>
      </c>
      <c r="U101" s="221">
        <v>205</v>
      </c>
      <c r="V101" s="209">
        <f>U101/E101</f>
        <v>0.68333333333333335</v>
      </c>
      <c r="W101" s="153"/>
      <c r="X101" s="224"/>
      <c r="Y101" s="134"/>
      <c r="Z101" s="279">
        <v>182</v>
      </c>
      <c r="AA101" s="50">
        <v>364</v>
      </c>
      <c r="AB101" s="279">
        <v>396</v>
      </c>
      <c r="AC101" s="281">
        <v>114</v>
      </c>
      <c r="AD101" s="50">
        <v>510</v>
      </c>
    </row>
    <row r="102" spans="1:30" s="12" customFormat="1" ht="16.5">
      <c r="A102" s="12" t="s">
        <v>142</v>
      </c>
      <c r="B102" s="12" t="s">
        <v>177</v>
      </c>
      <c r="C102" s="267" t="str">
        <f t="shared" si="59"/>
        <v>BBTIPSCHICO3</v>
      </c>
      <c r="D102" s="82">
        <v>3</v>
      </c>
      <c r="E102" s="68">
        <v>300</v>
      </c>
      <c r="F102" s="204">
        <v>22.32</v>
      </c>
      <c r="G102" s="167">
        <v>421.04</v>
      </c>
      <c r="H102" s="167">
        <v>284.79000000000002</v>
      </c>
      <c r="I102" s="165">
        <v>9.59</v>
      </c>
      <c r="J102" s="220">
        <v>22.72</v>
      </c>
      <c r="K102" s="167">
        <v>0.22</v>
      </c>
      <c r="L102" s="165">
        <v>0.17</v>
      </c>
      <c r="M102" s="165">
        <v>3.26</v>
      </c>
      <c r="N102" s="169">
        <f>SUM(K102:M102)</f>
        <v>3.65</v>
      </c>
      <c r="O102" s="165">
        <v>33</v>
      </c>
      <c r="P102" s="165">
        <v>45</v>
      </c>
      <c r="Q102" s="165">
        <v>65</v>
      </c>
      <c r="R102" s="169">
        <f>SUM(O102:Q102)</f>
        <v>143</v>
      </c>
      <c r="S102" s="170">
        <v>145</v>
      </c>
      <c r="T102" s="170">
        <v>175</v>
      </c>
      <c r="U102" s="221">
        <v>210</v>
      </c>
      <c r="V102" s="209">
        <f>U102/E102</f>
        <v>0.7</v>
      </c>
      <c r="W102" s="153"/>
      <c r="X102" s="153"/>
      <c r="Y102" s="134"/>
      <c r="Z102" s="285">
        <v>181</v>
      </c>
      <c r="AA102" s="283">
        <v>362</v>
      </c>
      <c r="AB102" s="285">
        <v>397</v>
      </c>
      <c r="AC102" s="286">
        <v>114</v>
      </c>
      <c r="AD102" s="283">
        <v>511</v>
      </c>
    </row>
    <row r="103" spans="1:30" s="12" customFormat="1" ht="16.5">
      <c r="A103" s="12" t="s">
        <v>142</v>
      </c>
      <c r="B103" s="12" t="s">
        <v>177</v>
      </c>
      <c r="C103" s="267" t="str">
        <f t="shared" si="59"/>
        <v>BBTIPSCHICO4</v>
      </c>
      <c r="D103" s="82">
        <v>4</v>
      </c>
      <c r="E103" s="68">
        <v>300</v>
      </c>
      <c r="F103" s="204">
        <v>21.75</v>
      </c>
      <c r="G103" s="179">
        <v>399.51</v>
      </c>
      <c r="H103" s="179">
        <v>269.18</v>
      </c>
      <c r="I103" s="139"/>
      <c r="J103" s="167">
        <v>22.46</v>
      </c>
      <c r="K103" s="179">
        <v>7.0000000000000007E-2</v>
      </c>
      <c r="L103" s="180">
        <v>0.26</v>
      </c>
      <c r="M103" s="180">
        <v>3.85</v>
      </c>
      <c r="N103" s="169">
        <f>SUM(K103:M103)</f>
        <v>4.18</v>
      </c>
      <c r="O103" s="180">
        <v>36</v>
      </c>
      <c r="P103" s="180">
        <v>52</v>
      </c>
      <c r="Q103" s="180">
        <v>71</v>
      </c>
      <c r="R103" s="169">
        <f>SUM(O103:Q103)</f>
        <v>159</v>
      </c>
      <c r="S103" s="181">
        <v>160</v>
      </c>
      <c r="T103" s="181">
        <v>180</v>
      </c>
      <c r="U103" s="225">
        <v>210</v>
      </c>
      <c r="V103" s="209">
        <f>U103/E103</f>
        <v>0.7</v>
      </c>
      <c r="W103" s="153"/>
      <c r="X103" s="153"/>
      <c r="Y103" s="134"/>
      <c r="Z103" s="97"/>
      <c r="AA103" s="98"/>
      <c r="AB103" s="97"/>
      <c r="AC103" s="99"/>
      <c r="AD103" s="98"/>
    </row>
    <row r="104" spans="1:30" s="12" customFormat="1" ht="17.25" thickBot="1">
      <c r="A104" s="12" t="s">
        <v>142</v>
      </c>
      <c r="B104" s="12" t="s">
        <v>177</v>
      </c>
      <c r="C104" s="267" t="str">
        <f t="shared" si="59"/>
        <v>BBTIPSCHICO5</v>
      </c>
      <c r="D104" s="100">
        <v>5</v>
      </c>
      <c r="E104" s="68">
        <v>300</v>
      </c>
      <c r="F104" s="204">
        <v>22.25</v>
      </c>
      <c r="G104" s="179">
        <v>413.93</v>
      </c>
      <c r="H104" s="179">
        <v>292.45</v>
      </c>
      <c r="I104" s="140"/>
      <c r="J104" s="167">
        <v>22.55</v>
      </c>
      <c r="K104" s="179">
        <v>0.2</v>
      </c>
      <c r="L104" s="180">
        <v>0.59</v>
      </c>
      <c r="M104" s="180">
        <v>4.2699999999999996</v>
      </c>
      <c r="N104" s="169">
        <f>SUM(K104:M104)</f>
        <v>5.0599999999999996</v>
      </c>
      <c r="O104" s="180">
        <v>35</v>
      </c>
      <c r="P104" s="180">
        <v>48</v>
      </c>
      <c r="Q104" s="180">
        <v>77</v>
      </c>
      <c r="R104" s="169">
        <f>SUM(O104:Q104)</f>
        <v>160</v>
      </c>
      <c r="S104" s="181">
        <v>150</v>
      </c>
      <c r="T104" s="181">
        <v>180</v>
      </c>
      <c r="U104" s="225">
        <v>220</v>
      </c>
      <c r="V104" s="209">
        <f>U104/E104</f>
        <v>0.73333333333333328</v>
      </c>
      <c r="W104" s="154"/>
      <c r="X104" s="154"/>
      <c r="Y104" s="134"/>
      <c r="Z104" s="102"/>
      <c r="AA104" s="103"/>
      <c r="AB104" s="102"/>
      <c r="AC104" s="104"/>
      <c r="AD104" s="103"/>
    </row>
    <row r="105" spans="1:30" s="12" customFormat="1" ht="15.75">
      <c r="A105" s="12" t="s">
        <v>142</v>
      </c>
      <c r="B105" s="12" t="s">
        <v>177</v>
      </c>
      <c r="C105" s="267" t="str">
        <f t="shared" si="59"/>
        <v>BBTIPSCHICOProm</v>
      </c>
      <c r="D105" s="105" t="s">
        <v>88</v>
      </c>
      <c r="E105" s="105" t="s">
        <v>88</v>
      </c>
      <c r="F105" s="106">
        <f t="shared" ref="F105:X105" si="88">AVERAGE(F100:F104)</f>
        <v>22.238</v>
      </c>
      <c r="G105" s="107">
        <f t="shared" si="88"/>
        <v>413.29599999999999</v>
      </c>
      <c r="H105" s="107">
        <f t="shared" si="88"/>
        <v>286.24800000000005</v>
      </c>
      <c r="I105" s="107">
        <f t="shared" si="88"/>
        <v>9.6333333333333346</v>
      </c>
      <c r="J105" s="107">
        <f t="shared" si="88"/>
        <v>22.344000000000001</v>
      </c>
      <c r="K105" s="107">
        <f t="shared" si="88"/>
        <v>0.152</v>
      </c>
      <c r="L105" s="107">
        <f t="shared" si="88"/>
        <v>0.45199999999999996</v>
      </c>
      <c r="M105" s="107">
        <f t="shared" si="88"/>
        <v>3.8920000000000003</v>
      </c>
      <c r="N105" s="107">
        <f t="shared" si="88"/>
        <v>4.4960000000000004</v>
      </c>
      <c r="O105" s="108">
        <f t="shared" si="88"/>
        <v>35</v>
      </c>
      <c r="P105" s="108">
        <f t="shared" si="88"/>
        <v>49.8</v>
      </c>
      <c r="Q105" s="108">
        <f t="shared" si="88"/>
        <v>71.2</v>
      </c>
      <c r="R105" s="108">
        <f t="shared" si="88"/>
        <v>156</v>
      </c>
      <c r="S105" s="108">
        <f t="shared" si="88"/>
        <v>153</v>
      </c>
      <c r="T105" s="108">
        <f t="shared" si="88"/>
        <v>178</v>
      </c>
      <c r="U105" s="108">
        <f t="shared" si="88"/>
        <v>214</v>
      </c>
      <c r="V105" s="109">
        <f t="shared" si="88"/>
        <v>0.71333333333333326</v>
      </c>
      <c r="W105" s="107">
        <f t="shared" si="88"/>
        <v>22.22</v>
      </c>
      <c r="X105" s="111">
        <f t="shared" si="88"/>
        <v>0.186</v>
      </c>
      <c r="Y105" s="112">
        <f>AVERAGE(F100:F104,J100:J104,W100:W104)</f>
        <v>22.284545454545455</v>
      </c>
      <c r="Z105" s="113">
        <f t="shared" ref="Z105" si="89">AVERAGE(Z100:Z104)</f>
        <v>181.66666666666666</v>
      </c>
      <c r="AA105" s="113">
        <f t="shared" ref="AA105" si="90">AVERAGE(AA100:AA104)</f>
        <v>363.33333333333331</v>
      </c>
      <c r="AB105" s="113">
        <f>AVERAGE(AB100:AB104)</f>
        <v>397</v>
      </c>
      <c r="AC105" s="113">
        <f>AVERAGE(AC100:AC104)</f>
        <v>114</v>
      </c>
      <c r="AD105" s="113">
        <f>AVERAGE(AD100:AD104)</f>
        <v>511</v>
      </c>
    </row>
    <row r="106" spans="1:30" s="12" customFormat="1" ht="15.75">
      <c r="A106" s="12" t="s">
        <v>142</v>
      </c>
      <c r="B106" s="12" t="s">
        <v>177</v>
      </c>
      <c r="C106" s="267" t="str">
        <f t="shared" si="59"/>
        <v>BBTIPSCHICOMáx</v>
      </c>
      <c r="D106" s="114" t="s">
        <v>111</v>
      </c>
      <c r="E106" s="114" t="s">
        <v>111</v>
      </c>
      <c r="F106" s="115">
        <f t="shared" ref="F106:X106" si="91">MAX(F100:F104)</f>
        <v>22.49</v>
      </c>
      <c r="G106" s="116">
        <f t="shared" si="91"/>
        <v>421.04</v>
      </c>
      <c r="H106" s="116">
        <f t="shared" si="91"/>
        <v>295.66000000000003</v>
      </c>
      <c r="I106" s="116">
        <f t="shared" si="91"/>
        <v>9.68</v>
      </c>
      <c r="J106" s="116">
        <f t="shared" si="91"/>
        <v>22.72</v>
      </c>
      <c r="K106" s="116">
        <f t="shared" si="91"/>
        <v>0.22</v>
      </c>
      <c r="L106" s="116">
        <f t="shared" si="91"/>
        <v>0.82</v>
      </c>
      <c r="M106" s="116">
        <f t="shared" si="91"/>
        <v>4.6900000000000004</v>
      </c>
      <c r="N106" s="116">
        <f t="shared" si="91"/>
        <v>5.61</v>
      </c>
      <c r="O106" s="117">
        <f t="shared" si="91"/>
        <v>36</v>
      </c>
      <c r="P106" s="117">
        <f t="shared" si="91"/>
        <v>53</v>
      </c>
      <c r="Q106" s="117">
        <f t="shared" si="91"/>
        <v>77</v>
      </c>
      <c r="R106" s="117">
        <f t="shared" si="91"/>
        <v>160</v>
      </c>
      <c r="S106" s="117">
        <f t="shared" si="91"/>
        <v>160</v>
      </c>
      <c r="T106" s="117">
        <f t="shared" si="91"/>
        <v>185</v>
      </c>
      <c r="U106" s="117">
        <f t="shared" si="91"/>
        <v>225</v>
      </c>
      <c r="V106" s="116">
        <f t="shared" si="91"/>
        <v>0.75</v>
      </c>
      <c r="W106" s="116">
        <f t="shared" si="91"/>
        <v>22.22</v>
      </c>
      <c r="X106" s="120">
        <f t="shared" si="91"/>
        <v>0.186</v>
      </c>
      <c r="Y106" s="121">
        <f>MAX(F100:F104,J100:J104,W100:W104)</f>
        <v>22.72</v>
      </c>
      <c r="Z106" s="119">
        <f t="shared" ref="Z106:AA106" si="92">MAX(Z100:Z104)</f>
        <v>182</v>
      </c>
      <c r="AA106" s="119">
        <f t="shared" si="92"/>
        <v>364</v>
      </c>
      <c r="AB106" s="119">
        <f>MAX(AB100:AB104)</f>
        <v>398</v>
      </c>
      <c r="AC106" s="119">
        <f>MAX(AC100:AC104)</f>
        <v>114</v>
      </c>
      <c r="AD106" s="119">
        <f>MAX(AD100:AD104)</f>
        <v>512</v>
      </c>
    </row>
    <row r="107" spans="1:30" s="12" customFormat="1" ht="16.5" thickBot="1">
      <c r="A107" s="12" t="s">
        <v>142</v>
      </c>
      <c r="B107" s="12" t="s">
        <v>177</v>
      </c>
      <c r="C107" s="267" t="str">
        <f t="shared" si="59"/>
        <v>BBTIPSCHICOMín</v>
      </c>
      <c r="D107" s="122" t="s">
        <v>115</v>
      </c>
      <c r="E107" s="114" t="s">
        <v>115</v>
      </c>
      <c r="F107" s="115">
        <f t="shared" ref="F107:X107" si="93">MIN(F100:F104)</f>
        <v>21.75</v>
      </c>
      <c r="G107" s="116">
        <f t="shared" si="93"/>
        <v>399.51</v>
      </c>
      <c r="H107" s="116">
        <f t="shared" si="93"/>
        <v>269.18</v>
      </c>
      <c r="I107" s="116">
        <f t="shared" si="93"/>
        <v>9.59</v>
      </c>
      <c r="J107" s="116">
        <f t="shared" si="93"/>
        <v>21.87</v>
      </c>
      <c r="K107" s="116">
        <f t="shared" si="93"/>
        <v>7.0000000000000007E-2</v>
      </c>
      <c r="L107" s="116">
        <f t="shared" si="93"/>
        <v>0.17</v>
      </c>
      <c r="M107" s="116">
        <f t="shared" si="93"/>
        <v>3.26</v>
      </c>
      <c r="N107" s="116">
        <f t="shared" si="93"/>
        <v>3.65</v>
      </c>
      <c r="O107" s="117">
        <f t="shared" si="93"/>
        <v>33</v>
      </c>
      <c r="P107" s="117">
        <f t="shared" si="93"/>
        <v>45</v>
      </c>
      <c r="Q107" s="117">
        <f t="shared" si="93"/>
        <v>65</v>
      </c>
      <c r="R107" s="117">
        <f t="shared" si="93"/>
        <v>143</v>
      </c>
      <c r="S107" s="117">
        <f t="shared" si="93"/>
        <v>145</v>
      </c>
      <c r="T107" s="117">
        <f t="shared" si="93"/>
        <v>170</v>
      </c>
      <c r="U107" s="117">
        <f t="shared" si="93"/>
        <v>205</v>
      </c>
      <c r="V107" s="160">
        <f t="shared" si="93"/>
        <v>0.68333333333333335</v>
      </c>
      <c r="W107" s="116">
        <f t="shared" si="93"/>
        <v>22.22</v>
      </c>
      <c r="X107" s="120">
        <f t="shared" si="93"/>
        <v>0.186</v>
      </c>
      <c r="Y107" s="121">
        <f>MIN(F100:F104,J100:J104,W100:W104)</f>
        <v>21.75</v>
      </c>
      <c r="Z107" s="124">
        <f t="shared" ref="Z107:AA107" si="94">MIN(Z100:Z104)</f>
        <v>181</v>
      </c>
      <c r="AA107" s="124">
        <f t="shared" si="94"/>
        <v>362</v>
      </c>
      <c r="AB107" s="124">
        <f>MIN(AB100:AB104)</f>
        <v>396</v>
      </c>
      <c r="AC107" s="124">
        <f>MIN(AC100:AC104)</f>
        <v>114</v>
      </c>
      <c r="AD107" s="124">
        <f>MIN(AD100:AD104)</f>
        <v>510</v>
      </c>
    </row>
    <row r="108" spans="1:30" s="12" customFormat="1" ht="17.25" thickBot="1">
      <c r="A108" s="12" t="s">
        <v>142</v>
      </c>
      <c r="B108" s="12" t="s">
        <v>113</v>
      </c>
      <c r="C108" s="267" t="str">
        <f t="shared" si="59"/>
        <v>BBTIPSMEDIANO1</v>
      </c>
      <c r="D108" s="67">
        <v>1</v>
      </c>
      <c r="E108" s="68">
        <v>330</v>
      </c>
      <c r="F108" s="193">
        <v>27.29</v>
      </c>
      <c r="G108" s="193">
        <v>528.63</v>
      </c>
      <c r="H108" s="193">
        <v>359.57</v>
      </c>
      <c r="I108" s="191">
        <v>10.62</v>
      </c>
      <c r="J108" s="193">
        <v>27.46</v>
      </c>
      <c r="K108" s="193">
        <v>0.02</v>
      </c>
      <c r="L108" s="193">
        <v>0.28000000000000003</v>
      </c>
      <c r="M108" s="193">
        <v>2.16</v>
      </c>
      <c r="N108" s="208">
        <f>SUM(K108:M108)</f>
        <v>2.46</v>
      </c>
      <c r="O108" s="191">
        <v>46</v>
      </c>
      <c r="P108" s="191">
        <v>71</v>
      </c>
      <c r="Q108" s="191">
        <v>84</v>
      </c>
      <c r="R108" s="208">
        <f>SUM(O108:Q108)</f>
        <v>201</v>
      </c>
      <c r="S108" s="189">
        <v>175</v>
      </c>
      <c r="T108" s="189">
        <v>205</v>
      </c>
      <c r="U108" s="189">
        <v>250</v>
      </c>
      <c r="V108" s="209">
        <f>U108/E108</f>
        <v>0.75757575757575757</v>
      </c>
      <c r="W108" s="191">
        <v>28.48</v>
      </c>
      <c r="X108" s="226">
        <v>0.187</v>
      </c>
      <c r="Y108" s="134"/>
      <c r="Z108" s="278">
        <v>195</v>
      </c>
      <c r="AA108" s="48">
        <v>390</v>
      </c>
      <c r="AB108" s="278">
        <v>411</v>
      </c>
      <c r="AC108" s="280">
        <v>146</v>
      </c>
      <c r="AD108" s="48">
        <v>557</v>
      </c>
    </row>
    <row r="109" spans="1:30" s="12" customFormat="1" ht="16.5">
      <c r="A109" s="12" t="s">
        <v>142</v>
      </c>
      <c r="B109" s="12" t="s">
        <v>113</v>
      </c>
      <c r="C109" s="267" t="str">
        <f t="shared" si="59"/>
        <v>BBTIPSMEDIANO2</v>
      </c>
      <c r="D109" s="82">
        <v>2</v>
      </c>
      <c r="E109" s="68">
        <v>330</v>
      </c>
      <c r="F109" s="193">
        <v>27.67</v>
      </c>
      <c r="G109" s="193">
        <v>505.46</v>
      </c>
      <c r="H109" s="193">
        <v>337.53</v>
      </c>
      <c r="I109" s="191">
        <v>10.57</v>
      </c>
      <c r="J109" s="193">
        <v>28.07</v>
      </c>
      <c r="K109" s="193">
        <v>0.04</v>
      </c>
      <c r="L109" s="193">
        <v>0.21</v>
      </c>
      <c r="M109" s="193">
        <v>1.72</v>
      </c>
      <c r="N109" s="208">
        <f>SUM(K109:M109)</f>
        <v>1.97</v>
      </c>
      <c r="O109" s="191">
        <v>48</v>
      </c>
      <c r="P109" s="191">
        <v>70</v>
      </c>
      <c r="Q109" s="191">
        <v>96</v>
      </c>
      <c r="R109" s="208">
        <f>SUM(O109:Q109)</f>
        <v>214</v>
      </c>
      <c r="S109" s="189">
        <v>175</v>
      </c>
      <c r="T109" s="189">
        <v>205</v>
      </c>
      <c r="U109" s="189">
        <v>230</v>
      </c>
      <c r="V109" s="209">
        <f>U109/E109</f>
        <v>0.69696969696969702</v>
      </c>
      <c r="W109" s="153"/>
      <c r="X109" s="153"/>
      <c r="Y109" s="134"/>
      <c r="Z109" s="279">
        <v>193</v>
      </c>
      <c r="AA109" s="50">
        <v>386</v>
      </c>
      <c r="AB109" s="279">
        <v>410</v>
      </c>
      <c r="AC109" s="281">
        <v>146</v>
      </c>
      <c r="AD109" s="50">
        <v>556</v>
      </c>
    </row>
    <row r="110" spans="1:30" s="12" customFormat="1" ht="16.5">
      <c r="A110" s="12" t="s">
        <v>142</v>
      </c>
      <c r="B110" s="12" t="s">
        <v>113</v>
      </c>
      <c r="C110" s="267" t="str">
        <f t="shared" si="59"/>
        <v>BBTIPSMEDIANO3</v>
      </c>
      <c r="D110" s="82">
        <v>3</v>
      </c>
      <c r="E110" s="68">
        <v>330</v>
      </c>
      <c r="F110" s="193">
        <v>28.34</v>
      </c>
      <c r="G110" s="193">
        <v>524.70000000000005</v>
      </c>
      <c r="H110" s="193">
        <v>379.28</v>
      </c>
      <c r="I110" s="191">
        <v>10.78</v>
      </c>
      <c r="J110" s="193">
        <v>28.01</v>
      </c>
      <c r="K110" s="193">
        <v>0.15</v>
      </c>
      <c r="L110" s="193">
        <v>0.3</v>
      </c>
      <c r="M110" s="193">
        <v>2.72</v>
      </c>
      <c r="N110" s="208">
        <f>SUM(K110:M110)</f>
        <v>3.17</v>
      </c>
      <c r="O110" s="191">
        <v>50</v>
      </c>
      <c r="P110" s="191">
        <v>68</v>
      </c>
      <c r="Q110" s="191">
        <v>87</v>
      </c>
      <c r="R110" s="208">
        <f>SUM(O110:Q110)</f>
        <v>205</v>
      </c>
      <c r="S110" s="189">
        <v>170</v>
      </c>
      <c r="T110" s="189">
        <v>200</v>
      </c>
      <c r="U110" s="189">
        <v>220</v>
      </c>
      <c r="V110" s="209">
        <f>U110/E110</f>
        <v>0.66666666666666663</v>
      </c>
      <c r="W110" s="153"/>
      <c r="X110" s="153"/>
      <c r="Y110" s="134"/>
      <c r="Z110" s="285">
        <v>194</v>
      </c>
      <c r="AA110" s="283">
        <v>388</v>
      </c>
      <c r="AB110" s="285">
        <v>411</v>
      </c>
      <c r="AC110" s="286">
        <v>146</v>
      </c>
      <c r="AD110" s="283">
        <v>557</v>
      </c>
    </row>
    <row r="111" spans="1:30" s="12" customFormat="1" ht="16.5">
      <c r="A111" s="12" t="s">
        <v>142</v>
      </c>
      <c r="B111" s="12" t="s">
        <v>113</v>
      </c>
      <c r="C111" s="267" t="str">
        <f t="shared" si="59"/>
        <v>BBTIPSMEDIANO4</v>
      </c>
      <c r="D111" s="82">
        <v>4</v>
      </c>
      <c r="E111" s="68">
        <v>330</v>
      </c>
      <c r="F111" s="86">
        <v>28.3</v>
      </c>
      <c r="G111" s="86">
        <v>530.4</v>
      </c>
      <c r="H111" s="86">
        <v>352.89</v>
      </c>
      <c r="I111" s="139"/>
      <c r="J111" s="86">
        <v>28.18</v>
      </c>
      <c r="K111" s="86">
        <v>0.17</v>
      </c>
      <c r="L111" s="86">
        <v>0.26</v>
      </c>
      <c r="M111" s="86">
        <v>4.8</v>
      </c>
      <c r="N111" s="208">
        <f>SUM(K111:M111)</f>
        <v>5.2299999999999995</v>
      </c>
      <c r="O111" s="87">
        <v>49</v>
      </c>
      <c r="P111" s="87">
        <v>68</v>
      </c>
      <c r="Q111" s="87">
        <v>91</v>
      </c>
      <c r="R111" s="208">
        <f>SUM(O111:Q111)</f>
        <v>208</v>
      </c>
      <c r="S111" s="137">
        <v>170</v>
      </c>
      <c r="T111" s="137">
        <v>200</v>
      </c>
      <c r="U111" s="137">
        <v>235</v>
      </c>
      <c r="V111" s="209">
        <f>U111/E111</f>
        <v>0.71212121212121215</v>
      </c>
      <c r="W111" s="153"/>
      <c r="X111" s="153"/>
      <c r="Y111" s="134"/>
      <c r="Z111" s="97"/>
      <c r="AA111" s="98"/>
      <c r="AB111" s="97"/>
      <c r="AC111" s="99"/>
      <c r="AD111" s="98"/>
    </row>
    <row r="112" spans="1:30" s="12" customFormat="1" ht="17.25" thickBot="1">
      <c r="A112" s="12" t="s">
        <v>142</v>
      </c>
      <c r="B112" s="12" t="s">
        <v>113</v>
      </c>
      <c r="C112" s="267" t="str">
        <f t="shared" si="59"/>
        <v>BBTIPSMEDIANO5</v>
      </c>
      <c r="D112" s="100">
        <v>5</v>
      </c>
      <c r="E112" s="68">
        <v>330</v>
      </c>
      <c r="F112" s="86">
        <v>28.07</v>
      </c>
      <c r="G112" s="86">
        <v>526.1</v>
      </c>
      <c r="H112" s="86">
        <v>364.42</v>
      </c>
      <c r="I112" s="140"/>
      <c r="J112" s="86">
        <v>27.54</v>
      </c>
      <c r="K112" s="86">
        <v>0.04</v>
      </c>
      <c r="L112" s="86">
        <v>0.26</v>
      </c>
      <c r="M112" s="86">
        <v>2.78</v>
      </c>
      <c r="N112" s="208">
        <f>SUM(K112:M112)</f>
        <v>3.0799999999999996</v>
      </c>
      <c r="O112" s="87">
        <v>47</v>
      </c>
      <c r="P112" s="87">
        <v>68</v>
      </c>
      <c r="Q112" s="87">
        <v>89</v>
      </c>
      <c r="R112" s="208">
        <f>SUM(O112:Q112)</f>
        <v>204</v>
      </c>
      <c r="S112" s="137">
        <v>165</v>
      </c>
      <c r="T112" s="137">
        <v>195</v>
      </c>
      <c r="U112" s="137">
        <v>235</v>
      </c>
      <c r="V112" s="209">
        <f>U112/E112</f>
        <v>0.71212121212121215</v>
      </c>
      <c r="W112" s="154"/>
      <c r="X112" s="154"/>
      <c r="Y112" s="134"/>
      <c r="Z112" s="102"/>
      <c r="AA112" s="103"/>
      <c r="AB112" s="102"/>
      <c r="AC112" s="104"/>
      <c r="AD112" s="103"/>
    </row>
    <row r="113" spans="1:30" s="12" customFormat="1" ht="15.75">
      <c r="A113" s="12" t="s">
        <v>142</v>
      </c>
      <c r="B113" s="12" t="s">
        <v>113</v>
      </c>
      <c r="C113" s="267" t="str">
        <f t="shared" si="59"/>
        <v>BBTIPSMEDIANOProm</v>
      </c>
      <c r="D113" s="105" t="s">
        <v>88</v>
      </c>
      <c r="E113" s="105" t="s">
        <v>88</v>
      </c>
      <c r="F113" s="106">
        <f t="shared" ref="F113:X113" si="95">AVERAGE(F108:F112)</f>
        <v>27.933999999999997</v>
      </c>
      <c r="G113" s="107">
        <f t="shared" si="95"/>
        <v>523.05799999999999</v>
      </c>
      <c r="H113" s="107">
        <f t="shared" si="95"/>
        <v>358.738</v>
      </c>
      <c r="I113" s="107">
        <f t="shared" si="95"/>
        <v>10.656666666666666</v>
      </c>
      <c r="J113" s="107">
        <f t="shared" si="95"/>
        <v>27.851999999999997</v>
      </c>
      <c r="K113" s="107">
        <f t="shared" si="95"/>
        <v>8.3999999999999991E-2</v>
      </c>
      <c r="L113" s="107">
        <f t="shared" si="95"/>
        <v>0.26200000000000001</v>
      </c>
      <c r="M113" s="107">
        <f t="shared" si="95"/>
        <v>2.8359999999999994</v>
      </c>
      <c r="N113" s="107">
        <f t="shared" si="95"/>
        <v>3.1819999999999995</v>
      </c>
      <c r="O113" s="108">
        <f t="shared" si="95"/>
        <v>48</v>
      </c>
      <c r="P113" s="108">
        <f t="shared" si="95"/>
        <v>69</v>
      </c>
      <c r="Q113" s="108">
        <f t="shared" si="95"/>
        <v>89.4</v>
      </c>
      <c r="R113" s="108">
        <f t="shared" si="95"/>
        <v>206.4</v>
      </c>
      <c r="S113" s="108">
        <f t="shared" si="95"/>
        <v>171</v>
      </c>
      <c r="T113" s="108">
        <f t="shared" si="95"/>
        <v>201</v>
      </c>
      <c r="U113" s="108">
        <f t="shared" si="95"/>
        <v>234</v>
      </c>
      <c r="V113" s="109">
        <f t="shared" si="95"/>
        <v>0.70909090909090899</v>
      </c>
      <c r="W113" s="107">
        <f t="shared" si="95"/>
        <v>28.48</v>
      </c>
      <c r="X113" s="111">
        <f t="shared" si="95"/>
        <v>0.187</v>
      </c>
      <c r="Y113" s="112">
        <f>AVERAGE(F108:F112,J108:J112,W108:W112)</f>
        <v>27.946363636363639</v>
      </c>
      <c r="Z113" s="113">
        <f t="shared" ref="Z113" si="96">AVERAGE(Z108:Z112)</f>
        <v>194</v>
      </c>
      <c r="AA113" s="113">
        <f t="shared" ref="AA113" si="97">AVERAGE(AA108:AA112)</f>
        <v>388</v>
      </c>
      <c r="AB113" s="113">
        <f>AVERAGE(AB108:AB112)</f>
        <v>410.66666666666669</v>
      </c>
      <c r="AC113" s="113">
        <f>AVERAGE(AC108:AC112)</f>
        <v>146</v>
      </c>
      <c r="AD113" s="113">
        <f>AVERAGE(AD108:AD112)</f>
        <v>556.66666666666663</v>
      </c>
    </row>
    <row r="114" spans="1:30" s="12" customFormat="1" ht="15.75">
      <c r="A114" s="12" t="s">
        <v>142</v>
      </c>
      <c r="B114" s="12" t="s">
        <v>113</v>
      </c>
      <c r="C114" s="267" t="str">
        <f t="shared" si="59"/>
        <v>BBTIPSMEDIANOMáx</v>
      </c>
      <c r="D114" s="114" t="s">
        <v>111</v>
      </c>
      <c r="E114" s="114" t="s">
        <v>111</v>
      </c>
      <c r="F114" s="115">
        <f t="shared" ref="F114:X114" si="98">MAX(F108:F112)</f>
        <v>28.34</v>
      </c>
      <c r="G114" s="116">
        <f t="shared" si="98"/>
        <v>530.4</v>
      </c>
      <c r="H114" s="116">
        <f t="shared" si="98"/>
        <v>379.28</v>
      </c>
      <c r="I114" s="116">
        <f t="shared" si="98"/>
        <v>10.78</v>
      </c>
      <c r="J114" s="116">
        <f t="shared" si="98"/>
        <v>28.18</v>
      </c>
      <c r="K114" s="116">
        <f t="shared" si="98"/>
        <v>0.17</v>
      </c>
      <c r="L114" s="116">
        <f t="shared" si="98"/>
        <v>0.3</v>
      </c>
      <c r="M114" s="116">
        <f t="shared" si="98"/>
        <v>4.8</v>
      </c>
      <c r="N114" s="116">
        <f t="shared" si="98"/>
        <v>5.2299999999999995</v>
      </c>
      <c r="O114" s="117">
        <f t="shared" si="98"/>
        <v>50</v>
      </c>
      <c r="P114" s="117">
        <f t="shared" si="98"/>
        <v>71</v>
      </c>
      <c r="Q114" s="117">
        <f t="shared" si="98"/>
        <v>96</v>
      </c>
      <c r="R114" s="117">
        <f t="shared" si="98"/>
        <v>214</v>
      </c>
      <c r="S114" s="117">
        <f t="shared" si="98"/>
        <v>175</v>
      </c>
      <c r="T114" s="117">
        <f t="shared" si="98"/>
        <v>205</v>
      </c>
      <c r="U114" s="117">
        <f t="shared" si="98"/>
        <v>250</v>
      </c>
      <c r="V114" s="116">
        <f t="shared" si="98"/>
        <v>0.75757575757575757</v>
      </c>
      <c r="W114" s="116">
        <f t="shared" si="98"/>
        <v>28.48</v>
      </c>
      <c r="X114" s="120">
        <f t="shared" si="98"/>
        <v>0.187</v>
      </c>
      <c r="Y114" s="121">
        <f>MAX(F108:F112,J108:J112,W108:W112)</f>
        <v>28.48</v>
      </c>
      <c r="Z114" s="119">
        <f t="shared" ref="Z114:AA114" si="99">MAX(Z108:Z112)</f>
        <v>195</v>
      </c>
      <c r="AA114" s="119">
        <f t="shared" si="99"/>
        <v>390</v>
      </c>
      <c r="AB114" s="119">
        <f>MAX(AB108:AB112)</f>
        <v>411</v>
      </c>
      <c r="AC114" s="119">
        <f>MAX(AC108:AC112)</f>
        <v>146</v>
      </c>
      <c r="AD114" s="119">
        <f>MAX(AD108:AD112)</f>
        <v>557</v>
      </c>
    </row>
    <row r="115" spans="1:30" s="12" customFormat="1" ht="16.5" thickBot="1">
      <c r="A115" s="12" t="s">
        <v>142</v>
      </c>
      <c r="B115" s="12" t="s">
        <v>113</v>
      </c>
      <c r="C115" s="267" t="str">
        <f t="shared" si="59"/>
        <v>BBTIPSMEDIANOMín</v>
      </c>
      <c r="D115" s="122" t="s">
        <v>115</v>
      </c>
      <c r="E115" s="114" t="s">
        <v>115</v>
      </c>
      <c r="F115" s="211">
        <f t="shared" ref="F115:X115" si="100">MIN(F108:F112)</f>
        <v>27.29</v>
      </c>
      <c r="G115" s="160">
        <f t="shared" si="100"/>
        <v>505.46</v>
      </c>
      <c r="H115" s="160">
        <f t="shared" si="100"/>
        <v>337.53</v>
      </c>
      <c r="I115" s="116">
        <f t="shared" si="100"/>
        <v>10.57</v>
      </c>
      <c r="J115" s="116">
        <f t="shared" si="100"/>
        <v>27.46</v>
      </c>
      <c r="K115" s="116">
        <f t="shared" si="100"/>
        <v>0.02</v>
      </c>
      <c r="L115" s="116">
        <f t="shared" si="100"/>
        <v>0.21</v>
      </c>
      <c r="M115" s="116">
        <f t="shared" si="100"/>
        <v>1.72</v>
      </c>
      <c r="N115" s="116">
        <f t="shared" si="100"/>
        <v>1.97</v>
      </c>
      <c r="O115" s="117">
        <f t="shared" si="100"/>
        <v>46</v>
      </c>
      <c r="P115" s="117">
        <f t="shared" si="100"/>
        <v>68</v>
      </c>
      <c r="Q115" s="117">
        <f t="shared" si="100"/>
        <v>84</v>
      </c>
      <c r="R115" s="117">
        <f t="shared" si="100"/>
        <v>201</v>
      </c>
      <c r="S115" s="117">
        <f t="shared" si="100"/>
        <v>165</v>
      </c>
      <c r="T115" s="117">
        <f t="shared" si="100"/>
        <v>195</v>
      </c>
      <c r="U115" s="117">
        <f t="shared" si="100"/>
        <v>220</v>
      </c>
      <c r="V115" s="160">
        <f t="shared" si="100"/>
        <v>0.66666666666666663</v>
      </c>
      <c r="W115" s="116">
        <f t="shared" si="100"/>
        <v>28.48</v>
      </c>
      <c r="X115" s="120">
        <f t="shared" si="100"/>
        <v>0.187</v>
      </c>
      <c r="Y115" s="121">
        <f>MIN(F108:F112,J108:J112,W108:W112)</f>
        <v>27.29</v>
      </c>
      <c r="Z115" s="124">
        <f t="shared" ref="Z115:AA115" si="101">MIN(Z108:Z112)</f>
        <v>193</v>
      </c>
      <c r="AA115" s="124">
        <f t="shared" si="101"/>
        <v>386</v>
      </c>
      <c r="AB115" s="124">
        <f>MIN(AB108:AB112)</f>
        <v>410</v>
      </c>
      <c r="AC115" s="124">
        <f>MIN(AC108:AC112)</f>
        <v>146</v>
      </c>
      <c r="AD115" s="124">
        <f>MIN(AD108:AD112)</f>
        <v>556</v>
      </c>
    </row>
    <row r="116" spans="1:30" s="12" customFormat="1" ht="17.25" thickBot="1">
      <c r="A116" s="12" t="s">
        <v>142</v>
      </c>
      <c r="B116" s="12" t="s">
        <v>116</v>
      </c>
      <c r="C116" s="267" t="str">
        <f t="shared" si="59"/>
        <v>BBTIPSGRANDE1</v>
      </c>
      <c r="D116" s="67">
        <v>1</v>
      </c>
      <c r="E116" s="68">
        <v>355</v>
      </c>
      <c r="F116" s="193">
        <v>35.630000000000003</v>
      </c>
      <c r="G116" s="193">
        <v>707.71</v>
      </c>
      <c r="H116" s="193">
        <v>531.13</v>
      </c>
      <c r="I116" s="191">
        <v>12.57</v>
      </c>
      <c r="J116" s="193">
        <v>36.840000000000003</v>
      </c>
      <c r="K116" s="210">
        <v>0.06</v>
      </c>
      <c r="L116" s="196">
        <v>0.23</v>
      </c>
      <c r="M116" s="196">
        <v>2.41</v>
      </c>
      <c r="N116" s="188">
        <f>SUM(K116:M116)</f>
        <v>2.7</v>
      </c>
      <c r="O116" s="196">
        <v>42</v>
      </c>
      <c r="P116" s="196">
        <v>57</v>
      </c>
      <c r="Q116" s="196">
        <v>85</v>
      </c>
      <c r="R116" s="208">
        <f>SUM(O116:Q116)</f>
        <v>184</v>
      </c>
      <c r="S116" s="196">
        <v>165</v>
      </c>
      <c r="T116" s="196">
        <v>195</v>
      </c>
      <c r="U116" s="212">
        <v>240</v>
      </c>
      <c r="V116" s="209">
        <f>U116/E116</f>
        <v>0.676056338028169</v>
      </c>
      <c r="W116" s="196">
        <v>36.25</v>
      </c>
      <c r="X116" s="200">
        <v>0.17</v>
      </c>
      <c r="Y116" s="134"/>
      <c r="Z116" s="278">
        <v>190</v>
      </c>
      <c r="AA116" s="48">
        <v>380</v>
      </c>
      <c r="AB116" s="278">
        <v>392</v>
      </c>
      <c r="AC116" s="280">
        <v>148</v>
      </c>
      <c r="AD116" s="48">
        <v>540</v>
      </c>
    </row>
    <row r="117" spans="1:30" s="12" customFormat="1" ht="16.5">
      <c r="A117" s="12" t="s">
        <v>142</v>
      </c>
      <c r="B117" s="12" t="s">
        <v>116</v>
      </c>
      <c r="C117" s="267" t="str">
        <f t="shared" si="59"/>
        <v>BBTIPSGRANDE2</v>
      </c>
      <c r="D117" s="82">
        <v>2</v>
      </c>
      <c r="E117" s="68">
        <v>355</v>
      </c>
      <c r="F117" s="210">
        <v>37.35</v>
      </c>
      <c r="G117" s="193">
        <v>723.6</v>
      </c>
      <c r="H117" s="193">
        <v>557.28</v>
      </c>
      <c r="I117" s="191">
        <v>12.34</v>
      </c>
      <c r="J117" s="193">
        <v>33.56</v>
      </c>
      <c r="K117" s="210">
        <v>0.06</v>
      </c>
      <c r="L117" s="196">
        <v>0.14000000000000001</v>
      </c>
      <c r="M117" s="196">
        <v>1.73</v>
      </c>
      <c r="N117" s="188">
        <f>SUM(K117:M117)</f>
        <v>1.93</v>
      </c>
      <c r="O117" s="196">
        <v>58</v>
      </c>
      <c r="P117" s="196">
        <v>84</v>
      </c>
      <c r="Q117" s="196">
        <v>105</v>
      </c>
      <c r="R117" s="208">
        <f>SUM(O117:Q117)</f>
        <v>247</v>
      </c>
      <c r="S117" s="196">
        <v>155</v>
      </c>
      <c r="T117" s="196">
        <v>190</v>
      </c>
      <c r="U117" s="212">
        <v>230</v>
      </c>
      <c r="V117" s="209">
        <f>U117/E117</f>
        <v>0.647887323943662</v>
      </c>
      <c r="W117" s="153"/>
      <c r="X117" s="153"/>
      <c r="Y117" s="134"/>
      <c r="Z117" s="279">
        <v>189</v>
      </c>
      <c r="AA117" s="50">
        <v>378</v>
      </c>
      <c r="AB117" s="279">
        <v>395</v>
      </c>
      <c r="AC117" s="281">
        <v>148</v>
      </c>
      <c r="AD117" s="50">
        <v>543</v>
      </c>
    </row>
    <row r="118" spans="1:30" s="12" customFormat="1" ht="16.5">
      <c r="A118" s="12" t="s">
        <v>142</v>
      </c>
      <c r="B118" s="12" t="s">
        <v>116</v>
      </c>
      <c r="C118" s="267" t="str">
        <f t="shared" si="59"/>
        <v>BBTIPSGRANDE3</v>
      </c>
      <c r="D118" s="82">
        <v>3</v>
      </c>
      <c r="E118" s="68">
        <v>355</v>
      </c>
      <c r="F118" s="193">
        <v>36.619999999999997</v>
      </c>
      <c r="G118" s="193">
        <v>736.05</v>
      </c>
      <c r="H118" s="193">
        <v>553.71</v>
      </c>
      <c r="I118" s="191">
        <v>12.64</v>
      </c>
      <c r="J118" s="193">
        <v>36.71</v>
      </c>
      <c r="K118" s="210">
        <v>0.05</v>
      </c>
      <c r="L118" s="196">
        <v>0.06</v>
      </c>
      <c r="M118" s="196">
        <v>1.66</v>
      </c>
      <c r="N118" s="188">
        <f>SUM(K118:M118)</f>
        <v>1.77</v>
      </c>
      <c r="O118" s="196">
        <v>41</v>
      </c>
      <c r="P118" s="196">
        <v>61</v>
      </c>
      <c r="Q118" s="196">
        <v>87</v>
      </c>
      <c r="R118" s="208">
        <f>SUM(O118:Q118)</f>
        <v>189</v>
      </c>
      <c r="S118" s="196">
        <v>160</v>
      </c>
      <c r="T118" s="196">
        <v>190</v>
      </c>
      <c r="U118" s="212">
        <v>240</v>
      </c>
      <c r="V118" s="209">
        <f>U118/E118</f>
        <v>0.676056338028169</v>
      </c>
      <c r="W118" s="153"/>
      <c r="X118" s="153"/>
      <c r="Y118" s="134"/>
      <c r="Z118" s="285">
        <v>190</v>
      </c>
      <c r="AA118" s="283">
        <v>380</v>
      </c>
      <c r="AB118" s="285">
        <v>393</v>
      </c>
      <c r="AC118" s="286">
        <v>148</v>
      </c>
      <c r="AD118" s="283">
        <v>541</v>
      </c>
    </row>
    <row r="119" spans="1:30" s="12" customFormat="1" ht="16.5">
      <c r="A119" s="12" t="s">
        <v>142</v>
      </c>
      <c r="B119" s="12" t="s">
        <v>116</v>
      </c>
      <c r="C119" s="267" t="str">
        <f t="shared" si="59"/>
        <v>BBTIPSGRANDE4</v>
      </c>
      <c r="D119" s="82">
        <v>4</v>
      </c>
      <c r="E119" s="68">
        <v>355</v>
      </c>
      <c r="F119" s="86">
        <v>35.92</v>
      </c>
      <c r="G119" s="86">
        <v>706.33</v>
      </c>
      <c r="H119" s="86">
        <v>587.54999999999995</v>
      </c>
      <c r="I119" s="139"/>
      <c r="J119" s="193">
        <v>36.14</v>
      </c>
      <c r="K119" s="210">
        <v>0.08</v>
      </c>
      <c r="L119" s="196">
        <v>0.11</v>
      </c>
      <c r="M119" s="196">
        <v>0.94</v>
      </c>
      <c r="N119" s="188">
        <f>SUM(K119:M119)</f>
        <v>1.1299999999999999</v>
      </c>
      <c r="O119" s="87">
        <v>39</v>
      </c>
      <c r="P119" s="87">
        <v>74</v>
      </c>
      <c r="Q119" s="87">
        <v>102</v>
      </c>
      <c r="R119" s="208">
        <f>SUM(O119:Q119)</f>
        <v>215</v>
      </c>
      <c r="S119" s="87">
        <v>150</v>
      </c>
      <c r="T119" s="87">
        <v>175</v>
      </c>
      <c r="U119" s="213">
        <v>220</v>
      </c>
      <c r="V119" s="209">
        <f>U119/E119</f>
        <v>0.61971830985915488</v>
      </c>
      <c r="W119" s="153"/>
      <c r="X119" s="153"/>
      <c r="Y119" s="134"/>
      <c r="Z119" s="97"/>
      <c r="AA119" s="98"/>
      <c r="AB119" s="97"/>
      <c r="AC119" s="99"/>
      <c r="AD119" s="98"/>
    </row>
    <row r="120" spans="1:30" s="12" customFormat="1" ht="17.25" thickBot="1">
      <c r="A120" s="12" t="s">
        <v>142</v>
      </c>
      <c r="B120" s="12" t="s">
        <v>116</v>
      </c>
      <c r="C120" s="267" t="str">
        <f t="shared" si="59"/>
        <v>BBTIPSGRANDE5</v>
      </c>
      <c r="D120" s="100">
        <v>5</v>
      </c>
      <c r="E120" s="68">
        <v>355</v>
      </c>
      <c r="F120" s="86">
        <v>38.19</v>
      </c>
      <c r="G120" s="86">
        <v>734.83</v>
      </c>
      <c r="H120" s="86">
        <v>554.53</v>
      </c>
      <c r="I120" s="140"/>
      <c r="J120" s="193">
        <v>34.729999999999997</v>
      </c>
      <c r="K120" s="210">
        <v>0.09</v>
      </c>
      <c r="L120" s="196">
        <v>0.12</v>
      </c>
      <c r="M120" s="196">
        <v>0.96</v>
      </c>
      <c r="N120" s="188">
        <f>SUM(K120:M120)</f>
        <v>1.17</v>
      </c>
      <c r="O120" s="87">
        <v>44</v>
      </c>
      <c r="P120" s="87">
        <v>63</v>
      </c>
      <c r="Q120" s="87">
        <v>84</v>
      </c>
      <c r="R120" s="208">
        <f>SUM(O120:Q120)</f>
        <v>191</v>
      </c>
      <c r="S120" s="87">
        <v>160</v>
      </c>
      <c r="T120" s="87">
        <v>180</v>
      </c>
      <c r="U120" s="213">
        <v>250</v>
      </c>
      <c r="V120" s="209">
        <f>U120/E120</f>
        <v>0.70422535211267601</v>
      </c>
      <c r="W120" s="154"/>
      <c r="X120" s="154"/>
      <c r="Y120" s="134"/>
      <c r="Z120" s="102"/>
      <c r="AA120" s="103"/>
      <c r="AB120" s="102"/>
      <c r="AC120" s="104"/>
      <c r="AD120" s="103"/>
    </row>
    <row r="121" spans="1:30" s="12" customFormat="1" ht="15.75">
      <c r="A121" s="12" t="s">
        <v>142</v>
      </c>
      <c r="B121" s="12" t="s">
        <v>116</v>
      </c>
      <c r="C121" s="267" t="str">
        <f t="shared" si="59"/>
        <v>BBTIPSGRANDEProm</v>
      </c>
      <c r="D121" s="105" t="s">
        <v>88</v>
      </c>
      <c r="E121" s="105" t="s">
        <v>88</v>
      </c>
      <c r="F121" s="214">
        <f t="shared" ref="F121:X121" si="102">AVERAGE(F116:F120)</f>
        <v>36.741999999999997</v>
      </c>
      <c r="G121" s="183">
        <f t="shared" si="102"/>
        <v>721.70399999999995</v>
      </c>
      <c r="H121" s="183">
        <f t="shared" si="102"/>
        <v>556.83999999999992</v>
      </c>
      <c r="I121" s="107">
        <f t="shared" si="102"/>
        <v>12.516666666666666</v>
      </c>
      <c r="J121" s="107">
        <f t="shared" si="102"/>
        <v>35.595999999999997</v>
      </c>
      <c r="K121" s="107">
        <f t="shared" si="102"/>
        <v>6.7999999999999991E-2</v>
      </c>
      <c r="L121" s="107">
        <f t="shared" si="102"/>
        <v>0.13200000000000001</v>
      </c>
      <c r="M121" s="107">
        <f t="shared" si="102"/>
        <v>1.54</v>
      </c>
      <c r="N121" s="107">
        <f t="shared" si="102"/>
        <v>1.7399999999999998</v>
      </c>
      <c r="O121" s="108">
        <f t="shared" si="102"/>
        <v>44.8</v>
      </c>
      <c r="P121" s="108">
        <f t="shared" si="102"/>
        <v>67.8</v>
      </c>
      <c r="Q121" s="108">
        <f t="shared" si="102"/>
        <v>92.6</v>
      </c>
      <c r="R121" s="108">
        <f t="shared" si="102"/>
        <v>205.2</v>
      </c>
      <c r="S121" s="108">
        <f t="shared" si="102"/>
        <v>158</v>
      </c>
      <c r="T121" s="108">
        <f t="shared" si="102"/>
        <v>186</v>
      </c>
      <c r="U121" s="108">
        <f t="shared" si="102"/>
        <v>236</v>
      </c>
      <c r="V121" s="109">
        <f t="shared" si="102"/>
        <v>0.6647887323943662</v>
      </c>
      <c r="W121" s="107">
        <f t="shared" si="102"/>
        <v>36.25</v>
      </c>
      <c r="X121" s="111">
        <f t="shared" si="102"/>
        <v>0.17</v>
      </c>
      <c r="Y121" s="112">
        <f>AVERAGE(F116:F120,J116:J120,W116:W120)</f>
        <v>36.176363636363639</v>
      </c>
      <c r="Z121" s="113">
        <f t="shared" ref="Z121" si="103">AVERAGE(Z116:Z120)</f>
        <v>189.66666666666666</v>
      </c>
      <c r="AA121" s="113">
        <f t="shared" ref="AA121" si="104">AVERAGE(AA116:AA120)</f>
        <v>379.33333333333331</v>
      </c>
      <c r="AB121" s="113">
        <f>AVERAGE(AB116:AB120)</f>
        <v>393.33333333333331</v>
      </c>
      <c r="AC121" s="113">
        <f>AVERAGE(AC116:AC120)</f>
        <v>148</v>
      </c>
      <c r="AD121" s="113">
        <f>AVERAGE(AD116:AD120)</f>
        <v>541.33333333333337</v>
      </c>
    </row>
    <row r="122" spans="1:30" s="12" customFormat="1" ht="15.75">
      <c r="A122" s="12" t="s">
        <v>142</v>
      </c>
      <c r="B122" s="12" t="s">
        <v>116</v>
      </c>
      <c r="C122" s="267" t="str">
        <f t="shared" si="59"/>
        <v>BBTIPSGRANDEMáx</v>
      </c>
      <c r="D122" s="114" t="s">
        <v>111</v>
      </c>
      <c r="E122" s="114" t="s">
        <v>111</v>
      </c>
      <c r="F122" s="115">
        <f t="shared" ref="F122:X122" si="105">MAX(F116:F120)</f>
        <v>38.19</v>
      </c>
      <c r="G122" s="116">
        <f t="shared" si="105"/>
        <v>736.05</v>
      </c>
      <c r="H122" s="116">
        <f t="shared" si="105"/>
        <v>587.54999999999995</v>
      </c>
      <c r="I122" s="116">
        <f t="shared" si="105"/>
        <v>12.64</v>
      </c>
      <c r="J122" s="116">
        <f t="shared" si="105"/>
        <v>36.840000000000003</v>
      </c>
      <c r="K122" s="116">
        <f t="shared" si="105"/>
        <v>0.09</v>
      </c>
      <c r="L122" s="116">
        <f t="shared" si="105"/>
        <v>0.23</v>
      </c>
      <c r="M122" s="116">
        <f t="shared" si="105"/>
        <v>2.41</v>
      </c>
      <c r="N122" s="116">
        <f t="shared" si="105"/>
        <v>2.7</v>
      </c>
      <c r="O122" s="117">
        <f t="shared" si="105"/>
        <v>58</v>
      </c>
      <c r="P122" s="117">
        <f t="shared" si="105"/>
        <v>84</v>
      </c>
      <c r="Q122" s="117">
        <f t="shared" si="105"/>
        <v>105</v>
      </c>
      <c r="R122" s="117">
        <f t="shared" si="105"/>
        <v>247</v>
      </c>
      <c r="S122" s="117">
        <f t="shared" si="105"/>
        <v>165</v>
      </c>
      <c r="T122" s="117">
        <f t="shared" si="105"/>
        <v>195</v>
      </c>
      <c r="U122" s="117">
        <f t="shared" si="105"/>
        <v>250</v>
      </c>
      <c r="V122" s="116">
        <f t="shared" si="105"/>
        <v>0.70422535211267601</v>
      </c>
      <c r="W122" s="116">
        <f t="shared" si="105"/>
        <v>36.25</v>
      </c>
      <c r="X122" s="120">
        <f t="shared" si="105"/>
        <v>0.17</v>
      </c>
      <c r="Y122" s="121">
        <f>MAX(F116:F120,J116:J120,W116:W120)</f>
        <v>38.19</v>
      </c>
      <c r="Z122" s="119">
        <f t="shared" ref="Z122:AA122" si="106">MAX(Z116:Z120)</f>
        <v>190</v>
      </c>
      <c r="AA122" s="119">
        <f t="shared" si="106"/>
        <v>380</v>
      </c>
      <c r="AB122" s="119">
        <f>MAX(AB116:AB120)</f>
        <v>395</v>
      </c>
      <c r="AC122" s="119">
        <f>MAX(AC116:AC120)</f>
        <v>148</v>
      </c>
      <c r="AD122" s="119">
        <f>MAX(AD116:AD120)</f>
        <v>543</v>
      </c>
    </row>
    <row r="123" spans="1:30" s="12" customFormat="1" ht="16.5" thickBot="1">
      <c r="A123" s="12" t="s">
        <v>142</v>
      </c>
      <c r="B123" s="12" t="s">
        <v>116</v>
      </c>
      <c r="C123" s="267" t="str">
        <f t="shared" si="59"/>
        <v>BBTIPSGRANDEMín</v>
      </c>
      <c r="D123" s="122" t="s">
        <v>115</v>
      </c>
      <c r="E123" s="114" t="s">
        <v>115</v>
      </c>
      <c r="F123" s="115">
        <f t="shared" ref="F123:X123" si="107">MIN(F116:F120)</f>
        <v>35.630000000000003</v>
      </c>
      <c r="G123" s="116">
        <f t="shared" si="107"/>
        <v>706.33</v>
      </c>
      <c r="H123" s="116">
        <f t="shared" si="107"/>
        <v>531.13</v>
      </c>
      <c r="I123" s="116">
        <f t="shared" si="107"/>
        <v>12.34</v>
      </c>
      <c r="J123" s="116">
        <f t="shared" si="107"/>
        <v>33.56</v>
      </c>
      <c r="K123" s="116">
        <f t="shared" si="107"/>
        <v>0.05</v>
      </c>
      <c r="L123" s="116">
        <f t="shared" si="107"/>
        <v>0.06</v>
      </c>
      <c r="M123" s="116">
        <f t="shared" si="107"/>
        <v>0.94</v>
      </c>
      <c r="N123" s="116">
        <f t="shared" si="107"/>
        <v>1.1299999999999999</v>
      </c>
      <c r="O123" s="117">
        <f t="shared" si="107"/>
        <v>39</v>
      </c>
      <c r="P123" s="117">
        <f t="shared" si="107"/>
        <v>57</v>
      </c>
      <c r="Q123" s="117">
        <f t="shared" si="107"/>
        <v>84</v>
      </c>
      <c r="R123" s="117">
        <f t="shared" si="107"/>
        <v>184</v>
      </c>
      <c r="S123" s="117">
        <f t="shared" si="107"/>
        <v>150</v>
      </c>
      <c r="T123" s="117">
        <f t="shared" si="107"/>
        <v>175</v>
      </c>
      <c r="U123" s="117">
        <f t="shared" si="107"/>
        <v>220</v>
      </c>
      <c r="V123" s="160">
        <f t="shared" si="107"/>
        <v>0.61971830985915488</v>
      </c>
      <c r="W123" s="116">
        <f t="shared" si="107"/>
        <v>36.25</v>
      </c>
      <c r="X123" s="120">
        <f t="shared" si="107"/>
        <v>0.17</v>
      </c>
      <c r="Y123" s="121">
        <f>MIN(F116:F120,J116:J120,W116:W120)</f>
        <v>33.56</v>
      </c>
      <c r="Z123" s="124">
        <f t="shared" ref="Z123:AA123" si="108">MIN(Z116:Z120)</f>
        <v>189</v>
      </c>
      <c r="AA123" s="124">
        <f t="shared" si="108"/>
        <v>378</v>
      </c>
      <c r="AB123" s="124">
        <f>MIN(AB116:AB120)</f>
        <v>392</v>
      </c>
      <c r="AC123" s="124">
        <f>MIN(AC116:AC120)</f>
        <v>148</v>
      </c>
      <c r="AD123" s="124">
        <f>MIN(AD116:AD120)</f>
        <v>540</v>
      </c>
    </row>
    <row r="124" spans="1:30" s="12" customFormat="1" ht="17.25" thickBot="1">
      <c r="A124" s="12" t="s">
        <v>142</v>
      </c>
      <c r="B124" s="12" t="s">
        <v>118</v>
      </c>
      <c r="C124" s="267" t="str">
        <f t="shared" si="59"/>
        <v>BBTIPSEXTRA GRANDE1</v>
      </c>
      <c r="D124" s="67">
        <v>1</v>
      </c>
      <c r="E124" s="68">
        <v>395</v>
      </c>
      <c r="F124" s="210">
        <v>37.15</v>
      </c>
      <c r="G124" s="193">
        <v>737.02</v>
      </c>
      <c r="H124" s="193">
        <v>495.28</v>
      </c>
      <c r="I124" s="191">
        <v>12.77</v>
      </c>
      <c r="J124" s="196">
        <v>37.65</v>
      </c>
      <c r="K124" s="197">
        <v>0.35</v>
      </c>
      <c r="L124" s="196">
        <v>0.62</v>
      </c>
      <c r="M124" s="196">
        <v>3.66</v>
      </c>
      <c r="N124" s="199">
        <f>SUM(K124:M124)</f>
        <v>4.63</v>
      </c>
      <c r="O124" s="196">
        <v>50</v>
      </c>
      <c r="P124" s="196">
        <v>74</v>
      </c>
      <c r="Q124" s="196">
        <v>114</v>
      </c>
      <c r="R124" s="199">
        <f>SUM(O124:Q124)</f>
        <v>238</v>
      </c>
      <c r="S124" s="202">
        <v>165</v>
      </c>
      <c r="T124" s="202">
        <v>195</v>
      </c>
      <c r="U124" s="202">
        <v>255</v>
      </c>
      <c r="V124" s="209">
        <f>U124/E124</f>
        <v>0.64556962025316456</v>
      </c>
      <c r="W124" s="196">
        <v>37.56</v>
      </c>
      <c r="X124" s="200">
        <v>0.188</v>
      </c>
      <c r="Y124" s="134"/>
      <c r="Z124" s="278">
        <v>201</v>
      </c>
      <c r="AA124" s="48">
        <v>402</v>
      </c>
      <c r="AB124" s="278">
        <v>435</v>
      </c>
      <c r="AC124" s="280">
        <v>148</v>
      </c>
      <c r="AD124" s="48">
        <v>583</v>
      </c>
    </row>
    <row r="125" spans="1:30" s="12" customFormat="1" ht="16.5">
      <c r="A125" s="12" t="s">
        <v>142</v>
      </c>
      <c r="B125" s="12" t="s">
        <v>118</v>
      </c>
      <c r="C125" s="267" t="str">
        <f t="shared" si="59"/>
        <v>BBTIPSEXTRA GRANDE2</v>
      </c>
      <c r="D125" s="82">
        <v>2</v>
      </c>
      <c r="E125" s="68">
        <v>395</v>
      </c>
      <c r="F125" s="193">
        <v>36.69</v>
      </c>
      <c r="G125" s="193">
        <v>710.7</v>
      </c>
      <c r="H125" s="193">
        <v>440.66</v>
      </c>
      <c r="I125" s="191">
        <v>12.6</v>
      </c>
      <c r="J125" s="196">
        <v>38.229999999999997</v>
      </c>
      <c r="K125" s="197">
        <v>0.27</v>
      </c>
      <c r="L125" s="196">
        <v>0.46</v>
      </c>
      <c r="M125" s="196">
        <v>2.98</v>
      </c>
      <c r="N125" s="199">
        <f>SUM(K125:M125)</f>
        <v>3.71</v>
      </c>
      <c r="O125" s="196">
        <v>46</v>
      </c>
      <c r="P125" s="196">
        <v>68</v>
      </c>
      <c r="Q125" s="196">
        <v>95</v>
      </c>
      <c r="R125" s="199">
        <f>SUM(O125:Q125)</f>
        <v>209</v>
      </c>
      <c r="S125" s="202">
        <v>170</v>
      </c>
      <c r="T125" s="202">
        <v>195</v>
      </c>
      <c r="U125" s="202">
        <v>250</v>
      </c>
      <c r="V125" s="209">
        <f>U125/E125</f>
        <v>0.63291139240506333</v>
      </c>
      <c r="W125" s="153"/>
      <c r="X125" s="153"/>
      <c r="Y125" s="134"/>
      <c r="Z125" s="279">
        <v>200</v>
      </c>
      <c r="AA125" s="50">
        <v>400</v>
      </c>
      <c r="AB125" s="279">
        <v>433</v>
      </c>
      <c r="AC125" s="281">
        <v>148</v>
      </c>
      <c r="AD125" s="50">
        <v>581</v>
      </c>
    </row>
    <row r="126" spans="1:30" s="12" customFormat="1" ht="16.5">
      <c r="A126" s="12" t="s">
        <v>142</v>
      </c>
      <c r="B126" s="12" t="s">
        <v>118</v>
      </c>
      <c r="C126" s="267" t="str">
        <f t="shared" si="59"/>
        <v>BBTIPSEXTRA GRANDE3</v>
      </c>
      <c r="D126" s="82">
        <v>3</v>
      </c>
      <c r="E126" s="68">
        <v>395</v>
      </c>
      <c r="F126" s="210">
        <v>36.17</v>
      </c>
      <c r="G126" s="193">
        <v>720.53</v>
      </c>
      <c r="H126" s="193">
        <v>513.67999999999995</v>
      </c>
      <c r="I126" s="186">
        <v>12.42</v>
      </c>
      <c r="J126" s="196">
        <v>37.68</v>
      </c>
      <c r="K126" s="197">
        <v>0.13</v>
      </c>
      <c r="L126" s="196">
        <v>0.24</v>
      </c>
      <c r="M126" s="196">
        <v>3.86</v>
      </c>
      <c r="N126" s="199">
        <f>SUM(K126:M126)</f>
        <v>4.2299999999999995</v>
      </c>
      <c r="O126" s="196">
        <v>49</v>
      </c>
      <c r="P126" s="196">
        <v>71</v>
      </c>
      <c r="Q126" s="196">
        <v>103</v>
      </c>
      <c r="R126" s="199">
        <f>SUM(O126:Q126)</f>
        <v>223</v>
      </c>
      <c r="S126" s="202">
        <v>175</v>
      </c>
      <c r="T126" s="202">
        <v>200</v>
      </c>
      <c r="U126" s="202">
        <v>245</v>
      </c>
      <c r="V126" s="209">
        <f>U126/E126</f>
        <v>0.620253164556962</v>
      </c>
      <c r="W126" s="153"/>
      <c r="X126" s="153"/>
      <c r="Y126" s="134"/>
      <c r="Z126" s="285">
        <v>201</v>
      </c>
      <c r="AA126" s="283">
        <v>402</v>
      </c>
      <c r="AB126" s="285">
        <v>434</v>
      </c>
      <c r="AC126" s="286">
        <v>148</v>
      </c>
      <c r="AD126" s="283">
        <v>582</v>
      </c>
    </row>
    <row r="127" spans="1:30" s="12" customFormat="1" ht="16.5">
      <c r="A127" s="12" t="s">
        <v>142</v>
      </c>
      <c r="B127" s="12" t="s">
        <v>118</v>
      </c>
      <c r="C127" s="267" t="str">
        <f t="shared" si="59"/>
        <v>BBTIPSEXTRA GRANDE4</v>
      </c>
      <c r="D127" s="82">
        <v>4</v>
      </c>
      <c r="E127" s="68">
        <v>395</v>
      </c>
      <c r="F127" s="86">
        <v>37.770000000000003</v>
      </c>
      <c r="G127" s="84">
        <v>746.93</v>
      </c>
      <c r="H127" s="86">
        <v>514.42999999999995</v>
      </c>
      <c r="I127" s="139"/>
      <c r="J127" s="196">
        <v>38.119999999999997</v>
      </c>
      <c r="K127" s="197">
        <v>0.18</v>
      </c>
      <c r="L127" s="196">
        <v>0.12</v>
      </c>
      <c r="M127" s="196">
        <v>2.0699999999999998</v>
      </c>
      <c r="N127" s="199">
        <f>SUM(K127:M127)</f>
        <v>2.3699999999999997</v>
      </c>
      <c r="O127" s="87">
        <v>48</v>
      </c>
      <c r="P127" s="87">
        <v>74</v>
      </c>
      <c r="Q127" s="87">
        <v>101</v>
      </c>
      <c r="R127" s="199">
        <f>SUM(O127:Q127)</f>
        <v>223</v>
      </c>
      <c r="S127" s="202">
        <v>165</v>
      </c>
      <c r="T127" s="202">
        <v>190</v>
      </c>
      <c r="U127" s="202">
        <v>25</v>
      </c>
      <c r="V127" s="209">
        <f>U127/E127</f>
        <v>6.3291139240506333E-2</v>
      </c>
      <c r="W127" s="153"/>
      <c r="X127" s="153"/>
      <c r="Y127" s="134"/>
      <c r="Z127" s="97"/>
      <c r="AA127" s="98"/>
      <c r="AB127" s="97"/>
      <c r="AC127" s="99"/>
      <c r="AD127" s="98"/>
    </row>
    <row r="128" spans="1:30" s="12" customFormat="1" ht="17.25" thickBot="1">
      <c r="A128" s="12" t="s">
        <v>142</v>
      </c>
      <c r="B128" s="12" t="s">
        <v>118</v>
      </c>
      <c r="C128" s="267" t="str">
        <f t="shared" si="59"/>
        <v>BBTIPSEXTRA GRANDE5</v>
      </c>
      <c r="D128" s="100">
        <v>5</v>
      </c>
      <c r="E128" s="68">
        <v>395</v>
      </c>
      <c r="F128" s="86">
        <v>37.21</v>
      </c>
      <c r="G128" s="86">
        <v>729.27</v>
      </c>
      <c r="H128" s="86" t="s">
        <v>179</v>
      </c>
      <c r="I128" s="140"/>
      <c r="J128" s="196">
        <v>38.93</v>
      </c>
      <c r="K128" s="197">
        <v>0.1</v>
      </c>
      <c r="L128" s="196">
        <v>0.21</v>
      </c>
      <c r="M128" s="196">
        <v>1.96</v>
      </c>
      <c r="N128" s="199">
        <f>SUM(K128:M128)</f>
        <v>2.27</v>
      </c>
      <c r="O128" s="87">
        <v>46</v>
      </c>
      <c r="P128" s="87">
        <v>79</v>
      </c>
      <c r="Q128" s="87">
        <v>102</v>
      </c>
      <c r="R128" s="199">
        <f>SUM(O128:Q128)</f>
        <v>227</v>
      </c>
      <c r="S128" s="202">
        <v>165</v>
      </c>
      <c r="T128" s="202">
        <v>180</v>
      </c>
      <c r="U128" s="202">
        <v>235</v>
      </c>
      <c r="V128" s="209">
        <f>U128/E128</f>
        <v>0.59493670886075944</v>
      </c>
      <c r="W128" s="154"/>
      <c r="X128" s="154"/>
      <c r="Y128" s="134"/>
      <c r="Z128" s="102"/>
      <c r="AA128" s="103"/>
      <c r="AB128" s="102"/>
      <c r="AC128" s="104"/>
      <c r="AD128" s="103"/>
    </row>
    <row r="129" spans="1:30" s="12" customFormat="1" ht="15.75">
      <c r="A129" s="12" t="s">
        <v>142</v>
      </c>
      <c r="B129" s="12" t="s">
        <v>118</v>
      </c>
      <c r="C129" s="267" t="str">
        <f t="shared" si="59"/>
        <v>BBTIPSEXTRA GRANDEProm</v>
      </c>
      <c r="D129" s="105" t="s">
        <v>88</v>
      </c>
      <c r="E129" s="105" t="s">
        <v>88</v>
      </c>
      <c r="F129" s="106">
        <f t="shared" ref="F129:X129" si="109">AVERAGE(F124:F128)</f>
        <v>36.998000000000005</v>
      </c>
      <c r="G129" s="107">
        <f t="shared" si="109"/>
        <v>728.89</v>
      </c>
      <c r="H129" s="107">
        <f t="shared" si="109"/>
        <v>491.01249999999993</v>
      </c>
      <c r="I129" s="107">
        <f t="shared" si="109"/>
        <v>12.596666666666666</v>
      </c>
      <c r="J129" s="107">
        <f t="shared" si="109"/>
        <v>38.122</v>
      </c>
      <c r="K129" s="107">
        <f t="shared" si="109"/>
        <v>0.20600000000000002</v>
      </c>
      <c r="L129" s="107">
        <f t="shared" si="109"/>
        <v>0.32999999999999996</v>
      </c>
      <c r="M129" s="107">
        <f t="shared" si="109"/>
        <v>2.9060000000000001</v>
      </c>
      <c r="N129" s="107">
        <f t="shared" si="109"/>
        <v>3.4420000000000002</v>
      </c>
      <c r="O129" s="108">
        <f t="shared" si="109"/>
        <v>47.8</v>
      </c>
      <c r="P129" s="108">
        <f t="shared" si="109"/>
        <v>73.2</v>
      </c>
      <c r="Q129" s="108">
        <f t="shared" si="109"/>
        <v>103</v>
      </c>
      <c r="R129" s="108">
        <f t="shared" si="109"/>
        <v>224</v>
      </c>
      <c r="S129" s="108">
        <f t="shared" si="109"/>
        <v>168</v>
      </c>
      <c r="T129" s="108">
        <f t="shared" si="109"/>
        <v>192</v>
      </c>
      <c r="U129" s="108">
        <f t="shared" si="109"/>
        <v>202</v>
      </c>
      <c r="V129" s="109">
        <f t="shared" si="109"/>
        <v>0.5113924050632912</v>
      </c>
      <c r="W129" s="107">
        <f t="shared" si="109"/>
        <v>37.56</v>
      </c>
      <c r="X129" s="111">
        <f t="shared" si="109"/>
        <v>0.188</v>
      </c>
      <c r="Y129" s="112">
        <f>AVERAGE(F124:F128,J124:J128,W124:W128)</f>
        <v>37.56</v>
      </c>
      <c r="Z129" s="113">
        <f t="shared" ref="Z129" si="110">AVERAGE(Z124:Z128)</f>
        <v>200.66666666666666</v>
      </c>
      <c r="AA129" s="113">
        <f t="shared" ref="AA129" si="111">AVERAGE(AA124:AA128)</f>
        <v>401.33333333333331</v>
      </c>
      <c r="AB129" s="113">
        <f>AVERAGE(AB124:AB128)</f>
        <v>434</v>
      </c>
      <c r="AC129" s="113">
        <f>AVERAGE(AC124:AC128)</f>
        <v>148</v>
      </c>
      <c r="AD129" s="113">
        <f>AVERAGE(AD124:AD128)</f>
        <v>582</v>
      </c>
    </row>
    <row r="130" spans="1:30" s="12" customFormat="1" ht="15.75">
      <c r="A130" s="12" t="s">
        <v>142</v>
      </c>
      <c r="B130" s="12" t="s">
        <v>118</v>
      </c>
      <c r="C130" s="267" t="str">
        <f t="shared" si="59"/>
        <v>BBTIPSEXTRA GRANDEMáx</v>
      </c>
      <c r="D130" s="114" t="s">
        <v>111</v>
      </c>
      <c r="E130" s="114" t="s">
        <v>111</v>
      </c>
      <c r="F130" s="115">
        <f t="shared" ref="F130:X130" si="112">MAX(F124:F128)</f>
        <v>37.770000000000003</v>
      </c>
      <c r="G130" s="116">
        <f t="shared" si="112"/>
        <v>746.93</v>
      </c>
      <c r="H130" s="116">
        <f t="shared" si="112"/>
        <v>514.42999999999995</v>
      </c>
      <c r="I130" s="116">
        <f t="shared" si="112"/>
        <v>12.77</v>
      </c>
      <c r="J130" s="116">
        <f t="shared" si="112"/>
        <v>38.93</v>
      </c>
      <c r="K130" s="116">
        <f t="shared" si="112"/>
        <v>0.35</v>
      </c>
      <c r="L130" s="116">
        <f t="shared" si="112"/>
        <v>0.62</v>
      </c>
      <c r="M130" s="116">
        <f t="shared" si="112"/>
        <v>3.86</v>
      </c>
      <c r="N130" s="116">
        <f t="shared" si="112"/>
        <v>4.63</v>
      </c>
      <c r="O130" s="117">
        <f t="shared" si="112"/>
        <v>50</v>
      </c>
      <c r="P130" s="117">
        <f t="shared" si="112"/>
        <v>79</v>
      </c>
      <c r="Q130" s="117">
        <f t="shared" si="112"/>
        <v>114</v>
      </c>
      <c r="R130" s="117">
        <f t="shared" si="112"/>
        <v>238</v>
      </c>
      <c r="S130" s="117">
        <f t="shared" si="112"/>
        <v>175</v>
      </c>
      <c r="T130" s="117">
        <f t="shared" si="112"/>
        <v>200</v>
      </c>
      <c r="U130" s="117">
        <f t="shared" si="112"/>
        <v>255</v>
      </c>
      <c r="V130" s="116">
        <f t="shared" si="112"/>
        <v>0.64556962025316456</v>
      </c>
      <c r="W130" s="116">
        <f t="shared" si="112"/>
        <v>37.56</v>
      </c>
      <c r="X130" s="120">
        <f t="shared" si="112"/>
        <v>0.188</v>
      </c>
      <c r="Y130" s="121">
        <f>MAX(F124:F128,J124:J128,W124:W128)</f>
        <v>38.93</v>
      </c>
      <c r="Z130" s="119">
        <f t="shared" ref="Z130:AA130" si="113">MAX(Z124:Z128)</f>
        <v>201</v>
      </c>
      <c r="AA130" s="119">
        <f t="shared" si="113"/>
        <v>402</v>
      </c>
      <c r="AB130" s="119">
        <f>MAX(AB124:AB128)</f>
        <v>435</v>
      </c>
      <c r="AC130" s="119">
        <f>MAX(AC124:AC128)</f>
        <v>148</v>
      </c>
      <c r="AD130" s="119">
        <f>MAX(AD124:AD128)</f>
        <v>583</v>
      </c>
    </row>
    <row r="131" spans="1:30" s="12" customFormat="1" ht="16.5" thickBot="1">
      <c r="A131" s="12" t="s">
        <v>142</v>
      </c>
      <c r="B131" s="12" t="s">
        <v>118</v>
      </c>
      <c r="C131" s="66" t="str">
        <f t="shared" si="59"/>
        <v>BBTIPSEXTRA GRANDEMín</v>
      </c>
      <c r="D131" s="122" t="s">
        <v>115</v>
      </c>
      <c r="E131" s="114" t="s">
        <v>115</v>
      </c>
      <c r="F131" s="115">
        <f t="shared" ref="F131:X131" si="114">MIN(F124:F128)</f>
        <v>36.17</v>
      </c>
      <c r="G131" s="116">
        <f t="shared" si="114"/>
        <v>710.7</v>
      </c>
      <c r="H131" s="116">
        <f t="shared" si="114"/>
        <v>440.66</v>
      </c>
      <c r="I131" s="116">
        <f t="shared" si="114"/>
        <v>12.42</v>
      </c>
      <c r="J131" s="116">
        <f t="shared" si="114"/>
        <v>37.65</v>
      </c>
      <c r="K131" s="116">
        <f t="shared" si="114"/>
        <v>0.1</v>
      </c>
      <c r="L131" s="116">
        <f t="shared" si="114"/>
        <v>0.12</v>
      </c>
      <c r="M131" s="116">
        <f t="shared" si="114"/>
        <v>1.96</v>
      </c>
      <c r="N131" s="116">
        <f t="shared" si="114"/>
        <v>2.27</v>
      </c>
      <c r="O131" s="117">
        <f t="shared" si="114"/>
        <v>46</v>
      </c>
      <c r="P131" s="117">
        <f t="shared" si="114"/>
        <v>68</v>
      </c>
      <c r="Q131" s="117">
        <f t="shared" si="114"/>
        <v>95</v>
      </c>
      <c r="R131" s="117">
        <f t="shared" si="114"/>
        <v>209</v>
      </c>
      <c r="S131" s="117">
        <f t="shared" si="114"/>
        <v>165</v>
      </c>
      <c r="T131" s="117">
        <f t="shared" si="114"/>
        <v>180</v>
      </c>
      <c r="U131" s="117">
        <f t="shared" si="114"/>
        <v>25</v>
      </c>
      <c r="V131" s="160">
        <f t="shared" si="114"/>
        <v>6.3291139240506333E-2</v>
      </c>
      <c r="W131" s="116">
        <f t="shared" si="114"/>
        <v>37.56</v>
      </c>
      <c r="X131" s="120">
        <f t="shared" si="114"/>
        <v>0.188</v>
      </c>
      <c r="Y131" s="121">
        <f>MIN(F124:F128,J124:J128,W124:W128)</f>
        <v>36.17</v>
      </c>
      <c r="Z131" s="124">
        <f t="shared" ref="Z131:AA131" si="115">MIN(Z124:Z128)</f>
        <v>200</v>
      </c>
      <c r="AA131" s="124">
        <f t="shared" si="115"/>
        <v>400</v>
      </c>
      <c r="AB131" s="124">
        <f>MIN(AB124:AB128)</f>
        <v>433</v>
      </c>
      <c r="AC131" s="124">
        <f>MIN(AC124:AC128)</f>
        <v>148</v>
      </c>
      <c r="AD131" s="124">
        <f>MIN(AD124:AD128)</f>
        <v>581</v>
      </c>
    </row>
    <row r="132" spans="1:30" s="12" customFormat="1" ht="17.25" thickBot="1">
      <c r="A132" s="66" t="s">
        <v>144</v>
      </c>
      <c r="B132" s="66" t="s">
        <v>177</v>
      </c>
      <c r="C132" s="66" t="str">
        <f t="shared" ref="C132:C195" si="116">A132&amp;B132&amp;D132</f>
        <v>SOFT DREAMSCHICO1</v>
      </c>
      <c r="D132" s="67">
        <v>1</v>
      </c>
      <c r="E132" s="68">
        <v>305</v>
      </c>
      <c r="F132" s="204">
        <v>27.76</v>
      </c>
      <c r="G132" s="165">
        <v>384.82</v>
      </c>
      <c r="H132" s="165">
        <v>284.81</v>
      </c>
      <c r="I132" s="165">
        <v>6.85</v>
      </c>
      <c r="J132" s="167">
        <v>21.57</v>
      </c>
      <c r="K132" s="167">
        <v>0.03</v>
      </c>
      <c r="L132" s="165">
        <v>0.06</v>
      </c>
      <c r="M132" s="165">
        <v>2.17</v>
      </c>
      <c r="N132" s="169">
        <f>SUM(K132:M132)</f>
        <v>2.2599999999999998</v>
      </c>
      <c r="O132" s="165">
        <v>37</v>
      </c>
      <c r="P132" s="165">
        <v>50</v>
      </c>
      <c r="Q132" s="165">
        <v>80</v>
      </c>
      <c r="R132" s="169">
        <f>SUM(O132:Q132)</f>
        <v>167</v>
      </c>
      <c r="S132" s="170">
        <v>110</v>
      </c>
      <c r="T132" s="170">
        <v>150</v>
      </c>
      <c r="U132" s="221">
        <v>180</v>
      </c>
      <c r="V132" s="209">
        <f>U132/E132</f>
        <v>0.5901639344262295</v>
      </c>
      <c r="W132" s="165">
        <v>24.73</v>
      </c>
      <c r="X132" s="172">
        <v>0.17</v>
      </c>
      <c r="Y132" s="134"/>
      <c r="Z132" s="278">
        <v>157</v>
      </c>
      <c r="AA132" s="48">
        <v>314</v>
      </c>
      <c r="AB132" s="278">
        <v>328</v>
      </c>
      <c r="AC132" s="280">
        <v>328</v>
      </c>
      <c r="AD132" s="48">
        <v>656</v>
      </c>
    </row>
    <row r="133" spans="1:30" s="12" customFormat="1" ht="16.5">
      <c r="A133" s="66" t="s">
        <v>144</v>
      </c>
      <c r="B133" s="66" t="s">
        <v>177</v>
      </c>
      <c r="C133" s="66" t="str">
        <f t="shared" si="116"/>
        <v>SOFT DREAMSCHICO2</v>
      </c>
      <c r="D133" s="82">
        <v>2</v>
      </c>
      <c r="E133" s="203">
        <v>305</v>
      </c>
      <c r="F133" s="204">
        <v>24.32</v>
      </c>
      <c r="G133" s="165">
        <v>410.42</v>
      </c>
      <c r="H133" s="165">
        <v>319.85000000000002</v>
      </c>
      <c r="I133" s="165">
        <v>6.84</v>
      </c>
      <c r="J133" s="167">
        <v>23.54</v>
      </c>
      <c r="K133" s="167">
        <v>0.04</v>
      </c>
      <c r="L133" s="165">
        <v>0.06</v>
      </c>
      <c r="M133" s="165">
        <v>1.92</v>
      </c>
      <c r="N133" s="169">
        <f>SUM(K133:M133)</f>
        <v>2.02</v>
      </c>
      <c r="O133" s="165">
        <v>29</v>
      </c>
      <c r="P133" s="165">
        <v>41</v>
      </c>
      <c r="Q133" s="165">
        <v>69</v>
      </c>
      <c r="R133" s="169">
        <f>SUM(O133:Q133)</f>
        <v>139</v>
      </c>
      <c r="S133" s="170">
        <v>115</v>
      </c>
      <c r="T133" s="170">
        <v>145</v>
      </c>
      <c r="U133" s="221">
        <v>180</v>
      </c>
      <c r="V133" s="209">
        <f>U133/E133</f>
        <v>0.5901639344262295</v>
      </c>
      <c r="W133" s="153"/>
      <c r="X133" s="153"/>
      <c r="Y133" s="134"/>
      <c r="Z133" s="279">
        <v>157</v>
      </c>
      <c r="AA133" s="50">
        <v>314</v>
      </c>
      <c r="AB133" s="279">
        <v>326</v>
      </c>
      <c r="AC133" s="281">
        <v>326</v>
      </c>
      <c r="AD133" s="50">
        <v>652</v>
      </c>
    </row>
    <row r="134" spans="1:30" s="12" customFormat="1" ht="16.5">
      <c r="A134" s="66" t="s">
        <v>144</v>
      </c>
      <c r="B134" s="66" t="s">
        <v>177</v>
      </c>
      <c r="C134" s="66" t="str">
        <f t="shared" si="116"/>
        <v>SOFT DREAMSCHICO3</v>
      </c>
      <c r="D134" s="82">
        <v>3</v>
      </c>
      <c r="E134" s="203">
        <v>305</v>
      </c>
      <c r="F134" s="204">
        <v>23.58</v>
      </c>
      <c r="G134" s="165">
        <v>428.48</v>
      </c>
      <c r="H134" s="165">
        <v>299.41000000000003</v>
      </c>
      <c r="I134" s="165">
        <v>6.9</v>
      </c>
      <c r="J134" s="167">
        <v>24.64</v>
      </c>
      <c r="K134" s="205">
        <v>0.03</v>
      </c>
      <c r="L134" s="165">
        <v>0.05</v>
      </c>
      <c r="M134" s="165">
        <v>1.06</v>
      </c>
      <c r="N134" s="169">
        <f>SUM(K134:M134)</f>
        <v>1.1400000000000001</v>
      </c>
      <c r="O134" s="165">
        <v>31</v>
      </c>
      <c r="P134" s="165">
        <v>50</v>
      </c>
      <c r="Q134" s="165">
        <v>79</v>
      </c>
      <c r="R134" s="169">
        <f>SUM(O134:Q134)</f>
        <v>160</v>
      </c>
      <c r="S134" s="170">
        <v>130</v>
      </c>
      <c r="T134" s="170">
        <v>150</v>
      </c>
      <c r="U134" s="221">
        <v>175</v>
      </c>
      <c r="V134" s="209">
        <f>U134/E134</f>
        <v>0.57377049180327866</v>
      </c>
      <c r="W134" s="153"/>
      <c r="X134" s="153"/>
      <c r="Y134" s="134"/>
      <c r="Z134" s="285">
        <v>158</v>
      </c>
      <c r="AA134" s="283">
        <v>316</v>
      </c>
      <c r="AB134" s="285">
        <v>327</v>
      </c>
      <c r="AC134" s="286">
        <v>327</v>
      </c>
      <c r="AD134" s="283">
        <v>654</v>
      </c>
    </row>
    <row r="135" spans="1:30" s="12" customFormat="1" ht="16.5">
      <c r="A135" s="66" t="s">
        <v>144</v>
      </c>
      <c r="B135" s="66" t="s">
        <v>177</v>
      </c>
      <c r="C135" s="66" t="str">
        <f t="shared" si="116"/>
        <v>SOFT DREAMSCHICO4</v>
      </c>
      <c r="D135" s="82">
        <v>4</v>
      </c>
      <c r="E135" s="203">
        <v>305</v>
      </c>
      <c r="F135" s="206">
        <v>23.3</v>
      </c>
      <c r="G135" s="180">
        <v>417.42</v>
      </c>
      <c r="H135" s="180">
        <v>288.39999999999998</v>
      </c>
      <c r="I135" s="139"/>
      <c r="J135" s="179">
        <v>22.96</v>
      </c>
      <c r="K135" s="179">
        <v>0.02</v>
      </c>
      <c r="L135" s="180">
        <v>0.08</v>
      </c>
      <c r="M135" s="180">
        <v>1.43</v>
      </c>
      <c r="N135" s="169">
        <f>SUM(K135:M135)</f>
        <v>1.53</v>
      </c>
      <c r="O135" s="180">
        <v>31</v>
      </c>
      <c r="P135" s="180">
        <v>43</v>
      </c>
      <c r="Q135" s="180">
        <v>71</v>
      </c>
      <c r="R135" s="169">
        <f>SUM(O135:Q135)</f>
        <v>145</v>
      </c>
      <c r="S135" s="181">
        <v>125</v>
      </c>
      <c r="T135" s="181">
        <v>140</v>
      </c>
      <c r="U135" s="225">
        <v>165</v>
      </c>
      <c r="V135" s="209">
        <f>U135/E135</f>
        <v>0.54098360655737709</v>
      </c>
      <c r="W135" s="153"/>
      <c r="X135" s="153"/>
      <c r="Y135" s="134"/>
      <c r="Z135" s="97"/>
      <c r="AA135" s="98"/>
      <c r="AB135" s="97"/>
      <c r="AC135" s="99"/>
      <c r="AD135" s="98"/>
    </row>
    <row r="136" spans="1:30" s="12" customFormat="1" ht="17.25" thickBot="1">
      <c r="A136" s="66" t="s">
        <v>144</v>
      </c>
      <c r="B136" s="66" t="s">
        <v>177</v>
      </c>
      <c r="C136" s="66" t="str">
        <f t="shared" si="116"/>
        <v>SOFT DREAMSCHICO5</v>
      </c>
      <c r="D136" s="100">
        <v>5</v>
      </c>
      <c r="E136" s="227">
        <v>305</v>
      </c>
      <c r="F136" s="206">
        <v>23.38</v>
      </c>
      <c r="G136" s="180">
        <v>431.83</v>
      </c>
      <c r="H136" s="180">
        <v>309.55</v>
      </c>
      <c r="I136" s="140"/>
      <c r="J136" s="182">
        <v>23.33</v>
      </c>
      <c r="K136" s="179">
        <v>0.03</v>
      </c>
      <c r="L136" s="207">
        <v>0.06</v>
      </c>
      <c r="M136" s="180">
        <v>1.03</v>
      </c>
      <c r="N136" s="169">
        <f>SUM(K136:M136)</f>
        <v>1.1200000000000001</v>
      </c>
      <c r="O136" s="180">
        <v>32</v>
      </c>
      <c r="P136" s="180">
        <v>46</v>
      </c>
      <c r="Q136" s="180">
        <v>75</v>
      </c>
      <c r="R136" s="169">
        <f>SUM(O136:Q136)</f>
        <v>153</v>
      </c>
      <c r="S136" s="181">
        <v>135</v>
      </c>
      <c r="T136" s="181">
        <v>145</v>
      </c>
      <c r="U136" s="225">
        <v>180</v>
      </c>
      <c r="V136" s="209">
        <f>U136/E136</f>
        <v>0.5901639344262295</v>
      </c>
      <c r="W136" s="154"/>
      <c r="X136" s="154"/>
      <c r="Y136" s="134"/>
      <c r="Z136" s="102"/>
      <c r="AA136" s="103"/>
      <c r="AB136" s="102"/>
      <c r="AC136" s="104"/>
      <c r="AD136" s="103"/>
    </row>
    <row r="137" spans="1:30" s="12" customFormat="1" ht="15.75">
      <c r="A137" s="66" t="s">
        <v>144</v>
      </c>
      <c r="B137" s="66" t="s">
        <v>177</v>
      </c>
      <c r="C137" s="66" t="str">
        <f t="shared" si="116"/>
        <v>SOFT DREAMSCHICOProm</v>
      </c>
      <c r="D137" s="105" t="s">
        <v>88</v>
      </c>
      <c r="E137" s="105" t="s">
        <v>88</v>
      </c>
      <c r="F137" s="106">
        <f t="shared" ref="F137:X137" si="117">AVERAGE(F132:F136)</f>
        <v>24.467999999999996</v>
      </c>
      <c r="G137" s="107">
        <f t="shared" si="117"/>
        <v>414.59400000000005</v>
      </c>
      <c r="H137" s="107">
        <f t="shared" si="117"/>
        <v>300.40400000000005</v>
      </c>
      <c r="I137" s="107">
        <f t="shared" si="117"/>
        <v>6.8633333333333333</v>
      </c>
      <c r="J137" s="107">
        <f t="shared" si="117"/>
        <v>23.208000000000002</v>
      </c>
      <c r="K137" s="107">
        <f t="shared" si="117"/>
        <v>3.0000000000000006E-2</v>
      </c>
      <c r="L137" s="107">
        <f t="shared" si="117"/>
        <v>6.2E-2</v>
      </c>
      <c r="M137" s="107">
        <f t="shared" si="117"/>
        <v>1.522</v>
      </c>
      <c r="N137" s="107">
        <f t="shared" si="117"/>
        <v>1.6140000000000001</v>
      </c>
      <c r="O137" s="108">
        <f t="shared" si="117"/>
        <v>32</v>
      </c>
      <c r="P137" s="108">
        <f t="shared" si="117"/>
        <v>46</v>
      </c>
      <c r="Q137" s="108">
        <f t="shared" si="117"/>
        <v>74.8</v>
      </c>
      <c r="R137" s="108">
        <f t="shared" si="117"/>
        <v>152.80000000000001</v>
      </c>
      <c r="S137" s="108">
        <f t="shared" si="117"/>
        <v>123</v>
      </c>
      <c r="T137" s="108">
        <f t="shared" si="117"/>
        <v>146</v>
      </c>
      <c r="U137" s="108">
        <f t="shared" si="117"/>
        <v>176</v>
      </c>
      <c r="V137" s="109">
        <f t="shared" si="117"/>
        <v>0.57704918032786878</v>
      </c>
      <c r="W137" s="107">
        <f t="shared" si="117"/>
        <v>24.73</v>
      </c>
      <c r="X137" s="111">
        <f t="shared" si="117"/>
        <v>0.17</v>
      </c>
      <c r="Y137" s="112">
        <f>AVERAGE(F132:F136,J132:J136,W132:W136)</f>
        <v>23.919090909090912</v>
      </c>
      <c r="Z137" s="113">
        <f t="shared" ref="Z137" si="118">AVERAGE(Z132:Z136)</f>
        <v>157.33333333333334</v>
      </c>
      <c r="AA137" s="113">
        <f t="shared" ref="AA137" si="119">AVERAGE(AA132:AA136)</f>
        <v>314.66666666666669</v>
      </c>
      <c r="AB137" s="113">
        <f>AVERAGE(AB132:AB136)</f>
        <v>327</v>
      </c>
      <c r="AC137" s="113">
        <f>AVERAGE(AC132:AC136)</f>
        <v>327</v>
      </c>
      <c r="AD137" s="113">
        <f>AVERAGE(AD132:AD136)</f>
        <v>654</v>
      </c>
    </row>
    <row r="138" spans="1:30" s="12" customFormat="1" ht="15.75">
      <c r="A138" s="66" t="s">
        <v>144</v>
      </c>
      <c r="B138" s="66" t="s">
        <v>177</v>
      </c>
      <c r="C138" s="66" t="str">
        <f t="shared" si="116"/>
        <v>SOFT DREAMSCHICOMáx</v>
      </c>
      <c r="D138" s="114" t="s">
        <v>111</v>
      </c>
      <c r="E138" s="114" t="s">
        <v>111</v>
      </c>
      <c r="F138" s="115">
        <f t="shared" ref="F138:X138" si="120">MAX(F132:F136)</f>
        <v>27.76</v>
      </c>
      <c r="G138" s="116">
        <f t="shared" si="120"/>
        <v>431.83</v>
      </c>
      <c r="H138" s="116">
        <f t="shared" si="120"/>
        <v>319.85000000000002</v>
      </c>
      <c r="I138" s="116">
        <f t="shared" si="120"/>
        <v>6.9</v>
      </c>
      <c r="J138" s="116">
        <f t="shared" si="120"/>
        <v>24.64</v>
      </c>
      <c r="K138" s="116">
        <f t="shared" si="120"/>
        <v>0.04</v>
      </c>
      <c r="L138" s="116">
        <f t="shared" si="120"/>
        <v>0.08</v>
      </c>
      <c r="M138" s="116">
        <f t="shared" si="120"/>
        <v>2.17</v>
      </c>
      <c r="N138" s="116">
        <f t="shared" si="120"/>
        <v>2.2599999999999998</v>
      </c>
      <c r="O138" s="117">
        <f t="shared" si="120"/>
        <v>37</v>
      </c>
      <c r="P138" s="117">
        <f t="shared" si="120"/>
        <v>50</v>
      </c>
      <c r="Q138" s="117">
        <f t="shared" si="120"/>
        <v>80</v>
      </c>
      <c r="R138" s="117">
        <f t="shared" si="120"/>
        <v>167</v>
      </c>
      <c r="S138" s="117">
        <f t="shared" si="120"/>
        <v>135</v>
      </c>
      <c r="T138" s="117">
        <f t="shared" si="120"/>
        <v>150</v>
      </c>
      <c r="U138" s="117">
        <f t="shared" si="120"/>
        <v>180</v>
      </c>
      <c r="V138" s="116">
        <f t="shared" si="120"/>
        <v>0.5901639344262295</v>
      </c>
      <c r="W138" s="116">
        <f t="shared" si="120"/>
        <v>24.73</v>
      </c>
      <c r="X138" s="120">
        <f t="shared" si="120"/>
        <v>0.17</v>
      </c>
      <c r="Y138" s="121">
        <f>MAX(F132:F136,J132:J136,W132:W136)</f>
        <v>27.76</v>
      </c>
      <c r="Z138" s="119">
        <f t="shared" ref="Z138:AA138" si="121">MAX(Z132:Z136)</f>
        <v>158</v>
      </c>
      <c r="AA138" s="119">
        <f t="shared" si="121"/>
        <v>316</v>
      </c>
      <c r="AB138" s="119">
        <f>MAX(AB132:AB136)</f>
        <v>328</v>
      </c>
      <c r="AC138" s="119">
        <f>MAX(AC132:AC136)</f>
        <v>328</v>
      </c>
      <c r="AD138" s="119">
        <f>MAX(AD132:AD136)</f>
        <v>656</v>
      </c>
    </row>
    <row r="139" spans="1:30" s="12" customFormat="1" ht="16.5" thickBot="1">
      <c r="A139" s="66" t="s">
        <v>144</v>
      </c>
      <c r="B139" s="66" t="s">
        <v>177</v>
      </c>
      <c r="C139" s="66" t="str">
        <f t="shared" si="116"/>
        <v>SOFT DREAMSCHICOMín</v>
      </c>
      <c r="D139" s="122" t="s">
        <v>115</v>
      </c>
      <c r="E139" s="114" t="s">
        <v>115</v>
      </c>
      <c r="F139" s="115">
        <f t="shared" ref="F139:X139" si="122">MIN(F132:F136)</f>
        <v>23.3</v>
      </c>
      <c r="G139" s="116">
        <f t="shared" si="122"/>
        <v>384.82</v>
      </c>
      <c r="H139" s="116">
        <f t="shared" si="122"/>
        <v>284.81</v>
      </c>
      <c r="I139" s="116">
        <f t="shared" si="122"/>
        <v>6.84</v>
      </c>
      <c r="J139" s="116">
        <f t="shared" si="122"/>
        <v>21.57</v>
      </c>
      <c r="K139" s="116">
        <f t="shared" si="122"/>
        <v>0.02</v>
      </c>
      <c r="L139" s="116">
        <f t="shared" si="122"/>
        <v>0.05</v>
      </c>
      <c r="M139" s="116">
        <f t="shared" si="122"/>
        <v>1.03</v>
      </c>
      <c r="N139" s="116">
        <f t="shared" si="122"/>
        <v>1.1200000000000001</v>
      </c>
      <c r="O139" s="117">
        <f t="shared" si="122"/>
        <v>29</v>
      </c>
      <c r="P139" s="117">
        <f t="shared" si="122"/>
        <v>41</v>
      </c>
      <c r="Q139" s="117">
        <f t="shared" si="122"/>
        <v>69</v>
      </c>
      <c r="R139" s="117">
        <f t="shared" si="122"/>
        <v>139</v>
      </c>
      <c r="S139" s="117">
        <f t="shared" si="122"/>
        <v>110</v>
      </c>
      <c r="T139" s="117">
        <f t="shared" si="122"/>
        <v>140</v>
      </c>
      <c r="U139" s="117">
        <f t="shared" si="122"/>
        <v>165</v>
      </c>
      <c r="V139" s="160">
        <f t="shared" si="122"/>
        <v>0.54098360655737709</v>
      </c>
      <c r="W139" s="116">
        <f t="shared" si="122"/>
        <v>24.73</v>
      </c>
      <c r="X139" s="120">
        <f t="shared" si="122"/>
        <v>0.17</v>
      </c>
      <c r="Y139" s="121">
        <f>MIN(F132:F136,J132:J136,W132:W136)</f>
        <v>21.57</v>
      </c>
      <c r="Z139" s="124">
        <f t="shared" ref="Z139:AA139" si="123">MIN(Z132:Z136)</f>
        <v>157</v>
      </c>
      <c r="AA139" s="124">
        <f t="shared" si="123"/>
        <v>314</v>
      </c>
      <c r="AB139" s="124">
        <f>MIN(AB132:AB136)</f>
        <v>326</v>
      </c>
      <c r="AC139" s="124">
        <f>MIN(AC132:AC136)</f>
        <v>326</v>
      </c>
      <c r="AD139" s="124">
        <f>MIN(AD132:AD136)</f>
        <v>652</v>
      </c>
    </row>
    <row r="140" spans="1:30" s="12" customFormat="1" ht="17.25" thickBot="1">
      <c r="A140" s="66" t="s">
        <v>144</v>
      </c>
      <c r="B140" s="66" t="s">
        <v>113</v>
      </c>
      <c r="C140" s="66" t="str">
        <f t="shared" si="116"/>
        <v>SOFT DREAMSMEDIANO1</v>
      </c>
      <c r="D140" s="67">
        <v>1</v>
      </c>
      <c r="E140" s="68">
        <v>355</v>
      </c>
      <c r="F140" s="193">
        <v>27.4</v>
      </c>
      <c r="G140" s="196">
        <v>409.42</v>
      </c>
      <c r="H140" s="196">
        <v>233.01</v>
      </c>
      <c r="I140" s="191">
        <v>8.8800000000000008</v>
      </c>
      <c r="J140" s="210">
        <v>28</v>
      </c>
      <c r="K140" s="193">
        <v>0.06</v>
      </c>
      <c r="L140" s="193">
        <v>0.17</v>
      </c>
      <c r="M140" s="196">
        <v>6.54</v>
      </c>
      <c r="N140" s="208">
        <f>SUM(K140:M140)</f>
        <v>6.7700000000000005</v>
      </c>
      <c r="O140" s="191">
        <v>34</v>
      </c>
      <c r="P140" s="191">
        <v>44</v>
      </c>
      <c r="Q140" s="191">
        <v>58</v>
      </c>
      <c r="R140" s="208">
        <f>SUM(O140:Q140)</f>
        <v>136</v>
      </c>
      <c r="S140" s="189">
        <v>145</v>
      </c>
      <c r="T140" s="189">
        <v>180</v>
      </c>
      <c r="U140" s="189">
        <v>225</v>
      </c>
      <c r="V140" s="209">
        <f>U140/E140</f>
        <v>0.63380281690140849</v>
      </c>
      <c r="W140" s="191">
        <v>26.97</v>
      </c>
      <c r="X140" s="192">
        <v>0.15</v>
      </c>
      <c r="Y140" s="134"/>
      <c r="Z140" s="278">
        <v>188</v>
      </c>
      <c r="AA140" s="48">
        <v>376</v>
      </c>
      <c r="AB140" s="278">
        <v>378</v>
      </c>
      <c r="AC140" s="280">
        <v>162</v>
      </c>
      <c r="AD140" s="48">
        <v>540</v>
      </c>
    </row>
    <row r="141" spans="1:30" s="12" customFormat="1" ht="16.5">
      <c r="A141" s="66" t="s">
        <v>144</v>
      </c>
      <c r="B141" s="66" t="s">
        <v>113</v>
      </c>
      <c r="C141" s="66" t="str">
        <f t="shared" si="116"/>
        <v>SOFT DREAMSMEDIANO2</v>
      </c>
      <c r="D141" s="82">
        <v>2</v>
      </c>
      <c r="E141" s="68">
        <v>355</v>
      </c>
      <c r="F141" s="193">
        <v>27.07</v>
      </c>
      <c r="G141" s="196">
        <v>404.13</v>
      </c>
      <c r="H141" s="196">
        <v>227.87</v>
      </c>
      <c r="I141" s="191">
        <v>8.82</v>
      </c>
      <c r="J141" s="193">
        <v>25.97</v>
      </c>
      <c r="K141" s="193">
        <v>0.05</v>
      </c>
      <c r="L141" s="193">
        <v>0.26</v>
      </c>
      <c r="M141" s="196" t="s">
        <v>180</v>
      </c>
      <c r="N141" s="208">
        <f>SUM(K141:M141)</f>
        <v>0.31</v>
      </c>
      <c r="O141" s="191">
        <v>41</v>
      </c>
      <c r="P141" s="191">
        <v>53</v>
      </c>
      <c r="Q141" s="191">
        <v>86</v>
      </c>
      <c r="R141" s="208">
        <f>SUM(O141:Q141)</f>
        <v>180</v>
      </c>
      <c r="S141" s="189">
        <v>150</v>
      </c>
      <c r="T141" s="189">
        <v>190</v>
      </c>
      <c r="U141" s="189">
        <v>240</v>
      </c>
      <c r="V141" s="209">
        <f>U141/E141</f>
        <v>0.676056338028169</v>
      </c>
      <c r="W141" s="153"/>
      <c r="X141" s="153"/>
      <c r="Y141" s="134"/>
      <c r="Z141" s="279">
        <v>188</v>
      </c>
      <c r="AA141" s="50">
        <v>376</v>
      </c>
      <c r="AB141" s="279">
        <v>383</v>
      </c>
      <c r="AC141" s="281">
        <v>162</v>
      </c>
      <c r="AD141" s="50">
        <v>545</v>
      </c>
    </row>
    <row r="142" spans="1:30" s="12" customFormat="1" ht="16.5">
      <c r="A142" s="66" t="s">
        <v>144</v>
      </c>
      <c r="B142" s="66" t="s">
        <v>113</v>
      </c>
      <c r="C142" s="66" t="str">
        <f t="shared" si="116"/>
        <v>SOFT DREAMSMEDIANO3</v>
      </c>
      <c r="D142" s="82">
        <v>3</v>
      </c>
      <c r="E142" s="68">
        <v>355</v>
      </c>
      <c r="F142" s="193">
        <v>27.19</v>
      </c>
      <c r="G142" s="196">
        <v>395.22</v>
      </c>
      <c r="H142" s="196">
        <v>224.68</v>
      </c>
      <c r="I142" s="191">
        <v>8.4499999999999993</v>
      </c>
      <c r="J142" s="193">
        <v>27.32</v>
      </c>
      <c r="K142" s="193">
        <v>0.09</v>
      </c>
      <c r="L142" s="193">
        <v>0.21</v>
      </c>
      <c r="M142" s="196">
        <v>3.57</v>
      </c>
      <c r="N142" s="208">
        <f>SUM(K142:M142)</f>
        <v>3.8699999999999997</v>
      </c>
      <c r="O142" s="191">
        <v>38</v>
      </c>
      <c r="P142" s="191">
        <v>48</v>
      </c>
      <c r="Q142" s="191">
        <v>65</v>
      </c>
      <c r="R142" s="208">
        <f>SUM(O142:Q142)</f>
        <v>151</v>
      </c>
      <c r="S142" s="189">
        <v>150</v>
      </c>
      <c r="T142" s="189">
        <v>180</v>
      </c>
      <c r="U142" s="189">
        <v>235</v>
      </c>
      <c r="V142" s="209">
        <f>U142/E142</f>
        <v>0.6619718309859155</v>
      </c>
      <c r="W142" s="153"/>
      <c r="X142" s="153"/>
      <c r="Y142" s="134"/>
      <c r="Z142" s="285">
        <v>190</v>
      </c>
      <c r="AA142" s="283">
        <v>380</v>
      </c>
      <c r="AB142" s="285">
        <v>382</v>
      </c>
      <c r="AC142" s="286">
        <v>162</v>
      </c>
      <c r="AD142" s="283">
        <v>544</v>
      </c>
    </row>
    <row r="143" spans="1:30" s="12" customFormat="1" ht="16.5">
      <c r="A143" s="66" t="s">
        <v>144</v>
      </c>
      <c r="B143" s="66" t="s">
        <v>113</v>
      </c>
      <c r="C143" s="66" t="str">
        <f t="shared" si="116"/>
        <v>SOFT DREAMSMEDIANO4</v>
      </c>
      <c r="D143" s="82">
        <v>4</v>
      </c>
      <c r="E143" s="68">
        <v>355</v>
      </c>
      <c r="F143" s="84">
        <v>26.33</v>
      </c>
      <c r="G143" s="201">
        <v>387.76</v>
      </c>
      <c r="H143" s="87">
        <v>268.95</v>
      </c>
      <c r="I143" s="139"/>
      <c r="J143" s="86">
        <v>26.13</v>
      </c>
      <c r="K143" s="86">
        <v>7.0000000000000007E-2</v>
      </c>
      <c r="L143" s="86">
        <v>0.2</v>
      </c>
      <c r="M143" s="87">
        <v>6.7</v>
      </c>
      <c r="N143" s="208">
        <f>SUM(K143:M143)</f>
        <v>6.9700000000000006</v>
      </c>
      <c r="O143" s="87">
        <v>38</v>
      </c>
      <c r="P143" s="87">
        <v>47</v>
      </c>
      <c r="Q143" s="87">
        <v>63</v>
      </c>
      <c r="R143" s="208">
        <f>SUM(O143:Q143)</f>
        <v>148</v>
      </c>
      <c r="S143" s="137">
        <v>150</v>
      </c>
      <c r="T143" s="137">
        <v>185</v>
      </c>
      <c r="U143" s="137">
        <v>240</v>
      </c>
      <c r="V143" s="209">
        <f>U143/E143</f>
        <v>0.676056338028169</v>
      </c>
      <c r="W143" s="153"/>
      <c r="X143" s="153"/>
      <c r="Y143" s="134"/>
      <c r="Z143" s="97"/>
      <c r="AA143" s="98"/>
      <c r="AB143" s="97"/>
      <c r="AC143" s="99"/>
      <c r="AD143" s="98"/>
    </row>
    <row r="144" spans="1:30" s="12" customFormat="1" ht="17.25" thickBot="1">
      <c r="A144" s="66" t="s">
        <v>144</v>
      </c>
      <c r="B144" s="66" t="s">
        <v>113</v>
      </c>
      <c r="C144" s="66" t="str">
        <f t="shared" si="116"/>
        <v>SOFT DREAMSMEDIANO5</v>
      </c>
      <c r="D144" s="100">
        <v>5</v>
      </c>
      <c r="E144" s="68">
        <v>355</v>
      </c>
      <c r="F144" s="84">
        <v>28.21</v>
      </c>
      <c r="G144" s="201">
        <v>415.63</v>
      </c>
      <c r="H144" s="87">
        <v>296.66000000000003</v>
      </c>
      <c r="I144" s="140"/>
      <c r="J144" s="86">
        <v>27.04</v>
      </c>
      <c r="K144" s="86">
        <v>0.05</v>
      </c>
      <c r="L144" s="86">
        <v>0.43</v>
      </c>
      <c r="M144" s="87">
        <v>6.63</v>
      </c>
      <c r="N144" s="208">
        <f>SUM(K144:M144)</f>
        <v>7.1099999999999994</v>
      </c>
      <c r="O144" s="87">
        <v>37</v>
      </c>
      <c r="P144" s="87">
        <v>47</v>
      </c>
      <c r="Q144" s="87">
        <v>64</v>
      </c>
      <c r="R144" s="208">
        <f>SUM(O144:Q144)</f>
        <v>148</v>
      </c>
      <c r="S144" s="137">
        <v>145</v>
      </c>
      <c r="T144" s="137">
        <v>175</v>
      </c>
      <c r="U144" s="137">
        <v>220</v>
      </c>
      <c r="V144" s="209">
        <f>U144/E144</f>
        <v>0.61971830985915488</v>
      </c>
      <c r="W144" s="154"/>
      <c r="X144" s="154"/>
      <c r="Y144" s="134"/>
      <c r="Z144" s="102"/>
      <c r="AA144" s="103"/>
      <c r="AB144" s="102"/>
      <c r="AC144" s="104"/>
      <c r="AD144" s="103"/>
    </row>
    <row r="145" spans="1:30" s="12" customFormat="1" ht="15.75">
      <c r="A145" s="66" t="s">
        <v>144</v>
      </c>
      <c r="B145" s="66" t="s">
        <v>113</v>
      </c>
      <c r="C145" s="66" t="str">
        <f t="shared" si="116"/>
        <v>SOFT DREAMSMEDIANOProm</v>
      </c>
      <c r="D145" s="105" t="s">
        <v>88</v>
      </c>
      <c r="E145" s="105" t="s">
        <v>88</v>
      </c>
      <c r="F145" s="106">
        <f t="shared" ref="F145:X145" si="124">AVERAGE(F140:F144)</f>
        <v>27.24</v>
      </c>
      <c r="G145" s="107">
        <f t="shared" si="124"/>
        <v>402.43199999999996</v>
      </c>
      <c r="H145" s="107">
        <f t="shared" si="124"/>
        <v>250.23400000000001</v>
      </c>
      <c r="I145" s="107">
        <f t="shared" si="124"/>
        <v>8.7166666666666668</v>
      </c>
      <c r="J145" s="107">
        <f t="shared" si="124"/>
        <v>26.891999999999996</v>
      </c>
      <c r="K145" s="107">
        <f t="shared" si="124"/>
        <v>6.4000000000000001E-2</v>
      </c>
      <c r="L145" s="107">
        <f t="shared" si="124"/>
        <v>0.254</v>
      </c>
      <c r="M145" s="107">
        <f t="shared" si="124"/>
        <v>5.8599999999999994</v>
      </c>
      <c r="N145" s="107">
        <f t="shared" si="124"/>
        <v>5.0060000000000002</v>
      </c>
      <c r="O145" s="108">
        <f t="shared" si="124"/>
        <v>37.6</v>
      </c>
      <c r="P145" s="108">
        <f t="shared" si="124"/>
        <v>47.8</v>
      </c>
      <c r="Q145" s="108">
        <f t="shared" si="124"/>
        <v>67.2</v>
      </c>
      <c r="R145" s="108">
        <f t="shared" si="124"/>
        <v>152.6</v>
      </c>
      <c r="S145" s="108">
        <f t="shared" si="124"/>
        <v>148</v>
      </c>
      <c r="T145" s="108">
        <f t="shared" si="124"/>
        <v>182</v>
      </c>
      <c r="U145" s="108">
        <f t="shared" si="124"/>
        <v>232</v>
      </c>
      <c r="V145" s="109">
        <f t="shared" si="124"/>
        <v>0.6535211267605634</v>
      </c>
      <c r="W145" s="107">
        <f t="shared" si="124"/>
        <v>26.97</v>
      </c>
      <c r="X145" s="111">
        <f t="shared" si="124"/>
        <v>0.15</v>
      </c>
      <c r="Y145" s="112">
        <f>AVERAGE(F140:F144,J140:J144,W140:W144)</f>
        <v>27.057272727272728</v>
      </c>
      <c r="Z145" s="113">
        <f t="shared" ref="Z145" si="125">AVERAGE(Z140:Z144)</f>
        <v>188.66666666666666</v>
      </c>
      <c r="AA145" s="113">
        <f t="shared" ref="AA145" si="126">AVERAGE(AA140:AA144)</f>
        <v>377.33333333333331</v>
      </c>
      <c r="AB145" s="113">
        <f>AVERAGE(AB140:AB144)</f>
        <v>381</v>
      </c>
      <c r="AC145" s="113">
        <f>AVERAGE(AC140:AC144)</f>
        <v>162</v>
      </c>
      <c r="AD145" s="113">
        <f>AVERAGE(AD140:AD144)</f>
        <v>543</v>
      </c>
    </row>
    <row r="146" spans="1:30" s="12" customFormat="1" ht="15.75">
      <c r="A146" s="66" t="s">
        <v>144</v>
      </c>
      <c r="B146" s="66" t="s">
        <v>113</v>
      </c>
      <c r="C146" s="66" t="str">
        <f t="shared" si="116"/>
        <v>SOFT DREAMSMEDIANOMáx</v>
      </c>
      <c r="D146" s="114" t="s">
        <v>111</v>
      </c>
      <c r="E146" s="114" t="s">
        <v>111</v>
      </c>
      <c r="F146" s="115">
        <f t="shared" ref="F146:X146" si="127">MAX(F140:F144)</f>
        <v>28.21</v>
      </c>
      <c r="G146" s="116">
        <f t="shared" si="127"/>
        <v>415.63</v>
      </c>
      <c r="H146" s="116">
        <f t="shared" si="127"/>
        <v>296.66000000000003</v>
      </c>
      <c r="I146" s="116">
        <f t="shared" si="127"/>
        <v>8.8800000000000008</v>
      </c>
      <c r="J146" s="116">
        <f t="shared" si="127"/>
        <v>28</v>
      </c>
      <c r="K146" s="116">
        <f t="shared" si="127"/>
        <v>0.09</v>
      </c>
      <c r="L146" s="116">
        <f t="shared" si="127"/>
        <v>0.43</v>
      </c>
      <c r="M146" s="116">
        <f t="shared" si="127"/>
        <v>6.7</v>
      </c>
      <c r="N146" s="116">
        <f t="shared" si="127"/>
        <v>7.1099999999999994</v>
      </c>
      <c r="O146" s="117">
        <f t="shared" si="127"/>
        <v>41</v>
      </c>
      <c r="P146" s="117">
        <f t="shared" si="127"/>
        <v>53</v>
      </c>
      <c r="Q146" s="117">
        <f t="shared" si="127"/>
        <v>86</v>
      </c>
      <c r="R146" s="117">
        <f t="shared" si="127"/>
        <v>180</v>
      </c>
      <c r="S146" s="117">
        <f t="shared" si="127"/>
        <v>150</v>
      </c>
      <c r="T146" s="117">
        <f t="shared" si="127"/>
        <v>190</v>
      </c>
      <c r="U146" s="117">
        <f t="shared" si="127"/>
        <v>240</v>
      </c>
      <c r="V146" s="116">
        <f t="shared" si="127"/>
        <v>0.676056338028169</v>
      </c>
      <c r="W146" s="116">
        <f t="shared" si="127"/>
        <v>26.97</v>
      </c>
      <c r="X146" s="120">
        <f t="shared" si="127"/>
        <v>0.15</v>
      </c>
      <c r="Y146" s="121">
        <f>MAX(F140:F144,J140:J144,W140:W144)</f>
        <v>28.21</v>
      </c>
      <c r="Z146" s="119">
        <f t="shared" ref="Z146:AA146" si="128">MAX(Z140:Z144)</f>
        <v>190</v>
      </c>
      <c r="AA146" s="119">
        <f t="shared" si="128"/>
        <v>380</v>
      </c>
      <c r="AB146" s="119">
        <f>MAX(AB140:AB144)</f>
        <v>383</v>
      </c>
      <c r="AC146" s="119">
        <f>MAX(AC140:AC144)</f>
        <v>162</v>
      </c>
      <c r="AD146" s="119">
        <f>MAX(AD140:AD144)</f>
        <v>545</v>
      </c>
    </row>
    <row r="147" spans="1:30" s="12" customFormat="1" ht="16.5" thickBot="1">
      <c r="A147" s="66" t="s">
        <v>144</v>
      </c>
      <c r="B147" s="66" t="s">
        <v>113</v>
      </c>
      <c r="C147" s="66" t="str">
        <f t="shared" si="116"/>
        <v>SOFT DREAMSMEDIANOMín</v>
      </c>
      <c r="D147" s="122" t="s">
        <v>115</v>
      </c>
      <c r="E147" s="114" t="s">
        <v>115</v>
      </c>
      <c r="F147" s="115">
        <f t="shared" ref="F147:X147" si="129">MIN(F140:F144)</f>
        <v>26.33</v>
      </c>
      <c r="G147" s="116">
        <f t="shared" si="129"/>
        <v>387.76</v>
      </c>
      <c r="H147" s="116">
        <f t="shared" si="129"/>
        <v>224.68</v>
      </c>
      <c r="I147" s="116">
        <f t="shared" si="129"/>
        <v>8.4499999999999993</v>
      </c>
      <c r="J147" s="116">
        <f t="shared" si="129"/>
        <v>25.97</v>
      </c>
      <c r="K147" s="116">
        <f t="shared" si="129"/>
        <v>0.05</v>
      </c>
      <c r="L147" s="116">
        <f t="shared" si="129"/>
        <v>0.17</v>
      </c>
      <c r="M147" s="116">
        <f t="shared" si="129"/>
        <v>3.57</v>
      </c>
      <c r="N147" s="116">
        <f t="shared" si="129"/>
        <v>0.31</v>
      </c>
      <c r="O147" s="117">
        <f t="shared" si="129"/>
        <v>34</v>
      </c>
      <c r="P147" s="117">
        <f t="shared" si="129"/>
        <v>44</v>
      </c>
      <c r="Q147" s="117">
        <f t="shared" si="129"/>
        <v>58</v>
      </c>
      <c r="R147" s="117">
        <f t="shared" si="129"/>
        <v>136</v>
      </c>
      <c r="S147" s="117">
        <f t="shared" si="129"/>
        <v>145</v>
      </c>
      <c r="T147" s="117">
        <f t="shared" si="129"/>
        <v>175</v>
      </c>
      <c r="U147" s="117">
        <f t="shared" si="129"/>
        <v>220</v>
      </c>
      <c r="V147" s="160">
        <f t="shared" si="129"/>
        <v>0.61971830985915488</v>
      </c>
      <c r="W147" s="116">
        <f t="shared" si="129"/>
        <v>26.97</v>
      </c>
      <c r="X147" s="120">
        <f t="shared" si="129"/>
        <v>0.15</v>
      </c>
      <c r="Y147" s="121">
        <f>MIN(F140:F144,J140:J144,W140:W144)</f>
        <v>25.97</v>
      </c>
      <c r="Z147" s="124">
        <f t="shared" ref="Z147:AA147" si="130">MIN(Z140:Z144)</f>
        <v>188</v>
      </c>
      <c r="AA147" s="124">
        <f t="shared" si="130"/>
        <v>376</v>
      </c>
      <c r="AB147" s="124">
        <f>MIN(AB140:AB144)</f>
        <v>378</v>
      </c>
      <c r="AC147" s="124">
        <f>MIN(AC140:AC144)</f>
        <v>162</v>
      </c>
      <c r="AD147" s="124">
        <f>MIN(AD140:AD144)</f>
        <v>540</v>
      </c>
    </row>
    <row r="148" spans="1:30" s="12" customFormat="1" ht="17.25" thickBot="1">
      <c r="A148" s="66" t="s">
        <v>144</v>
      </c>
      <c r="B148" s="66" t="s">
        <v>116</v>
      </c>
      <c r="C148" s="66" t="str">
        <f t="shared" si="116"/>
        <v>SOFT DREAMSGRANDE1</v>
      </c>
      <c r="D148" s="67">
        <v>1</v>
      </c>
      <c r="E148" s="68">
        <v>380</v>
      </c>
      <c r="F148" s="228">
        <v>30.86</v>
      </c>
      <c r="G148" s="196">
        <v>486.16</v>
      </c>
      <c r="H148" s="196">
        <v>300.33999999999997</v>
      </c>
      <c r="I148" s="191">
        <v>9.93</v>
      </c>
      <c r="J148" s="196">
        <v>30.77</v>
      </c>
      <c r="K148" s="210">
        <v>7.0000000000000007E-2</v>
      </c>
      <c r="L148" s="193">
        <v>1.0900000000000001</v>
      </c>
      <c r="M148" s="193">
        <v>6.89</v>
      </c>
      <c r="N148" s="188">
        <f>SUM(K148:M148)</f>
        <v>8.0500000000000007</v>
      </c>
      <c r="O148" s="196">
        <v>41</v>
      </c>
      <c r="P148" s="196">
        <v>54</v>
      </c>
      <c r="Q148" s="196">
        <v>81</v>
      </c>
      <c r="R148" s="208">
        <f>SUM(O148:Q148)</f>
        <v>176</v>
      </c>
      <c r="S148" s="196">
        <v>150</v>
      </c>
      <c r="T148" s="196">
        <v>185</v>
      </c>
      <c r="U148" s="196">
        <v>220</v>
      </c>
      <c r="V148" s="209">
        <f>U148/E148</f>
        <v>0.57894736842105265</v>
      </c>
      <c r="W148" s="196">
        <v>32.01</v>
      </c>
      <c r="X148" s="200">
        <v>0.14499999999999999</v>
      </c>
      <c r="Y148" s="134"/>
      <c r="Z148" s="278">
        <v>189</v>
      </c>
      <c r="AA148" s="48">
        <v>378</v>
      </c>
      <c r="AB148" s="278">
        <v>397</v>
      </c>
      <c r="AC148" s="280">
        <v>162</v>
      </c>
      <c r="AD148" s="48">
        <v>559</v>
      </c>
    </row>
    <row r="149" spans="1:30" s="12" customFormat="1" ht="16.5">
      <c r="A149" s="66" t="s">
        <v>144</v>
      </c>
      <c r="B149" s="66" t="s">
        <v>116</v>
      </c>
      <c r="C149" s="66" t="str">
        <f t="shared" si="116"/>
        <v>SOFT DREAMSGRANDE2</v>
      </c>
      <c r="D149" s="82">
        <v>2</v>
      </c>
      <c r="E149" s="68">
        <v>380</v>
      </c>
      <c r="F149" s="228">
        <v>33.08</v>
      </c>
      <c r="G149" s="196">
        <v>512.67999999999995</v>
      </c>
      <c r="H149" s="196">
        <v>325.75</v>
      </c>
      <c r="I149" s="191">
        <v>10</v>
      </c>
      <c r="J149" s="196">
        <v>32.83</v>
      </c>
      <c r="K149" s="210">
        <v>0.06</v>
      </c>
      <c r="L149" s="193">
        <v>0.96</v>
      </c>
      <c r="M149" s="193">
        <v>4.55</v>
      </c>
      <c r="N149" s="188">
        <f>SUM(K149:M149)</f>
        <v>5.57</v>
      </c>
      <c r="O149" s="196">
        <v>39</v>
      </c>
      <c r="P149" s="196">
        <v>49</v>
      </c>
      <c r="Q149" s="196">
        <v>73</v>
      </c>
      <c r="R149" s="208">
        <f>SUM(O149:Q149)</f>
        <v>161</v>
      </c>
      <c r="S149" s="196">
        <v>145</v>
      </c>
      <c r="T149" s="196">
        <v>170</v>
      </c>
      <c r="U149" s="196">
        <v>220</v>
      </c>
      <c r="V149" s="209">
        <f>U149/E149</f>
        <v>0.57894736842105265</v>
      </c>
      <c r="W149" s="153"/>
      <c r="X149" s="153"/>
      <c r="Y149" s="134"/>
      <c r="Z149" s="279">
        <v>191</v>
      </c>
      <c r="AA149" s="50">
        <v>382</v>
      </c>
      <c r="AB149" s="279">
        <v>396</v>
      </c>
      <c r="AC149" s="281">
        <v>162</v>
      </c>
      <c r="AD149" s="50">
        <v>558</v>
      </c>
    </row>
    <row r="150" spans="1:30" s="12" customFormat="1" ht="16.5">
      <c r="A150" s="66" t="s">
        <v>144</v>
      </c>
      <c r="B150" s="66" t="s">
        <v>116</v>
      </c>
      <c r="C150" s="66" t="str">
        <f t="shared" si="116"/>
        <v>SOFT DREAMSGRANDE3</v>
      </c>
      <c r="D150" s="82">
        <v>3</v>
      </c>
      <c r="E150" s="68">
        <v>380</v>
      </c>
      <c r="F150" s="228">
        <v>30.77</v>
      </c>
      <c r="G150" s="196">
        <v>497.91</v>
      </c>
      <c r="H150" s="196">
        <v>314.33999999999997</v>
      </c>
      <c r="I150" s="191">
        <v>9.98</v>
      </c>
      <c r="J150" s="196">
        <v>31.38</v>
      </c>
      <c r="K150" s="210">
        <v>0.06</v>
      </c>
      <c r="L150" s="193">
        <v>1.1100000000000001</v>
      </c>
      <c r="M150" s="193">
        <v>6.24</v>
      </c>
      <c r="N150" s="188">
        <f>SUM(K150:M150)</f>
        <v>7.41</v>
      </c>
      <c r="O150" s="196">
        <v>44</v>
      </c>
      <c r="P150" s="196">
        <v>64</v>
      </c>
      <c r="Q150" s="196">
        <v>88</v>
      </c>
      <c r="R150" s="208">
        <f>SUM(O150:Q150)</f>
        <v>196</v>
      </c>
      <c r="S150" s="196">
        <v>145</v>
      </c>
      <c r="T150" s="196">
        <v>185</v>
      </c>
      <c r="U150" s="196">
        <v>225</v>
      </c>
      <c r="V150" s="209">
        <f>U150/E150</f>
        <v>0.59210526315789469</v>
      </c>
      <c r="W150" s="153"/>
      <c r="X150" s="153"/>
      <c r="Y150" s="134"/>
      <c r="Z150" s="285">
        <v>190</v>
      </c>
      <c r="AA150" s="283">
        <v>380</v>
      </c>
      <c r="AB150" s="285">
        <v>398</v>
      </c>
      <c r="AC150" s="286">
        <v>162</v>
      </c>
      <c r="AD150" s="283">
        <v>560</v>
      </c>
    </row>
    <row r="151" spans="1:30" s="12" customFormat="1" ht="16.5">
      <c r="A151" s="66" t="s">
        <v>144</v>
      </c>
      <c r="B151" s="66" t="s">
        <v>116</v>
      </c>
      <c r="C151" s="66" t="str">
        <f t="shared" si="116"/>
        <v>SOFT DREAMSGRANDE4</v>
      </c>
      <c r="D151" s="82">
        <v>4</v>
      </c>
      <c r="E151" s="68">
        <v>380</v>
      </c>
      <c r="F151" s="72">
        <v>32.880000000000003</v>
      </c>
      <c r="G151" s="87">
        <v>515.48</v>
      </c>
      <c r="H151" s="87">
        <v>327.84</v>
      </c>
      <c r="I151" s="139"/>
      <c r="J151" s="196">
        <v>31.16</v>
      </c>
      <c r="K151" s="210">
        <v>0.05</v>
      </c>
      <c r="L151" s="193">
        <v>1.21</v>
      </c>
      <c r="M151" s="193">
        <v>6.95</v>
      </c>
      <c r="N151" s="188">
        <f>SUM(K151:M151)</f>
        <v>8.2100000000000009</v>
      </c>
      <c r="O151" s="87">
        <v>43</v>
      </c>
      <c r="P151" s="87">
        <v>56</v>
      </c>
      <c r="Q151" s="87">
        <v>82</v>
      </c>
      <c r="R151" s="208">
        <f>SUM(O151:Q151)</f>
        <v>181</v>
      </c>
      <c r="S151" s="87">
        <v>145</v>
      </c>
      <c r="T151" s="87">
        <v>180</v>
      </c>
      <c r="U151" s="87">
        <v>220</v>
      </c>
      <c r="V151" s="209">
        <f>U151/E151</f>
        <v>0.57894736842105265</v>
      </c>
      <c r="W151" s="153"/>
      <c r="X151" s="153"/>
      <c r="Y151" s="134"/>
      <c r="Z151" s="97"/>
      <c r="AA151" s="98"/>
      <c r="AB151" s="97"/>
      <c r="AC151" s="99"/>
      <c r="AD151" s="98"/>
    </row>
    <row r="152" spans="1:30" s="12" customFormat="1" ht="17.25" thickBot="1">
      <c r="A152" s="66" t="s">
        <v>144</v>
      </c>
      <c r="B152" s="66" t="s">
        <v>116</v>
      </c>
      <c r="C152" s="66" t="str">
        <f t="shared" si="116"/>
        <v>SOFT DREAMSGRANDE5</v>
      </c>
      <c r="D152" s="100">
        <v>5</v>
      </c>
      <c r="E152" s="68">
        <v>380</v>
      </c>
      <c r="F152" s="72">
        <v>32.6</v>
      </c>
      <c r="G152" s="87">
        <v>521.48</v>
      </c>
      <c r="H152" s="87">
        <v>282.95999999999998</v>
      </c>
      <c r="I152" s="140"/>
      <c r="J152" s="196">
        <v>30.6</v>
      </c>
      <c r="K152" s="210">
        <v>0.08</v>
      </c>
      <c r="L152" s="193">
        <v>0.95</v>
      </c>
      <c r="M152" s="193">
        <v>7.06</v>
      </c>
      <c r="N152" s="188">
        <f>SUM(K152:M152)</f>
        <v>8.09</v>
      </c>
      <c r="O152" s="87">
        <v>47</v>
      </c>
      <c r="P152" s="87">
        <v>59</v>
      </c>
      <c r="Q152" s="87">
        <v>81</v>
      </c>
      <c r="R152" s="208">
        <f>SUM(O152:Q152)</f>
        <v>187</v>
      </c>
      <c r="S152" s="87">
        <v>150</v>
      </c>
      <c r="T152" s="87">
        <v>170</v>
      </c>
      <c r="U152" s="87">
        <v>220</v>
      </c>
      <c r="V152" s="209">
        <f>U152/E152</f>
        <v>0.57894736842105265</v>
      </c>
      <c r="W152" s="154"/>
      <c r="X152" s="154"/>
      <c r="Y152" s="134"/>
      <c r="Z152" s="102"/>
      <c r="AA152" s="103"/>
      <c r="AB152" s="102"/>
      <c r="AC152" s="104"/>
      <c r="AD152" s="103"/>
    </row>
    <row r="153" spans="1:30" s="12" customFormat="1" ht="15.75">
      <c r="A153" s="66" t="s">
        <v>144</v>
      </c>
      <c r="B153" s="66" t="s">
        <v>116</v>
      </c>
      <c r="C153" s="66" t="str">
        <f t="shared" si="116"/>
        <v>SOFT DREAMSGRANDEProm</v>
      </c>
      <c r="D153" s="105" t="s">
        <v>88</v>
      </c>
      <c r="E153" s="105" t="s">
        <v>88</v>
      </c>
      <c r="F153" s="106">
        <f t="shared" ref="F153:X153" si="131">AVERAGE(F148:F152)</f>
        <v>32.037999999999997</v>
      </c>
      <c r="G153" s="107">
        <f t="shared" si="131"/>
        <v>506.74200000000002</v>
      </c>
      <c r="H153" s="107">
        <f t="shared" si="131"/>
        <v>310.24599999999998</v>
      </c>
      <c r="I153" s="107">
        <f t="shared" si="131"/>
        <v>9.9700000000000006</v>
      </c>
      <c r="J153" s="107">
        <f t="shared" si="131"/>
        <v>31.347999999999995</v>
      </c>
      <c r="K153" s="107">
        <f t="shared" si="131"/>
        <v>6.4000000000000001E-2</v>
      </c>
      <c r="L153" s="107">
        <f t="shared" si="131"/>
        <v>1.0640000000000001</v>
      </c>
      <c r="M153" s="107">
        <f t="shared" si="131"/>
        <v>6.3379999999999992</v>
      </c>
      <c r="N153" s="107">
        <f t="shared" si="131"/>
        <v>7.4659999999999993</v>
      </c>
      <c r="O153" s="108">
        <f t="shared" si="131"/>
        <v>42.8</v>
      </c>
      <c r="P153" s="108">
        <f t="shared" si="131"/>
        <v>56.4</v>
      </c>
      <c r="Q153" s="108">
        <f t="shared" si="131"/>
        <v>81</v>
      </c>
      <c r="R153" s="108">
        <f t="shared" si="131"/>
        <v>180.2</v>
      </c>
      <c r="S153" s="108">
        <f t="shared" si="131"/>
        <v>147</v>
      </c>
      <c r="T153" s="108">
        <f t="shared" si="131"/>
        <v>178</v>
      </c>
      <c r="U153" s="108">
        <f t="shared" si="131"/>
        <v>221</v>
      </c>
      <c r="V153" s="109">
        <f t="shared" si="131"/>
        <v>0.58157894736842108</v>
      </c>
      <c r="W153" s="107">
        <f t="shared" si="131"/>
        <v>32.01</v>
      </c>
      <c r="X153" s="111">
        <f t="shared" si="131"/>
        <v>0.14499999999999999</v>
      </c>
      <c r="Y153" s="112">
        <f>AVERAGE(F148:F152,J148:J152,W148:W152)</f>
        <v>31.721818181818186</v>
      </c>
      <c r="Z153" s="113">
        <f t="shared" ref="Z153" si="132">AVERAGE(Z148:Z152)</f>
        <v>190</v>
      </c>
      <c r="AA153" s="113">
        <f t="shared" ref="AA153" si="133">AVERAGE(AA148:AA152)</f>
        <v>380</v>
      </c>
      <c r="AB153" s="113">
        <f>AVERAGE(AB148:AB152)</f>
        <v>397</v>
      </c>
      <c r="AC153" s="113">
        <f>AVERAGE(AC148:AC152)</f>
        <v>162</v>
      </c>
      <c r="AD153" s="113">
        <f>AVERAGE(AD148:AD152)</f>
        <v>559</v>
      </c>
    </row>
    <row r="154" spans="1:30" s="12" customFormat="1" ht="15.75">
      <c r="A154" s="66" t="s">
        <v>144</v>
      </c>
      <c r="B154" s="66" t="s">
        <v>116</v>
      </c>
      <c r="C154" s="66" t="str">
        <f t="shared" si="116"/>
        <v>SOFT DREAMSGRANDEMáx</v>
      </c>
      <c r="D154" s="114" t="s">
        <v>111</v>
      </c>
      <c r="E154" s="114" t="s">
        <v>111</v>
      </c>
      <c r="F154" s="115">
        <f t="shared" ref="F154:X154" si="134">MAX(F148:F152)</f>
        <v>33.08</v>
      </c>
      <c r="G154" s="116">
        <f t="shared" si="134"/>
        <v>521.48</v>
      </c>
      <c r="H154" s="116">
        <f t="shared" si="134"/>
        <v>327.84</v>
      </c>
      <c r="I154" s="116">
        <f t="shared" si="134"/>
        <v>10</v>
      </c>
      <c r="J154" s="116">
        <f t="shared" si="134"/>
        <v>32.83</v>
      </c>
      <c r="K154" s="116">
        <f t="shared" si="134"/>
        <v>0.08</v>
      </c>
      <c r="L154" s="116">
        <f t="shared" si="134"/>
        <v>1.21</v>
      </c>
      <c r="M154" s="116">
        <f t="shared" si="134"/>
        <v>7.06</v>
      </c>
      <c r="N154" s="116">
        <f t="shared" si="134"/>
        <v>8.2100000000000009</v>
      </c>
      <c r="O154" s="117">
        <f t="shared" si="134"/>
        <v>47</v>
      </c>
      <c r="P154" s="117">
        <f t="shared" si="134"/>
        <v>64</v>
      </c>
      <c r="Q154" s="117">
        <f t="shared" si="134"/>
        <v>88</v>
      </c>
      <c r="R154" s="117">
        <f t="shared" si="134"/>
        <v>196</v>
      </c>
      <c r="S154" s="117">
        <f t="shared" si="134"/>
        <v>150</v>
      </c>
      <c r="T154" s="117">
        <f t="shared" si="134"/>
        <v>185</v>
      </c>
      <c r="U154" s="117">
        <f t="shared" si="134"/>
        <v>225</v>
      </c>
      <c r="V154" s="116">
        <f t="shared" si="134"/>
        <v>0.59210526315789469</v>
      </c>
      <c r="W154" s="116">
        <f t="shared" si="134"/>
        <v>32.01</v>
      </c>
      <c r="X154" s="120">
        <f t="shared" si="134"/>
        <v>0.14499999999999999</v>
      </c>
      <c r="Y154" s="121">
        <f>MAX(F148:F152,J148:J152,W148:W152)</f>
        <v>33.08</v>
      </c>
      <c r="Z154" s="119">
        <f t="shared" ref="Z154:AA154" si="135">MAX(Z148:Z152)</f>
        <v>191</v>
      </c>
      <c r="AA154" s="119">
        <f t="shared" si="135"/>
        <v>382</v>
      </c>
      <c r="AB154" s="119">
        <f>MAX(AB148:AB152)</f>
        <v>398</v>
      </c>
      <c r="AC154" s="119">
        <f>MAX(AC148:AC152)</f>
        <v>162</v>
      </c>
      <c r="AD154" s="119">
        <f>MAX(AD148:AD152)</f>
        <v>560</v>
      </c>
    </row>
    <row r="155" spans="1:30" s="12" customFormat="1" ht="16.5" thickBot="1">
      <c r="A155" s="66" t="s">
        <v>144</v>
      </c>
      <c r="B155" s="66" t="s">
        <v>116</v>
      </c>
      <c r="C155" s="66" t="str">
        <f t="shared" si="116"/>
        <v>SOFT DREAMSGRANDEMín</v>
      </c>
      <c r="D155" s="122" t="s">
        <v>115</v>
      </c>
      <c r="E155" s="114" t="s">
        <v>115</v>
      </c>
      <c r="F155" s="115">
        <f t="shared" ref="F155:X155" si="136">MIN(F148:F152)</f>
        <v>30.77</v>
      </c>
      <c r="G155" s="116">
        <f t="shared" si="136"/>
        <v>486.16</v>
      </c>
      <c r="H155" s="116">
        <f t="shared" si="136"/>
        <v>282.95999999999998</v>
      </c>
      <c r="I155" s="116">
        <f t="shared" si="136"/>
        <v>9.93</v>
      </c>
      <c r="J155" s="116">
        <f t="shared" si="136"/>
        <v>30.6</v>
      </c>
      <c r="K155" s="116">
        <f t="shared" si="136"/>
        <v>0.05</v>
      </c>
      <c r="L155" s="116">
        <f t="shared" si="136"/>
        <v>0.95</v>
      </c>
      <c r="M155" s="116">
        <f t="shared" si="136"/>
        <v>4.55</v>
      </c>
      <c r="N155" s="116">
        <f t="shared" si="136"/>
        <v>5.57</v>
      </c>
      <c r="O155" s="117">
        <f t="shared" si="136"/>
        <v>39</v>
      </c>
      <c r="P155" s="117">
        <f t="shared" si="136"/>
        <v>49</v>
      </c>
      <c r="Q155" s="117">
        <f t="shared" si="136"/>
        <v>73</v>
      </c>
      <c r="R155" s="117">
        <f t="shared" si="136"/>
        <v>161</v>
      </c>
      <c r="S155" s="117">
        <f t="shared" si="136"/>
        <v>145</v>
      </c>
      <c r="T155" s="117">
        <f t="shared" si="136"/>
        <v>170</v>
      </c>
      <c r="U155" s="117">
        <f t="shared" si="136"/>
        <v>220</v>
      </c>
      <c r="V155" s="116">
        <f t="shared" si="136"/>
        <v>0.57894736842105265</v>
      </c>
      <c r="W155" s="116">
        <f t="shared" si="136"/>
        <v>32.01</v>
      </c>
      <c r="X155" s="120">
        <f t="shared" si="136"/>
        <v>0.14499999999999999</v>
      </c>
      <c r="Y155" s="121">
        <f>MIN(F148:F152,J148:J152,W148:W152)</f>
        <v>30.6</v>
      </c>
      <c r="Z155" s="124">
        <f t="shared" ref="Z155:AA155" si="137">MIN(Z148:Z152)</f>
        <v>189</v>
      </c>
      <c r="AA155" s="124">
        <f t="shared" si="137"/>
        <v>378</v>
      </c>
      <c r="AB155" s="124">
        <f>MIN(AB148:AB152)</f>
        <v>396</v>
      </c>
      <c r="AC155" s="124">
        <f>MIN(AC148:AC152)</f>
        <v>162</v>
      </c>
      <c r="AD155" s="124">
        <f>MIN(AD148:AD152)</f>
        <v>558</v>
      </c>
    </row>
    <row r="156" spans="1:30" s="12" customFormat="1" ht="17.25" thickBot="1">
      <c r="A156" s="66" t="s">
        <v>144</v>
      </c>
      <c r="B156" s="66" t="s">
        <v>118</v>
      </c>
      <c r="C156" s="66" t="str">
        <f t="shared" si="116"/>
        <v>SOFT DREAMSEXTRA GRANDE1</v>
      </c>
      <c r="D156" s="67">
        <v>1</v>
      </c>
      <c r="E156" s="68">
        <v>395</v>
      </c>
      <c r="F156" s="193">
        <v>34.630000000000003</v>
      </c>
      <c r="G156" s="193">
        <v>554.69000000000005</v>
      </c>
      <c r="H156" s="196">
        <v>340.48</v>
      </c>
      <c r="I156" s="191">
        <v>10.37</v>
      </c>
      <c r="J156" s="196">
        <v>36.19</v>
      </c>
      <c r="K156" s="197">
        <v>0.09</v>
      </c>
      <c r="L156" s="196">
        <v>0.11</v>
      </c>
      <c r="M156" s="196">
        <v>2.3199999999999998</v>
      </c>
      <c r="N156" s="199">
        <f>SUM(K156:M156)</f>
        <v>2.52</v>
      </c>
      <c r="O156" s="196">
        <v>36</v>
      </c>
      <c r="P156" s="196">
        <v>41</v>
      </c>
      <c r="Q156" s="196">
        <v>61</v>
      </c>
      <c r="R156" s="199">
        <f>SUM(O156:Q156)</f>
        <v>138</v>
      </c>
      <c r="S156" s="202">
        <v>160</v>
      </c>
      <c r="T156" s="202">
        <v>185</v>
      </c>
      <c r="U156" s="202">
        <v>230</v>
      </c>
      <c r="V156" s="171">
        <f>U156/E156</f>
        <v>0.58227848101265822</v>
      </c>
      <c r="W156" s="196">
        <v>36.229999999999997</v>
      </c>
      <c r="X156" s="200">
        <v>0.13200000000000001</v>
      </c>
      <c r="Y156" s="134"/>
      <c r="Z156" s="278">
        <v>198</v>
      </c>
      <c r="AA156" s="48">
        <v>396</v>
      </c>
      <c r="AB156" s="278">
        <v>412</v>
      </c>
      <c r="AC156" s="280">
        <v>160</v>
      </c>
      <c r="AD156" s="48">
        <v>572</v>
      </c>
    </row>
    <row r="157" spans="1:30" s="12" customFormat="1" ht="16.5">
      <c r="A157" s="66" t="s">
        <v>144</v>
      </c>
      <c r="B157" s="66" t="s">
        <v>118</v>
      </c>
      <c r="C157" s="66" t="str">
        <f t="shared" si="116"/>
        <v>SOFT DREAMSEXTRA GRANDE2</v>
      </c>
      <c r="D157" s="82">
        <v>2</v>
      </c>
      <c r="E157" s="68">
        <v>395</v>
      </c>
      <c r="F157" s="193">
        <v>34.26</v>
      </c>
      <c r="G157" s="193">
        <v>562.58000000000004</v>
      </c>
      <c r="H157" s="197">
        <v>345.72</v>
      </c>
      <c r="I157" s="191">
        <v>9.68</v>
      </c>
      <c r="J157" s="196">
        <v>35.590000000000003</v>
      </c>
      <c r="K157" s="197">
        <v>0.1</v>
      </c>
      <c r="L157" s="196">
        <v>0.19</v>
      </c>
      <c r="M157" s="196">
        <v>1.19</v>
      </c>
      <c r="N157" s="199">
        <f>SUM(K157:M157)</f>
        <v>1.48</v>
      </c>
      <c r="O157" s="196">
        <v>36</v>
      </c>
      <c r="P157" s="196">
        <v>49</v>
      </c>
      <c r="Q157" s="196">
        <v>67</v>
      </c>
      <c r="R157" s="199">
        <f>SUM(O157:Q157)</f>
        <v>152</v>
      </c>
      <c r="S157" s="202">
        <v>170</v>
      </c>
      <c r="T157" s="202">
        <v>185</v>
      </c>
      <c r="U157" s="202">
        <v>240</v>
      </c>
      <c r="V157" s="173"/>
      <c r="W157" s="153"/>
      <c r="X157" s="153"/>
      <c r="Y157" s="134"/>
      <c r="Z157" s="279">
        <v>200</v>
      </c>
      <c r="AA157" s="50">
        <v>400</v>
      </c>
      <c r="AB157" s="279">
        <v>411</v>
      </c>
      <c r="AC157" s="281">
        <v>160</v>
      </c>
      <c r="AD157" s="50">
        <v>571</v>
      </c>
    </row>
    <row r="158" spans="1:30" s="12" customFormat="1" ht="16.5">
      <c r="A158" s="66" t="s">
        <v>144</v>
      </c>
      <c r="B158" s="66" t="s">
        <v>118</v>
      </c>
      <c r="C158" s="66" t="str">
        <f t="shared" si="116"/>
        <v>SOFT DREAMSEXTRA GRANDE3</v>
      </c>
      <c r="D158" s="82">
        <v>3</v>
      </c>
      <c r="E158" s="68">
        <v>395</v>
      </c>
      <c r="F158" s="193">
        <v>33.22</v>
      </c>
      <c r="G158" s="193">
        <v>512.33000000000004</v>
      </c>
      <c r="H158" s="196">
        <v>512.33000000000004</v>
      </c>
      <c r="I158" s="191">
        <v>11.6</v>
      </c>
      <c r="J158" s="196">
        <v>34.86</v>
      </c>
      <c r="K158" s="197">
        <v>0.1</v>
      </c>
      <c r="L158" s="196">
        <v>0.33</v>
      </c>
      <c r="M158" s="196">
        <v>1.5</v>
      </c>
      <c r="N158" s="199">
        <f>SUM(K158:M158)</f>
        <v>1.9300000000000002</v>
      </c>
      <c r="O158" s="196">
        <v>36</v>
      </c>
      <c r="P158" s="196">
        <v>47</v>
      </c>
      <c r="Q158" s="196">
        <v>69</v>
      </c>
      <c r="R158" s="199">
        <f>SUM(O158:Q158)</f>
        <v>152</v>
      </c>
      <c r="S158" s="202">
        <v>170</v>
      </c>
      <c r="T158" s="202">
        <v>180</v>
      </c>
      <c r="U158" s="202">
        <v>245</v>
      </c>
      <c r="V158" s="173"/>
      <c r="W158" s="153"/>
      <c r="X158" s="153"/>
      <c r="Y158" s="134"/>
      <c r="Z158" s="285">
        <v>200</v>
      </c>
      <c r="AA158" s="283">
        <v>400</v>
      </c>
      <c r="AB158" s="285">
        <v>412</v>
      </c>
      <c r="AC158" s="286">
        <v>160</v>
      </c>
      <c r="AD158" s="283">
        <v>572</v>
      </c>
    </row>
    <row r="159" spans="1:30" s="12" customFormat="1" ht="16.5">
      <c r="A159" s="66" t="s">
        <v>144</v>
      </c>
      <c r="B159" s="66" t="s">
        <v>118</v>
      </c>
      <c r="C159" s="66" t="str">
        <f t="shared" si="116"/>
        <v>SOFT DREAMSEXTRA GRANDE4</v>
      </c>
      <c r="D159" s="82">
        <v>4</v>
      </c>
      <c r="E159" s="68">
        <v>395</v>
      </c>
      <c r="F159" s="86">
        <v>35.200000000000003</v>
      </c>
      <c r="G159" s="86">
        <v>563.82000000000005</v>
      </c>
      <c r="H159" s="87">
        <v>563.82000000000005</v>
      </c>
      <c r="I159" s="139"/>
      <c r="J159" s="196">
        <v>34.94</v>
      </c>
      <c r="K159" s="197">
        <v>0.09</v>
      </c>
      <c r="L159" s="196">
        <v>0.14000000000000001</v>
      </c>
      <c r="M159" s="196">
        <v>3.18</v>
      </c>
      <c r="N159" s="199">
        <f>SUM(K159:M159)</f>
        <v>3.41</v>
      </c>
      <c r="O159" s="87">
        <v>37</v>
      </c>
      <c r="P159" s="87">
        <v>47</v>
      </c>
      <c r="Q159" s="87">
        <v>68</v>
      </c>
      <c r="R159" s="199">
        <f>SUM(O159:Q159)</f>
        <v>152</v>
      </c>
      <c r="S159" s="202">
        <v>165</v>
      </c>
      <c r="T159" s="202">
        <v>190</v>
      </c>
      <c r="U159" s="202">
        <v>235</v>
      </c>
      <c r="V159" s="173"/>
      <c r="W159" s="153"/>
      <c r="X159" s="153"/>
      <c r="Y159" s="134"/>
      <c r="Z159" s="97"/>
      <c r="AA159" s="98"/>
      <c r="AB159" s="97"/>
      <c r="AC159" s="99"/>
      <c r="AD159" s="98"/>
    </row>
    <row r="160" spans="1:30" s="12" customFormat="1" ht="17.25" thickBot="1">
      <c r="A160" s="66" t="s">
        <v>144</v>
      </c>
      <c r="B160" s="66" t="s">
        <v>118</v>
      </c>
      <c r="C160" s="66" t="str">
        <f t="shared" si="116"/>
        <v>SOFT DREAMSEXTRA GRANDE5</v>
      </c>
      <c r="D160" s="100">
        <v>5</v>
      </c>
      <c r="E160" s="68">
        <v>395</v>
      </c>
      <c r="F160" s="86">
        <v>33.94</v>
      </c>
      <c r="G160" s="84">
        <v>546.22</v>
      </c>
      <c r="H160" s="87">
        <v>546.54999999999995</v>
      </c>
      <c r="I160" s="140"/>
      <c r="J160" s="196">
        <v>34.82</v>
      </c>
      <c r="K160" s="197">
        <v>0.03</v>
      </c>
      <c r="L160" s="196">
        <v>0.11</v>
      </c>
      <c r="M160" s="196">
        <v>2.3199999999999998</v>
      </c>
      <c r="N160" s="199">
        <f>SUM(K160:M160)</f>
        <v>2.46</v>
      </c>
      <c r="O160" s="87">
        <v>37</v>
      </c>
      <c r="P160" s="87">
        <v>47</v>
      </c>
      <c r="Q160" s="87">
        <v>67</v>
      </c>
      <c r="R160" s="199">
        <f>SUM(O160:Q160)</f>
        <v>151</v>
      </c>
      <c r="S160" s="202">
        <v>160</v>
      </c>
      <c r="T160" s="202">
        <v>185</v>
      </c>
      <c r="U160" s="202">
        <v>220</v>
      </c>
      <c r="V160" s="229"/>
      <c r="W160" s="154"/>
      <c r="X160" s="154"/>
      <c r="Y160" s="134"/>
      <c r="Z160" s="102"/>
      <c r="AA160" s="103"/>
      <c r="AB160" s="102"/>
      <c r="AC160" s="104"/>
      <c r="AD160" s="103"/>
    </row>
    <row r="161" spans="1:30" s="12" customFormat="1" ht="15.75">
      <c r="A161" s="66" t="s">
        <v>144</v>
      </c>
      <c r="B161" s="66" t="s">
        <v>118</v>
      </c>
      <c r="C161" s="66" t="str">
        <f t="shared" si="116"/>
        <v>SOFT DREAMSEXTRA GRANDEProm</v>
      </c>
      <c r="D161" s="105" t="s">
        <v>88</v>
      </c>
      <c r="E161" s="105" t="s">
        <v>88</v>
      </c>
      <c r="F161" s="106">
        <f t="shared" ref="F161:X161" si="138">AVERAGE(F156:F160)</f>
        <v>34.25</v>
      </c>
      <c r="G161" s="107">
        <f t="shared" si="138"/>
        <v>547.92800000000011</v>
      </c>
      <c r="H161" s="107">
        <f t="shared" si="138"/>
        <v>461.78000000000009</v>
      </c>
      <c r="I161" s="107">
        <f t="shared" si="138"/>
        <v>10.549999999999999</v>
      </c>
      <c r="J161" s="107">
        <f t="shared" si="138"/>
        <v>35.279999999999994</v>
      </c>
      <c r="K161" s="107">
        <f t="shared" si="138"/>
        <v>8.2000000000000003E-2</v>
      </c>
      <c r="L161" s="107">
        <f t="shared" si="138"/>
        <v>0.17599999999999999</v>
      </c>
      <c r="M161" s="107">
        <f t="shared" si="138"/>
        <v>2.1019999999999999</v>
      </c>
      <c r="N161" s="107">
        <f t="shared" si="138"/>
        <v>2.3600000000000003</v>
      </c>
      <c r="O161" s="108">
        <f t="shared" si="138"/>
        <v>36.4</v>
      </c>
      <c r="P161" s="108">
        <f t="shared" si="138"/>
        <v>46.2</v>
      </c>
      <c r="Q161" s="108">
        <f t="shared" si="138"/>
        <v>66.400000000000006</v>
      </c>
      <c r="R161" s="108">
        <f t="shared" si="138"/>
        <v>149</v>
      </c>
      <c r="S161" s="108">
        <f t="shared" si="138"/>
        <v>165</v>
      </c>
      <c r="T161" s="108">
        <f t="shared" si="138"/>
        <v>185</v>
      </c>
      <c r="U161" s="108">
        <f t="shared" si="138"/>
        <v>234</v>
      </c>
      <c r="V161" s="155">
        <f t="shared" si="138"/>
        <v>0.58227848101265822</v>
      </c>
      <c r="W161" s="107">
        <f t="shared" si="138"/>
        <v>36.229999999999997</v>
      </c>
      <c r="X161" s="111">
        <f t="shared" si="138"/>
        <v>0.13200000000000001</v>
      </c>
      <c r="Y161" s="112">
        <f>AVERAGE(F156:F160,J156:J160,W156:W160)</f>
        <v>34.898181818181818</v>
      </c>
      <c r="Z161" s="113">
        <f t="shared" ref="Z161" si="139">AVERAGE(Z156:Z160)</f>
        <v>199.33333333333334</v>
      </c>
      <c r="AA161" s="113">
        <f t="shared" ref="AA161" si="140">AVERAGE(AA156:AA160)</f>
        <v>398.66666666666669</v>
      </c>
      <c r="AB161" s="113">
        <f>AVERAGE(AB156:AB160)</f>
        <v>411.66666666666669</v>
      </c>
      <c r="AC161" s="113">
        <f>AVERAGE(AC156:AC160)</f>
        <v>160</v>
      </c>
      <c r="AD161" s="113">
        <f>AVERAGE(AD156:AD160)</f>
        <v>571.66666666666663</v>
      </c>
    </row>
    <row r="162" spans="1:30" s="12" customFormat="1" ht="15.75">
      <c r="A162" s="66" t="s">
        <v>144</v>
      </c>
      <c r="B162" s="66" t="s">
        <v>118</v>
      </c>
      <c r="C162" s="66" t="str">
        <f t="shared" si="116"/>
        <v>SOFT DREAMSEXTRA GRANDEMáx</v>
      </c>
      <c r="D162" s="114" t="s">
        <v>111</v>
      </c>
      <c r="E162" s="114" t="s">
        <v>111</v>
      </c>
      <c r="F162" s="115">
        <f t="shared" ref="F162:X162" si="141">MAX(F156:F160)</f>
        <v>35.200000000000003</v>
      </c>
      <c r="G162" s="116">
        <f t="shared" si="141"/>
        <v>563.82000000000005</v>
      </c>
      <c r="H162" s="116">
        <f t="shared" si="141"/>
        <v>563.82000000000005</v>
      </c>
      <c r="I162" s="116">
        <f t="shared" si="141"/>
        <v>11.6</v>
      </c>
      <c r="J162" s="116">
        <f t="shared" si="141"/>
        <v>36.19</v>
      </c>
      <c r="K162" s="116">
        <f t="shared" si="141"/>
        <v>0.1</v>
      </c>
      <c r="L162" s="116">
        <f t="shared" si="141"/>
        <v>0.33</v>
      </c>
      <c r="M162" s="116">
        <f t="shared" si="141"/>
        <v>3.18</v>
      </c>
      <c r="N162" s="116">
        <f t="shared" si="141"/>
        <v>3.41</v>
      </c>
      <c r="O162" s="117">
        <f t="shared" si="141"/>
        <v>37</v>
      </c>
      <c r="P162" s="117">
        <f t="shared" si="141"/>
        <v>49</v>
      </c>
      <c r="Q162" s="117">
        <f t="shared" si="141"/>
        <v>69</v>
      </c>
      <c r="R162" s="117">
        <f t="shared" si="141"/>
        <v>152</v>
      </c>
      <c r="S162" s="117">
        <f t="shared" si="141"/>
        <v>170</v>
      </c>
      <c r="T162" s="117">
        <f t="shared" si="141"/>
        <v>190</v>
      </c>
      <c r="U162" s="117">
        <f t="shared" si="141"/>
        <v>245</v>
      </c>
      <c r="V162" s="116">
        <f t="shared" si="141"/>
        <v>0.58227848101265822</v>
      </c>
      <c r="W162" s="116">
        <f t="shared" si="141"/>
        <v>36.229999999999997</v>
      </c>
      <c r="X162" s="120">
        <f t="shared" si="141"/>
        <v>0.13200000000000001</v>
      </c>
      <c r="Y162" s="121">
        <f>MAX(F156:F160,J156:J160,W156:W160)</f>
        <v>36.229999999999997</v>
      </c>
      <c r="Z162" s="119">
        <f t="shared" ref="Z162:AA162" si="142">MAX(Z156:Z160)</f>
        <v>200</v>
      </c>
      <c r="AA162" s="119">
        <f t="shared" si="142"/>
        <v>400</v>
      </c>
      <c r="AB162" s="119">
        <f>MAX(AB156:AB160)</f>
        <v>412</v>
      </c>
      <c r="AC162" s="119">
        <f>MAX(AC156:AC160)</f>
        <v>160</v>
      </c>
      <c r="AD162" s="119">
        <f>MAX(AD156:AD160)</f>
        <v>572</v>
      </c>
    </row>
    <row r="163" spans="1:30" s="12" customFormat="1" ht="16.5" thickBot="1">
      <c r="A163" s="66" t="s">
        <v>144</v>
      </c>
      <c r="B163" s="66" t="s">
        <v>118</v>
      </c>
      <c r="C163" s="66" t="str">
        <f t="shared" si="116"/>
        <v>SOFT DREAMSEXTRA GRANDEMín</v>
      </c>
      <c r="D163" s="122" t="s">
        <v>115</v>
      </c>
      <c r="E163" s="114" t="s">
        <v>115</v>
      </c>
      <c r="F163" s="115">
        <f t="shared" ref="F163:X163" si="143">MIN(F156:F160)</f>
        <v>33.22</v>
      </c>
      <c r="G163" s="116">
        <f t="shared" si="143"/>
        <v>512.33000000000004</v>
      </c>
      <c r="H163" s="116">
        <f t="shared" si="143"/>
        <v>340.48</v>
      </c>
      <c r="I163" s="116">
        <f t="shared" si="143"/>
        <v>9.68</v>
      </c>
      <c r="J163" s="116">
        <f t="shared" si="143"/>
        <v>34.82</v>
      </c>
      <c r="K163" s="116">
        <f t="shared" si="143"/>
        <v>0.03</v>
      </c>
      <c r="L163" s="116">
        <f t="shared" si="143"/>
        <v>0.11</v>
      </c>
      <c r="M163" s="116">
        <f t="shared" si="143"/>
        <v>1.19</v>
      </c>
      <c r="N163" s="116">
        <f t="shared" si="143"/>
        <v>1.48</v>
      </c>
      <c r="O163" s="117">
        <f t="shared" si="143"/>
        <v>36</v>
      </c>
      <c r="P163" s="117">
        <f t="shared" si="143"/>
        <v>41</v>
      </c>
      <c r="Q163" s="117">
        <f t="shared" si="143"/>
        <v>61</v>
      </c>
      <c r="R163" s="117">
        <f t="shared" si="143"/>
        <v>138</v>
      </c>
      <c r="S163" s="117">
        <f t="shared" si="143"/>
        <v>160</v>
      </c>
      <c r="T163" s="117">
        <f t="shared" si="143"/>
        <v>180</v>
      </c>
      <c r="U163" s="117">
        <f t="shared" si="143"/>
        <v>220</v>
      </c>
      <c r="V163" s="160">
        <f t="shared" si="143"/>
        <v>0.58227848101265822</v>
      </c>
      <c r="W163" s="116">
        <f t="shared" si="143"/>
        <v>36.229999999999997</v>
      </c>
      <c r="X163" s="120">
        <f t="shared" si="143"/>
        <v>0.13200000000000001</v>
      </c>
      <c r="Y163" s="121">
        <f>MIN(F156:F160,J156:J160,W156:W160)</f>
        <v>33.22</v>
      </c>
      <c r="Z163" s="124">
        <f t="shared" ref="Z163:AA163" si="144">MIN(Z156:Z160)</f>
        <v>198</v>
      </c>
      <c r="AA163" s="124">
        <f t="shared" si="144"/>
        <v>396</v>
      </c>
      <c r="AB163" s="124">
        <f>MIN(AB156:AB160)</f>
        <v>411</v>
      </c>
      <c r="AC163" s="124">
        <f>MIN(AC156:AC160)</f>
        <v>160</v>
      </c>
      <c r="AD163" s="124">
        <f>MIN(AD156:AD160)</f>
        <v>571</v>
      </c>
    </row>
    <row r="164" spans="1:30" s="12" customFormat="1" ht="17.25" thickBot="1">
      <c r="A164" s="12" t="s">
        <v>147</v>
      </c>
      <c r="B164" s="12" t="s">
        <v>177</v>
      </c>
      <c r="C164" s="267" t="str">
        <f t="shared" si="116"/>
        <v>HUGGIES ULTRACONFORTCHICO1</v>
      </c>
      <c r="D164" s="67">
        <v>1</v>
      </c>
      <c r="E164" s="68">
        <v>325</v>
      </c>
      <c r="F164" s="204">
        <v>23.34</v>
      </c>
      <c r="G164" s="167">
        <v>387.14</v>
      </c>
      <c r="H164" s="167">
        <v>220.68</v>
      </c>
      <c r="I164" s="165">
        <v>8.44</v>
      </c>
      <c r="J164" s="167">
        <v>21.9</v>
      </c>
      <c r="K164" s="205">
        <v>0.01</v>
      </c>
      <c r="L164" s="165">
        <v>4.62</v>
      </c>
      <c r="M164" s="165">
        <v>10.74</v>
      </c>
      <c r="N164" s="169">
        <f>SUM(K164:M164)</f>
        <v>15.370000000000001</v>
      </c>
      <c r="O164" s="165">
        <v>45</v>
      </c>
      <c r="P164" s="165">
        <v>71</v>
      </c>
      <c r="Q164" s="165">
        <v>96</v>
      </c>
      <c r="R164" s="169">
        <f>SUM(O164:Q164)</f>
        <v>212</v>
      </c>
      <c r="S164" s="170">
        <v>130</v>
      </c>
      <c r="T164" s="170">
        <v>175</v>
      </c>
      <c r="U164" s="221">
        <v>220</v>
      </c>
      <c r="V164" s="209">
        <f>U164/E164</f>
        <v>0.67692307692307696</v>
      </c>
      <c r="W164" s="165">
        <v>24.07</v>
      </c>
      <c r="X164" s="172">
        <v>0.13800000000000001</v>
      </c>
      <c r="Y164" s="134"/>
      <c r="Z164" s="278">
        <v>181</v>
      </c>
      <c r="AA164" s="48">
        <v>362</v>
      </c>
      <c r="AB164" s="278">
        <v>388</v>
      </c>
      <c r="AC164" s="280">
        <v>210</v>
      </c>
      <c r="AD164" s="48">
        <v>598</v>
      </c>
    </row>
    <row r="165" spans="1:30" s="12" customFormat="1" ht="17.25" thickBot="1">
      <c r="A165" s="12" t="s">
        <v>147</v>
      </c>
      <c r="B165" s="12" t="s">
        <v>177</v>
      </c>
      <c r="C165" s="267" t="str">
        <f t="shared" si="116"/>
        <v>HUGGIES ULTRACONFORTCHICO2</v>
      </c>
      <c r="D165" s="82">
        <v>2</v>
      </c>
      <c r="E165" s="68">
        <v>325</v>
      </c>
      <c r="F165" s="204">
        <v>23.31</v>
      </c>
      <c r="G165" s="167">
        <v>385.37</v>
      </c>
      <c r="H165" s="167">
        <v>227.65</v>
      </c>
      <c r="I165" s="165">
        <v>8.5299999999999994</v>
      </c>
      <c r="J165" s="167">
        <v>21.91</v>
      </c>
      <c r="K165" s="205">
        <v>0.03</v>
      </c>
      <c r="L165" s="165">
        <v>2.0099999999999998</v>
      </c>
      <c r="M165" s="165">
        <v>10.76</v>
      </c>
      <c r="N165" s="169">
        <f>SUM(K165:M165)</f>
        <v>12.799999999999999</v>
      </c>
      <c r="O165" s="165">
        <v>36</v>
      </c>
      <c r="P165" s="165">
        <v>55</v>
      </c>
      <c r="Q165" s="165">
        <v>68</v>
      </c>
      <c r="R165" s="169">
        <f>SUM(O165:Q165)</f>
        <v>159</v>
      </c>
      <c r="S165" s="170">
        <v>130</v>
      </c>
      <c r="T165" s="170">
        <v>165</v>
      </c>
      <c r="U165" s="221">
        <v>20</v>
      </c>
      <c r="V165" s="209">
        <f>U165/E165</f>
        <v>6.1538461538461542E-2</v>
      </c>
      <c r="W165" s="165">
        <v>24.07</v>
      </c>
      <c r="X165" s="172">
        <v>0.13800000000000001</v>
      </c>
      <c r="Y165" s="134"/>
      <c r="Z165" s="279">
        <v>182</v>
      </c>
      <c r="AA165" s="50">
        <v>364</v>
      </c>
      <c r="AB165" s="279">
        <v>388</v>
      </c>
      <c r="AC165" s="281">
        <v>210</v>
      </c>
      <c r="AD165" s="50">
        <v>598</v>
      </c>
    </row>
    <row r="166" spans="1:30" s="12" customFormat="1" ht="16.5">
      <c r="A166" s="12" t="s">
        <v>147</v>
      </c>
      <c r="B166" s="12" t="s">
        <v>177</v>
      </c>
      <c r="C166" s="267" t="str">
        <f t="shared" si="116"/>
        <v>HUGGIES ULTRACONFORTCHICO3</v>
      </c>
      <c r="D166" s="82">
        <v>3</v>
      </c>
      <c r="E166" s="68">
        <v>325</v>
      </c>
      <c r="F166" s="204">
        <v>22.29</v>
      </c>
      <c r="G166" s="167">
        <v>377.05</v>
      </c>
      <c r="H166" s="167">
        <v>222.49</v>
      </c>
      <c r="I166" s="165">
        <v>8.5299999999999994</v>
      </c>
      <c r="J166" s="167">
        <v>21.94</v>
      </c>
      <c r="K166" s="205">
        <v>0.03</v>
      </c>
      <c r="L166" s="165">
        <v>2.12</v>
      </c>
      <c r="M166" s="165">
        <v>7.75</v>
      </c>
      <c r="N166" s="169">
        <f>SUM(K166:M166)</f>
        <v>9.9</v>
      </c>
      <c r="O166" s="165">
        <v>32</v>
      </c>
      <c r="P166" s="165">
        <v>43</v>
      </c>
      <c r="Q166" s="165">
        <v>65</v>
      </c>
      <c r="R166" s="169">
        <f>SUM(O166:Q166)</f>
        <v>140</v>
      </c>
      <c r="S166" s="170">
        <v>125</v>
      </c>
      <c r="T166" s="170">
        <v>160</v>
      </c>
      <c r="U166" s="221">
        <v>195</v>
      </c>
      <c r="V166" s="209">
        <f>U166/E166</f>
        <v>0.6</v>
      </c>
      <c r="W166" s="153"/>
      <c r="X166" s="153"/>
      <c r="Y166" s="134"/>
      <c r="Z166" s="285">
        <v>181</v>
      </c>
      <c r="AA166" s="283">
        <v>362</v>
      </c>
      <c r="AB166" s="285">
        <v>390</v>
      </c>
      <c r="AC166" s="286">
        <v>210</v>
      </c>
      <c r="AD166" s="283">
        <v>600</v>
      </c>
    </row>
    <row r="167" spans="1:30" s="12" customFormat="1" ht="16.5">
      <c r="A167" s="12" t="s">
        <v>147</v>
      </c>
      <c r="B167" s="12" t="s">
        <v>177</v>
      </c>
      <c r="C167" s="267" t="str">
        <f t="shared" si="116"/>
        <v>HUGGIES ULTRACONFORTCHICO4</v>
      </c>
      <c r="D167" s="82">
        <v>4</v>
      </c>
      <c r="E167" s="68">
        <v>325</v>
      </c>
      <c r="F167" s="206">
        <v>20.63</v>
      </c>
      <c r="G167" s="179">
        <v>388</v>
      </c>
      <c r="H167" s="179">
        <v>206.91</v>
      </c>
      <c r="I167" s="139"/>
      <c r="J167" s="179">
        <v>22.54</v>
      </c>
      <c r="K167" s="182">
        <v>0.01</v>
      </c>
      <c r="L167" s="180">
        <v>2.37</v>
      </c>
      <c r="M167" s="180">
        <v>6.38</v>
      </c>
      <c r="N167" s="169">
        <f>SUM(K167:M167)</f>
        <v>8.76</v>
      </c>
      <c r="O167" s="180">
        <v>38</v>
      </c>
      <c r="P167" s="180">
        <v>56</v>
      </c>
      <c r="Q167" s="180">
        <v>75</v>
      </c>
      <c r="R167" s="169">
        <f>SUM(O167:Q167)</f>
        <v>169</v>
      </c>
      <c r="S167" s="181">
        <v>125</v>
      </c>
      <c r="T167" s="181">
        <v>1255</v>
      </c>
      <c r="U167" s="225">
        <v>205</v>
      </c>
      <c r="V167" s="209">
        <f>U167/E167</f>
        <v>0.63076923076923075</v>
      </c>
      <c r="W167" s="153"/>
      <c r="X167" s="153"/>
      <c r="Y167" s="134"/>
      <c r="Z167" s="97"/>
      <c r="AA167" s="98"/>
      <c r="AB167" s="97"/>
      <c r="AC167" s="99"/>
      <c r="AD167" s="98"/>
    </row>
    <row r="168" spans="1:30" s="12" customFormat="1" ht="17.25" thickBot="1">
      <c r="A168" s="12" t="s">
        <v>147</v>
      </c>
      <c r="B168" s="12" t="s">
        <v>177</v>
      </c>
      <c r="C168" s="267" t="str">
        <f t="shared" si="116"/>
        <v>HUGGIES ULTRACONFORTCHICO5</v>
      </c>
      <c r="D168" s="100">
        <v>5</v>
      </c>
      <c r="E168" s="68">
        <v>325</v>
      </c>
      <c r="F168" s="206">
        <v>21.75</v>
      </c>
      <c r="G168" s="179">
        <v>359.79</v>
      </c>
      <c r="H168" s="179">
        <v>200.24</v>
      </c>
      <c r="I168" s="140"/>
      <c r="J168" s="179">
        <v>22.27</v>
      </c>
      <c r="K168" s="182">
        <v>0.04</v>
      </c>
      <c r="L168" s="180">
        <v>2.02</v>
      </c>
      <c r="M168" s="180">
        <v>5.66</v>
      </c>
      <c r="N168" s="169">
        <f>SUM(K168:M168)</f>
        <v>7.7200000000000006</v>
      </c>
      <c r="O168" s="180">
        <v>40</v>
      </c>
      <c r="P168" s="180">
        <v>79</v>
      </c>
      <c r="Q168" s="180">
        <v>86</v>
      </c>
      <c r="R168" s="169">
        <f>SUM(O168:Q168)</f>
        <v>205</v>
      </c>
      <c r="S168" s="181">
        <v>125</v>
      </c>
      <c r="T168" s="181">
        <v>160</v>
      </c>
      <c r="U168" s="225">
        <v>215</v>
      </c>
      <c r="V168" s="209">
        <f>U168/E168</f>
        <v>0.66153846153846152</v>
      </c>
      <c r="W168" s="154"/>
      <c r="X168" s="154"/>
      <c r="Y168" s="134"/>
      <c r="Z168" s="102"/>
      <c r="AA168" s="103"/>
      <c r="AB168" s="102"/>
      <c r="AC168" s="104"/>
      <c r="AD168" s="103"/>
    </row>
    <row r="169" spans="1:30" s="12" customFormat="1" ht="15.75">
      <c r="A169" s="12" t="s">
        <v>147</v>
      </c>
      <c r="B169" s="12" t="s">
        <v>177</v>
      </c>
      <c r="C169" s="267" t="str">
        <f t="shared" si="116"/>
        <v>HUGGIES ULTRACONFORTCHICOProm</v>
      </c>
      <c r="D169" s="105" t="s">
        <v>88</v>
      </c>
      <c r="E169" s="105" t="s">
        <v>88</v>
      </c>
      <c r="F169" s="106">
        <f t="shared" ref="F169:X169" si="145">AVERAGE(F164:F168)</f>
        <v>22.263999999999999</v>
      </c>
      <c r="G169" s="107">
        <f t="shared" si="145"/>
        <v>379.46999999999997</v>
      </c>
      <c r="H169" s="107">
        <f t="shared" si="145"/>
        <v>215.59399999999999</v>
      </c>
      <c r="I169" s="107">
        <f t="shared" si="145"/>
        <v>8.5</v>
      </c>
      <c r="J169" s="107">
        <f t="shared" si="145"/>
        <v>22.111999999999998</v>
      </c>
      <c r="K169" s="107">
        <f t="shared" si="145"/>
        <v>2.4E-2</v>
      </c>
      <c r="L169" s="107">
        <f t="shared" si="145"/>
        <v>2.6280000000000001</v>
      </c>
      <c r="M169" s="107">
        <f t="shared" si="145"/>
        <v>8.2580000000000009</v>
      </c>
      <c r="N169" s="107">
        <f t="shared" si="145"/>
        <v>10.91</v>
      </c>
      <c r="O169" s="108">
        <f t="shared" si="145"/>
        <v>38.200000000000003</v>
      </c>
      <c r="P169" s="108">
        <f t="shared" si="145"/>
        <v>60.8</v>
      </c>
      <c r="Q169" s="108">
        <f t="shared" si="145"/>
        <v>78</v>
      </c>
      <c r="R169" s="108">
        <f t="shared" si="145"/>
        <v>177</v>
      </c>
      <c r="S169" s="108">
        <f t="shared" si="145"/>
        <v>127</v>
      </c>
      <c r="T169" s="108">
        <f t="shared" si="145"/>
        <v>383</v>
      </c>
      <c r="U169" s="108">
        <f t="shared" si="145"/>
        <v>171</v>
      </c>
      <c r="V169" s="109">
        <f t="shared" si="145"/>
        <v>0.52615384615384619</v>
      </c>
      <c r="W169" s="107">
        <f t="shared" si="145"/>
        <v>24.07</v>
      </c>
      <c r="X169" s="111">
        <f t="shared" si="145"/>
        <v>0.13800000000000001</v>
      </c>
      <c r="Y169" s="112">
        <f>AVERAGE(F164:F168,J164:J168,W164:W168)</f>
        <v>22.501666666666665</v>
      </c>
      <c r="Z169" s="113">
        <f t="shared" ref="Z169" si="146">AVERAGE(Z164:Z168)</f>
        <v>181.33333333333334</v>
      </c>
      <c r="AA169" s="113">
        <f t="shared" ref="AA169" si="147">AVERAGE(AA164:AA168)</f>
        <v>362.66666666666669</v>
      </c>
      <c r="AB169" s="113">
        <f>AVERAGE(AB164:AB168)</f>
        <v>388.66666666666669</v>
      </c>
      <c r="AC169" s="113">
        <f>AVERAGE(AC164:AC168)</f>
        <v>210</v>
      </c>
      <c r="AD169" s="113">
        <f>AVERAGE(AD164:AD168)</f>
        <v>598.66666666666663</v>
      </c>
    </row>
    <row r="170" spans="1:30" s="12" customFormat="1" ht="15.75">
      <c r="A170" s="12" t="s">
        <v>147</v>
      </c>
      <c r="B170" s="12" t="s">
        <v>177</v>
      </c>
      <c r="C170" s="267" t="str">
        <f t="shared" si="116"/>
        <v>HUGGIES ULTRACONFORTCHICOMáx</v>
      </c>
      <c r="D170" s="114" t="s">
        <v>111</v>
      </c>
      <c r="E170" s="114" t="s">
        <v>111</v>
      </c>
      <c r="F170" s="115">
        <f t="shared" ref="F170:X170" si="148">MAX(F164:F168)</f>
        <v>23.34</v>
      </c>
      <c r="G170" s="116">
        <f t="shared" si="148"/>
        <v>388</v>
      </c>
      <c r="H170" s="116">
        <f t="shared" si="148"/>
        <v>227.65</v>
      </c>
      <c r="I170" s="116">
        <f t="shared" si="148"/>
        <v>8.5299999999999994</v>
      </c>
      <c r="J170" s="116">
        <f t="shared" si="148"/>
        <v>22.54</v>
      </c>
      <c r="K170" s="116">
        <f t="shared" si="148"/>
        <v>0.04</v>
      </c>
      <c r="L170" s="116">
        <f t="shared" si="148"/>
        <v>4.62</v>
      </c>
      <c r="M170" s="116">
        <f t="shared" si="148"/>
        <v>10.76</v>
      </c>
      <c r="N170" s="116">
        <f t="shared" si="148"/>
        <v>15.370000000000001</v>
      </c>
      <c r="O170" s="117">
        <f t="shared" si="148"/>
        <v>45</v>
      </c>
      <c r="P170" s="117">
        <f t="shared" si="148"/>
        <v>79</v>
      </c>
      <c r="Q170" s="117">
        <f t="shared" si="148"/>
        <v>96</v>
      </c>
      <c r="R170" s="117">
        <f t="shared" si="148"/>
        <v>212</v>
      </c>
      <c r="S170" s="117">
        <f t="shared" si="148"/>
        <v>130</v>
      </c>
      <c r="T170" s="117">
        <f t="shared" si="148"/>
        <v>1255</v>
      </c>
      <c r="U170" s="117">
        <f t="shared" si="148"/>
        <v>220</v>
      </c>
      <c r="V170" s="116">
        <f t="shared" si="148"/>
        <v>0.67692307692307696</v>
      </c>
      <c r="W170" s="116">
        <f t="shared" si="148"/>
        <v>24.07</v>
      </c>
      <c r="X170" s="120">
        <f t="shared" si="148"/>
        <v>0.13800000000000001</v>
      </c>
      <c r="Y170" s="121">
        <f>MAX(F164:F168,J164:J168,W164:W168)</f>
        <v>24.07</v>
      </c>
      <c r="Z170" s="119">
        <f t="shared" ref="Z170:AA170" si="149">MAX(Z164:Z168)</f>
        <v>182</v>
      </c>
      <c r="AA170" s="119">
        <f t="shared" si="149"/>
        <v>364</v>
      </c>
      <c r="AB170" s="119">
        <f>MAX(AB164:AB168)</f>
        <v>390</v>
      </c>
      <c r="AC170" s="119">
        <f>MAX(AC164:AC168)</f>
        <v>210</v>
      </c>
      <c r="AD170" s="119">
        <f>MAX(AD164:AD168)</f>
        <v>600</v>
      </c>
    </row>
    <row r="171" spans="1:30" s="12" customFormat="1" ht="16.5" thickBot="1">
      <c r="A171" s="12" t="s">
        <v>147</v>
      </c>
      <c r="B171" s="12" t="s">
        <v>177</v>
      </c>
      <c r="C171" s="267" t="str">
        <f t="shared" si="116"/>
        <v>HUGGIES ULTRACONFORTCHICOMín</v>
      </c>
      <c r="D171" s="122" t="s">
        <v>115</v>
      </c>
      <c r="E171" s="114" t="s">
        <v>115</v>
      </c>
      <c r="F171" s="115">
        <f t="shared" ref="F171:X171" si="150">MIN(F164:F168)</f>
        <v>20.63</v>
      </c>
      <c r="G171" s="116">
        <f t="shared" si="150"/>
        <v>359.79</v>
      </c>
      <c r="H171" s="116">
        <f t="shared" si="150"/>
        <v>200.24</v>
      </c>
      <c r="I171" s="116">
        <f t="shared" si="150"/>
        <v>8.44</v>
      </c>
      <c r="J171" s="116">
        <f t="shared" si="150"/>
        <v>21.9</v>
      </c>
      <c r="K171" s="116">
        <f t="shared" si="150"/>
        <v>0.01</v>
      </c>
      <c r="L171" s="116">
        <f t="shared" si="150"/>
        <v>2.0099999999999998</v>
      </c>
      <c r="M171" s="116">
        <f t="shared" si="150"/>
        <v>5.66</v>
      </c>
      <c r="N171" s="116">
        <f t="shared" si="150"/>
        <v>7.7200000000000006</v>
      </c>
      <c r="O171" s="117">
        <f t="shared" si="150"/>
        <v>32</v>
      </c>
      <c r="P171" s="117">
        <f t="shared" si="150"/>
        <v>43</v>
      </c>
      <c r="Q171" s="117">
        <f t="shared" si="150"/>
        <v>65</v>
      </c>
      <c r="R171" s="117">
        <f t="shared" si="150"/>
        <v>140</v>
      </c>
      <c r="S171" s="117">
        <f t="shared" si="150"/>
        <v>125</v>
      </c>
      <c r="T171" s="117">
        <f t="shared" si="150"/>
        <v>160</v>
      </c>
      <c r="U171" s="117">
        <f t="shared" si="150"/>
        <v>20</v>
      </c>
      <c r="V171" s="160">
        <f t="shared" si="150"/>
        <v>6.1538461538461542E-2</v>
      </c>
      <c r="W171" s="116">
        <f t="shared" si="150"/>
        <v>24.07</v>
      </c>
      <c r="X171" s="120">
        <f t="shared" si="150"/>
        <v>0.13800000000000001</v>
      </c>
      <c r="Y171" s="121">
        <f>MIN(F164:F168,J164:J168,W164:W168)</f>
        <v>20.63</v>
      </c>
      <c r="Z171" s="124">
        <f t="shared" ref="Z171:AA171" si="151">MIN(Z164:Z168)</f>
        <v>181</v>
      </c>
      <c r="AA171" s="124">
        <f t="shared" si="151"/>
        <v>362</v>
      </c>
      <c r="AB171" s="124">
        <f>MIN(AB164:AB168)</f>
        <v>388</v>
      </c>
      <c r="AC171" s="124">
        <f>MIN(AC164:AC168)</f>
        <v>210</v>
      </c>
      <c r="AD171" s="124">
        <f>MIN(AD164:AD168)</f>
        <v>598</v>
      </c>
    </row>
    <row r="172" spans="1:30" s="12" customFormat="1" ht="17.25" thickBot="1">
      <c r="A172" s="12" t="s">
        <v>147</v>
      </c>
      <c r="B172" s="12" t="s">
        <v>113</v>
      </c>
      <c r="C172" s="267" t="str">
        <f t="shared" si="116"/>
        <v>HUGGIES ULTRACONFORTMEDIANO1</v>
      </c>
      <c r="D172" s="67">
        <v>1</v>
      </c>
      <c r="E172" s="68">
        <v>310</v>
      </c>
      <c r="F172" s="193">
        <v>27.57</v>
      </c>
      <c r="G172" s="193">
        <v>435.34</v>
      </c>
      <c r="H172" s="193">
        <v>279.93</v>
      </c>
      <c r="I172" s="191">
        <v>11.48</v>
      </c>
      <c r="J172" s="193">
        <v>30.12</v>
      </c>
      <c r="K172" s="193">
        <v>0.05</v>
      </c>
      <c r="L172" s="210">
        <v>0.17</v>
      </c>
      <c r="M172" s="193">
        <v>2.12</v>
      </c>
      <c r="N172" s="208">
        <f>SUM(K172:M172)</f>
        <v>2.3400000000000003</v>
      </c>
      <c r="O172" s="191">
        <v>24</v>
      </c>
      <c r="P172" s="191">
        <v>19</v>
      </c>
      <c r="Q172" s="191">
        <v>28</v>
      </c>
      <c r="R172" s="208">
        <f>SUM(O172:Q172)</f>
        <v>71</v>
      </c>
      <c r="S172" s="189">
        <v>150</v>
      </c>
      <c r="T172" s="189">
        <v>185</v>
      </c>
      <c r="U172" s="189">
        <v>235</v>
      </c>
      <c r="V172" s="209">
        <f>U172/E172</f>
        <v>0.75806451612903225</v>
      </c>
      <c r="W172" s="191">
        <v>28.81</v>
      </c>
      <c r="X172" s="192">
        <v>0.151</v>
      </c>
      <c r="Y172" s="134"/>
      <c r="Z172" s="278">
        <v>198</v>
      </c>
      <c r="AA172" s="48">
        <v>396</v>
      </c>
      <c r="AB172" s="278">
        <v>406</v>
      </c>
      <c r="AC172" s="280">
        <v>202</v>
      </c>
      <c r="AD172" s="48">
        <v>608</v>
      </c>
    </row>
    <row r="173" spans="1:30" s="12" customFormat="1" ht="16.5">
      <c r="A173" s="12" t="s">
        <v>147</v>
      </c>
      <c r="B173" s="12" t="s">
        <v>113</v>
      </c>
      <c r="C173" s="267" t="str">
        <f t="shared" si="116"/>
        <v>HUGGIES ULTRACONFORTMEDIANO2</v>
      </c>
      <c r="D173" s="82">
        <v>2</v>
      </c>
      <c r="E173" s="68">
        <v>310</v>
      </c>
      <c r="F173" s="193">
        <v>27.44</v>
      </c>
      <c r="G173" s="193">
        <v>438.05</v>
      </c>
      <c r="H173" s="193">
        <v>273.51</v>
      </c>
      <c r="I173" s="191">
        <v>11.5</v>
      </c>
      <c r="J173" s="193">
        <v>28.6</v>
      </c>
      <c r="K173" s="193">
        <v>0.05</v>
      </c>
      <c r="L173" s="193">
        <v>0.35</v>
      </c>
      <c r="M173" s="193">
        <v>4.3600000000000003</v>
      </c>
      <c r="N173" s="208">
        <f>SUM(K173:M173)</f>
        <v>4.7600000000000007</v>
      </c>
      <c r="O173" s="191">
        <v>20</v>
      </c>
      <c r="P173" s="191">
        <v>21</v>
      </c>
      <c r="Q173" s="191">
        <v>21</v>
      </c>
      <c r="R173" s="208">
        <f>SUM(O173:Q173)</f>
        <v>62</v>
      </c>
      <c r="S173" s="189">
        <v>140</v>
      </c>
      <c r="T173" s="189">
        <v>185</v>
      </c>
      <c r="U173" s="189">
        <v>245</v>
      </c>
      <c r="V173" s="209">
        <f>U173/E173</f>
        <v>0.79032258064516125</v>
      </c>
      <c r="W173" s="153"/>
      <c r="X173" s="153"/>
      <c r="Y173" s="134"/>
      <c r="Z173" s="279">
        <v>197</v>
      </c>
      <c r="AA173" s="50">
        <v>394</v>
      </c>
      <c r="AB173" s="279">
        <v>405</v>
      </c>
      <c r="AC173" s="281">
        <v>202</v>
      </c>
      <c r="AD173" s="50">
        <v>607</v>
      </c>
    </row>
    <row r="174" spans="1:30" s="12" customFormat="1" ht="16.5">
      <c r="A174" s="12" t="s">
        <v>147</v>
      </c>
      <c r="B174" s="12" t="s">
        <v>113</v>
      </c>
      <c r="C174" s="267" t="str">
        <f t="shared" si="116"/>
        <v>HUGGIES ULTRACONFORTMEDIANO3</v>
      </c>
      <c r="D174" s="82">
        <v>3</v>
      </c>
      <c r="E174" s="68">
        <v>310</v>
      </c>
      <c r="F174" s="193">
        <v>27.88</v>
      </c>
      <c r="G174" s="193">
        <v>445.14</v>
      </c>
      <c r="H174" s="193">
        <v>291.56</v>
      </c>
      <c r="I174" s="191">
        <v>11.59</v>
      </c>
      <c r="J174" s="193">
        <v>27.57</v>
      </c>
      <c r="K174" s="210">
        <v>0.05</v>
      </c>
      <c r="L174" s="193">
        <v>0.5</v>
      </c>
      <c r="M174" s="210">
        <v>1.85</v>
      </c>
      <c r="N174" s="208">
        <f>SUM(K174:M174)</f>
        <v>2.4000000000000004</v>
      </c>
      <c r="O174" s="191">
        <v>26</v>
      </c>
      <c r="P174" s="191">
        <v>19</v>
      </c>
      <c r="Q174" s="191">
        <v>22</v>
      </c>
      <c r="R174" s="208">
        <f>SUM(O174:Q174)</f>
        <v>67</v>
      </c>
      <c r="S174" s="189">
        <v>160</v>
      </c>
      <c r="T174" s="189">
        <v>200</v>
      </c>
      <c r="U174" s="189">
        <v>250</v>
      </c>
      <c r="V174" s="209">
        <f>U174/E174</f>
        <v>0.80645161290322576</v>
      </c>
      <c r="W174" s="153"/>
      <c r="X174" s="153"/>
      <c r="Y174" s="134"/>
      <c r="Z174" s="285">
        <v>198</v>
      </c>
      <c r="AA174" s="283">
        <v>396</v>
      </c>
      <c r="AB174" s="285">
        <v>406</v>
      </c>
      <c r="AC174" s="286">
        <v>202</v>
      </c>
      <c r="AD174" s="283">
        <v>608</v>
      </c>
    </row>
    <row r="175" spans="1:30" s="12" customFormat="1" ht="16.5">
      <c r="A175" s="12" t="s">
        <v>147</v>
      </c>
      <c r="B175" s="12" t="s">
        <v>113</v>
      </c>
      <c r="C175" s="267" t="str">
        <f t="shared" si="116"/>
        <v>HUGGIES ULTRACONFORTMEDIANO4</v>
      </c>
      <c r="D175" s="82">
        <v>4</v>
      </c>
      <c r="E175" s="68">
        <v>310</v>
      </c>
      <c r="F175" s="86">
        <v>27.83</v>
      </c>
      <c r="G175" s="86">
        <v>441.2</v>
      </c>
      <c r="H175" s="86">
        <v>295.54000000000002</v>
      </c>
      <c r="I175" s="139"/>
      <c r="J175" s="86">
        <v>29.02</v>
      </c>
      <c r="K175" s="86">
        <v>0.05</v>
      </c>
      <c r="L175" s="84">
        <v>0.2</v>
      </c>
      <c r="M175" s="86">
        <v>1.62</v>
      </c>
      <c r="N175" s="208">
        <f>SUM(K175:M175)</f>
        <v>1.87</v>
      </c>
      <c r="O175" s="87">
        <v>21</v>
      </c>
      <c r="P175" s="87">
        <v>19</v>
      </c>
      <c r="Q175" s="87">
        <v>21</v>
      </c>
      <c r="R175" s="208">
        <f>SUM(O175:Q175)</f>
        <v>61</v>
      </c>
      <c r="S175" s="137">
        <v>165</v>
      </c>
      <c r="T175" s="137">
        <v>205</v>
      </c>
      <c r="U175" s="137">
        <v>245</v>
      </c>
      <c r="V175" s="209">
        <f>U175/E175</f>
        <v>0.79032258064516125</v>
      </c>
      <c r="W175" s="153"/>
      <c r="X175" s="153"/>
      <c r="Y175" s="134"/>
      <c r="Z175" s="97"/>
      <c r="AA175" s="98"/>
      <c r="AB175" s="97"/>
      <c r="AC175" s="99"/>
      <c r="AD175" s="98"/>
    </row>
    <row r="176" spans="1:30" s="12" customFormat="1" ht="17.25" thickBot="1">
      <c r="A176" s="12" t="s">
        <v>147</v>
      </c>
      <c r="B176" s="12" t="s">
        <v>113</v>
      </c>
      <c r="C176" s="267" t="str">
        <f t="shared" si="116"/>
        <v>HUGGIES ULTRACONFORTMEDIANO5</v>
      </c>
      <c r="D176" s="100">
        <v>5</v>
      </c>
      <c r="E176" s="68">
        <v>310</v>
      </c>
      <c r="F176" s="86">
        <v>29.43</v>
      </c>
      <c r="G176" s="86">
        <v>471.73</v>
      </c>
      <c r="H176" s="86">
        <v>306.47000000000003</v>
      </c>
      <c r="I176" s="140"/>
      <c r="J176" s="86">
        <v>30.35</v>
      </c>
      <c r="K176" s="86">
        <v>0.02</v>
      </c>
      <c r="L176" s="86">
        <v>0.28999999999999998</v>
      </c>
      <c r="M176" s="86">
        <v>2.1800000000000002</v>
      </c>
      <c r="N176" s="208">
        <f>SUM(K176:M176)</f>
        <v>2.4900000000000002</v>
      </c>
      <c r="O176" s="87">
        <v>34</v>
      </c>
      <c r="P176" s="87">
        <v>23</v>
      </c>
      <c r="Q176" s="87">
        <v>29</v>
      </c>
      <c r="R176" s="208">
        <f>SUM(O176:Q176)</f>
        <v>86</v>
      </c>
      <c r="S176" s="137">
        <v>150</v>
      </c>
      <c r="T176" s="137">
        <v>195</v>
      </c>
      <c r="U176" s="137">
        <v>245</v>
      </c>
      <c r="V176" s="209">
        <f>U176/E176</f>
        <v>0.79032258064516125</v>
      </c>
      <c r="W176" s="154"/>
      <c r="X176" s="154"/>
      <c r="Y176" s="134"/>
      <c r="Z176" s="102"/>
      <c r="AA176" s="103"/>
      <c r="AB176" s="102"/>
      <c r="AC176" s="104"/>
      <c r="AD176" s="103"/>
    </row>
    <row r="177" spans="1:30" s="12" customFormat="1" ht="15.75">
      <c r="A177" s="12" t="s">
        <v>147</v>
      </c>
      <c r="B177" s="12" t="s">
        <v>113</v>
      </c>
      <c r="C177" s="267" t="str">
        <f t="shared" si="116"/>
        <v>HUGGIES ULTRACONFORTMEDIANOProm</v>
      </c>
      <c r="D177" s="105" t="s">
        <v>88</v>
      </c>
      <c r="E177" s="105" t="s">
        <v>88</v>
      </c>
      <c r="F177" s="106">
        <f t="shared" ref="F177:X177" si="152">AVERAGE(F172:F176)</f>
        <v>28.03</v>
      </c>
      <c r="G177" s="107">
        <f t="shared" si="152"/>
        <v>446.29200000000003</v>
      </c>
      <c r="H177" s="107">
        <f t="shared" si="152"/>
        <v>289.40199999999999</v>
      </c>
      <c r="I177" s="107">
        <f t="shared" si="152"/>
        <v>11.523333333333333</v>
      </c>
      <c r="J177" s="107">
        <f t="shared" si="152"/>
        <v>29.131999999999998</v>
      </c>
      <c r="K177" s="107">
        <f t="shared" si="152"/>
        <v>4.3999999999999997E-2</v>
      </c>
      <c r="L177" s="107">
        <f t="shared" si="152"/>
        <v>0.30199999999999999</v>
      </c>
      <c r="M177" s="107">
        <f t="shared" si="152"/>
        <v>2.4259999999999997</v>
      </c>
      <c r="N177" s="107">
        <f t="shared" si="152"/>
        <v>2.7720000000000002</v>
      </c>
      <c r="O177" s="108">
        <f t="shared" si="152"/>
        <v>25</v>
      </c>
      <c r="P177" s="108">
        <f t="shared" si="152"/>
        <v>20.2</v>
      </c>
      <c r="Q177" s="108">
        <f t="shared" si="152"/>
        <v>24.2</v>
      </c>
      <c r="R177" s="108">
        <f t="shared" si="152"/>
        <v>69.400000000000006</v>
      </c>
      <c r="S177" s="108">
        <f t="shared" si="152"/>
        <v>153</v>
      </c>
      <c r="T177" s="108">
        <f t="shared" si="152"/>
        <v>194</v>
      </c>
      <c r="U177" s="108">
        <f t="shared" si="152"/>
        <v>244</v>
      </c>
      <c r="V177" s="109">
        <f t="shared" si="152"/>
        <v>0.78709677419354818</v>
      </c>
      <c r="W177" s="107">
        <f t="shared" si="152"/>
        <v>28.81</v>
      </c>
      <c r="X177" s="111">
        <f t="shared" si="152"/>
        <v>0.151</v>
      </c>
      <c r="Y177" s="112">
        <f>AVERAGE(F172:F176,J172:J176,W172:W176)</f>
        <v>28.601818181818182</v>
      </c>
      <c r="Z177" s="113">
        <f t="shared" ref="Z177" si="153">AVERAGE(Z172:Z176)</f>
        <v>197.66666666666666</v>
      </c>
      <c r="AA177" s="113">
        <f t="shared" ref="AA177" si="154">AVERAGE(AA172:AA176)</f>
        <v>395.33333333333331</v>
      </c>
      <c r="AB177" s="113">
        <f>AVERAGE(AB172:AB176)</f>
        <v>405.66666666666669</v>
      </c>
      <c r="AC177" s="113">
        <f>AVERAGE(AC172:AC176)</f>
        <v>202</v>
      </c>
      <c r="AD177" s="113">
        <f>AVERAGE(AD172:AD176)</f>
        <v>607.66666666666663</v>
      </c>
    </row>
    <row r="178" spans="1:30" s="12" customFormat="1" ht="15.75">
      <c r="A178" s="12" t="s">
        <v>147</v>
      </c>
      <c r="B178" s="12" t="s">
        <v>113</v>
      </c>
      <c r="C178" s="267" t="str">
        <f t="shared" si="116"/>
        <v>HUGGIES ULTRACONFORTMEDIANOMáx</v>
      </c>
      <c r="D178" s="114" t="s">
        <v>111</v>
      </c>
      <c r="E178" s="114" t="s">
        <v>111</v>
      </c>
      <c r="F178" s="115">
        <f t="shared" ref="F178:X178" si="155">MAX(F172:F176)</f>
        <v>29.43</v>
      </c>
      <c r="G178" s="116">
        <f t="shared" si="155"/>
        <v>471.73</v>
      </c>
      <c r="H178" s="116">
        <f t="shared" si="155"/>
        <v>306.47000000000003</v>
      </c>
      <c r="I178" s="116">
        <f t="shared" si="155"/>
        <v>11.59</v>
      </c>
      <c r="J178" s="116">
        <f t="shared" si="155"/>
        <v>30.35</v>
      </c>
      <c r="K178" s="116">
        <f t="shared" si="155"/>
        <v>0.05</v>
      </c>
      <c r="L178" s="116">
        <f t="shared" si="155"/>
        <v>0.5</v>
      </c>
      <c r="M178" s="116">
        <f t="shared" si="155"/>
        <v>4.3600000000000003</v>
      </c>
      <c r="N178" s="116">
        <f t="shared" si="155"/>
        <v>4.7600000000000007</v>
      </c>
      <c r="O178" s="117">
        <f t="shared" si="155"/>
        <v>34</v>
      </c>
      <c r="P178" s="117">
        <f t="shared" si="155"/>
        <v>23</v>
      </c>
      <c r="Q178" s="117">
        <f t="shared" si="155"/>
        <v>29</v>
      </c>
      <c r="R178" s="117">
        <f t="shared" si="155"/>
        <v>86</v>
      </c>
      <c r="S178" s="117">
        <f t="shared" si="155"/>
        <v>165</v>
      </c>
      <c r="T178" s="117">
        <f t="shared" si="155"/>
        <v>205</v>
      </c>
      <c r="U178" s="117">
        <f t="shared" si="155"/>
        <v>250</v>
      </c>
      <c r="V178" s="116">
        <f t="shared" si="155"/>
        <v>0.80645161290322576</v>
      </c>
      <c r="W178" s="116">
        <f t="shared" si="155"/>
        <v>28.81</v>
      </c>
      <c r="X178" s="120">
        <f t="shared" si="155"/>
        <v>0.151</v>
      </c>
      <c r="Y178" s="121">
        <f>MAX(F172:F176,J172:J176,W172:W176)</f>
        <v>30.35</v>
      </c>
      <c r="Z178" s="119">
        <f t="shared" ref="Z178:AA178" si="156">MAX(Z172:Z176)</f>
        <v>198</v>
      </c>
      <c r="AA178" s="119">
        <f t="shared" si="156"/>
        <v>396</v>
      </c>
      <c r="AB178" s="119">
        <f>MAX(AB172:AB176)</f>
        <v>406</v>
      </c>
      <c r="AC178" s="119">
        <f>MAX(AC172:AC176)</f>
        <v>202</v>
      </c>
      <c r="AD178" s="119">
        <f>MAX(AD172:AD176)</f>
        <v>608</v>
      </c>
    </row>
    <row r="179" spans="1:30" s="12" customFormat="1" ht="16.5" thickBot="1">
      <c r="A179" s="12" t="s">
        <v>147</v>
      </c>
      <c r="B179" s="12" t="s">
        <v>113</v>
      </c>
      <c r="C179" s="267" t="str">
        <f t="shared" si="116"/>
        <v>HUGGIES ULTRACONFORTMEDIANOMín</v>
      </c>
      <c r="D179" s="122" t="s">
        <v>115</v>
      </c>
      <c r="E179" s="114" t="s">
        <v>115</v>
      </c>
      <c r="F179" s="115">
        <f t="shared" ref="F179:X179" si="157">MIN(F172:F176)</f>
        <v>27.44</v>
      </c>
      <c r="G179" s="116">
        <f t="shared" si="157"/>
        <v>435.34</v>
      </c>
      <c r="H179" s="116">
        <f t="shared" si="157"/>
        <v>273.51</v>
      </c>
      <c r="I179" s="116">
        <f t="shared" si="157"/>
        <v>11.48</v>
      </c>
      <c r="J179" s="116">
        <f t="shared" si="157"/>
        <v>27.57</v>
      </c>
      <c r="K179" s="116">
        <f t="shared" si="157"/>
        <v>0.02</v>
      </c>
      <c r="L179" s="116">
        <f t="shared" si="157"/>
        <v>0.17</v>
      </c>
      <c r="M179" s="116">
        <f t="shared" si="157"/>
        <v>1.62</v>
      </c>
      <c r="N179" s="116">
        <f t="shared" si="157"/>
        <v>1.87</v>
      </c>
      <c r="O179" s="117">
        <f t="shared" si="157"/>
        <v>20</v>
      </c>
      <c r="P179" s="117">
        <f t="shared" si="157"/>
        <v>19</v>
      </c>
      <c r="Q179" s="117">
        <f t="shared" si="157"/>
        <v>21</v>
      </c>
      <c r="R179" s="117">
        <f t="shared" si="157"/>
        <v>61</v>
      </c>
      <c r="S179" s="117">
        <f t="shared" si="157"/>
        <v>140</v>
      </c>
      <c r="T179" s="117">
        <f t="shared" si="157"/>
        <v>185</v>
      </c>
      <c r="U179" s="117">
        <f t="shared" si="157"/>
        <v>235</v>
      </c>
      <c r="V179" s="160">
        <f t="shared" si="157"/>
        <v>0.75806451612903225</v>
      </c>
      <c r="W179" s="116">
        <f t="shared" si="157"/>
        <v>28.81</v>
      </c>
      <c r="X179" s="120">
        <f t="shared" si="157"/>
        <v>0.151</v>
      </c>
      <c r="Y179" s="121">
        <f>MIN(F172:F176,J172:J176,W172:W176)</f>
        <v>27.44</v>
      </c>
      <c r="Z179" s="124">
        <f t="shared" ref="Z179:AA179" si="158">MIN(Z172:Z176)</f>
        <v>197</v>
      </c>
      <c r="AA179" s="124">
        <f t="shared" si="158"/>
        <v>394</v>
      </c>
      <c r="AB179" s="124">
        <f>MIN(AB172:AB176)</f>
        <v>405</v>
      </c>
      <c r="AC179" s="124">
        <f>MIN(AC172:AC176)</f>
        <v>202</v>
      </c>
      <c r="AD179" s="124">
        <f>MIN(AD172:AD176)</f>
        <v>607</v>
      </c>
    </row>
    <row r="180" spans="1:30" s="12" customFormat="1" ht="17.25" thickBot="1">
      <c r="A180" s="12" t="s">
        <v>147</v>
      </c>
      <c r="B180" s="12" t="s">
        <v>116</v>
      </c>
      <c r="C180" s="267" t="str">
        <f t="shared" si="116"/>
        <v>HUGGIES ULTRACONFORTGRANDE1</v>
      </c>
      <c r="D180" s="67">
        <v>1</v>
      </c>
      <c r="E180" s="68">
        <v>355</v>
      </c>
      <c r="F180" s="228">
        <v>30.34</v>
      </c>
      <c r="G180" s="193">
        <v>480.88</v>
      </c>
      <c r="H180" s="193">
        <v>291.35000000000002</v>
      </c>
      <c r="I180" s="191">
        <v>12.48</v>
      </c>
      <c r="J180" s="193">
        <v>30.68</v>
      </c>
      <c r="K180" s="210">
        <v>7.0000000000000007E-2</v>
      </c>
      <c r="L180" s="193">
        <v>1.25</v>
      </c>
      <c r="M180" s="193">
        <v>4.04</v>
      </c>
      <c r="N180" s="188">
        <f>SUM(K180:M180)</f>
        <v>5.36</v>
      </c>
      <c r="O180" s="196">
        <v>20</v>
      </c>
      <c r="P180" s="196">
        <v>17</v>
      </c>
      <c r="Q180" s="196">
        <v>14</v>
      </c>
      <c r="R180" s="208">
        <f>SUM(O180:Q180)</f>
        <v>51</v>
      </c>
      <c r="S180" s="196">
        <v>175</v>
      </c>
      <c r="T180" s="196">
        <v>215</v>
      </c>
      <c r="U180" s="196">
        <v>255</v>
      </c>
      <c r="V180" s="209">
        <f>U180/E180</f>
        <v>0.71830985915492962</v>
      </c>
      <c r="W180" s="196">
        <v>22.35</v>
      </c>
      <c r="X180" s="200">
        <v>0.155</v>
      </c>
      <c r="Y180" s="134"/>
      <c r="Z180" s="278">
        <v>196</v>
      </c>
      <c r="AA180" s="48">
        <v>392</v>
      </c>
      <c r="AB180" s="278">
        <v>406</v>
      </c>
      <c r="AC180" s="280">
        <v>207</v>
      </c>
      <c r="AD180" s="48">
        <v>613</v>
      </c>
    </row>
    <row r="181" spans="1:30" s="12" customFormat="1" ht="16.5">
      <c r="A181" s="12" t="s">
        <v>147</v>
      </c>
      <c r="B181" s="12" t="s">
        <v>116</v>
      </c>
      <c r="C181" s="267" t="str">
        <f t="shared" si="116"/>
        <v>HUGGIES ULTRACONFORTGRANDE2</v>
      </c>
      <c r="D181" s="82">
        <v>2</v>
      </c>
      <c r="E181" s="68">
        <v>355</v>
      </c>
      <c r="F181" s="228">
        <v>32.619999999999997</v>
      </c>
      <c r="G181" s="193">
        <v>481.61</v>
      </c>
      <c r="H181" s="193">
        <v>336.42</v>
      </c>
      <c r="I181" s="191">
        <v>12.55</v>
      </c>
      <c r="J181" s="193">
        <v>32.17</v>
      </c>
      <c r="K181" s="210">
        <v>0.04</v>
      </c>
      <c r="L181" s="193">
        <v>0.5</v>
      </c>
      <c r="M181" s="193">
        <v>3.15</v>
      </c>
      <c r="N181" s="188">
        <f>SUM(K181:M181)</f>
        <v>3.69</v>
      </c>
      <c r="O181" s="196">
        <v>22</v>
      </c>
      <c r="P181" s="196">
        <v>17</v>
      </c>
      <c r="Q181" s="196">
        <v>16</v>
      </c>
      <c r="R181" s="208">
        <f>SUM(O181:Q181)</f>
        <v>55</v>
      </c>
      <c r="S181" s="196">
        <v>165</v>
      </c>
      <c r="T181" s="196">
        <v>215</v>
      </c>
      <c r="U181" s="196">
        <v>250</v>
      </c>
      <c r="V181" s="209">
        <f>U181/E181</f>
        <v>0.70422535211267601</v>
      </c>
      <c r="W181" s="153"/>
      <c r="X181" s="153"/>
      <c r="Y181" s="134"/>
      <c r="Z181" s="279">
        <v>195</v>
      </c>
      <c r="AA181" s="50">
        <v>390</v>
      </c>
      <c r="AB181" s="279">
        <v>408</v>
      </c>
      <c r="AC181" s="281">
        <v>207</v>
      </c>
      <c r="AD181" s="50">
        <v>615</v>
      </c>
    </row>
    <row r="182" spans="1:30" s="12" customFormat="1" ht="16.5">
      <c r="A182" s="12" t="s">
        <v>147</v>
      </c>
      <c r="B182" s="12" t="s">
        <v>116</v>
      </c>
      <c r="C182" s="267" t="str">
        <f t="shared" si="116"/>
        <v>HUGGIES ULTRACONFORTGRANDE3</v>
      </c>
      <c r="D182" s="82">
        <v>3</v>
      </c>
      <c r="E182" s="68">
        <v>355</v>
      </c>
      <c r="F182" s="228">
        <v>35.61</v>
      </c>
      <c r="G182" s="193">
        <v>509.23</v>
      </c>
      <c r="H182" s="193">
        <v>390.77</v>
      </c>
      <c r="I182" s="191">
        <v>12.54</v>
      </c>
      <c r="J182" s="193">
        <v>31</v>
      </c>
      <c r="K182" s="210">
        <v>0.04</v>
      </c>
      <c r="L182" s="193">
        <v>1.17</v>
      </c>
      <c r="M182" s="193">
        <v>3.92</v>
      </c>
      <c r="N182" s="188">
        <f>SUM(K182:M182)</f>
        <v>5.13</v>
      </c>
      <c r="O182" s="196">
        <v>21</v>
      </c>
      <c r="P182" s="196">
        <v>16</v>
      </c>
      <c r="Q182" s="196">
        <v>14</v>
      </c>
      <c r="R182" s="208">
        <f>SUM(O182:Q182)</f>
        <v>51</v>
      </c>
      <c r="S182" s="196">
        <v>175</v>
      </c>
      <c r="T182" s="196">
        <v>210</v>
      </c>
      <c r="U182" s="196">
        <v>260</v>
      </c>
      <c r="V182" s="209">
        <f>U182/E182</f>
        <v>0.73239436619718312</v>
      </c>
      <c r="W182" s="153"/>
      <c r="X182" s="153"/>
      <c r="Y182" s="134"/>
      <c r="Z182" s="285">
        <v>196</v>
      </c>
      <c r="AA182" s="283">
        <v>392</v>
      </c>
      <c r="AB182" s="285">
        <v>408</v>
      </c>
      <c r="AC182" s="286">
        <v>207</v>
      </c>
      <c r="AD182" s="283">
        <v>615</v>
      </c>
    </row>
    <row r="183" spans="1:30" s="12" customFormat="1" ht="16.5">
      <c r="A183" s="12" t="s">
        <v>147</v>
      </c>
      <c r="B183" s="12" t="s">
        <v>116</v>
      </c>
      <c r="C183" s="267" t="str">
        <f t="shared" si="116"/>
        <v>HUGGIES ULTRACONFORTGRANDE4</v>
      </c>
      <c r="D183" s="82">
        <v>4</v>
      </c>
      <c r="E183" s="68">
        <v>355</v>
      </c>
      <c r="F183" s="72">
        <v>32.369999999999997</v>
      </c>
      <c r="G183" s="86">
        <v>530.30999999999995</v>
      </c>
      <c r="H183" s="86">
        <v>346.99</v>
      </c>
      <c r="I183" s="139"/>
      <c r="J183" s="193">
        <v>31.31</v>
      </c>
      <c r="K183" s="210">
        <v>0.24</v>
      </c>
      <c r="L183" s="193">
        <v>0.68</v>
      </c>
      <c r="M183" s="193">
        <v>3.92</v>
      </c>
      <c r="N183" s="188">
        <f>SUM(K183:M183)</f>
        <v>4.84</v>
      </c>
      <c r="O183" s="87">
        <v>21</v>
      </c>
      <c r="P183" s="87">
        <v>17</v>
      </c>
      <c r="Q183" s="87">
        <v>19</v>
      </c>
      <c r="R183" s="208">
        <f>SUM(O183:Q183)</f>
        <v>57</v>
      </c>
      <c r="S183" s="87">
        <v>170</v>
      </c>
      <c r="T183" s="87">
        <v>210</v>
      </c>
      <c r="U183" s="87">
        <v>265</v>
      </c>
      <c r="V183" s="209">
        <f>U183/E183</f>
        <v>0.74647887323943662</v>
      </c>
      <c r="W183" s="153"/>
      <c r="X183" s="153"/>
      <c r="Y183" s="134"/>
      <c r="Z183" s="97"/>
      <c r="AA183" s="98"/>
      <c r="AB183" s="97"/>
      <c r="AC183" s="99"/>
      <c r="AD183" s="98"/>
    </row>
    <row r="184" spans="1:30" s="12" customFormat="1" ht="17.25" thickBot="1">
      <c r="A184" s="12" t="s">
        <v>147</v>
      </c>
      <c r="B184" s="12" t="s">
        <v>116</v>
      </c>
      <c r="C184" s="267" t="str">
        <f t="shared" si="116"/>
        <v>HUGGIES ULTRACONFORTGRANDE5</v>
      </c>
      <c r="D184" s="100">
        <v>5</v>
      </c>
      <c r="E184" s="68">
        <v>355</v>
      </c>
      <c r="F184" s="72">
        <v>30.8</v>
      </c>
      <c r="G184" s="86">
        <v>491.77</v>
      </c>
      <c r="H184" s="86">
        <v>297.47000000000003</v>
      </c>
      <c r="I184" s="140"/>
      <c r="J184" s="193">
        <v>33.130000000000003</v>
      </c>
      <c r="K184" s="210">
        <v>7.0000000000000007E-2</v>
      </c>
      <c r="L184" s="193">
        <v>0.67</v>
      </c>
      <c r="M184" s="193">
        <v>3.75</v>
      </c>
      <c r="N184" s="188">
        <f>SUM(K184:M184)</f>
        <v>4.49</v>
      </c>
      <c r="O184" s="87">
        <v>20</v>
      </c>
      <c r="P184" s="87">
        <v>17</v>
      </c>
      <c r="Q184" s="87">
        <v>16</v>
      </c>
      <c r="R184" s="208">
        <f>SUM(O184:Q184)</f>
        <v>53</v>
      </c>
      <c r="S184" s="87">
        <v>170</v>
      </c>
      <c r="T184" s="87">
        <v>200</v>
      </c>
      <c r="U184" s="87">
        <v>250</v>
      </c>
      <c r="V184" s="209">
        <f>U184/E184</f>
        <v>0.70422535211267601</v>
      </c>
      <c r="W184" s="154"/>
      <c r="X184" s="154"/>
      <c r="Y184" s="134"/>
      <c r="Z184" s="102"/>
      <c r="AA184" s="103"/>
      <c r="AB184" s="102"/>
      <c r="AC184" s="104"/>
      <c r="AD184" s="103"/>
    </row>
    <row r="185" spans="1:30" s="12" customFormat="1" ht="15.75">
      <c r="A185" s="12" t="s">
        <v>147</v>
      </c>
      <c r="B185" s="12" t="s">
        <v>116</v>
      </c>
      <c r="C185" s="267" t="str">
        <f t="shared" si="116"/>
        <v>HUGGIES ULTRACONFORTGRANDEProm</v>
      </c>
      <c r="D185" s="105" t="s">
        <v>88</v>
      </c>
      <c r="E185" s="105" t="s">
        <v>88</v>
      </c>
      <c r="F185" s="106">
        <f t="shared" ref="F185:X185" si="159">AVERAGE(F180:F184)</f>
        <v>32.347999999999999</v>
      </c>
      <c r="G185" s="107">
        <f t="shared" si="159"/>
        <v>498.76000000000005</v>
      </c>
      <c r="H185" s="107">
        <f t="shared" si="159"/>
        <v>332.6</v>
      </c>
      <c r="I185" s="107">
        <f t="shared" si="159"/>
        <v>12.523333333333333</v>
      </c>
      <c r="J185" s="107">
        <f t="shared" si="159"/>
        <v>31.657999999999998</v>
      </c>
      <c r="K185" s="107">
        <f t="shared" si="159"/>
        <v>9.1999999999999998E-2</v>
      </c>
      <c r="L185" s="107">
        <f t="shared" si="159"/>
        <v>0.85400000000000009</v>
      </c>
      <c r="M185" s="107">
        <f t="shared" si="159"/>
        <v>3.7560000000000002</v>
      </c>
      <c r="N185" s="107">
        <f t="shared" si="159"/>
        <v>4.702</v>
      </c>
      <c r="O185" s="108">
        <f t="shared" si="159"/>
        <v>20.8</v>
      </c>
      <c r="P185" s="108">
        <f t="shared" si="159"/>
        <v>16.8</v>
      </c>
      <c r="Q185" s="108">
        <f t="shared" si="159"/>
        <v>15.8</v>
      </c>
      <c r="R185" s="108">
        <f t="shared" si="159"/>
        <v>53.4</v>
      </c>
      <c r="S185" s="108">
        <f t="shared" si="159"/>
        <v>171</v>
      </c>
      <c r="T185" s="108">
        <f t="shared" si="159"/>
        <v>210</v>
      </c>
      <c r="U185" s="108">
        <f t="shared" si="159"/>
        <v>256</v>
      </c>
      <c r="V185" s="109">
        <f t="shared" si="159"/>
        <v>0.72112676056338021</v>
      </c>
      <c r="W185" s="107">
        <f t="shared" si="159"/>
        <v>22.35</v>
      </c>
      <c r="X185" s="111">
        <f t="shared" si="159"/>
        <v>0.155</v>
      </c>
      <c r="Y185" s="112">
        <f>AVERAGE(F180:F184,J180:J184,W180:W184)</f>
        <v>31.125454545454549</v>
      </c>
      <c r="Z185" s="113">
        <f t="shared" ref="Z185" si="160">AVERAGE(Z180:Z184)</f>
        <v>195.66666666666666</v>
      </c>
      <c r="AA185" s="113">
        <f t="shared" ref="AA185" si="161">AVERAGE(AA180:AA184)</f>
        <v>391.33333333333331</v>
      </c>
      <c r="AB185" s="113">
        <f>AVERAGE(AB180:AB184)</f>
        <v>407.33333333333331</v>
      </c>
      <c r="AC185" s="113">
        <f>AVERAGE(AC180:AC184)</f>
        <v>207</v>
      </c>
      <c r="AD185" s="113">
        <f>AVERAGE(AD180:AD184)</f>
        <v>614.33333333333337</v>
      </c>
    </row>
    <row r="186" spans="1:30" s="12" customFormat="1" ht="15.75">
      <c r="A186" s="12" t="s">
        <v>147</v>
      </c>
      <c r="B186" s="12" t="s">
        <v>116</v>
      </c>
      <c r="C186" s="267" t="str">
        <f t="shared" si="116"/>
        <v>HUGGIES ULTRACONFORTGRANDEMáx</v>
      </c>
      <c r="D186" s="114" t="s">
        <v>111</v>
      </c>
      <c r="E186" s="114" t="s">
        <v>111</v>
      </c>
      <c r="F186" s="115">
        <f t="shared" ref="F186:X186" si="162">MAX(F180:F184)</f>
        <v>35.61</v>
      </c>
      <c r="G186" s="116">
        <f t="shared" si="162"/>
        <v>530.30999999999995</v>
      </c>
      <c r="H186" s="116">
        <f t="shared" si="162"/>
        <v>390.77</v>
      </c>
      <c r="I186" s="116">
        <f t="shared" si="162"/>
        <v>12.55</v>
      </c>
      <c r="J186" s="116">
        <f t="shared" si="162"/>
        <v>33.130000000000003</v>
      </c>
      <c r="K186" s="116">
        <f t="shared" si="162"/>
        <v>0.24</v>
      </c>
      <c r="L186" s="116">
        <f t="shared" si="162"/>
        <v>1.25</v>
      </c>
      <c r="M186" s="116">
        <f t="shared" si="162"/>
        <v>4.04</v>
      </c>
      <c r="N186" s="116">
        <f t="shared" si="162"/>
        <v>5.36</v>
      </c>
      <c r="O186" s="117">
        <f t="shared" si="162"/>
        <v>22</v>
      </c>
      <c r="P186" s="117">
        <f t="shared" si="162"/>
        <v>17</v>
      </c>
      <c r="Q186" s="117">
        <f t="shared" si="162"/>
        <v>19</v>
      </c>
      <c r="R186" s="117">
        <f t="shared" si="162"/>
        <v>57</v>
      </c>
      <c r="S186" s="117">
        <f t="shared" si="162"/>
        <v>175</v>
      </c>
      <c r="T186" s="117">
        <f t="shared" si="162"/>
        <v>215</v>
      </c>
      <c r="U186" s="117">
        <f t="shared" si="162"/>
        <v>265</v>
      </c>
      <c r="V186" s="116">
        <f t="shared" si="162"/>
        <v>0.74647887323943662</v>
      </c>
      <c r="W186" s="116">
        <f t="shared" si="162"/>
        <v>22.35</v>
      </c>
      <c r="X186" s="120">
        <f t="shared" si="162"/>
        <v>0.155</v>
      </c>
      <c r="Y186" s="121">
        <f>MAX(F180:F184,J180:J184,W180:W184)</f>
        <v>35.61</v>
      </c>
      <c r="Z186" s="119">
        <f t="shared" ref="Z186:AA186" si="163">MAX(Z180:Z184)</f>
        <v>196</v>
      </c>
      <c r="AA186" s="119">
        <f t="shared" si="163"/>
        <v>392</v>
      </c>
      <c r="AB186" s="119">
        <f>MAX(AB180:AB184)</f>
        <v>408</v>
      </c>
      <c r="AC186" s="119">
        <f>MAX(AC180:AC184)</f>
        <v>207</v>
      </c>
      <c r="AD186" s="119">
        <f>MAX(AD180:AD184)</f>
        <v>615</v>
      </c>
    </row>
    <row r="187" spans="1:30" s="12" customFormat="1" ht="16.5" thickBot="1">
      <c r="A187" s="12" t="s">
        <v>147</v>
      </c>
      <c r="B187" s="12" t="s">
        <v>116</v>
      </c>
      <c r="C187" s="267" t="str">
        <f t="shared" si="116"/>
        <v>HUGGIES ULTRACONFORTGRANDEMín</v>
      </c>
      <c r="D187" s="122" t="s">
        <v>115</v>
      </c>
      <c r="E187" s="114" t="s">
        <v>115</v>
      </c>
      <c r="F187" s="115">
        <f t="shared" ref="F187:X187" si="164">MIN(F180:F184)</f>
        <v>30.34</v>
      </c>
      <c r="G187" s="116">
        <f t="shared" si="164"/>
        <v>480.88</v>
      </c>
      <c r="H187" s="116">
        <f t="shared" si="164"/>
        <v>291.35000000000002</v>
      </c>
      <c r="I187" s="116">
        <f t="shared" si="164"/>
        <v>12.48</v>
      </c>
      <c r="J187" s="116">
        <f t="shared" si="164"/>
        <v>30.68</v>
      </c>
      <c r="K187" s="116">
        <f t="shared" si="164"/>
        <v>0.04</v>
      </c>
      <c r="L187" s="116">
        <f t="shared" si="164"/>
        <v>0.5</v>
      </c>
      <c r="M187" s="116">
        <f t="shared" si="164"/>
        <v>3.15</v>
      </c>
      <c r="N187" s="116">
        <f t="shared" si="164"/>
        <v>3.69</v>
      </c>
      <c r="O187" s="117">
        <f t="shared" si="164"/>
        <v>20</v>
      </c>
      <c r="P187" s="117">
        <f t="shared" si="164"/>
        <v>16</v>
      </c>
      <c r="Q187" s="117">
        <f t="shared" si="164"/>
        <v>14</v>
      </c>
      <c r="R187" s="117">
        <f t="shared" si="164"/>
        <v>51</v>
      </c>
      <c r="S187" s="117">
        <f t="shared" si="164"/>
        <v>165</v>
      </c>
      <c r="T187" s="117">
        <f t="shared" si="164"/>
        <v>200</v>
      </c>
      <c r="U187" s="117">
        <f t="shared" si="164"/>
        <v>250</v>
      </c>
      <c r="V187" s="160">
        <f t="shared" si="164"/>
        <v>0.70422535211267601</v>
      </c>
      <c r="W187" s="116">
        <f t="shared" si="164"/>
        <v>22.35</v>
      </c>
      <c r="X187" s="120">
        <f t="shared" si="164"/>
        <v>0.155</v>
      </c>
      <c r="Y187" s="121">
        <f>MIN(F180:F184,J180:J184,W180:W184)</f>
        <v>22.35</v>
      </c>
      <c r="Z187" s="124">
        <f t="shared" ref="Z187:AA187" si="165">MIN(Z180:Z184)</f>
        <v>195</v>
      </c>
      <c r="AA187" s="124">
        <f t="shared" si="165"/>
        <v>390</v>
      </c>
      <c r="AB187" s="124">
        <f>MIN(AB180:AB184)</f>
        <v>406</v>
      </c>
      <c r="AC187" s="124">
        <f>MIN(AC180:AC184)</f>
        <v>207</v>
      </c>
      <c r="AD187" s="124">
        <f>MIN(AD180:AD184)</f>
        <v>613</v>
      </c>
    </row>
    <row r="188" spans="1:30" s="12" customFormat="1" ht="17.25" thickBot="1">
      <c r="A188" s="12" t="s">
        <v>147</v>
      </c>
      <c r="B188" s="12" t="s">
        <v>118</v>
      </c>
      <c r="C188" s="267" t="str">
        <f t="shared" si="116"/>
        <v>HUGGIES ULTRACONFORTEXTRA GRANDE1</v>
      </c>
      <c r="D188" s="67">
        <v>1</v>
      </c>
      <c r="E188" s="68">
        <v>395</v>
      </c>
      <c r="F188" s="210">
        <v>37.15</v>
      </c>
      <c r="G188" s="193">
        <v>737.02</v>
      </c>
      <c r="H188" s="193">
        <v>495.28</v>
      </c>
      <c r="I188" s="191">
        <v>12.77</v>
      </c>
      <c r="J188" s="196">
        <v>37.65</v>
      </c>
      <c r="K188" s="197">
        <v>0.35</v>
      </c>
      <c r="L188" s="196">
        <v>0.62</v>
      </c>
      <c r="M188" s="196">
        <v>3.66</v>
      </c>
      <c r="N188" s="199">
        <f>SUM(K188:M188)</f>
        <v>4.63</v>
      </c>
      <c r="O188" s="196">
        <v>50</v>
      </c>
      <c r="P188" s="196">
        <v>74</v>
      </c>
      <c r="Q188" s="196">
        <v>114</v>
      </c>
      <c r="R188" s="199">
        <f>SUM(O188:Q188)</f>
        <v>238</v>
      </c>
      <c r="S188" s="202">
        <v>165</v>
      </c>
      <c r="T188" s="202">
        <v>195</v>
      </c>
      <c r="U188" s="202">
        <v>255</v>
      </c>
      <c r="V188" s="209">
        <f>U188/E188</f>
        <v>0.64556962025316456</v>
      </c>
      <c r="W188" s="196">
        <v>37.56</v>
      </c>
      <c r="X188" s="200">
        <v>0.188</v>
      </c>
      <c r="Y188" s="134"/>
      <c r="Z188" s="278">
        <v>205</v>
      </c>
      <c r="AA188" s="48">
        <v>410</v>
      </c>
      <c r="AB188" s="278">
        <v>410</v>
      </c>
      <c r="AC188" s="280">
        <v>208</v>
      </c>
      <c r="AD188" s="48">
        <v>618</v>
      </c>
    </row>
    <row r="189" spans="1:30" s="12" customFormat="1" ht="16.5">
      <c r="A189" s="12" t="s">
        <v>147</v>
      </c>
      <c r="B189" s="12" t="s">
        <v>118</v>
      </c>
      <c r="C189" s="267" t="str">
        <f t="shared" si="116"/>
        <v>HUGGIES ULTRACONFORTEXTRA GRANDE2</v>
      </c>
      <c r="D189" s="82">
        <v>2</v>
      </c>
      <c r="E189" s="68">
        <v>395</v>
      </c>
      <c r="F189" s="193">
        <v>36.69</v>
      </c>
      <c r="G189" s="193">
        <v>710.7</v>
      </c>
      <c r="H189" s="193">
        <v>440.66</v>
      </c>
      <c r="I189" s="191">
        <v>12.6</v>
      </c>
      <c r="J189" s="196">
        <v>38.229999999999997</v>
      </c>
      <c r="K189" s="197">
        <v>0.27</v>
      </c>
      <c r="L189" s="196">
        <v>0.46</v>
      </c>
      <c r="M189" s="196">
        <v>2.98</v>
      </c>
      <c r="N189" s="199">
        <f>SUM(K189:M189)</f>
        <v>3.71</v>
      </c>
      <c r="O189" s="196">
        <v>46</v>
      </c>
      <c r="P189" s="196">
        <v>68</v>
      </c>
      <c r="Q189" s="196">
        <v>95</v>
      </c>
      <c r="R189" s="199">
        <f>SUM(O189:Q189)</f>
        <v>209</v>
      </c>
      <c r="S189" s="202">
        <v>170</v>
      </c>
      <c r="T189" s="202">
        <v>195</v>
      </c>
      <c r="U189" s="202">
        <v>250</v>
      </c>
      <c r="V189" s="209">
        <f t="shared" ref="V189:V192" si="166">U189/E189</f>
        <v>0.63291139240506333</v>
      </c>
      <c r="W189" s="153"/>
      <c r="X189" s="153"/>
      <c r="Y189" s="134"/>
      <c r="Z189" s="279">
        <v>205</v>
      </c>
      <c r="AA189" s="50">
        <v>410</v>
      </c>
      <c r="AB189" s="279">
        <v>412</v>
      </c>
      <c r="AC189" s="281">
        <v>208</v>
      </c>
      <c r="AD189" s="50">
        <v>620</v>
      </c>
    </row>
    <row r="190" spans="1:30" s="12" customFormat="1" ht="16.5">
      <c r="A190" s="12" t="s">
        <v>147</v>
      </c>
      <c r="B190" s="12" t="s">
        <v>118</v>
      </c>
      <c r="C190" s="267" t="str">
        <f t="shared" si="116"/>
        <v>HUGGIES ULTRACONFORTEXTRA GRANDE3</v>
      </c>
      <c r="D190" s="82">
        <v>3</v>
      </c>
      <c r="E190" s="68">
        <v>395</v>
      </c>
      <c r="F190" s="210">
        <v>36.17</v>
      </c>
      <c r="G190" s="193">
        <v>720.53</v>
      </c>
      <c r="H190" s="193">
        <v>513.67999999999995</v>
      </c>
      <c r="I190" s="186">
        <v>12.42</v>
      </c>
      <c r="J190" s="196">
        <v>37.68</v>
      </c>
      <c r="K190" s="197">
        <v>0.13</v>
      </c>
      <c r="L190" s="196">
        <v>0.24</v>
      </c>
      <c r="M190" s="196">
        <v>3.86</v>
      </c>
      <c r="N190" s="199">
        <f>SUM(K190:M190)</f>
        <v>4.2299999999999995</v>
      </c>
      <c r="O190" s="196">
        <v>49</v>
      </c>
      <c r="P190" s="196">
        <v>71</v>
      </c>
      <c r="Q190" s="196">
        <v>103</v>
      </c>
      <c r="R190" s="199">
        <f>SUM(O190:Q190)</f>
        <v>223</v>
      </c>
      <c r="S190" s="202">
        <v>175</v>
      </c>
      <c r="T190" s="202">
        <v>200</v>
      </c>
      <c r="U190" s="202">
        <v>245</v>
      </c>
      <c r="V190" s="209">
        <f t="shared" si="166"/>
        <v>0.620253164556962</v>
      </c>
      <c r="W190" s="153"/>
      <c r="X190" s="153"/>
      <c r="Y190" s="134"/>
      <c r="Z190" s="285">
        <v>206</v>
      </c>
      <c r="AA190" s="283">
        <v>412</v>
      </c>
      <c r="AB190" s="285">
        <v>411</v>
      </c>
      <c r="AC190" s="286">
        <v>208</v>
      </c>
      <c r="AD190" s="283">
        <v>619</v>
      </c>
    </row>
    <row r="191" spans="1:30" s="12" customFormat="1" ht="16.5">
      <c r="A191" s="12" t="s">
        <v>147</v>
      </c>
      <c r="B191" s="12" t="s">
        <v>118</v>
      </c>
      <c r="C191" s="267" t="str">
        <f t="shared" si="116"/>
        <v>HUGGIES ULTRACONFORTEXTRA GRANDE4</v>
      </c>
      <c r="D191" s="82">
        <v>4</v>
      </c>
      <c r="E191" s="68">
        <v>395</v>
      </c>
      <c r="F191" s="86">
        <v>37.770000000000003</v>
      </c>
      <c r="G191" s="84">
        <v>746.93</v>
      </c>
      <c r="H191" s="86">
        <v>514.42999999999995</v>
      </c>
      <c r="I191" s="139"/>
      <c r="J191" s="196">
        <v>38.119999999999997</v>
      </c>
      <c r="K191" s="197">
        <v>0.18</v>
      </c>
      <c r="L191" s="196">
        <v>0.12</v>
      </c>
      <c r="M191" s="196">
        <v>2.0699999999999998</v>
      </c>
      <c r="N191" s="199">
        <f>SUM(K191:M191)</f>
        <v>2.3699999999999997</v>
      </c>
      <c r="O191" s="87">
        <v>48</v>
      </c>
      <c r="P191" s="87">
        <v>74</v>
      </c>
      <c r="Q191" s="87">
        <v>101</v>
      </c>
      <c r="R191" s="199">
        <f>SUM(O191:Q191)</f>
        <v>223</v>
      </c>
      <c r="S191" s="202">
        <v>165</v>
      </c>
      <c r="T191" s="202">
        <v>190</v>
      </c>
      <c r="U191" s="202">
        <v>25</v>
      </c>
      <c r="V191" s="209">
        <f t="shared" si="166"/>
        <v>6.3291139240506333E-2</v>
      </c>
      <c r="W191" s="153"/>
      <c r="X191" s="153"/>
      <c r="Y191" s="134"/>
      <c r="Z191" s="97"/>
      <c r="AA191" s="98"/>
      <c r="AB191" s="97"/>
      <c r="AC191" s="99"/>
      <c r="AD191" s="98"/>
    </row>
    <row r="192" spans="1:30" s="12" customFormat="1" ht="17.25" thickBot="1">
      <c r="A192" s="12" t="s">
        <v>147</v>
      </c>
      <c r="B192" s="12" t="s">
        <v>118</v>
      </c>
      <c r="C192" s="267" t="str">
        <f t="shared" si="116"/>
        <v>HUGGIES ULTRACONFORTEXTRA GRANDE5</v>
      </c>
      <c r="D192" s="100">
        <v>5</v>
      </c>
      <c r="E192" s="68">
        <v>395</v>
      </c>
      <c r="F192" s="86">
        <v>37.21</v>
      </c>
      <c r="G192" s="86">
        <v>729.27</v>
      </c>
      <c r="H192" s="86" t="s">
        <v>179</v>
      </c>
      <c r="I192" s="140"/>
      <c r="J192" s="196">
        <v>38.93</v>
      </c>
      <c r="K192" s="197">
        <v>0.1</v>
      </c>
      <c r="L192" s="196">
        <v>0.21</v>
      </c>
      <c r="M192" s="196">
        <v>1.96</v>
      </c>
      <c r="N192" s="199">
        <f>SUM(K192:M192)</f>
        <v>2.27</v>
      </c>
      <c r="O192" s="87">
        <v>46</v>
      </c>
      <c r="P192" s="87">
        <v>79</v>
      </c>
      <c r="Q192" s="87">
        <v>102</v>
      </c>
      <c r="R192" s="199">
        <f>SUM(O192:Q192)</f>
        <v>227</v>
      </c>
      <c r="S192" s="202">
        <v>165</v>
      </c>
      <c r="T192" s="202">
        <v>180</v>
      </c>
      <c r="U192" s="202">
        <v>235</v>
      </c>
      <c r="V192" s="209">
        <f t="shared" si="166"/>
        <v>0.59493670886075944</v>
      </c>
      <c r="W192" s="154"/>
      <c r="X192" s="154"/>
      <c r="Y192" s="134"/>
      <c r="Z192" s="102"/>
      <c r="AA192" s="103"/>
      <c r="AB192" s="102"/>
      <c r="AC192" s="104"/>
      <c r="AD192" s="103"/>
    </row>
    <row r="193" spans="1:30" s="12" customFormat="1" ht="15.75">
      <c r="A193" s="12" t="s">
        <v>147</v>
      </c>
      <c r="B193" s="12" t="s">
        <v>118</v>
      </c>
      <c r="C193" s="267" t="str">
        <f t="shared" si="116"/>
        <v>HUGGIES ULTRACONFORTEXTRA GRANDEProm</v>
      </c>
      <c r="D193" s="105" t="s">
        <v>88</v>
      </c>
      <c r="E193" s="105" t="s">
        <v>88</v>
      </c>
      <c r="F193" s="106">
        <f t="shared" ref="F193:X193" si="167">AVERAGE(F188:F192)</f>
        <v>36.998000000000005</v>
      </c>
      <c r="G193" s="107">
        <f t="shared" si="167"/>
        <v>728.89</v>
      </c>
      <c r="H193" s="107">
        <f t="shared" si="167"/>
        <v>491.01249999999993</v>
      </c>
      <c r="I193" s="107">
        <f t="shared" si="167"/>
        <v>12.596666666666666</v>
      </c>
      <c r="J193" s="107">
        <f t="shared" si="167"/>
        <v>38.122</v>
      </c>
      <c r="K193" s="107">
        <f t="shared" si="167"/>
        <v>0.20600000000000002</v>
      </c>
      <c r="L193" s="107">
        <f t="shared" si="167"/>
        <v>0.32999999999999996</v>
      </c>
      <c r="M193" s="107">
        <f t="shared" si="167"/>
        <v>2.9060000000000001</v>
      </c>
      <c r="N193" s="107">
        <f t="shared" si="167"/>
        <v>3.4420000000000002</v>
      </c>
      <c r="O193" s="108">
        <f t="shared" si="167"/>
        <v>47.8</v>
      </c>
      <c r="P193" s="108">
        <f t="shared" si="167"/>
        <v>73.2</v>
      </c>
      <c r="Q193" s="108">
        <f t="shared" si="167"/>
        <v>103</v>
      </c>
      <c r="R193" s="108">
        <f t="shared" si="167"/>
        <v>224</v>
      </c>
      <c r="S193" s="108">
        <f t="shared" si="167"/>
        <v>168</v>
      </c>
      <c r="T193" s="108">
        <f t="shared" si="167"/>
        <v>192</v>
      </c>
      <c r="U193" s="108">
        <f t="shared" si="167"/>
        <v>202</v>
      </c>
      <c r="V193" s="109">
        <f t="shared" si="167"/>
        <v>0.5113924050632912</v>
      </c>
      <c r="W193" s="107">
        <f t="shared" si="167"/>
        <v>37.56</v>
      </c>
      <c r="X193" s="111">
        <f t="shared" si="167"/>
        <v>0.188</v>
      </c>
      <c r="Y193" s="112">
        <f>AVERAGE(F188:F192,J188:J192,W188:W192)</f>
        <v>37.56</v>
      </c>
      <c r="Z193" s="113">
        <f t="shared" ref="Z193" si="168">AVERAGE(Z188:Z192)</f>
        <v>205.33333333333334</v>
      </c>
      <c r="AA193" s="113">
        <f t="shared" ref="AA193" si="169">AVERAGE(AA188:AA192)</f>
        <v>410.66666666666669</v>
      </c>
      <c r="AB193" s="113">
        <f>AVERAGE(AB188:AB192)</f>
        <v>411</v>
      </c>
      <c r="AC193" s="113">
        <f>AVERAGE(AC188:AC192)</f>
        <v>208</v>
      </c>
      <c r="AD193" s="113">
        <f>AVERAGE(AD188:AD192)</f>
        <v>619</v>
      </c>
    </row>
    <row r="194" spans="1:30" s="12" customFormat="1" ht="15.75">
      <c r="A194" s="12" t="s">
        <v>147</v>
      </c>
      <c r="B194" s="12" t="s">
        <v>118</v>
      </c>
      <c r="C194" s="267" t="str">
        <f t="shared" si="116"/>
        <v>HUGGIES ULTRACONFORTEXTRA GRANDEMáx</v>
      </c>
      <c r="D194" s="114" t="s">
        <v>111</v>
      </c>
      <c r="E194" s="114" t="s">
        <v>111</v>
      </c>
      <c r="F194" s="115">
        <f t="shared" ref="F194:X194" si="170">MAX(F188:F192)</f>
        <v>37.770000000000003</v>
      </c>
      <c r="G194" s="116">
        <f t="shared" si="170"/>
        <v>746.93</v>
      </c>
      <c r="H194" s="116">
        <f t="shared" si="170"/>
        <v>514.42999999999995</v>
      </c>
      <c r="I194" s="116">
        <f t="shared" si="170"/>
        <v>12.77</v>
      </c>
      <c r="J194" s="116">
        <f t="shared" si="170"/>
        <v>38.93</v>
      </c>
      <c r="K194" s="116">
        <f t="shared" si="170"/>
        <v>0.35</v>
      </c>
      <c r="L194" s="116">
        <f t="shared" si="170"/>
        <v>0.62</v>
      </c>
      <c r="M194" s="116">
        <f t="shared" si="170"/>
        <v>3.86</v>
      </c>
      <c r="N194" s="116">
        <f t="shared" si="170"/>
        <v>4.63</v>
      </c>
      <c r="O194" s="117">
        <f t="shared" si="170"/>
        <v>50</v>
      </c>
      <c r="P194" s="117">
        <f t="shared" si="170"/>
        <v>79</v>
      </c>
      <c r="Q194" s="117">
        <f t="shared" si="170"/>
        <v>114</v>
      </c>
      <c r="R194" s="117">
        <f t="shared" si="170"/>
        <v>238</v>
      </c>
      <c r="S194" s="117">
        <f t="shared" si="170"/>
        <v>175</v>
      </c>
      <c r="T194" s="117">
        <f t="shared" si="170"/>
        <v>200</v>
      </c>
      <c r="U194" s="117">
        <f t="shared" si="170"/>
        <v>255</v>
      </c>
      <c r="V194" s="116">
        <f t="shared" si="170"/>
        <v>0.64556962025316456</v>
      </c>
      <c r="W194" s="116">
        <f t="shared" si="170"/>
        <v>37.56</v>
      </c>
      <c r="X194" s="120">
        <f t="shared" si="170"/>
        <v>0.188</v>
      </c>
      <c r="Y194" s="121">
        <f>MAX(F188:F192,J188:J192,W188:W192)</f>
        <v>38.93</v>
      </c>
      <c r="Z194" s="119">
        <f t="shared" ref="Z194:AA194" si="171">MAX(Z188:Z192)</f>
        <v>206</v>
      </c>
      <c r="AA194" s="119">
        <f t="shared" si="171"/>
        <v>412</v>
      </c>
      <c r="AB194" s="119">
        <f>MAX(AB188:AB192)</f>
        <v>412</v>
      </c>
      <c r="AC194" s="119">
        <f>MAX(AC188:AC192)</f>
        <v>208</v>
      </c>
      <c r="AD194" s="119">
        <f>MAX(AD188:AD192)</f>
        <v>620</v>
      </c>
    </row>
    <row r="195" spans="1:30" s="12" customFormat="1" ht="16.5" thickBot="1">
      <c r="A195" s="12" t="s">
        <v>147</v>
      </c>
      <c r="B195" s="12" t="s">
        <v>118</v>
      </c>
      <c r="C195" s="267" t="str">
        <f t="shared" si="116"/>
        <v>HUGGIES ULTRACONFORTEXTRA GRANDEMín</v>
      </c>
      <c r="D195" s="122" t="s">
        <v>115</v>
      </c>
      <c r="E195" s="114" t="s">
        <v>115</v>
      </c>
      <c r="F195" s="115">
        <f t="shared" ref="F195:X195" si="172">MIN(F188:F192)</f>
        <v>36.17</v>
      </c>
      <c r="G195" s="116">
        <f t="shared" si="172"/>
        <v>710.7</v>
      </c>
      <c r="H195" s="116">
        <f t="shared" si="172"/>
        <v>440.66</v>
      </c>
      <c r="I195" s="116">
        <f t="shared" si="172"/>
        <v>12.42</v>
      </c>
      <c r="J195" s="116">
        <f t="shared" si="172"/>
        <v>37.65</v>
      </c>
      <c r="K195" s="116">
        <f t="shared" si="172"/>
        <v>0.1</v>
      </c>
      <c r="L195" s="116">
        <f t="shared" si="172"/>
        <v>0.12</v>
      </c>
      <c r="M195" s="116">
        <f t="shared" si="172"/>
        <v>1.96</v>
      </c>
      <c r="N195" s="116">
        <f t="shared" si="172"/>
        <v>2.27</v>
      </c>
      <c r="O195" s="117">
        <f t="shared" si="172"/>
        <v>46</v>
      </c>
      <c r="P195" s="117">
        <f t="shared" si="172"/>
        <v>68</v>
      </c>
      <c r="Q195" s="117">
        <f t="shared" si="172"/>
        <v>95</v>
      </c>
      <c r="R195" s="117">
        <f t="shared" si="172"/>
        <v>209</v>
      </c>
      <c r="S195" s="117">
        <f t="shared" si="172"/>
        <v>165</v>
      </c>
      <c r="T195" s="117">
        <f t="shared" si="172"/>
        <v>180</v>
      </c>
      <c r="U195" s="117">
        <f t="shared" si="172"/>
        <v>25</v>
      </c>
      <c r="V195" s="160">
        <f t="shared" si="172"/>
        <v>6.3291139240506333E-2</v>
      </c>
      <c r="W195" s="116">
        <f t="shared" si="172"/>
        <v>37.56</v>
      </c>
      <c r="X195" s="120">
        <f t="shared" si="172"/>
        <v>0.188</v>
      </c>
      <c r="Y195" s="121">
        <f>MIN(F188:F192,J188:J192,W188:W192)</f>
        <v>36.17</v>
      </c>
      <c r="Z195" s="124">
        <f t="shared" ref="Z195:AA195" si="173">MIN(Z188:Z192)</f>
        <v>205</v>
      </c>
      <c r="AA195" s="124">
        <f t="shared" si="173"/>
        <v>410</v>
      </c>
      <c r="AB195" s="124">
        <f>MIN(AB188:AB192)</f>
        <v>410</v>
      </c>
      <c r="AC195" s="124">
        <f>MIN(AC188:AC192)</f>
        <v>208</v>
      </c>
      <c r="AD195" s="124">
        <f>MIN(AD188:AD192)</f>
        <v>618</v>
      </c>
    </row>
    <row r="196" spans="1:30" s="12" customFormat="1" ht="17.25" thickBot="1">
      <c r="A196" s="66" t="s">
        <v>181</v>
      </c>
      <c r="B196" s="66" t="s">
        <v>177</v>
      </c>
      <c r="C196" s="66" t="str">
        <f t="shared" ref="C196:C259" si="174">A196&amp;B196&amp;D196</f>
        <v>HUGGIES SUPREMECHICO1</v>
      </c>
      <c r="D196" s="67">
        <v>1</v>
      </c>
      <c r="E196" s="68">
        <v>325</v>
      </c>
      <c r="F196" s="204">
        <v>26.34</v>
      </c>
      <c r="G196" s="167">
        <v>389.13</v>
      </c>
      <c r="H196" s="167">
        <v>228.61</v>
      </c>
      <c r="I196" s="165">
        <v>10.76</v>
      </c>
      <c r="J196" s="167">
        <v>25.7</v>
      </c>
      <c r="K196" s="167">
        <v>0.12</v>
      </c>
      <c r="L196" s="165">
        <v>6.85</v>
      </c>
      <c r="M196" s="165">
        <v>13.91</v>
      </c>
      <c r="N196" s="169">
        <f>SUM(K196:M196)</f>
        <v>20.88</v>
      </c>
      <c r="O196" s="165">
        <v>42</v>
      </c>
      <c r="P196" s="165">
        <v>74</v>
      </c>
      <c r="Q196" s="165">
        <v>113</v>
      </c>
      <c r="R196" s="169">
        <f>SUM(O196:Q196)</f>
        <v>229</v>
      </c>
      <c r="S196" s="170">
        <v>130</v>
      </c>
      <c r="T196" s="170">
        <v>160</v>
      </c>
      <c r="U196" s="221">
        <v>200</v>
      </c>
      <c r="V196" s="209">
        <f>U196/E196</f>
        <v>0.61538461538461542</v>
      </c>
      <c r="W196" s="168">
        <v>25.49</v>
      </c>
      <c r="X196" s="172">
        <v>0.14799999999999999</v>
      </c>
      <c r="Y196" s="134"/>
      <c r="Z196" s="278">
        <v>178</v>
      </c>
      <c r="AA196" s="48">
        <v>356</v>
      </c>
      <c r="AB196" s="278">
        <v>348</v>
      </c>
      <c r="AC196" s="280">
        <v>148</v>
      </c>
      <c r="AD196" s="48">
        <v>496</v>
      </c>
    </row>
    <row r="197" spans="1:30" s="12" customFormat="1" ht="16.5">
      <c r="A197" s="66" t="s">
        <v>181</v>
      </c>
      <c r="B197" s="66" t="s">
        <v>177</v>
      </c>
      <c r="C197" s="66" t="str">
        <f t="shared" si="174"/>
        <v>HUGGIES SUPREMECHICO2</v>
      </c>
      <c r="D197" s="82">
        <v>2</v>
      </c>
      <c r="E197" s="68">
        <v>325</v>
      </c>
      <c r="F197" s="204">
        <v>27.15</v>
      </c>
      <c r="G197" s="167">
        <v>390.12</v>
      </c>
      <c r="H197" s="167">
        <v>235.98</v>
      </c>
      <c r="I197" s="165">
        <v>10.97</v>
      </c>
      <c r="J197" s="167">
        <v>26.68</v>
      </c>
      <c r="K197" s="167">
        <v>0.06</v>
      </c>
      <c r="L197" s="165">
        <v>4.37</v>
      </c>
      <c r="M197" s="165">
        <v>12.92</v>
      </c>
      <c r="N197" s="169">
        <f>SUM(K197:M197)</f>
        <v>17.350000000000001</v>
      </c>
      <c r="O197" s="165">
        <v>32</v>
      </c>
      <c r="P197" s="165">
        <v>55</v>
      </c>
      <c r="Q197" s="165">
        <v>107</v>
      </c>
      <c r="R197" s="169">
        <f>SUM(O197:Q197)</f>
        <v>194</v>
      </c>
      <c r="S197" s="170">
        <v>130</v>
      </c>
      <c r="T197" s="170">
        <v>160</v>
      </c>
      <c r="U197" s="221">
        <v>200</v>
      </c>
      <c r="V197" s="209">
        <f t="shared" ref="V197:V200" si="175">U197/E197</f>
        <v>0.61538461538461542</v>
      </c>
      <c r="W197" s="153"/>
      <c r="X197" s="153"/>
      <c r="Y197" s="134"/>
      <c r="Z197" s="279">
        <v>177</v>
      </c>
      <c r="AA197" s="50">
        <v>354</v>
      </c>
      <c r="AB197" s="279">
        <v>346</v>
      </c>
      <c r="AC197" s="281">
        <v>148</v>
      </c>
      <c r="AD197" s="50">
        <v>494</v>
      </c>
    </row>
    <row r="198" spans="1:30" s="12" customFormat="1" ht="16.5">
      <c r="A198" s="66" t="s">
        <v>181</v>
      </c>
      <c r="B198" s="66" t="s">
        <v>177</v>
      </c>
      <c r="C198" s="66" t="str">
        <f t="shared" si="174"/>
        <v>HUGGIES SUPREMECHICO3</v>
      </c>
      <c r="D198" s="82">
        <v>3</v>
      </c>
      <c r="E198" s="68">
        <v>325</v>
      </c>
      <c r="F198" s="204">
        <v>25.33</v>
      </c>
      <c r="G198" s="167">
        <v>370.1</v>
      </c>
      <c r="H198" s="205">
        <v>222.97</v>
      </c>
      <c r="I198" s="165">
        <v>10.95</v>
      </c>
      <c r="J198" s="167">
        <v>25.36</v>
      </c>
      <c r="K198" s="167">
        <v>0.1</v>
      </c>
      <c r="L198" s="165">
        <v>7.42</v>
      </c>
      <c r="M198" s="165">
        <v>13.33</v>
      </c>
      <c r="N198" s="169">
        <f>SUM(K198:M198)</f>
        <v>20.85</v>
      </c>
      <c r="O198" s="165">
        <v>46</v>
      </c>
      <c r="P198" s="165">
        <v>79</v>
      </c>
      <c r="Q198" s="165">
        <v>128</v>
      </c>
      <c r="R198" s="169">
        <f>SUM(O198:Q198)</f>
        <v>253</v>
      </c>
      <c r="S198" s="170">
        <v>145</v>
      </c>
      <c r="T198" s="170">
        <v>17</v>
      </c>
      <c r="U198" s="221">
        <v>220</v>
      </c>
      <c r="V198" s="209">
        <f t="shared" si="175"/>
        <v>0.67692307692307696</v>
      </c>
      <c r="W198" s="153"/>
      <c r="X198" s="153"/>
      <c r="Y198" s="134"/>
      <c r="Z198" s="285">
        <v>178</v>
      </c>
      <c r="AA198" s="283">
        <v>356</v>
      </c>
      <c r="AB198" s="285">
        <v>347</v>
      </c>
      <c r="AC198" s="286">
        <v>148</v>
      </c>
      <c r="AD198" s="283">
        <v>495</v>
      </c>
    </row>
    <row r="199" spans="1:30" s="12" customFormat="1" ht="16.5">
      <c r="A199" s="66" t="s">
        <v>181</v>
      </c>
      <c r="B199" s="66" t="s">
        <v>177</v>
      </c>
      <c r="C199" s="66" t="str">
        <f t="shared" si="174"/>
        <v>HUGGIES SUPREMECHICO4</v>
      </c>
      <c r="D199" s="82">
        <v>4</v>
      </c>
      <c r="E199" s="68">
        <v>325</v>
      </c>
      <c r="F199" s="206">
        <v>25.46</v>
      </c>
      <c r="G199" s="179">
        <v>370.23</v>
      </c>
      <c r="H199" s="179">
        <v>218.45</v>
      </c>
      <c r="I199" s="139"/>
      <c r="J199" s="179">
        <v>25.85</v>
      </c>
      <c r="K199" s="179">
        <v>0.04</v>
      </c>
      <c r="L199" s="180">
        <v>3.77</v>
      </c>
      <c r="M199" s="180">
        <v>10</v>
      </c>
      <c r="N199" s="169">
        <f>SUM(K199:M199)</f>
        <v>13.81</v>
      </c>
      <c r="O199" s="180">
        <v>46</v>
      </c>
      <c r="P199" s="180">
        <v>83</v>
      </c>
      <c r="Q199" s="180">
        <v>86</v>
      </c>
      <c r="R199" s="169">
        <f>SUM(O199:Q199)</f>
        <v>215</v>
      </c>
      <c r="S199" s="181">
        <v>140</v>
      </c>
      <c r="T199" s="181">
        <v>160</v>
      </c>
      <c r="U199" s="225">
        <v>215</v>
      </c>
      <c r="V199" s="209">
        <f t="shared" si="175"/>
        <v>0.66153846153846152</v>
      </c>
      <c r="W199" s="153"/>
      <c r="X199" s="153"/>
      <c r="Y199" s="134"/>
      <c r="Z199" s="97"/>
      <c r="AA199" s="98"/>
      <c r="AB199" s="97"/>
      <c r="AC199" s="99"/>
      <c r="AD199" s="98"/>
    </row>
    <row r="200" spans="1:30" s="12" customFormat="1" ht="17.25" thickBot="1">
      <c r="A200" s="66" t="s">
        <v>181</v>
      </c>
      <c r="B200" s="66" t="s">
        <v>177</v>
      </c>
      <c r="C200" s="66" t="str">
        <f t="shared" si="174"/>
        <v>HUGGIES SUPREMECHICO5</v>
      </c>
      <c r="D200" s="100">
        <v>5</v>
      </c>
      <c r="E200" s="68">
        <v>325</v>
      </c>
      <c r="F200" s="206">
        <v>25.26</v>
      </c>
      <c r="G200" s="179">
        <v>358.22</v>
      </c>
      <c r="H200" s="179">
        <v>213.18</v>
      </c>
      <c r="I200" s="140"/>
      <c r="J200" s="179">
        <v>25.35</v>
      </c>
      <c r="K200" s="179">
        <v>0.06</v>
      </c>
      <c r="L200" s="180">
        <v>5.53</v>
      </c>
      <c r="M200" s="180">
        <v>12.99</v>
      </c>
      <c r="N200" s="169">
        <f>SUM(K200:M200)</f>
        <v>18.579999999999998</v>
      </c>
      <c r="O200" s="180">
        <v>41</v>
      </c>
      <c r="P200" s="180">
        <v>73</v>
      </c>
      <c r="Q200" s="180">
        <v>118</v>
      </c>
      <c r="R200" s="169">
        <f>SUM(O200:Q200)</f>
        <v>232</v>
      </c>
      <c r="S200" s="181">
        <v>145</v>
      </c>
      <c r="T200" s="181">
        <v>175</v>
      </c>
      <c r="U200" s="225">
        <v>220</v>
      </c>
      <c r="V200" s="209">
        <f t="shared" si="175"/>
        <v>0.67692307692307696</v>
      </c>
      <c r="W200" s="154"/>
      <c r="X200" s="154"/>
      <c r="Y200" s="134"/>
      <c r="Z200" s="102"/>
      <c r="AA200" s="103"/>
      <c r="AB200" s="102"/>
      <c r="AC200" s="104"/>
      <c r="AD200" s="103"/>
    </row>
    <row r="201" spans="1:30" s="12" customFormat="1" ht="15.75">
      <c r="A201" s="66" t="s">
        <v>181</v>
      </c>
      <c r="B201" s="66" t="s">
        <v>177</v>
      </c>
      <c r="C201" s="66" t="str">
        <f t="shared" si="174"/>
        <v>HUGGIES SUPREMECHICOProm</v>
      </c>
      <c r="D201" s="105" t="s">
        <v>88</v>
      </c>
      <c r="E201" s="105" t="s">
        <v>88</v>
      </c>
      <c r="F201" s="106">
        <f t="shared" ref="F201:X201" si="176">AVERAGE(F196:F200)</f>
        <v>25.907999999999998</v>
      </c>
      <c r="G201" s="107">
        <f t="shared" si="176"/>
        <v>375.56</v>
      </c>
      <c r="H201" s="107">
        <f t="shared" si="176"/>
        <v>223.83800000000002</v>
      </c>
      <c r="I201" s="107">
        <f t="shared" si="176"/>
        <v>10.893333333333333</v>
      </c>
      <c r="J201" s="107">
        <f t="shared" si="176"/>
        <v>25.788</v>
      </c>
      <c r="K201" s="107">
        <f t="shared" si="176"/>
        <v>7.5999999999999998E-2</v>
      </c>
      <c r="L201" s="107">
        <f t="shared" si="176"/>
        <v>5.5880000000000001</v>
      </c>
      <c r="M201" s="107">
        <f t="shared" si="176"/>
        <v>12.629999999999999</v>
      </c>
      <c r="N201" s="107">
        <f t="shared" si="176"/>
        <v>18.294</v>
      </c>
      <c r="O201" s="108">
        <f t="shared" si="176"/>
        <v>41.4</v>
      </c>
      <c r="P201" s="108">
        <f t="shared" si="176"/>
        <v>72.8</v>
      </c>
      <c r="Q201" s="108">
        <f t="shared" si="176"/>
        <v>110.4</v>
      </c>
      <c r="R201" s="108">
        <f t="shared" si="176"/>
        <v>224.6</v>
      </c>
      <c r="S201" s="108">
        <f t="shared" si="176"/>
        <v>138</v>
      </c>
      <c r="T201" s="108">
        <f t="shared" si="176"/>
        <v>134.4</v>
      </c>
      <c r="U201" s="108">
        <f t="shared" si="176"/>
        <v>211</v>
      </c>
      <c r="V201" s="109">
        <f t="shared" si="176"/>
        <v>0.64923076923076928</v>
      </c>
      <c r="W201" s="107">
        <f t="shared" si="176"/>
        <v>25.49</v>
      </c>
      <c r="X201" s="111">
        <f t="shared" si="176"/>
        <v>0.14799999999999999</v>
      </c>
      <c r="Y201" s="112">
        <f>AVERAGE(F196:F200,J196:J200,W196:W200)</f>
        <v>25.815454545454543</v>
      </c>
      <c r="Z201" s="113">
        <f t="shared" ref="Z201" si="177">AVERAGE(Z196:Z200)</f>
        <v>177.66666666666666</v>
      </c>
      <c r="AA201" s="113">
        <f t="shared" ref="AA201" si="178">AVERAGE(AA196:AA200)</f>
        <v>355.33333333333331</v>
      </c>
      <c r="AB201" s="113">
        <f>AVERAGE(AB196:AB200)</f>
        <v>347</v>
      </c>
      <c r="AC201" s="113">
        <f>AVERAGE(AC196:AC200)</f>
        <v>148</v>
      </c>
      <c r="AD201" s="113">
        <f>AVERAGE(AD196:AD200)</f>
        <v>495</v>
      </c>
    </row>
    <row r="202" spans="1:30" s="12" customFormat="1" ht="15.75">
      <c r="A202" s="66" t="s">
        <v>181</v>
      </c>
      <c r="B202" s="66" t="s">
        <v>177</v>
      </c>
      <c r="C202" s="66" t="str">
        <f t="shared" si="174"/>
        <v>HUGGIES SUPREMECHICOMáx</v>
      </c>
      <c r="D202" s="114" t="s">
        <v>111</v>
      </c>
      <c r="E202" s="114" t="s">
        <v>111</v>
      </c>
      <c r="F202" s="115">
        <f t="shared" ref="F202:X202" si="179">MAX(F196:F200)</f>
        <v>27.15</v>
      </c>
      <c r="G202" s="116">
        <f t="shared" si="179"/>
        <v>390.12</v>
      </c>
      <c r="H202" s="116">
        <f t="shared" si="179"/>
        <v>235.98</v>
      </c>
      <c r="I202" s="116">
        <f t="shared" si="179"/>
        <v>10.97</v>
      </c>
      <c r="J202" s="116">
        <f t="shared" si="179"/>
        <v>26.68</v>
      </c>
      <c r="K202" s="116">
        <f t="shared" si="179"/>
        <v>0.12</v>
      </c>
      <c r="L202" s="116">
        <f t="shared" si="179"/>
        <v>7.42</v>
      </c>
      <c r="M202" s="116">
        <f t="shared" si="179"/>
        <v>13.91</v>
      </c>
      <c r="N202" s="116">
        <f t="shared" si="179"/>
        <v>20.88</v>
      </c>
      <c r="O202" s="117">
        <f t="shared" si="179"/>
        <v>46</v>
      </c>
      <c r="P202" s="117">
        <f t="shared" si="179"/>
        <v>83</v>
      </c>
      <c r="Q202" s="117">
        <f t="shared" si="179"/>
        <v>128</v>
      </c>
      <c r="R202" s="117">
        <f t="shared" si="179"/>
        <v>253</v>
      </c>
      <c r="S202" s="117">
        <f t="shared" si="179"/>
        <v>145</v>
      </c>
      <c r="T202" s="117">
        <f t="shared" si="179"/>
        <v>175</v>
      </c>
      <c r="U202" s="117">
        <f t="shared" si="179"/>
        <v>220</v>
      </c>
      <c r="V202" s="116">
        <f t="shared" si="179"/>
        <v>0.67692307692307696</v>
      </c>
      <c r="W202" s="116">
        <f t="shared" si="179"/>
        <v>25.49</v>
      </c>
      <c r="X202" s="120">
        <f t="shared" si="179"/>
        <v>0.14799999999999999</v>
      </c>
      <c r="Y202" s="121">
        <f>MAX(F196:F200,J196:J200,W196:W200)</f>
        <v>27.15</v>
      </c>
      <c r="Z202" s="119">
        <f t="shared" ref="Z202:AA202" si="180">MAX(Z196:Z200)</f>
        <v>178</v>
      </c>
      <c r="AA202" s="119">
        <f t="shared" si="180"/>
        <v>356</v>
      </c>
      <c r="AB202" s="119">
        <f>MAX(AB196:AB200)</f>
        <v>348</v>
      </c>
      <c r="AC202" s="119">
        <f>MAX(AC196:AC200)</f>
        <v>148</v>
      </c>
      <c r="AD202" s="119">
        <f>MAX(AD196:AD200)</f>
        <v>496</v>
      </c>
    </row>
    <row r="203" spans="1:30" s="12" customFormat="1" ht="16.5" thickBot="1">
      <c r="A203" s="66" t="s">
        <v>181</v>
      </c>
      <c r="B203" s="66" t="s">
        <v>177</v>
      </c>
      <c r="C203" s="66" t="str">
        <f t="shared" si="174"/>
        <v>HUGGIES SUPREMECHICOMín</v>
      </c>
      <c r="D203" s="122" t="s">
        <v>115</v>
      </c>
      <c r="E203" s="114" t="s">
        <v>115</v>
      </c>
      <c r="F203" s="115">
        <f t="shared" ref="F203:X203" si="181">MIN(F196:F200)</f>
        <v>25.26</v>
      </c>
      <c r="G203" s="116">
        <f t="shared" si="181"/>
        <v>358.22</v>
      </c>
      <c r="H203" s="116">
        <f t="shared" si="181"/>
        <v>213.18</v>
      </c>
      <c r="I203" s="116">
        <f t="shared" si="181"/>
        <v>10.76</v>
      </c>
      <c r="J203" s="116">
        <f t="shared" si="181"/>
        <v>25.35</v>
      </c>
      <c r="K203" s="116">
        <f t="shared" si="181"/>
        <v>0.04</v>
      </c>
      <c r="L203" s="116">
        <f t="shared" si="181"/>
        <v>3.77</v>
      </c>
      <c r="M203" s="116">
        <f t="shared" si="181"/>
        <v>10</v>
      </c>
      <c r="N203" s="116">
        <f t="shared" si="181"/>
        <v>13.81</v>
      </c>
      <c r="O203" s="117">
        <f t="shared" si="181"/>
        <v>32</v>
      </c>
      <c r="P203" s="117">
        <f t="shared" si="181"/>
        <v>55</v>
      </c>
      <c r="Q203" s="117">
        <f t="shared" si="181"/>
        <v>86</v>
      </c>
      <c r="R203" s="117">
        <f t="shared" si="181"/>
        <v>194</v>
      </c>
      <c r="S203" s="117">
        <f t="shared" si="181"/>
        <v>130</v>
      </c>
      <c r="T203" s="117">
        <f t="shared" si="181"/>
        <v>17</v>
      </c>
      <c r="U203" s="117">
        <f t="shared" si="181"/>
        <v>200</v>
      </c>
      <c r="V203" s="160">
        <f t="shared" si="181"/>
        <v>0.61538461538461542</v>
      </c>
      <c r="W203" s="116">
        <f t="shared" si="181"/>
        <v>25.49</v>
      </c>
      <c r="X203" s="120">
        <f t="shared" si="181"/>
        <v>0.14799999999999999</v>
      </c>
      <c r="Y203" s="121">
        <f>MIN(F196:F200,J196:J200,W196:W200)</f>
        <v>25.26</v>
      </c>
      <c r="Z203" s="124">
        <f t="shared" ref="Z203:AA203" si="182">MIN(Z196:Z200)</f>
        <v>177</v>
      </c>
      <c r="AA203" s="124">
        <f t="shared" si="182"/>
        <v>354</v>
      </c>
      <c r="AB203" s="124">
        <f>MIN(AB196:AB200)</f>
        <v>346</v>
      </c>
      <c r="AC203" s="124">
        <f>MIN(AC196:AC200)</f>
        <v>148</v>
      </c>
      <c r="AD203" s="124">
        <f>MIN(AD196:AD200)</f>
        <v>494</v>
      </c>
    </row>
    <row r="204" spans="1:30" s="12" customFormat="1" ht="17.25" thickBot="1">
      <c r="A204" s="66" t="s">
        <v>181</v>
      </c>
      <c r="B204" s="66" t="s">
        <v>113</v>
      </c>
      <c r="C204" s="66" t="str">
        <f t="shared" si="174"/>
        <v>HUGGIES SUPREMEMEDIANO1</v>
      </c>
      <c r="D204" s="67">
        <v>1</v>
      </c>
      <c r="E204" s="68">
        <v>315</v>
      </c>
      <c r="F204" s="193">
        <v>34.590000000000003</v>
      </c>
      <c r="G204" s="193">
        <v>555.17999999999995</v>
      </c>
      <c r="H204" s="193">
        <v>375.58</v>
      </c>
      <c r="I204" s="191">
        <v>15.11</v>
      </c>
      <c r="J204" s="193">
        <v>34.840000000000003</v>
      </c>
      <c r="K204" s="193">
        <v>0.01</v>
      </c>
      <c r="L204" s="193">
        <v>0.26</v>
      </c>
      <c r="M204" s="196">
        <v>2.0299999999999998</v>
      </c>
      <c r="N204" s="208">
        <f>SUM(K204:M204)</f>
        <v>2.2999999999999998</v>
      </c>
      <c r="O204" s="191">
        <v>32</v>
      </c>
      <c r="P204" s="191">
        <v>44</v>
      </c>
      <c r="Q204" s="191">
        <v>53</v>
      </c>
      <c r="R204" s="208">
        <f>SUM(O204:Q204)</f>
        <v>129</v>
      </c>
      <c r="S204" s="189">
        <v>135</v>
      </c>
      <c r="T204" s="189">
        <v>165</v>
      </c>
      <c r="U204" s="230">
        <v>195</v>
      </c>
      <c r="V204" s="209">
        <f>U204/E204</f>
        <v>0.61904761904761907</v>
      </c>
      <c r="W204" s="191">
        <v>35.04</v>
      </c>
      <c r="X204" s="192">
        <v>0.184</v>
      </c>
      <c r="Y204" s="134"/>
      <c r="Z204" s="278">
        <v>190</v>
      </c>
      <c r="AA204" s="48">
        <v>380</v>
      </c>
      <c r="AB204" s="278">
        <v>372</v>
      </c>
      <c r="AC204" s="280">
        <v>178</v>
      </c>
      <c r="AD204" s="48">
        <v>550</v>
      </c>
    </row>
    <row r="205" spans="1:30" s="12" customFormat="1" ht="16.5">
      <c r="A205" s="66" t="s">
        <v>181</v>
      </c>
      <c r="B205" s="66" t="s">
        <v>113</v>
      </c>
      <c r="C205" s="66" t="str">
        <f t="shared" si="174"/>
        <v>HUGGIES SUPREMEMEDIANO2</v>
      </c>
      <c r="D205" s="82">
        <v>2</v>
      </c>
      <c r="E205" s="68">
        <v>315</v>
      </c>
      <c r="F205" s="193">
        <v>35.19</v>
      </c>
      <c r="G205" s="193">
        <v>558.83000000000004</v>
      </c>
      <c r="H205" s="193">
        <v>398.51</v>
      </c>
      <c r="I205" s="191">
        <v>15.25</v>
      </c>
      <c r="J205" s="193">
        <v>34.85</v>
      </c>
      <c r="K205" s="193">
        <v>0.02</v>
      </c>
      <c r="L205" s="193">
        <v>0.2</v>
      </c>
      <c r="M205" s="196">
        <v>2.96</v>
      </c>
      <c r="N205" s="208">
        <f>SUM(K205:M205)</f>
        <v>3.18</v>
      </c>
      <c r="O205" s="191">
        <v>39</v>
      </c>
      <c r="P205" s="191">
        <v>49</v>
      </c>
      <c r="Q205" s="191">
        <v>60</v>
      </c>
      <c r="R205" s="208">
        <f>SUM(O205:Q205)</f>
        <v>148</v>
      </c>
      <c r="S205" s="189">
        <v>125</v>
      </c>
      <c r="T205" s="189">
        <v>155</v>
      </c>
      <c r="U205" s="189">
        <v>195</v>
      </c>
      <c r="V205" s="209">
        <f t="shared" ref="V205:V208" si="183">U205/E205</f>
        <v>0.61904761904761907</v>
      </c>
      <c r="W205" s="153"/>
      <c r="X205" s="153"/>
      <c r="Y205" s="134"/>
      <c r="Z205" s="279">
        <v>188</v>
      </c>
      <c r="AA205" s="50">
        <v>376</v>
      </c>
      <c r="AB205" s="279">
        <v>370</v>
      </c>
      <c r="AC205" s="281">
        <v>178</v>
      </c>
      <c r="AD205" s="50">
        <v>548</v>
      </c>
    </row>
    <row r="206" spans="1:30" s="12" customFormat="1" ht="16.5">
      <c r="A206" s="66" t="s">
        <v>181</v>
      </c>
      <c r="B206" s="66" t="s">
        <v>113</v>
      </c>
      <c r="C206" s="66" t="str">
        <f t="shared" si="174"/>
        <v>HUGGIES SUPREMEMEDIANO3</v>
      </c>
      <c r="D206" s="82">
        <v>3</v>
      </c>
      <c r="E206" s="68">
        <v>315</v>
      </c>
      <c r="F206" s="193">
        <v>34.57</v>
      </c>
      <c r="G206" s="210">
        <v>548.38</v>
      </c>
      <c r="H206" s="193">
        <v>387.36</v>
      </c>
      <c r="I206" s="191">
        <v>15.31</v>
      </c>
      <c r="J206" s="193">
        <v>34.31</v>
      </c>
      <c r="K206" s="193">
        <v>0.01</v>
      </c>
      <c r="L206" s="193">
        <v>0.26</v>
      </c>
      <c r="M206" s="196">
        <v>2.2999999999999998</v>
      </c>
      <c r="N206" s="208">
        <f>SUM(K206:M206)</f>
        <v>2.57</v>
      </c>
      <c r="O206" s="191">
        <v>32</v>
      </c>
      <c r="P206" s="191">
        <v>43</v>
      </c>
      <c r="Q206" s="191">
        <v>54</v>
      </c>
      <c r="R206" s="208">
        <f>SUM(O206:Q206)</f>
        <v>129</v>
      </c>
      <c r="S206" s="189">
        <v>135</v>
      </c>
      <c r="T206" s="189">
        <v>170</v>
      </c>
      <c r="U206" s="189">
        <v>200</v>
      </c>
      <c r="V206" s="209">
        <f t="shared" si="183"/>
        <v>0.63492063492063489</v>
      </c>
      <c r="W206" s="153"/>
      <c r="X206" s="153"/>
      <c r="Y206" s="134"/>
      <c r="Z206" s="285">
        <v>190</v>
      </c>
      <c r="AA206" s="283">
        <v>380</v>
      </c>
      <c r="AB206" s="285">
        <v>369</v>
      </c>
      <c r="AC206" s="286">
        <v>178</v>
      </c>
      <c r="AD206" s="283">
        <v>547</v>
      </c>
    </row>
    <row r="207" spans="1:30" s="12" customFormat="1" ht="16.5">
      <c r="A207" s="66" t="s">
        <v>181</v>
      </c>
      <c r="B207" s="66" t="s">
        <v>113</v>
      </c>
      <c r="C207" s="66" t="str">
        <f t="shared" si="174"/>
        <v>HUGGIES SUPREMEMEDIANO4</v>
      </c>
      <c r="D207" s="82">
        <v>4</v>
      </c>
      <c r="E207" s="68">
        <v>315</v>
      </c>
      <c r="F207" s="86">
        <v>34.19</v>
      </c>
      <c r="G207" s="86">
        <v>564.03</v>
      </c>
      <c r="H207" s="86">
        <v>390.43</v>
      </c>
      <c r="I207" s="139"/>
      <c r="J207" s="86">
        <v>34.44</v>
      </c>
      <c r="K207" s="86">
        <v>0.03</v>
      </c>
      <c r="L207" s="86">
        <v>0.33</v>
      </c>
      <c r="M207" s="87">
        <v>2.4</v>
      </c>
      <c r="N207" s="208">
        <f>SUM(K207:M207)</f>
        <v>2.76</v>
      </c>
      <c r="O207" s="87">
        <v>21</v>
      </c>
      <c r="P207" s="87">
        <v>47</v>
      </c>
      <c r="Q207" s="87">
        <v>53</v>
      </c>
      <c r="R207" s="208">
        <f>SUM(O207:Q207)</f>
        <v>121</v>
      </c>
      <c r="S207" s="137">
        <v>135</v>
      </c>
      <c r="T207" s="137">
        <v>170</v>
      </c>
      <c r="U207" s="137">
        <v>205</v>
      </c>
      <c r="V207" s="209">
        <f t="shared" si="183"/>
        <v>0.65079365079365081</v>
      </c>
      <c r="W207" s="153"/>
      <c r="X207" s="153"/>
      <c r="Y207" s="134"/>
      <c r="Z207" s="97"/>
      <c r="AA207" s="98"/>
      <c r="AB207" s="97"/>
      <c r="AC207" s="99"/>
      <c r="AD207" s="98"/>
    </row>
    <row r="208" spans="1:30" s="12" customFormat="1" ht="17.25" thickBot="1">
      <c r="A208" s="66" t="s">
        <v>181</v>
      </c>
      <c r="B208" s="66" t="s">
        <v>113</v>
      </c>
      <c r="C208" s="66" t="str">
        <f t="shared" si="174"/>
        <v>HUGGIES SUPREMEMEDIANO5</v>
      </c>
      <c r="D208" s="100">
        <v>5</v>
      </c>
      <c r="E208" s="68">
        <v>315</v>
      </c>
      <c r="F208" s="86">
        <v>32.57</v>
      </c>
      <c r="G208" s="86">
        <v>574.70000000000005</v>
      </c>
      <c r="H208" s="86">
        <v>403.62</v>
      </c>
      <c r="I208" s="140"/>
      <c r="J208" s="86">
        <v>33.47</v>
      </c>
      <c r="K208" s="86">
        <v>0.03</v>
      </c>
      <c r="L208" s="86">
        <v>0.41</v>
      </c>
      <c r="M208" s="87">
        <v>2.64</v>
      </c>
      <c r="N208" s="208">
        <f>SUM(K208:M208)</f>
        <v>3.08</v>
      </c>
      <c r="O208" s="87">
        <v>22</v>
      </c>
      <c r="P208" s="87">
        <v>45</v>
      </c>
      <c r="Q208" s="87">
        <v>48</v>
      </c>
      <c r="R208" s="208">
        <f>SUM(O208:Q208)</f>
        <v>115</v>
      </c>
      <c r="S208" s="137">
        <v>140</v>
      </c>
      <c r="T208" s="137">
        <v>175</v>
      </c>
      <c r="U208" s="137">
        <v>210</v>
      </c>
      <c r="V208" s="209">
        <f t="shared" si="183"/>
        <v>0.66666666666666663</v>
      </c>
      <c r="W208" s="154"/>
      <c r="X208" s="154"/>
      <c r="Y208" s="134"/>
      <c r="Z208" s="102"/>
      <c r="AA208" s="103"/>
      <c r="AB208" s="102"/>
      <c r="AC208" s="104"/>
      <c r="AD208" s="103"/>
    </row>
    <row r="209" spans="1:30" s="12" customFormat="1" ht="15.75">
      <c r="A209" s="66" t="s">
        <v>181</v>
      </c>
      <c r="B209" s="66" t="s">
        <v>113</v>
      </c>
      <c r="C209" s="66" t="str">
        <f t="shared" si="174"/>
        <v>HUGGIES SUPREMEMEDIANOProm</v>
      </c>
      <c r="D209" s="105" t="s">
        <v>88</v>
      </c>
      <c r="E209" s="105" t="s">
        <v>88</v>
      </c>
      <c r="F209" s="106">
        <f t="shared" ref="F209:X209" si="184">AVERAGE(F204:F208)</f>
        <v>34.221999999999994</v>
      </c>
      <c r="G209" s="107">
        <f t="shared" si="184"/>
        <v>560.22399999999993</v>
      </c>
      <c r="H209" s="107">
        <f t="shared" si="184"/>
        <v>391.1</v>
      </c>
      <c r="I209" s="107">
        <f t="shared" si="184"/>
        <v>15.223333333333334</v>
      </c>
      <c r="J209" s="107">
        <f t="shared" si="184"/>
        <v>34.381999999999998</v>
      </c>
      <c r="K209" s="107">
        <f t="shared" si="184"/>
        <v>0.02</v>
      </c>
      <c r="L209" s="107">
        <f t="shared" si="184"/>
        <v>0.29199999999999998</v>
      </c>
      <c r="M209" s="107">
        <f t="shared" si="184"/>
        <v>2.4660000000000002</v>
      </c>
      <c r="N209" s="107">
        <f t="shared" si="184"/>
        <v>2.778</v>
      </c>
      <c r="O209" s="108">
        <f t="shared" si="184"/>
        <v>29.2</v>
      </c>
      <c r="P209" s="108">
        <f t="shared" si="184"/>
        <v>45.6</v>
      </c>
      <c r="Q209" s="108">
        <f t="shared" si="184"/>
        <v>53.6</v>
      </c>
      <c r="R209" s="108">
        <f t="shared" si="184"/>
        <v>128.4</v>
      </c>
      <c r="S209" s="108">
        <f t="shared" si="184"/>
        <v>134</v>
      </c>
      <c r="T209" s="108">
        <f t="shared" si="184"/>
        <v>167</v>
      </c>
      <c r="U209" s="108">
        <f t="shared" si="184"/>
        <v>201</v>
      </c>
      <c r="V209" s="109">
        <f t="shared" si="184"/>
        <v>0.63809523809523805</v>
      </c>
      <c r="W209" s="107">
        <f t="shared" si="184"/>
        <v>35.04</v>
      </c>
      <c r="X209" s="111">
        <f t="shared" si="184"/>
        <v>0.184</v>
      </c>
      <c r="Y209" s="112">
        <f>AVERAGE(F204:F208,J204:J208,W204:W208)</f>
        <v>34.369090909090907</v>
      </c>
      <c r="Z209" s="113">
        <f t="shared" ref="Z209" si="185">AVERAGE(Z204:Z208)</f>
        <v>189.33333333333334</v>
      </c>
      <c r="AA209" s="113">
        <f t="shared" ref="AA209" si="186">AVERAGE(AA204:AA208)</f>
        <v>378.66666666666669</v>
      </c>
      <c r="AB209" s="113">
        <f>AVERAGE(AB204:AB208)</f>
        <v>370.33333333333331</v>
      </c>
      <c r="AC209" s="113">
        <f>AVERAGE(AC204:AC208)</f>
        <v>178</v>
      </c>
      <c r="AD209" s="113">
        <f>AVERAGE(AD204:AD208)</f>
        <v>548.33333333333337</v>
      </c>
    </row>
    <row r="210" spans="1:30" s="12" customFormat="1" ht="15.75">
      <c r="A210" s="66" t="s">
        <v>181</v>
      </c>
      <c r="B210" s="66" t="s">
        <v>113</v>
      </c>
      <c r="C210" s="66" t="str">
        <f t="shared" si="174"/>
        <v>HUGGIES SUPREMEMEDIANOMáx</v>
      </c>
      <c r="D210" s="114" t="s">
        <v>111</v>
      </c>
      <c r="E210" s="114" t="s">
        <v>111</v>
      </c>
      <c r="F210" s="115">
        <f t="shared" ref="F210:X210" si="187">MAX(F204:F208)</f>
        <v>35.19</v>
      </c>
      <c r="G210" s="116">
        <f t="shared" si="187"/>
        <v>574.70000000000005</v>
      </c>
      <c r="H210" s="116">
        <f t="shared" si="187"/>
        <v>403.62</v>
      </c>
      <c r="I210" s="116">
        <f t="shared" si="187"/>
        <v>15.31</v>
      </c>
      <c r="J210" s="116">
        <f t="shared" si="187"/>
        <v>34.85</v>
      </c>
      <c r="K210" s="116">
        <f t="shared" si="187"/>
        <v>0.03</v>
      </c>
      <c r="L210" s="116">
        <f t="shared" si="187"/>
        <v>0.41</v>
      </c>
      <c r="M210" s="116">
        <f t="shared" si="187"/>
        <v>2.96</v>
      </c>
      <c r="N210" s="116">
        <f t="shared" si="187"/>
        <v>3.18</v>
      </c>
      <c r="O210" s="117">
        <f t="shared" si="187"/>
        <v>39</v>
      </c>
      <c r="P210" s="117">
        <f t="shared" si="187"/>
        <v>49</v>
      </c>
      <c r="Q210" s="117">
        <f t="shared" si="187"/>
        <v>60</v>
      </c>
      <c r="R210" s="117">
        <f t="shared" si="187"/>
        <v>148</v>
      </c>
      <c r="S210" s="117">
        <f t="shared" si="187"/>
        <v>140</v>
      </c>
      <c r="T210" s="117">
        <f t="shared" si="187"/>
        <v>175</v>
      </c>
      <c r="U210" s="117">
        <f t="shared" si="187"/>
        <v>210</v>
      </c>
      <c r="V210" s="116">
        <f t="shared" si="187"/>
        <v>0.66666666666666663</v>
      </c>
      <c r="W210" s="116">
        <f t="shared" si="187"/>
        <v>35.04</v>
      </c>
      <c r="X210" s="120">
        <f t="shared" si="187"/>
        <v>0.184</v>
      </c>
      <c r="Y210" s="121">
        <f>MAX(F204:F208,J204:J208,W204:W208)</f>
        <v>35.19</v>
      </c>
      <c r="Z210" s="119">
        <f t="shared" ref="Z210:AA210" si="188">MAX(Z204:Z208)</f>
        <v>190</v>
      </c>
      <c r="AA210" s="119">
        <f t="shared" si="188"/>
        <v>380</v>
      </c>
      <c r="AB210" s="119">
        <f>MAX(AB204:AB208)</f>
        <v>372</v>
      </c>
      <c r="AC210" s="119">
        <f>MAX(AC204:AC208)</f>
        <v>178</v>
      </c>
      <c r="AD210" s="119">
        <f>MAX(AD204:AD208)</f>
        <v>550</v>
      </c>
    </row>
    <row r="211" spans="1:30" s="12" customFormat="1" ht="16.5" thickBot="1">
      <c r="A211" s="66" t="s">
        <v>181</v>
      </c>
      <c r="B211" s="66" t="s">
        <v>113</v>
      </c>
      <c r="C211" s="66" t="str">
        <f t="shared" si="174"/>
        <v>HUGGIES SUPREMEMEDIANOMín</v>
      </c>
      <c r="D211" s="122" t="s">
        <v>115</v>
      </c>
      <c r="E211" s="114" t="s">
        <v>115</v>
      </c>
      <c r="F211" s="115">
        <f t="shared" ref="F211:X211" si="189">MIN(F204:F208)</f>
        <v>32.57</v>
      </c>
      <c r="G211" s="116">
        <f t="shared" si="189"/>
        <v>548.38</v>
      </c>
      <c r="H211" s="116">
        <f t="shared" si="189"/>
        <v>375.58</v>
      </c>
      <c r="I211" s="116">
        <f t="shared" si="189"/>
        <v>15.11</v>
      </c>
      <c r="J211" s="116">
        <f t="shared" si="189"/>
        <v>33.47</v>
      </c>
      <c r="K211" s="116">
        <f t="shared" si="189"/>
        <v>0.01</v>
      </c>
      <c r="L211" s="116">
        <f t="shared" si="189"/>
        <v>0.2</v>
      </c>
      <c r="M211" s="116">
        <f t="shared" si="189"/>
        <v>2.0299999999999998</v>
      </c>
      <c r="N211" s="116">
        <f t="shared" si="189"/>
        <v>2.2999999999999998</v>
      </c>
      <c r="O211" s="117">
        <f t="shared" si="189"/>
        <v>21</v>
      </c>
      <c r="P211" s="117">
        <f t="shared" si="189"/>
        <v>43</v>
      </c>
      <c r="Q211" s="117">
        <f t="shared" si="189"/>
        <v>48</v>
      </c>
      <c r="R211" s="117">
        <f t="shared" si="189"/>
        <v>115</v>
      </c>
      <c r="S211" s="117">
        <f t="shared" si="189"/>
        <v>125</v>
      </c>
      <c r="T211" s="117">
        <f t="shared" si="189"/>
        <v>155</v>
      </c>
      <c r="U211" s="117">
        <f t="shared" si="189"/>
        <v>195</v>
      </c>
      <c r="V211" s="160">
        <f t="shared" si="189"/>
        <v>0.61904761904761907</v>
      </c>
      <c r="W211" s="116">
        <f t="shared" si="189"/>
        <v>35.04</v>
      </c>
      <c r="X211" s="120">
        <f t="shared" si="189"/>
        <v>0.184</v>
      </c>
      <c r="Y211" s="121">
        <f>MIN(F204:F208,J204:J208,W204:W208)</f>
        <v>32.57</v>
      </c>
      <c r="Z211" s="124">
        <f t="shared" ref="Z211:AA211" si="190">MIN(Z204:Z208)</f>
        <v>188</v>
      </c>
      <c r="AA211" s="124">
        <f t="shared" si="190"/>
        <v>376</v>
      </c>
      <c r="AB211" s="124">
        <f>MIN(AB204:AB208)</f>
        <v>369</v>
      </c>
      <c r="AC211" s="124">
        <f>MIN(AC204:AC208)</f>
        <v>178</v>
      </c>
      <c r="AD211" s="124">
        <f>MIN(AD204:AD208)</f>
        <v>547</v>
      </c>
    </row>
    <row r="212" spans="1:30" s="12" customFormat="1" ht="17.25" thickBot="1">
      <c r="A212" s="66" t="s">
        <v>181</v>
      </c>
      <c r="B212" s="66" t="s">
        <v>116</v>
      </c>
      <c r="C212" s="66" t="str">
        <f t="shared" si="174"/>
        <v>HUGGIES SUPREMEGRANDE1</v>
      </c>
      <c r="D212" s="67">
        <v>1</v>
      </c>
      <c r="E212" s="68">
        <v>370</v>
      </c>
      <c r="F212" s="195">
        <v>35.090000000000003</v>
      </c>
      <c r="G212" s="195">
        <v>560.01</v>
      </c>
      <c r="H212" s="231">
        <v>374.38</v>
      </c>
      <c r="I212" s="191">
        <v>14.25</v>
      </c>
      <c r="J212" s="193">
        <v>35.18</v>
      </c>
      <c r="K212" s="210">
        <v>0.04</v>
      </c>
      <c r="L212" s="210">
        <v>0.49</v>
      </c>
      <c r="M212" s="196">
        <v>1.82</v>
      </c>
      <c r="N212" s="198">
        <f>SUM(K212:M212)</f>
        <v>2.35</v>
      </c>
      <c r="O212" s="196">
        <v>33</v>
      </c>
      <c r="P212" s="196">
        <v>45</v>
      </c>
      <c r="Q212" s="196">
        <v>55</v>
      </c>
      <c r="R212" s="199">
        <f>SUM(O212:Q212)</f>
        <v>133</v>
      </c>
      <c r="S212" s="196">
        <v>130</v>
      </c>
      <c r="T212" s="196">
        <v>160</v>
      </c>
      <c r="U212" s="196">
        <v>235</v>
      </c>
      <c r="V212" s="209">
        <f>U212/E212</f>
        <v>0.63513513513513509</v>
      </c>
      <c r="W212" s="196">
        <v>35.54</v>
      </c>
      <c r="X212" s="200">
        <v>0.191</v>
      </c>
      <c r="Y212" s="134"/>
      <c r="Z212" s="278">
        <v>198</v>
      </c>
      <c r="AA212" s="48">
        <v>396</v>
      </c>
      <c r="AB212" s="278">
        <v>400</v>
      </c>
      <c r="AC212" s="280">
        <v>178</v>
      </c>
      <c r="AD212" s="48">
        <v>578</v>
      </c>
    </row>
    <row r="213" spans="1:30" s="12" customFormat="1" ht="16.5">
      <c r="A213" s="66" t="s">
        <v>181</v>
      </c>
      <c r="B213" s="66" t="s">
        <v>116</v>
      </c>
      <c r="C213" s="66" t="str">
        <f t="shared" si="174"/>
        <v>HUGGIES SUPREMEGRANDE2</v>
      </c>
      <c r="D213" s="82">
        <v>2</v>
      </c>
      <c r="E213" s="68">
        <v>370</v>
      </c>
      <c r="F213" s="195">
        <v>35.479999999999997</v>
      </c>
      <c r="G213" s="195">
        <v>580.11</v>
      </c>
      <c r="H213" s="195">
        <v>355.83</v>
      </c>
      <c r="I213" s="191">
        <v>14.22</v>
      </c>
      <c r="J213" s="193">
        <v>35.47</v>
      </c>
      <c r="K213" s="210">
        <v>0.05</v>
      </c>
      <c r="L213" s="193">
        <v>0.46</v>
      </c>
      <c r="M213" s="196">
        <v>2.66</v>
      </c>
      <c r="N213" s="198">
        <f>SUM(K213:M213)</f>
        <v>3.17</v>
      </c>
      <c r="O213" s="196">
        <v>36</v>
      </c>
      <c r="P213" s="196">
        <v>51</v>
      </c>
      <c r="Q213" s="196">
        <v>61</v>
      </c>
      <c r="R213" s="199">
        <f>SUM(O213:Q213)</f>
        <v>148</v>
      </c>
      <c r="S213" s="196">
        <v>135</v>
      </c>
      <c r="T213" s="196">
        <v>165</v>
      </c>
      <c r="U213" s="196">
        <v>220</v>
      </c>
      <c r="V213" s="209">
        <f t="shared" ref="V213:V216" si="191">U213/E213</f>
        <v>0.59459459459459463</v>
      </c>
      <c r="W213" s="153"/>
      <c r="X213" s="153"/>
      <c r="Y213" s="134"/>
      <c r="Z213" s="279">
        <v>200</v>
      </c>
      <c r="AA213" s="50">
        <v>400</v>
      </c>
      <c r="AB213" s="279">
        <v>398</v>
      </c>
      <c r="AC213" s="281">
        <v>178</v>
      </c>
      <c r="AD213" s="50">
        <v>576</v>
      </c>
    </row>
    <row r="214" spans="1:30" s="12" customFormat="1" ht="16.5">
      <c r="A214" s="66" t="s">
        <v>181</v>
      </c>
      <c r="B214" s="66" t="s">
        <v>116</v>
      </c>
      <c r="C214" s="66" t="str">
        <f t="shared" si="174"/>
        <v>HUGGIES SUPREMEGRANDE3</v>
      </c>
      <c r="D214" s="82">
        <v>3</v>
      </c>
      <c r="E214" s="68">
        <v>370</v>
      </c>
      <c r="F214" s="231">
        <v>35</v>
      </c>
      <c r="G214" s="195">
        <v>541.4</v>
      </c>
      <c r="H214" s="195">
        <v>335.26</v>
      </c>
      <c r="I214" s="191">
        <v>14.14</v>
      </c>
      <c r="J214" s="193">
        <v>35.49</v>
      </c>
      <c r="K214" s="210">
        <v>0.03</v>
      </c>
      <c r="L214" s="193">
        <v>0.35</v>
      </c>
      <c r="M214" s="196">
        <v>1.64</v>
      </c>
      <c r="N214" s="198">
        <f>SUM(K214:M214)</f>
        <v>2.02</v>
      </c>
      <c r="O214" s="196">
        <v>35</v>
      </c>
      <c r="P214" s="196">
        <v>50</v>
      </c>
      <c r="Q214" s="196">
        <v>58</v>
      </c>
      <c r="R214" s="199">
        <f>SUM(O214:Q214)</f>
        <v>143</v>
      </c>
      <c r="S214" s="196">
        <v>130</v>
      </c>
      <c r="T214" s="196">
        <v>160</v>
      </c>
      <c r="U214" s="196">
        <v>230</v>
      </c>
      <c r="V214" s="209">
        <f t="shared" si="191"/>
        <v>0.6216216216216216</v>
      </c>
      <c r="W214" s="153"/>
      <c r="X214" s="153"/>
      <c r="Y214" s="134"/>
      <c r="Z214" s="285">
        <v>198</v>
      </c>
      <c r="AA214" s="283">
        <v>396</v>
      </c>
      <c r="AB214" s="285">
        <v>398</v>
      </c>
      <c r="AC214" s="286">
        <v>178</v>
      </c>
      <c r="AD214" s="283">
        <v>576</v>
      </c>
    </row>
    <row r="215" spans="1:30" s="12" customFormat="1" ht="16.5">
      <c r="A215" s="66" t="s">
        <v>181</v>
      </c>
      <c r="B215" s="66" t="s">
        <v>116</v>
      </c>
      <c r="C215" s="66" t="str">
        <f t="shared" si="174"/>
        <v>HUGGIES SUPREMEGRANDE4</v>
      </c>
      <c r="D215" s="82">
        <v>4</v>
      </c>
      <c r="E215" s="68">
        <v>370</v>
      </c>
      <c r="F215" s="86">
        <v>34.520000000000003</v>
      </c>
      <c r="G215" s="86">
        <v>528.66999999999996</v>
      </c>
      <c r="H215" s="84">
        <v>334.33</v>
      </c>
      <c r="I215" s="139"/>
      <c r="J215" s="86">
        <v>35.69</v>
      </c>
      <c r="K215" s="84">
        <v>0.04</v>
      </c>
      <c r="L215" s="84">
        <v>0.53</v>
      </c>
      <c r="M215" s="87">
        <v>2.1</v>
      </c>
      <c r="N215" s="198">
        <f>SUM(K215:M215)</f>
        <v>2.67</v>
      </c>
      <c r="O215" s="87">
        <v>31</v>
      </c>
      <c r="P215" s="87">
        <v>40</v>
      </c>
      <c r="Q215" s="87">
        <v>46</v>
      </c>
      <c r="R215" s="199">
        <f>SUM(O215:Q215)</f>
        <v>117</v>
      </c>
      <c r="S215" s="87">
        <v>135</v>
      </c>
      <c r="T215" s="87">
        <v>165</v>
      </c>
      <c r="U215" s="87">
        <v>235</v>
      </c>
      <c r="V215" s="209">
        <f t="shared" si="191"/>
        <v>0.63513513513513509</v>
      </c>
      <c r="W215" s="153"/>
      <c r="X215" s="153"/>
      <c r="Y215" s="134"/>
      <c r="Z215" s="97"/>
      <c r="AA215" s="98"/>
      <c r="AB215" s="97"/>
      <c r="AC215" s="99"/>
      <c r="AD215" s="98"/>
    </row>
    <row r="216" spans="1:30" s="12" customFormat="1" ht="17.25" thickBot="1">
      <c r="A216" s="66" t="s">
        <v>181</v>
      </c>
      <c r="B216" s="66" t="s">
        <v>116</v>
      </c>
      <c r="C216" s="66" t="str">
        <f t="shared" si="174"/>
        <v>HUGGIES SUPREMEGRANDE5</v>
      </c>
      <c r="D216" s="100">
        <v>5</v>
      </c>
      <c r="E216" s="68">
        <v>370</v>
      </c>
      <c r="F216" s="86">
        <v>35.5</v>
      </c>
      <c r="G216" s="86">
        <v>559.52</v>
      </c>
      <c r="H216" s="86">
        <v>359.31</v>
      </c>
      <c r="I216" s="140"/>
      <c r="J216" s="86">
        <v>35.479999999999997</v>
      </c>
      <c r="K216" s="84">
        <v>0.03</v>
      </c>
      <c r="L216" s="86">
        <v>0.43</v>
      </c>
      <c r="M216" s="87">
        <v>1.49</v>
      </c>
      <c r="N216" s="198">
        <f>SUM(K216:M216)</f>
        <v>1.95</v>
      </c>
      <c r="O216" s="87">
        <v>35</v>
      </c>
      <c r="P216" s="87">
        <v>55</v>
      </c>
      <c r="Q216" s="87">
        <v>65</v>
      </c>
      <c r="R216" s="199">
        <f>SUM(O216:Q216)</f>
        <v>155</v>
      </c>
      <c r="S216" s="87">
        <v>135</v>
      </c>
      <c r="T216" s="87">
        <v>160</v>
      </c>
      <c r="U216" s="87">
        <v>220</v>
      </c>
      <c r="V216" s="209">
        <f t="shared" si="191"/>
        <v>0.59459459459459463</v>
      </c>
      <c r="W216" s="154"/>
      <c r="X216" s="154"/>
      <c r="Y216" s="134"/>
      <c r="Z216" s="102"/>
      <c r="AA216" s="103"/>
      <c r="AB216" s="102"/>
      <c r="AC216" s="104"/>
      <c r="AD216" s="103"/>
    </row>
    <row r="217" spans="1:30" s="12" customFormat="1" ht="15.75">
      <c r="A217" s="66" t="s">
        <v>181</v>
      </c>
      <c r="B217" s="66" t="s">
        <v>116</v>
      </c>
      <c r="C217" s="66" t="str">
        <f t="shared" si="174"/>
        <v>HUGGIES SUPREMEGRANDEProm</v>
      </c>
      <c r="D217" s="105" t="s">
        <v>88</v>
      </c>
      <c r="E217" s="105" t="s">
        <v>88</v>
      </c>
      <c r="F217" s="106">
        <f t="shared" ref="F217:X217" si="192">AVERAGE(F212:F216)</f>
        <v>35.118000000000002</v>
      </c>
      <c r="G217" s="107">
        <f t="shared" si="192"/>
        <v>553.94200000000001</v>
      </c>
      <c r="H217" s="107">
        <f t="shared" si="192"/>
        <v>351.822</v>
      </c>
      <c r="I217" s="107">
        <f t="shared" si="192"/>
        <v>14.203333333333333</v>
      </c>
      <c r="J217" s="107">
        <f t="shared" si="192"/>
        <v>35.462000000000003</v>
      </c>
      <c r="K217" s="107">
        <f t="shared" si="192"/>
        <v>3.7999999999999999E-2</v>
      </c>
      <c r="L217" s="107">
        <f t="shared" si="192"/>
        <v>0.45199999999999996</v>
      </c>
      <c r="M217" s="107">
        <f t="shared" si="192"/>
        <v>1.9420000000000002</v>
      </c>
      <c r="N217" s="107">
        <f t="shared" si="192"/>
        <v>2.4319999999999995</v>
      </c>
      <c r="O217" s="108">
        <f t="shared" si="192"/>
        <v>34</v>
      </c>
      <c r="P217" s="108">
        <f t="shared" si="192"/>
        <v>48.2</v>
      </c>
      <c r="Q217" s="108">
        <f t="shared" si="192"/>
        <v>57</v>
      </c>
      <c r="R217" s="108">
        <f t="shared" si="192"/>
        <v>139.19999999999999</v>
      </c>
      <c r="S217" s="108">
        <f t="shared" si="192"/>
        <v>133</v>
      </c>
      <c r="T217" s="108">
        <f t="shared" si="192"/>
        <v>162</v>
      </c>
      <c r="U217" s="108">
        <f t="shared" si="192"/>
        <v>228</v>
      </c>
      <c r="V217" s="109">
        <f t="shared" si="192"/>
        <v>0.61621621621621625</v>
      </c>
      <c r="W217" s="107">
        <f t="shared" si="192"/>
        <v>35.54</v>
      </c>
      <c r="X217" s="111">
        <f t="shared" si="192"/>
        <v>0.191</v>
      </c>
      <c r="Y217" s="112">
        <f>AVERAGE(F212:F216,J212:J216,W212:W216)</f>
        <v>35.31272727272728</v>
      </c>
      <c r="Z217" s="113">
        <f t="shared" ref="Z217" si="193">AVERAGE(Z212:Z216)</f>
        <v>198.66666666666666</v>
      </c>
      <c r="AA217" s="113">
        <f t="shared" ref="AA217" si="194">AVERAGE(AA212:AA216)</f>
        <v>397.33333333333331</v>
      </c>
      <c r="AB217" s="113">
        <f>AVERAGE(AB212:AB216)</f>
        <v>398.66666666666669</v>
      </c>
      <c r="AC217" s="113">
        <f>AVERAGE(AC212:AC216)</f>
        <v>178</v>
      </c>
      <c r="AD217" s="113">
        <f>AVERAGE(AD212:AD216)</f>
        <v>576.66666666666663</v>
      </c>
    </row>
    <row r="218" spans="1:30" s="12" customFormat="1" ht="15.75">
      <c r="A218" s="66" t="s">
        <v>181</v>
      </c>
      <c r="B218" s="66" t="s">
        <v>116</v>
      </c>
      <c r="C218" s="66" t="str">
        <f t="shared" si="174"/>
        <v>HUGGIES SUPREMEGRANDEMáx</v>
      </c>
      <c r="D218" s="114" t="s">
        <v>111</v>
      </c>
      <c r="E218" s="114" t="s">
        <v>111</v>
      </c>
      <c r="F218" s="115">
        <f t="shared" ref="F218:X218" si="195">MAX(F212:F216)</f>
        <v>35.5</v>
      </c>
      <c r="G218" s="116">
        <f t="shared" si="195"/>
        <v>580.11</v>
      </c>
      <c r="H218" s="116">
        <f t="shared" si="195"/>
        <v>374.38</v>
      </c>
      <c r="I218" s="116">
        <f t="shared" si="195"/>
        <v>14.25</v>
      </c>
      <c r="J218" s="116">
        <f t="shared" si="195"/>
        <v>35.69</v>
      </c>
      <c r="K218" s="116">
        <f t="shared" si="195"/>
        <v>0.05</v>
      </c>
      <c r="L218" s="116">
        <f t="shared" si="195"/>
        <v>0.53</v>
      </c>
      <c r="M218" s="116">
        <f t="shared" si="195"/>
        <v>2.66</v>
      </c>
      <c r="N218" s="116">
        <f t="shared" si="195"/>
        <v>3.17</v>
      </c>
      <c r="O218" s="117">
        <f t="shared" si="195"/>
        <v>36</v>
      </c>
      <c r="P218" s="117">
        <f t="shared" si="195"/>
        <v>55</v>
      </c>
      <c r="Q218" s="117">
        <f t="shared" si="195"/>
        <v>65</v>
      </c>
      <c r="R218" s="117">
        <f t="shared" si="195"/>
        <v>155</v>
      </c>
      <c r="S218" s="117">
        <f t="shared" si="195"/>
        <v>135</v>
      </c>
      <c r="T218" s="117">
        <f t="shared" si="195"/>
        <v>165</v>
      </c>
      <c r="U218" s="117">
        <f t="shared" si="195"/>
        <v>235</v>
      </c>
      <c r="V218" s="116">
        <f t="shared" si="195"/>
        <v>0.63513513513513509</v>
      </c>
      <c r="W218" s="116">
        <f t="shared" si="195"/>
        <v>35.54</v>
      </c>
      <c r="X218" s="120">
        <f t="shared" si="195"/>
        <v>0.191</v>
      </c>
      <c r="Y218" s="121">
        <f>MAX(F212:F216,J212:J216,W212:W216)</f>
        <v>35.69</v>
      </c>
      <c r="Z218" s="119">
        <f t="shared" ref="Z218:AA218" si="196">MAX(Z212:Z216)</f>
        <v>200</v>
      </c>
      <c r="AA218" s="119">
        <f t="shared" si="196"/>
        <v>400</v>
      </c>
      <c r="AB218" s="119">
        <f>MAX(AB212:AB216)</f>
        <v>400</v>
      </c>
      <c r="AC218" s="119">
        <f>MAX(AC212:AC216)</f>
        <v>178</v>
      </c>
      <c r="AD218" s="119">
        <f>MAX(AD212:AD216)</f>
        <v>578</v>
      </c>
    </row>
    <row r="219" spans="1:30" s="12" customFormat="1" ht="16.5" thickBot="1">
      <c r="A219" s="66" t="s">
        <v>181</v>
      </c>
      <c r="B219" s="66" t="s">
        <v>116</v>
      </c>
      <c r="C219" s="66" t="str">
        <f t="shared" si="174"/>
        <v>HUGGIES SUPREMEGRANDEMín</v>
      </c>
      <c r="D219" s="122" t="s">
        <v>115</v>
      </c>
      <c r="E219" s="114" t="s">
        <v>115</v>
      </c>
      <c r="F219" s="115">
        <f t="shared" ref="F219:X219" si="197">MIN(F212:F216)</f>
        <v>34.520000000000003</v>
      </c>
      <c r="G219" s="116">
        <f t="shared" si="197"/>
        <v>528.66999999999996</v>
      </c>
      <c r="H219" s="116">
        <f t="shared" si="197"/>
        <v>334.33</v>
      </c>
      <c r="I219" s="116">
        <f t="shared" si="197"/>
        <v>14.14</v>
      </c>
      <c r="J219" s="116">
        <f t="shared" si="197"/>
        <v>35.18</v>
      </c>
      <c r="K219" s="116">
        <f t="shared" si="197"/>
        <v>0.03</v>
      </c>
      <c r="L219" s="116">
        <f t="shared" si="197"/>
        <v>0.35</v>
      </c>
      <c r="M219" s="116">
        <f t="shared" si="197"/>
        <v>1.49</v>
      </c>
      <c r="N219" s="116">
        <f t="shared" si="197"/>
        <v>1.95</v>
      </c>
      <c r="O219" s="117">
        <f t="shared" si="197"/>
        <v>31</v>
      </c>
      <c r="P219" s="117">
        <f t="shared" si="197"/>
        <v>40</v>
      </c>
      <c r="Q219" s="117">
        <f t="shared" si="197"/>
        <v>46</v>
      </c>
      <c r="R219" s="117">
        <f t="shared" si="197"/>
        <v>117</v>
      </c>
      <c r="S219" s="117">
        <f t="shared" si="197"/>
        <v>130</v>
      </c>
      <c r="T219" s="117">
        <f t="shared" si="197"/>
        <v>160</v>
      </c>
      <c r="U219" s="117">
        <f t="shared" si="197"/>
        <v>220</v>
      </c>
      <c r="V219" s="160">
        <f t="shared" si="197"/>
        <v>0.59459459459459463</v>
      </c>
      <c r="W219" s="116">
        <f t="shared" si="197"/>
        <v>35.54</v>
      </c>
      <c r="X219" s="120">
        <f t="shared" si="197"/>
        <v>0.191</v>
      </c>
      <c r="Y219" s="121">
        <f>MIN(F212:F216,J212:J216,W212:W216)</f>
        <v>34.520000000000003</v>
      </c>
      <c r="Z219" s="124">
        <f t="shared" ref="Z219:AA219" si="198">MIN(Z212:Z216)</f>
        <v>198</v>
      </c>
      <c r="AA219" s="124">
        <f t="shared" si="198"/>
        <v>396</v>
      </c>
      <c r="AB219" s="124">
        <f>MIN(AB212:AB216)</f>
        <v>398</v>
      </c>
      <c r="AC219" s="124">
        <f>MIN(AC212:AC216)</f>
        <v>178</v>
      </c>
      <c r="AD219" s="124">
        <f>MIN(AD212:AD216)</f>
        <v>576</v>
      </c>
    </row>
    <row r="220" spans="1:30" s="12" customFormat="1" ht="17.25" thickBot="1">
      <c r="A220" s="66" t="s">
        <v>181</v>
      </c>
      <c r="B220" s="66" t="s">
        <v>118</v>
      </c>
      <c r="C220" s="66" t="str">
        <f t="shared" si="174"/>
        <v>HUGGIES SUPREMEEXTRA GRANDE1</v>
      </c>
      <c r="D220" s="67">
        <v>1</v>
      </c>
      <c r="E220" s="68">
        <v>405</v>
      </c>
      <c r="F220" s="210">
        <v>39.58</v>
      </c>
      <c r="G220" s="193">
        <v>607.38</v>
      </c>
      <c r="H220" s="193">
        <v>399.52</v>
      </c>
      <c r="I220" s="191">
        <v>15.7</v>
      </c>
      <c r="J220" s="196">
        <v>39.26</v>
      </c>
      <c r="K220" s="197">
        <v>0.03</v>
      </c>
      <c r="L220" s="196">
        <v>0.54</v>
      </c>
      <c r="M220" s="196">
        <v>1.86</v>
      </c>
      <c r="N220" s="199">
        <f>SUM(K220:M220)</f>
        <v>2.4300000000000002</v>
      </c>
      <c r="O220" s="196">
        <v>42</v>
      </c>
      <c r="P220" s="196">
        <v>51</v>
      </c>
      <c r="Q220" s="196">
        <v>58</v>
      </c>
      <c r="R220" s="199">
        <f>SUM(O220:Q220)</f>
        <v>151</v>
      </c>
      <c r="S220" s="202">
        <v>170</v>
      </c>
      <c r="T220" s="202">
        <v>210</v>
      </c>
      <c r="U220" s="202">
        <v>265</v>
      </c>
      <c r="V220" s="209">
        <f>U220/E220</f>
        <v>0.65432098765432101</v>
      </c>
      <c r="W220" s="196">
        <v>40.89</v>
      </c>
      <c r="X220" s="200">
        <v>0.19500000000000001</v>
      </c>
      <c r="Y220" s="134"/>
      <c r="Z220" s="278">
        <v>210</v>
      </c>
      <c r="AA220" s="48">
        <v>420</v>
      </c>
      <c r="AB220" s="278">
        <v>410</v>
      </c>
      <c r="AC220" s="280">
        <v>200</v>
      </c>
      <c r="AD220" s="48">
        <v>610</v>
      </c>
    </row>
    <row r="221" spans="1:30" s="12" customFormat="1" ht="16.5">
      <c r="A221" s="66" t="s">
        <v>181</v>
      </c>
      <c r="B221" s="66" t="s">
        <v>118</v>
      </c>
      <c r="C221" s="66" t="str">
        <f t="shared" si="174"/>
        <v>HUGGIES SUPREMEEXTRA GRANDE2</v>
      </c>
      <c r="D221" s="82">
        <v>2</v>
      </c>
      <c r="E221" s="68">
        <v>405</v>
      </c>
      <c r="F221" s="193">
        <v>40.74</v>
      </c>
      <c r="G221" s="193">
        <v>631.39</v>
      </c>
      <c r="H221" s="193">
        <v>413.25</v>
      </c>
      <c r="I221" s="191">
        <v>15.71</v>
      </c>
      <c r="J221" s="196">
        <v>41.36</v>
      </c>
      <c r="K221" s="197">
        <v>0.02</v>
      </c>
      <c r="L221" s="197">
        <v>0.19</v>
      </c>
      <c r="M221" s="197">
        <v>1.66</v>
      </c>
      <c r="N221" s="199">
        <f>SUM(K221:M221)</f>
        <v>1.8699999999999999</v>
      </c>
      <c r="O221" s="196">
        <v>42</v>
      </c>
      <c r="P221" s="196">
        <v>49</v>
      </c>
      <c r="Q221" s="196">
        <v>57</v>
      </c>
      <c r="R221" s="199">
        <f>SUM(O221:Q221)</f>
        <v>148</v>
      </c>
      <c r="S221" s="202">
        <v>160</v>
      </c>
      <c r="T221" s="202">
        <v>195</v>
      </c>
      <c r="U221" s="202">
        <v>260</v>
      </c>
      <c r="V221" s="209">
        <f t="shared" ref="V221:V224" si="199">U221/E221</f>
        <v>0.64197530864197527</v>
      </c>
      <c r="W221" s="153"/>
      <c r="X221" s="153"/>
      <c r="Y221" s="134"/>
      <c r="Z221" s="279">
        <v>210</v>
      </c>
      <c r="AA221" s="50">
        <v>420</v>
      </c>
      <c r="AB221" s="279">
        <v>411</v>
      </c>
      <c r="AC221" s="281">
        <v>200</v>
      </c>
      <c r="AD221" s="50">
        <v>611</v>
      </c>
    </row>
    <row r="222" spans="1:30" s="12" customFormat="1" ht="16.5">
      <c r="A222" s="66" t="s">
        <v>181</v>
      </c>
      <c r="B222" s="66" t="s">
        <v>118</v>
      </c>
      <c r="C222" s="66" t="str">
        <f t="shared" si="174"/>
        <v>HUGGIES SUPREMEEXTRA GRANDE3</v>
      </c>
      <c r="D222" s="82">
        <v>3</v>
      </c>
      <c r="E222" s="68">
        <v>405</v>
      </c>
      <c r="F222" s="210">
        <v>40.4</v>
      </c>
      <c r="G222" s="193">
        <v>633.14</v>
      </c>
      <c r="H222" s="193">
        <v>420.29</v>
      </c>
      <c r="I222" s="191">
        <v>15.64</v>
      </c>
      <c r="J222" s="196">
        <v>40.67</v>
      </c>
      <c r="K222" s="197">
        <v>0.05</v>
      </c>
      <c r="L222" s="196">
        <v>0.13</v>
      </c>
      <c r="M222" s="196">
        <v>2.12</v>
      </c>
      <c r="N222" s="199">
        <f>SUM(K222:M222)</f>
        <v>2.3000000000000003</v>
      </c>
      <c r="O222" s="196">
        <v>43</v>
      </c>
      <c r="P222" s="196">
        <v>46</v>
      </c>
      <c r="Q222" s="196">
        <v>60</v>
      </c>
      <c r="R222" s="199">
        <f>SUM(O222:Q222)</f>
        <v>149</v>
      </c>
      <c r="S222" s="202">
        <v>160</v>
      </c>
      <c r="T222" s="202">
        <v>195</v>
      </c>
      <c r="U222" s="202">
        <v>260</v>
      </c>
      <c r="V222" s="209">
        <f t="shared" si="199"/>
        <v>0.64197530864197527</v>
      </c>
      <c r="W222" s="153"/>
      <c r="X222" s="153"/>
      <c r="Y222" s="134"/>
      <c r="Z222" s="285">
        <v>209</v>
      </c>
      <c r="AA222" s="283">
        <v>418</v>
      </c>
      <c r="AB222" s="285">
        <v>410</v>
      </c>
      <c r="AC222" s="286">
        <v>200</v>
      </c>
      <c r="AD222" s="283">
        <v>610</v>
      </c>
    </row>
    <row r="223" spans="1:30" s="12" customFormat="1" ht="16.5">
      <c r="A223" s="66" t="s">
        <v>181</v>
      </c>
      <c r="B223" s="66" t="s">
        <v>118</v>
      </c>
      <c r="C223" s="66" t="str">
        <f t="shared" si="174"/>
        <v>HUGGIES SUPREMEEXTRA GRANDE4</v>
      </c>
      <c r="D223" s="82">
        <v>4</v>
      </c>
      <c r="E223" s="68">
        <v>405</v>
      </c>
      <c r="F223" s="86">
        <v>40.67</v>
      </c>
      <c r="G223" s="86">
        <v>647.1</v>
      </c>
      <c r="H223" s="84">
        <v>422.93</v>
      </c>
      <c r="I223" s="139"/>
      <c r="J223" s="196">
        <v>40.130000000000003</v>
      </c>
      <c r="K223" s="197">
        <v>0.06</v>
      </c>
      <c r="L223" s="196">
        <v>0.24</v>
      </c>
      <c r="M223" s="196">
        <v>2.1800000000000002</v>
      </c>
      <c r="N223" s="199">
        <f>SUM(K223:M223)</f>
        <v>2.48</v>
      </c>
      <c r="O223" s="87">
        <v>40</v>
      </c>
      <c r="P223" s="87">
        <v>48</v>
      </c>
      <c r="Q223" s="87">
        <v>61</v>
      </c>
      <c r="R223" s="199">
        <f>SUM(O223:Q223)</f>
        <v>149</v>
      </c>
      <c r="S223" s="202">
        <v>165</v>
      </c>
      <c r="T223" s="202">
        <v>190</v>
      </c>
      <c r="U223" s="202">
        <v>260</v>
      </c>
      <c r="V223" s="209">
        <f t="shared" si="199"/>
        <v>0.64197530864197527</v>
      </c>
      <c r="W223" s="153"/>
      <c r="X223" s="153"/>
      <c r="Y223" s="134"/>
      <c r="Z223" s="97"/>
      <c r="AA223" s="98"/>
      <c r="AB223" s="97"/>
      <c r="AC223" s="99"/>
      <c r="AD223" s="98"/>
    </row>
    <row r="224" spans="1:30" s="12" customFormat="1" ht="17.25" thickBot="1">
      <c r="A224" s="66" t="s">
        <v>181</v>
      </c>
      <c r="B224" s="66" t="s">
        <v>118</v>
      </c>
      <c r="C224" s="66" t="str">
        <f t="shared" si="174"/>
        <v>HUGGIES SUPREMEEXTRA GRANDE5</v>
      </c>
      <c r="D224" s="100">
        <v>5</v>
      </c>
      <c r="E224" s="68">
        <v>405</v>
      </c>
      <c r="F224" s="86">
        <v>40.85</v>
      </c>
      <c r="G224" s="86">
        <v>642.15</v>
      </c>
      <c r="H224" s="86">
        <v>419.74</v>
      </c>
      <c r="I224" s="140"/>
      <c r="J224" s="196">
        <v>41.32</v>
      </c>
      <c r="K224" s="197">
        <v>0.04</v>
      </c>
      <c r="L224" s="196">
        <v>0.11</v>
      </c>
      <c r="M224" s="196">
        <v>1.33</v>
      </c>
      <c r="N224" s="199">
        <f>SUM(K224:M224)</f>
        <v>1.48</v>
      </c>
      <c r="O224" s="87">
        <v>43</v>
      </c>
      <c r="P224" s="87">
        <v>51</v>
      </c>
      <c r="Q224" s="87">
        <v>63</v>
      </c>
      <c r="R224" s="199">
        <f>SUM(O224:Q224)</f>
        <v>157</v>
      </c>
      <c r="S224" s="202">
        <v>160</v>
      </c>
      <c r="T224" s="202">
        <v>195</v>
      </c>
      <c r="U224" s="202">
        <v>255</v>
      </c>
      <c r="V224" s="209">
        <f t="shared" si="199"/>
        <v>0.62962962962962965</v>
      </c>
      <c r="W224" s="154"/>
      <c r="X224" s="154"/>
      <c r="Y224" s="134"/>
      <c r="Z224" s="102"/>
      <c r="AA224" s="103"/>
      <c r="AB224" s="102"/>
      <c r="AC224" s="104"/>
      <c r="AD224" s="103"/>
    </row>
    <row r="225" spans="1:30" s="12" customFormat="1" ht="15.75">
      <c r="A225" s="66" t="s">
        <v>181</v>
      </c>
      <c r="B225" s="66" t="s">
        <v>118</v>
      </c>
      <c r="C225" s="66" t="str">
        <f t="shared" si="174"/>
        <v>HUGGIES SUPREMEEXTRA GRANDEProm</v>
      </c>
      <c r="D225" s="105" t="s">
        <v>88</v>
      </c>
      <c r="E225" s="105" t="s">
        <v>88</v>
      </c>
      <c r="F225" s="106">
        <f t="shared" ref="F225:X225" si="200">AVERAGE(F220:F224)</f>
        <v>40.447999999999993</v>
      </c>
      <c r="G225" s="107">
        <f t="shared" si="200"/>
        <v>632.23199999999997</v>
      </c>
      <c r="H225" s="107">
        <f t="shared" si="200"/>
        <v>415.14600000000002</v>
      </c>
      <c r="I225" s="107">
        <f t="shared" si="200"/>
        <v>15.683333333333332</v>
      </c>
      <c r="J225" s="107">
        <f t="shared" si="200"/>
        <v>40.548000000000002</v>
      </c>
      <c r="K225" s="107">
        <f t="shared" si="200"/>
        <v>0.04</v>
      </c>
      <c r="L225" s="107">
        <f t="shared" si="200"/>
        <v>0.24200000000000005</v>
      </c>
      <c r="M225" s="107">
        <f t="shared" si="200"/>
        <v>1.83</v>
      </c>
      <c r="N225" s="107">
        <f t="shared" si="200"/>
        <v>2.1120000000000001</v>
      </c>
      <c r="O225" s="108">
        <f t="shared" si="200"/>
        <v>42</v>
      </c>
      <c r="P225" s="108">
        <f t="shared" si="200"/>
        <v>49</v>
      </c>
      <c r="Q225" s="108">
        <f t="shared" si="200"/>
        <v>59.8</v>
      </c>
      <c r="R225" s="108">
        <f t="shared" si="200"/>
        <v>150.80000000000001</v>
      </c>
      <c r="S225" s="108">
        <f t="shared" si="200"/>
        <v>163</v>
      </c>
      <c r="T225" s="108">
        <f t="shared" si="200"/>
        <v>197</v>
      </c>
      <c r="U225" s="108">
        <f t="shared" si="200"/>
        <v>260</v>
      </c>
      <c r="V225" s="109">
        <f t="shared" si="200"/>
        <v>0.64197530864197527</v>
      </c>
      <c r="W225" s="107">
        <f t="shared" si="200"/>
        <v>40.89</v>
      </c>
      <c r="X225" s="111">
        <f t="shared" si="200"/>
        <v>0.19500000000000001</v>
      </c>
      <c r="Y225" s="112">
        <f>AVERAGE(F220:F224,J220:J224,W220:W224)</f>
        <v>40.533636363636361</v>
      </c>
      <c r="Z225" s="113">
        <f t="shared" ref="Z225" si="201">AVERAGE(Z220:Z224)</f>
        <v>209.66666666666666</v>
      </c>
      <c r="AA225" s="113">
        <f t="shared" ref="AA225" si="202">AVERAGE(AA220:AA224)</f>
        <v>419.33333333333331</v>
      </c>
      <c r="AB225" s="113">
        <f>AVERAGE(AB220:AB224)</f>
        <v>410.33333333333331</v>
      </c>
      <c r="AC225" s="113">
        <f>AVERAGE(AC220:AC224)</f>
        <v>200</v>
      </c>
      <c r="AD225" s="113">
        <f>AVERAGE(AD220:AD224)</f>
        <v>610.33333333333337</v>
      </c>
    </row>
    <row r="226" spans="1:30" s="12" customFormat="1" ht="15.75">
      <c r="A226" s="66" t="s">
        <v>181</v>
      </c>
      <c r="B226" s="66" t="s">
        <v>118</v>
      </c>
      <c r="C226" s="66" t="str">
        <f t="shared" si="174"/>
        <v>HUGGIES SUPREMEEXTRA GRANDEMáx</v>
      </c>
      <c r="D226" s="114" t="s">
        <v>111</v>
      </c>
      <c r="E226" s="114" t="s">
        <v>111</v>
      </c>
      <c r="F226" s="115">
        <f t="shared" ref="F226:X226" si="203">MAX(F220:F224)</f>
        <v>40.85</v>
      </c>
      <c r="G226" s="116">
        <f t="shared" si="203"/>
        <v>647.1</v>
      </c>
      <c r="H226" s="116">
        <f t="shared" si="203"/>
        <v>422.93</v>
      </c>
      <c r="I226" s="116">
        <f t="shared" si="203"/>
        <v>15.71</v>
      </c>
      <c r="J226" s="116">
        <f t="shared" si="203"/>
        <v>41.36</v>
      </c>
      <c r="K226" s="116">
        <f t="shared" si="203"/>
        <v>0.06</v>
      </c>
      <c r="L226" s="116">
        <f t="shared" si="203"/>
        <v>0.54</v>
      </c>
      <c r="M226" s="116">
        <f t="shared" si="203"/>
        <v>2.1800000000000002</v>
      </c>
      <c r="N226" s="116">
        <f t="shared" si="203"/>
        <v>2.48</v>
      </c>
      <c r="O226" s="117">
        <f t="shared" si="203"/>
        <v>43</v>
      </c>
      <c r="P226" s="117">
        <f t="shared" si="203"/>
        <v>51</v>
      </c>
      <c r="Q226" s="117">
        <f t="shared" si="203"/>
        <v>63</v>
      </c>
      <c r="R226" s="117">
        <f t="shared" si="203"/>
        <v>157</v>
      </c>
      <c r="S226" s="117">
        <f t="shared" si="203"/>
        <v>170</v>
      </c>
      <c r="T226" s="117">
        <f t="shared" si="203"/>
        <v>210</v>
      </c>
      <c r="U226" s="117">
        <f t="shared" si="203"/>
        <v>265</v>
      </c>
      <c r="V226" s="116">
        <f t="shared" si="203"/>
        <v>0.65432098765432101</v>
      </c>
      <c r="W226" s="116">
        <f t="shared" si="203"/>
        <v>40.89</v>
      </c>
      <c r="X226" s="120">
        <f t="shared" si="203"/>
        <v>0.19500000000000001</v>
      </c>
      <c r="Y226" s="121">
        <f>MAX(F220:F224,J220:J224,W220:W224)</f>
        <v>41.36</v>
      </c>
      <c r="Z226" s="119">
        <f t="shared" ref="Z226:AA226" si="204">MAX(Z220:Z224)</f>
        <v>210</v>
      </c>
      <c r="AA226" s="119">
        <f t="shared" si="204"/>
        <v>420</v>
      </c>
      <c r="AB226" s="119">
        <f>MAX(AB220:AB224)</f>
        <v>411</v>
      </c>
      <c r="AC226" s="119">
        <f>MAX(AC220:AC224)</f>
        <v>200</v>
      </c>
      <c r="AD226" s="119">
        <f>MAX(AD220:AD224)</f>
        <v>611</v>
      </c>
    </row>
    <row r="227" spans="1:30" s="12" customFormat="1" ht="16.5" thickBot="1">
      <c r="A227" s="66" t="s">
        <v>181</v>
      </c>
      <c r="B227" s="66" t="s">
        <v>118</v>
      </c>
      <c r="C227" s="66" t="str">
        <f t="shared" si="174"/>
        <v>HUGGIES SUPREMEEXTRA GRANDEMín</v>
      </c>
      <c r="D227" s="122" t="s">
        <v>115</v>
      </c>
      <c r="E227" s="114" t="s">
        <v>115</v>
      </c>
      <c r="F227" s="115">
        <f t="shared" ref="F227:X227" si="205">MIN(F220:F224)</f>
        <v>39.58</v>
      </c>
      <c r="G227" s="116">
        <f t="shared" si="205"/>
        <v>607.38</v>
      </c>
      <c r="H227" s="116">
        <f t="shared" si="205"/>
        <v>399.52</v>
      </c>
      <c r="I227" s="116">
        <f t="shared" si="205"/>
        <v>15.64</v>
      </c>
      <c r="J227" s="116">
        <f t="shared" si="205"/>
        <v>39.26</v>
      </c>
      <c r="K227" s="116">
        <f t="shared" si="205"/>
        <v>0.02</v>
      </c>
      <c r="L227" s="116">
        <f t="shared" si="205"/>
        <v>0.11</v>
      </c>
      <c r="M227" s="116">
        <f t="shared" si="205"/>
        <v>1.33</v>
      </c>
      <c r="N227" s="116">
        <f t="shared" si="205"/>
        <v>1.48</v>
      </c>
      <c r="O227" s="117">
        <f t="shared" si="205"/>
        <v>40</v>
      </c>
      <c r="P227" s="117">
        <f t="shared" si="205"/>
        <v>46</v>
      </c>
      <c r="Q227" s="117">
        <f t="shared" si="205"/>
        <v>57</v>
      </c>
      <c r="R227" s="117">
        <f t="shared" si="205"/>
        <v>148</v>
      </c>
      <c r="S227" s="117">
        <f t="shared" si="205"/>
        <v>160</v>
      </c>
      <c r="T227" s="117">
        <f t="shared" si="205"/>
        <v>190</v>
      </c>
      <c r="U227" s="117">
        <f t="shared" si="205"/>
        <v>255</v>
      </c>
      <c r="V227" s="116">
        <f t="shared" si="205"/>
        <v>0.62962962962962965</v>
      </c>
      <c r="W227" s="116">
        <f t="shared" si="205"/>
        <v>40.89</v>
      </c>
      <c r="X227" s="120">
        <f t="shared" si="205"/>
        <v>0.19500000000000001</v>
      </c>
      <c r="Y227" s="121">
        <f>MIN(F220:F224,J220:J224,W220:W224)</f>
        <v>39.26</v>
      </c>
      <c r="Z227" s="124">
        <f t="shared" ref="Z227:AA227" si="206">MIN(Z220:Z224)</f>
        <v>209</v>
      </c>
      <c r="AA227" s="124">
        <f t="shared" si="206"/>
        <v>418</v>
      </c>
      <c r="AB227" s="124">
        <f>MIN(AB220:AB224)</f>
        <v>410</v>
      </c>
      <c r="AC227" s="124">
        <f>MIN(AC220:AC224)</f>
        <v>200</v>
      </c>
      <c r="AD227" s="124">
        <f>MIN(AD220:AD224)</f>
        <v>610</v>
      </c>
    </row>
    <row r="228" spans="1:30" s="12" customFormat="1">
      <c r="A228" s="12" t="s">
        <v>150</v>
      </c>
      <c r="B228" s="12" t="s">
        <v>177</v>
      </c>
      <c r="C228" s="267" t="str">
        <f t="shared" si="174"/>
        <v>DODY´S SUPREMECHICO1</v>
      </c>
      <c r="D228" s="67">
        <v>1</v>
      </c>
      <c r="E228" s="68"/>
      <c r="F228" s="232"/>
      <c r="G228" s="233"/>
      <c r="H228" s="234"/>
      <c r="I228" s="235"/>
      <c r="J228" s="236"/>
      <c r="K228" s="236"/>
      <c r="L228" s="236"/>
      <c r="M228" s="236"/>
      <c r="N228" s="235"/>
      <c r="O228" s="237"/>
      <c r="P228" s="237"/>
      <c r="Q228" s="237"/>
      <c r="R228" s="238"/>
      <c r="S228" s="239"/>
      <c r="T228" s="239"/>
      <c r="U228" s="239"/>
      <c r="V228" s="171"/>
      <c r="W228" s="240"/>
      <c r="X228" s="241"/>
      <c r="Y228" s="134"/>
      <c r="Z228" s="79"/>
      <c r="AA228" s="80"/>
      <c r="AB228" s="79"/>
      <c r="AC228" s="81"/>
      <c r="AD228" s="80"/>
    </row>
    <row r="229" spans="1:30" s="12" customFormat="1">
      <c r="A229" s="12" t="s">
        <v>150</v>
      </c>
      <c r="B229" s="12" t="s">
        <v>177</v>
      </c>
      <c r="C229" s="267" t="str">
        <f t="shared" si="174"/>
        <v>DODY´S SUPREMECHICO2</v>
      </c>
      <c r="D229" s="82">
        <v>2</v>
      </c>
      <c r="E229" s="203"/>
      <c r="F229" s="242"/>
      <c r="G229" s="243"/>
      <c r="H229" s="139"/>
      <c r="I229" s="139"/>
      <c r="J229" s="243"/>
      <c r="K229" s="243"/>
      <c r="L229" s="243"/>
      <c r="M229" s="243"/>
      <c r="N229" s="139"/>
      <c r="O229" s="244"/>
      <c r="P229" s="244"/>
      <c r="Q229" s="244"/>
      <c r="R229" s="245"/>
      <c r="S229" s="246"/>
      <c r="T229" s="246"/>
      <c r="U229" s="246"/>
      <c r="V229" s="173"/>
      <c r="W229" s="153"/>
      <c r="X229" s="153"/>
      <c r="Y229" s="134"/>
      <c r="Z229" s="91"/>
      <c r="AA229" s="92"/>
      <c r="AB229" s="91"/>
      <c r="AC229" s="93"/>
      <c r="AD229" s="92"/>
    </row>
    <row r="230" spans="1:30" s="12" customFormat="1">
      <c r="A230" s="12" t="s">
        <v>150</v>
      </c>
      <c r="B230" s="12" t="s">
        <v>177</v>
      </c>
      <c r="C230" s="267" t="str">
        <f t="shared" si="174"/>
        <v>DODY´S SUPREMECHICO3</v>
      </c>
      <c r="D230" s="82">
        <v>3</v>
      </c>
      <c r="E230" s="203"/>
      <c r="F230" s="242"/>
      <c r="G230" s="243"/>
      <c r="H230" s="139"/>
      <c r="I230" s="139"/>
      <c r="J230" s="243"/>
      <c r="K230" s="243"/>
      <c r="L230" s="243"/>
      <c r="M230" s="243"/>
      <c r="N230" s="139"/>
      <c r="O230" s="244"/>
      <c r="P230" s="244"/>
      <c r="Q230" s="244"/>
      <c r="R230" s="245"/>
      <c r="S230" s="246"/>
      <c r="T230" s="246"/>
      <c r="U230" s="246"/>
      <c r="V230" s="173"/>
      <c r="W230" s="153"/>
      <c r="X230" s="153"/>
      <c r="Y230" s="134"/>
      <c r="Z230" s="91"/>
      <c r="AA230" s="92"/>
      <c r="AB230" s="91"/>
      <c r="AC230" s="93"/>
      <c r="AD230" s="92"/>
    </row>
    <row r="231" spans="1:30" s="12" customFormat="1">
      <c r="A231" s="12" t="s">
        <v>150</v>
      </c>
      <c r="B231" s="12" t="s">
        <v>177</v>
      </c>
      <c r="C231" s="267" t="str">
        <f t="shared" si="174"/>
        <v>DODY´S SUPREMECHICO4</v>
      </c>
      <c r="D231" s="82">
        <v>4</v>
      </c>
      <c r="E231" s="203"/>
      <c r="F231" s="242"/>
      <c r="G231" s="243"/>
      <c r="H231" s="139"/>
      <c r="I231" s="139"/>
      <c r="J231" s="243"/>
      <c r="K231" s="243"/>
      <c r="L231" s="243"/>
      <c r="M231" s="243"/>
      <c r="N231" s="139"/>
      <c r="O231" s="244"/>
      <c r="P231" s="244"/>
      <c r="Q231" s="244"/>
      <c r="R231" s="245"/>
      <c r="S231" s="246"/>
      <c r="T231" s="246"/>
      <c r="U231" s="246"/>
      <c r="V231" s="173"/>
      <c r="W231" s="153"/>
      <c r="X231" s="153"/>
      <c r="Y231" s="134"/>
      <c r="Z231" s="97"/>
      <c r="AA231" s="98"/>
      <c r="AB231" s="97"/>
      <c r="AC231" s="99"/>
      <c r="AD231" s="98"/>
    </row>
    <row r="232" spans="1:30" s="12" customFormat="1" ht="15.75" thickBot="1">
      <c r="A232" s="12" t="s">
        <v>150</v>
      </c>
      <c r="B232" s="12" t="s">
        <v>177</v>
      </c>
      <c r="C232" s="267" t="str">
        <f t="shared" si="174"/>
        <v>DODY´S SUPREMECHICO5</v>
      </c>
      <c r="D232" s="100">
        <v>5</v>
      </c>
      <c r="E232" s="227"/>
      <c r="F232" s="247"/>
      <c r="G232" s="248"/>
      <c r="H232" s="140"/>
      <c r="I232" s="140"/>
      <c r="J232" s="248"/>
      <c r="K232" s="248"/>
      <c r="L232" s="248"/>
      <c r="M232" s="248"/>
      <c r="N232" s="140"/>
      <c r="O232" s="249"/>
      <c r="P232" s="249"/>
      <c r="Q232" s="249"/>
      <c r="R232" s="250"/>
      <c r="S232" s="251"/>
      <c r="T232" s="251"/>
      <c r="U232" s="251"/>
      <c r="V232" s="229"/>
      <c r="W232" s="154"/>
      <c r="X232" s="154"/>
      <c r="Y232" s="134"/>
      <c r="Z232" s="102"/>
      <c r="AA232" s="103"/>
      <c r="AB232" s="102"/>
      <c r="AC232" s="104"/>
      <c r="AD232" s="103"/>
    </row>
    <row r="233" spans="1:30" s="12" customFormat="1" ht="15.75">
      <c r="A233" s="12" t="s">
        <v>150</v>
      </c>
      <c r="B233" s="12" t="s">
        <v>177</v>
      </c>
      <c r="C233" s="267" t="str">
        <f t="shared" si="174"/>
        <v>DODY´S SUPREMECHICOProm</v>
      </c>
      <c r="D233" s="105" t="s">
        <v>88</v>
      </c>
      <c r="E233" s="252" t="s">
        <v>88</v>
      </c>
      <c r="F233" s="253" t="e">
        <f t="shared" ref="F233:X233" si="207">AVERAGE(F228:F232)</f>
        <v>#DIV/0!</v>
      </c>
      <c r="G233" s="254" t="e">
        <f t="shared" si="207"/>
        <v>#DIV/0!</v>
      </c>
      <c r="H233" s="254" t="e">
        <f t="shared" si="207"/>
        <v>#DIV/0!</v>
      </c>
      <c r="I233" s="254" t="e">
        <f t="shared" si="207"/>
        <v>#DIV/0!</v>
      </c>
      <c r="J233" s="254" t="e">
        <f t="shared" si="207"/>
        <v>#DIV/0!</v>
      </c>
      <c r="K233" s="254" t="e">
        <f t="shared" si="207"/>
        <v>#DIV/0!</v>
      </c>
      <c r="L233" s="254" t="e">
        <f t="shared" si="207"/>
        <v>#DIV/0!</v>
      </c>
      <c r="M233" s="254" t="e">
        <f t="shared" si="207"/>
        <v>#DIV/0!</v>
      </c>
      <c r="N233" s="254" t="e">
        <f t="shared" si="207"/>
        <v>#DIV/0!</v>
      </c>
      <c r="O233" s="255" t="e">
        <f t="shared" si="207"/>
        <v>#DIV/0!</v>
      </c>
      <c r="P233" s="255" t="e">
        <f t="shared" si="207"/>
        <v>#DIV/0!</v>
      </c>
      <c r="Q233" s="255" t="e">
        <f t="shared" si="207"/>
        <v>#DIV/0!</v>
      </c>
      <c r="R233" s="255" t="e">
        <f t="shared" si="207"/>
        <v>#DIV/0!</v>
      </c>
      <c r="S233" s="255" t="e">
        <f t="shared" si="207"/>
        <v>#DIV/0!</v>
      </c>
      <c r="T233" s="255" t="e">
        <f t="shared" si="207"/>
        <v>#DIV/0!</v>
      </c>
      <c r="U233" s="255" t="e">
        <f t="shared" si="207"/>
        <v>#DIV/0!</v>
      </c>
      <c r="V233" s="256" t="e">
        <f t="shared" si="207"/>
        <v>#DIV/0!</v>
      </c>
      <c r="W233" s="254" t="e">
        <f t="shared" si="207"/>
        <v>#DIV/0!</v>
      </c>
      <c r="X233" s="257" t="e">
        <f t="shared" si="207"/>
        <v>#DIV/0!</v>
      </c>
      <c r="Y233" s="258" t="e">
        <f>AVERAGE(F228:F232,J228:J232,W228:W232)</f>
        <v>#DIV/0!</v>
      </c>
      <c r="Z233" s="113" t="e">
        <f t="shared" ref="Z233" si="208">AVERAGE(Z228:Z232)</f>
        <v>#DIV/0!</v>
      </c>
      <c r="AA233" s="113" t="e">
        <f t="shared" ref="AA233" si="209">AVERAGE(AA228:AA232)</f>
        <v>#DIV/0!</v>
      </c>
      <c r="AB233" s="113" t="e">
        <f>AVERAGE(AB228:AB232)</f>
        <v>#DIV/0!</v>
      </c>
      <c r="AC233" s="113" t="e">
        <f>AVERAGE(AC228:AC232)</f>
        <v>#DIV/0!</v>
      </c>
      <c r="AD233" s="113" t="e">
        <f>AVERAGE(AD228:AD232)</f>
        <v>#DIV/0!</v>
      </c>
    </row>
    <row r="234" spans="1:30" s="12" customFormat="1" ht="15.75">
      <c r="A234" s="12" t="s">
        <v>150</v>
      </c>
      <c r="B234" s="12" t="s">
        <v>177</v>
      </c>
      <c r="C234" s="267" t="str">
        <f t="shared" si="174"/>
        <v>DODY´S SUPREMECHICOMáx</v>
      </c>
      <c r="D234" s="114" t="s">
        <v>111</v>
      </c>
      <c r="E234" s="259" t="s">
        <v>111</v>
      </c>
      <c r="F234" s="260">
        <f t="shared" ref="F234:X234" si="210">MAX(F228:F232)</f>
        <v>0</v>
      </c>
      <c r="G234" s="261">
        <f t="shared" si="210"/>
        <v>0</v>
      </c>
      <c r="H234" s="261">
        <f t="shared" si="210"/>
        <v>0</v>
      </c>
      <c r="I234" s="261">
        <f t="shared" si="210"/>
        <v>0</v>
      </c>
      <c r="J234" s="261">
        <f t="shared" si="210"/>
        <v>0</v>
      </c>
      <c r="K234" s="261">
        <f t="shared" si="210"/>
        <v>0</v>
      </c>
      <c r="L234" s="261">
        <f t="shared" si="210"/>
        <v>0</v>
      </c>
      <c r="M234" s="261">
        <f t="shared" si="210"/>
        <v>0</v>
      </c>
      <c r="N234" s="261">
        <f t="shared" si="210"/>
        <v>0</v>
      </c>
      <c r="O234" s="262">
        <f t="shared" si="210"/>
        <v>0</v>
      </c>
      <c r="P234" s="262">
        <f t="shared" si="210"/>
        <v>0</v>
      </c>
      <c r="Q234" s="262">
        <f t="shared" si="210"/>
        <v>0</v>
      </c>
      <c r="R234" s="262">
        <f t="shared" si="210"/>
        <v>0</v>
      </c>
      <c r="S234" s="262">
        <f t="shared" si="210"/>
        <v>0</v>
      </c>
      <c r="T234" s="262">
        <f t="shared" si="210"/>
        <v>0</v>
      </c>
      <c r="U234" s="262">
        <f t="shared" si="210"/>
        <v>0</v>
      </c>
      <c r="V234" s="261">
        <f t="shared" si="210"/>
        <v>0</v>
      </c>
      <c r="W234" s="261">
        <f t="shared" si="210"/>
        <v>0</v>
      </c>
      <c r="X234" s="263">
        <f t="shared" si="210"/>
        <v>0</v>
      </c>
      <c r="Y234" s="264">
        <f>MAX(F228:F232,J228:J232,W228:W232)</f>
        <v>0</v>
      </c>
      <c r="Z234" s="119">
        <f t="shared" ref="Z234:AA234" si="211">MAX(Z228:Z232)</f>
        <v>0</v>
      </c>
      <c r="AA234" s="119">
        <f t="shared" si="211"/>
        <v>0</v>
      </c>
      <c r="AB234" s="119">
        <f>MAX(AB228:AB232)</f>
        <v>0</v>
      </c>
      <c r="AC234" s="119">
        <f>MAX(AC228:AC232)</f>
        <v>0</v>
      </c>
      <c r="AD234" s="119">
        <f>MAX(AD228:AD232)</f>
        <v>0</v>
      </c>
    </row>
    <row r="235" spans="1:30" s="12" customFormat="1" ht="16.5" thickBot="1">
      <c r="A235" s="12" t="s">
        <v>150</v>
      </c>
      <c r="B235" s="12" t="s">
        <v>177</v>
      </c>
      <c r="C235" s="267" t="str">
        <f t="shared" si="174"/>
        <v>DODY´S SUPREMECHICOMín</v>
      </c>
      <c r="D235" s="122" t="s">
        <v>115</v>
      </c>
      <c r="E235" s="259" t="s">
        <v>115</v>
      </c>
      <c r="F235" s="260">
        <f t="shared" ref="F235:X235" si="212">MIN(F228:F232)</f>
        <v>0</v>
      </c>
      <c r="G235" s="261">
        <f t="shared" si="212"/>
        <v>0</v>
      </c>
      <c r="H235" s="261">
        <f t="shared" si="212"/>
        <v>0</v>
      </c>
      <c r="I235" s="261">
        <f t="shared" si="212"/>
        <v>0</v>
      </c>
      <c r="J235" s="261">
        <f t="shared" si="212"/>
        <v>0</v>
      </c>
      <c r="K235" s="261">
        <f t="shared" si="212"/>
        <v>0</v>
      </c>
      <c r="L235" s="261">
        <f t="shared" si="212"/>
        <v>0</v>
      </c>
      <c r="M235" s="261">
        <f t="shared" si="212"/>
        <v>0</v>
      </c>
      <c r="N235" s="261">
        <f t="shared" si="212"/>
        <v>0</v>
      </c>
      <c r="O235" s="262">
        <f t="shared" si="212"/>
        <v>0</v>
      </c>
      <c r="P235" s="262">
        <f t="shared" si="212"/>
        <v>0</v>
      </c>
      <c r="Q235" s="262">
        <f t="shared" si="212"/>
        <v>0</v>
      </c>
      <c r="R235" s="262">
        <f t="shared" si="212"/>
        <v>0</v>
      </c>
      <c r="S235" s="262">
        <f t="shared" si="212"/>
        <v>0</v>
      </c>
      <c r="T235" s="262">
        <f t="shared" si="212"/>
        <v>0</v>
      </c>
      <c r="U235" s="262">
        <f t="shared" si="212"/>
        <v>0</v>
      </c>
      <c r="V235" s="261">
        <f t="shared" si="212"/>
        <v>0</v>
      </c>
      <c r="W235" s="261">
        <f t="shared" si="212"/>
        <v>0</v>
      </c>
      <c r="X235" s="263">
        <f t="shared" si="212"/>
        <v>0</v>
      </c>
      <c r="Y235" s="264">
        <f>MIN(F228:F232,J228:J232,W228:W232)</f>
        <v>0</v>
      </c>
      <c r="Z235" s="124">
        <f t="shared" ref="Z235:AA235" si="213">MIN(Z228:Z232)</f>
        <v>0</v>
      </c>
      <c r="AA235" s="124">
        <f t="shared" si="213"/>
        <v>0</v>
      </c>
      <c r="AB235" s="124">
        <f>MIN(AB228:AB232)</f>
        <v>0</v>
      </c>
      <c r="AC235" s="124">
        <f>MIN(AC228:AC232)</f>
        <v>0</v>
      </c>
      <c r="AD235" s="124">
        <f>MIN(AD228:AD232)</f>
        <v>0</v>
      </c>
    </row>
    <row r="236" spans="1:30" s="12" customFormat="1">
      <c r="A236" s="12" t="s">
        <v>150</v>
      </c>
      <c r="B236" s="12" t="s">
        <v>113</v>
      </c>
      <c r="C236" s="267" t="str">
        <f t="shared" si="174"/>
        <v>DODY´S SUPREMEMEDIANO1</v>
      </c>
      <c r="D236" s="67">
        <v>1</v>
      </c>
      <c r="E236" s="68"/>
      <c r="F236" s="232"/>
      <c r="G236" s="233"/>
      <c r="H236" s="234"/>
      <c r="I236" s="235"/>
      <c r="J236" s="236"/>
      <c r="K236" s="236"/>
      <c r="L236" s="236"/>
      <c r="M236" s="236"/>
      <c r="N236" s="235"/>
      <c r="O236" s="237"/>
      <c r="P236" s="237"/>
      <c r="Q236" s="237"/>
      <c r="R236" s="238"/>
      <c r="S236" s="239"/>
      <c r="T236" s="239"/>
      <c r="U236" s="239"/>
      <c r="V236" s="171"/>
      <c r="W236" s="240"/>
      <c r="X236" s="241"/>
      <c r="Y236" s="134"/>
      <c r="Z236" s="79"/>
      <c r="AA236" s="80"/>
      <c r="AB236" s="79"/>
      <c r="AC236" s="81"/>
      <c r="AD236" s="80"/>
    </row>
    <row r="237" spans="1:30" s="12" customFormat="1">
      <c r="A237" s="12" t="s">
        <v>150</v>
      </c>
      <c r="B237" s="12" t="s">
        <v>113</v>
      </c>
      <c r="C237" s="267" t="str">
        <f t="shared" si="174"/>
        <v>DODY´S SUPREMEMEDIANO2</v>
      </c>
      <c r="D237" s="82">
        <v>2</v>
      </c>
      <c r="E237" s="203"/>
      <c r="F237" s="242"/>
      <c r="G237" s="243"/>
      <c r="H237" s="139"/>
      <c r="I237" s="139"/>
      <c r="J237" s="243"/>
      <c r="K237" s="243"/>
      <c r="L237" s="243"/>
      <c r="M237" s="243"/>
      <c r="N237" s="139"/>
      <c r="O237" s="244"/>
      <c r="P237" s="244"/>
      <c r="Q237" s="244"/>
      <c r="R237" s="245"/>
      <c r="S237" s="246"/>
      <c r="T237" s="246"/>
      <c r="U237" s="246"/>
      <c r="V237" s="173"/>
      <c r="W237" s="153"/>
      <c r="X237" s="153"/>
      <c r="Y237" s="134"/>
      <c r="Z237" s="91"/>
      <c r="AA237" s="92"/>
      <c r="AB237" s="91"/>
      <c r="AC237" s="93"/>
      <c r="AD237" s="92"/>
    </row>
    <row r="238" spans="1:30" s="12" customFormat="1">
      <c r="A238" s="12" t="s">
        <v>150</v>
      </c>
      <c r="B238" s="12" t="s">
        <v>113</v>
      </c>
      <c r="C238" s="267" t="str">
        <f t="shared" si="174"/>
        <v>DODY´S SUPREMEMEDIANO3</v>
      </c>
      <c r="D238" s="82">
        <v>3</v>
      </c>
      <c r="E238" s="203"/>
      <c r="F238" s="242"/>
      <c r="G238" s="243"/>
      <c r="H238" s="139"/>
      <c r="I238" s="139"/>
      <c r="J238" s="243"/>
      <c r="K238" s="243"/>
      <c r="L238" s="243"/>
      <c r="M238" s="243"/>
      <c r="N238" s="139"/>
      <c r="O238" s="244"/>
      <c r="P238" s="244"/>
      <c r="Q238" s="244"/>
      <c r="R238" s="245"/>
      <c r="S238" s="246"/>
      <c r="T238" s="246"/>
      <c r="U238" s="246"/>
      <c r="V238" s="173"/>
      <c r="W238" s="153"/>
      <c r="X238" s="153"/>
      <c r="Y238" s="134"/>
      <c r="Z238" s="91"/>
      <c r="AA238" s="92"/>
      <c r="AB238" s="91"/>
      <c r="AC238" s="93"/>
      <c r="AD238" s="92"/>
    </row>
    <row r="239" spans="1:30" s="12" customFormat="1">
      <c r="A239" s="12" t="s">
        <v>150</v>
      </c>
      <c r="B239" s="12" t="s">
        <v>113</v>
      </c>
      <c r="C239" s="267" t="str">
        <f t="shared" si="174"/>
        <v>DODY´S SUPREMEMEDIANO4</v>
      </c>
      <c r="D239" s="82">
        <v>4</v>
      </c>
      <c r="E239" s="203"/>
      <c r="F239" s="242"/>
      <c r="G239" s="243"/>
      <c r="H239" s="139"/>
      <c r="I239" s="139"/>
      <c r="J239" s="243"/>
      <c r="K239" s="243"/>
      <c r="L239" s="243"/>
      <c r="M239" s="243"/>
      <c r="N239" s="139"/>
      <c r="O239" s="244"/>
      <c r="P239" s="244"/>
      <c r="Q239" s="244"/>
      <c r="R239" s="245"/>
      <c r="S239" s="246"/>
      <c r="T239" s="246"/>
      <c r="U239" s="246"/>
      <c r="V239" s="173"/>
      <c r="W239" s="153"/>
      <c r="X239" s="153"/>
      <c r="Y239" s="134"/>
      <c r="Z239" s="97"/>
      <c r="AA239" s="98"/>
      <c r="AB239" s="97"/>
      <c r="AC239" s="99"/>
      <c r="AD239" s="98"/>
    </row>
    <row r="240" spans="1:30" s="12" customFormat="1" ht="15.75" thickBot="1">
      <c r="A240" s="12" t="s">
        <v>150</v>
      </c>
      <c r="B240" s="12" t="s">
        <v>113</v>
      </c>
      <c r="C240" s="267" t="str">
        <f t="shared" si="174"/>
        <v>DODY´S SUPREMEMEDIANO5</v>
      </c>
      <c r="D240" s="100">
        <v>5</v>
      </c>
      <c r="E240" s="227"/>
      <c r="F240" s="247"/>
      <c r="G240" s="248"/>
      <c r="H240" s="140"/>
      <c r="I240" s="140"/>
      <c r="J240" s="248"/>
      <c r="K240" s="248"/>
      <c r="L240" s="248"/>
      <c r="M240" s="248"/>
      <c r="N240" s="140"/>
      <c r="O240" s="249"/>
      <c r="P240" s="249"/>
      <c r="Q240" s="249"/>
      <c r="R240" s="250"/>
      <c r="S240" s="251"/>
      <c r="T240" s="251"/>
      <c r="U240" s="251"/>
      <c r="V240" s="229"/>
      <c r="W240" s="154"/>
      <c r="X240" s="154"/>
      <c r="Y240" s="134"/>
      <c r="Z240" s="102"/>
      <c r="AA240" s="103"/>
      <c r="AB240" s="102"/>
      <c r="AC240" s="104"/>
      <c r="AD240" s="103"/>
    </row>
    <row r="241" spans="1:30" s="12" customFormat="1" ht="15.75">
      <c r="A241" s="12" t="s">
        <v>150</v>
      </c>
      <c r="B241" s="12" t="s">
        <v>113</v>
      </c>
      <c r="C241" s="267" t="str">
        <f t="shared" si="174"/>
        <v>DODY´S SUPREMEMEDIANOProm</v>
      </c>
      <c r="D241" s="105" t="s">
        <v>88</v>
      </c>
      <c r="E241" s="252" t="s">
        <v>88</v>
      </c>
      <c r="F241" s="253" t="e">
        <f t="shared" ref="F241:X241" si="214">AVERAGE(F236:F240)</f>
        <v>#DIV/0!</v>
      </c>
      <c r="G241" s="254" t="e">
        <f t="shared" si="214"/>
        <v>#DIV/0!</v>
      </c>
      <c r="H241" s="254" t="e">
        <f t="shared" si="214"/>
        <v>#DIV/0!</v>
      </c>
      <c r="I241" s="254" t="e">
        <f t="shared" si="214"/>
        <v>#DIV/0!</v>
      </c>
      <c r="J241" s="254" t="e">
        <f t="shared" si="214"/>
        <v>#DIV/0!</v>
      </c>
      <c r="K241" s="254" t="e">
        <f t="shared" si="214"/>
        <v>#DIV/0!</v>
      </c>
      <c r="L241" s="254" t="e">
        <f t="shared" si="214"/>
        <v>#DIV/0!</v>
      </c>
      <c r="M241" s="254" t="e">
        <f t="shared" si="214"/>
        <v>#DIV/0!</v>
      </c>
      <c r="N241" s="254" t="e">
        <f t="shared" si="214"/>
        <v>#DIV/0!</v>
      </c>
      <c r="O241" s="255" t="e">
        <f t="shared" si="214"/>
        <v>#DIV/0!</v>
      </c>
      <c r="P241" s="255" t="e">
        <f t="shared" si="214"/>
        <v>#DIV/0!</v>
      </c>
      <c r="Q241" s="255" t="e">
        <f t="shared" si="214"/>
        <v>#DIV/0!</v>
      </c>
      <c r="R241" s="255" t="e">
        <f t="shared" si="214"/>
        <v>#DIV/0!</v>
      </c>
      <c r="S241" s="255" t="e">
        <f t="shared" si="214"/>
        <v>#DIV/0!</v>
      </c>
      <c r="T241" s="255" t="e">
        <f t="shared" si="214"/>
        <v>#DIV/0!</v>
      </c>
      <c r="U241" s="255" t="e">
        <f t="shared" si="214"/>
        <v>#DIV/0!</v>
      </c>
      <c r="V241" s="256" t="e">
        <f t="shared" si="214"/>
        <v>#DIV/0!</v>
      </c>
      <c r="W241" s="254" t="e">
        <f t="shared" si="214"/>
        <v>#DIV/0!</v>
      </c>
      <c r="X241" s="257" t="e">
        <f t="shared" si="214"/>
        <v>#DIV/0!</v>
      </c>
      <c r="Y241" s="258" t="e">
        <f>AVERAGE(F236:F240,J236:J240,W236:W240)</f>
        <v>#DIV/0!</v>
      </c>
      <c r="Z241" s="113" t="e">
        <f t="shared" ref="Z241" si="215">AVERAGE(Z236:Z240)</f>
        <v>#DIV/0!</v>
      </c>
      <c r="AA241" s="113" t="e">
        <f t="shared" ref="AA241" si="216">AVERAGE(AA236:AA240)</f>
        <v>#DIV/0!</v>
      </c>
      <c r="AB241" s="113" t="e">
        <f>AVERAGE(AB236:AB240)</f>
        <v>#DIV/0!</v>
      </c>
      <c r="AC241" s="113" t="e">
        <f>AVERAGE(AC236:AC240)</f>
        <v>#DIV/0!</v>
      </c>
      <c r="AD241" s="113" t="e">
        <f>AVERAGE(AD236:AD240)</f>
        <v>#DIV/0!</v>
      </c>
    </row>
    <row r="242" spans="1:30" s="12" customFormat="1" ht="15.75">
      <c r="A242" s="12" t="s">
        <v>150</v>
      </c>
      <c r="B242" s="12" t="s">
        <v>113</v>
      </c>
      <c r="C242" s="267" t="str">
        <f t="shared" si="174"/>
        <v>DODY´S SUPREMEMEDIANOMáx</v>
      </c>
      <c r="D242" s="114" t="s">
        <v>111</v>
      </c>
      <c r="E242" s="259" t="s">
        <v>111</v>
      </c>
      <c r="F242" s="260">
        <f t="shared" ref="F242:X242" si="217">MAX(F236:F240)</f>
        <v>0</v>
      </c>
      <c r="G242" s="261">
        <f t="shared" si="217"/>
        <v>0</v>
      </c>
      <c r="H242" s="261">
        <f t="shared" si="217"/>
        <v>0</v>
      </c>
      <c r="I242" s="261">
        <f t="shared" si="217"/>
        <v>0</v>
      </c>
      <c r="J242" s="261">
        <f t="shared" si="217"/>
        <v>0</v>
      </c>
      <c r="K242" s="261">
        <f t="shared" si="217"/>
        <v>0</v>
      </c>
      <c r="L242" s="261">
        <f t="shared" si="217"/>
        <v>0</v>
      </c>
      <c r="M242" s="261">
        <f t="shared" si="217"/>
        <v>0</v>
      </c>
      <c r="N242" s="261">
        <f t="shared" si="217"/>
        <v>0</v>
      </c>
      <c r="O242" s="262">
        <f t="shared" si="217"/>
        <v>0</v>
      </c>
      <c r="P242" s="262">
        <f t="shared" si="217"/>
        <v>0</v>
      </c>
      <c r="Q242" s="262">
        <f t="shared" si="217"/>
        <v>0</v>
      </c>
      <c r="R242" s="262">
        <f t="shared" si="217"/>
        <v>0</v>
      </c>
      <c r="S242" s="262">
        <f t="shared" si="217"/>
        <v>0</v>
      </c>
      <c r="T242" s="262">
        <f t="shared" si="217"/>
        <v>0</v>
      </c>
      <c r="U242" s="262">
        <f t="shared" si="217"/>
        <v>0</v>
      </c>
      <c r="V242" s="261">
        <f t="shared" si="217"/>
        <v>0</v>
      </c>
      <c r="W242" s="261">
        <f t="shared" si="217"/>
        <v>0</v>
      </c>
      <c r="X242" s="263">
        <f t="shared" si="217"/>
        <v>0</v>
      </c>
      <c r="Y242" s="264">
        <f>MAX(F236:F240,J236:J240,W236:W240)</f>
        <v>0</v>
      </c>
      <c r="Z242" s="119">
        <f t="shared" ref="Z242:AA242" si="218">MAX(Z236:Z240)</f>
        <v>0</v>
      </c>
      <c r="AA242" s="119">
        <f t="shared" si="218"/>
        <v>0</v>
      </c>
      <c r="AB242" s="119">
        <f>MAX(AB236:AB240)</f>
        <v>0</v>
      </c>
      <c r="AC242" s="119">
        <f>MAX(AC236:AC240)</f>
        <v>0</v>
      </c>
      <c r="AD242" s="119">
        <f>MAX(AD236:AD240)</f>
        <v>0</v>
      </c>
    </row>
    <row r="243" spans="1:30" s="12" customFormat="1" ht="16.5" thickBot="1">
      <c r="A243" s="12" t="s">
        <v>150</v>
      </c>
      <c r="B243" s="12" t="s">
        <v>113</v>
      </c>
      <c r="C243" s="267" t="str">
        <f t="shared" si="174"/>
        <v>DODY´S SUPREMEMEDIANOMín</v>
      </c>
      <c r="D243" s="122" t="s">
        <v>115</v>
      </c>
      <c r="E243" s="259" t="s">
        <v>115</v>
      </c>
      <c r="F243" s="260">
        <f t="shared" ref="F243:X243" si="219">MIN(F236:F240)</f>
        <v>0</v>
      </c>
      <c r="G243" s="261">
        <f t="shared" si="219"/>
        <v>0</v>
      </c>
      <c r="H243" s="261">
        <f t="shared" si="219"/>
        <v>0</v>
      </c>
      <c r="I243" s="261">
        <f t="shared" si="219"/>
        <v>0</v>
      </c>
      <c r="J243" s="261">
        <f t="shared" si="219"/>
        <v>0</v>
      </c>
      <c r="K243" s="261">
        <f t="shared" si="219"/>
        <v>0</v>
      </c>
      <c r="L243" s="261">
        <f t="shared" si="219"/>
        <v>0</v>
      </c>
      <c r="M243" s="261">
        <f t="shared" si="219"/>
        <v>0</v>
      </c>
      <c r="N243" s="261">
        <f t="shared" si="219"/>
        <v>0</v>
      </c>
      <c r="O243" s="262">
        <f t="shared" si="219"/>
        <v>0</v>
      </c>
      <c r="P243" s="262">
        <f t="shared" si="219"/>
        <v>0</v>
      </c>
      <c r="Q243" s="262">
        <f t="shared" si="219"/>
        <v>0</v>
      </c>
      <c r="R243" s="262">
        <f t="shared" si="219"/>
        <v>0</v>
      </c>
      <c r="S243" s="262">
        <f t="shared" si="219"/>
        <v>0</v>
      </c>
      <c r="T243" s="262">
        <f t="shared" si="219"/>
        <v>0</v>
      </c>
      <c r="U243" s="262">
        <f t="shared" si="219"/>
        <v>0</v>
      </c>
      <c r="V243" s="265">
        <f t="shared" si="219"/>
        <v>0</v>
      </c>
      <c r="W243" s="261">
        <f t="shared" si="219"/>
        <v>0</v>
      </c>
      <c r="X243" s="263">
        <f t="shared" si="219"/>
        <v>0</v>
      </c>
      <c r="Y243" s="264">
        <f>MIN(F236:F240,J236:J240,W236:W240)</f>
        <v>0</v>
      </c>
      <c r="Z243" s="124">
        <f t="shared" ref="Z243:AA243" si="220">MIN(Z236:Z240)</f>
        <v>0</v>
      </c>
      <c r="AA243" s="124">
        <f t="shared" si="220"/>
        <v>0</v>
      </c>
      <c r="AB243" s="124">
        <f>MIN(AB236:AB240)</f>
        <v>0</v>
      </c>
      <c r="AC243" s="124">
        <f>MIN(AC236:AC240)</f>
        <v>0</v>
      </c>
      <c r="AD243" s="124">
        <f>MIN(AD236:AD240)</f>
        <v>0</v>
      </c>
    </row>
    <row r="244" spans="1:30" s="12" customFormat="1" ht="17.25" thickBot="1">
      <c r="A244" s="12" t="s">
        <v>150</v>
      </c>
      <c r="B244" s="12" t="s">
        <v>116</v>
      </c>
      <c r="C244" s="267" t="str">
        <f t="shared" si="174"/>
        <v>DODY´S SUPREMEGRANDE1</v>
      </c>
      <c r="D244" s="67">
        <v>1</v>
      </c>
      <c r="E244" s="68">
        <v>375</v>
      </c>
      <c r="F244" s="195">
        <v>34.020000000000003</v>
      </c>
      <c r="G244" s="195">
        <v>610.80999999999995</v>
      </c>
      <c r="H244" s="195">
        <v>393.64</v>
      </c>
      <c r="I244" s="191">
        <v>10.78</v>
      </c>
      <c r="J244" s="193">
        <v>32.49</v>
      </c>
      <c r="K244" s="210">
        <v>0.1</v>
      </c>
      <c r="L244" s="210">
        <v>0.14000000000000001</v>
      </c>
      <c r="M244" s="196">
        <v>3.73</v>
      </c>
      <c r="N244" s="198">
        <f>SUM(K244:M244)</f>
        <v>3.97</v>
      </c>
      <c r="O244" s="196">
        <v>37</v>
      </c>
      <c r="P244" s="196">
        <v>49</v>
      </c>
      <c r="Q244" s="196">
        <v>73</v>
      </c>
      <c r="R244" s="199">
        <f>SUM(O244:Q244)</f>
        <v>159</v>
      </c>
      <c r="S244" s="196">
        <v>155</v>
      </c>
      <c r="T244" s="196">
        <v>180</v>
      </c>
      <c r="U244" s="196">
        <v>250</v>
      </c>
      <c r="V244" s="209">
        <f>U244/E244</f>
        <v>0.66666666666666663</v>
      </c>
      <c r="W244" s="196">
        <v>34.090000000000003</v>
      </c>
      <c r="X244" s="200">
        <v>0.156</v>
      </c>
      <c r="Y244" s="134"/>
      <c r="Z244" s="278">
        <v>180</v>
      </c>
      <c r="AA244" s="48">
        <v>360</v>
      </c>
      <c r="AB244" s="278">
        <v>399</v>
      </c>
      <c r="AC244" s="280">
        <v>162</v>
      </c>
      <c r="AD244" s="48">
        <v>561</v>
      </c>
    </row>
    <row r="245" spans="1:30" s="12" customFormat="1" ht="16.5">
      <c r="A245" s="12" t="s">
        <v>150</v>
      </c>
      <c r="B245" s="12" t="s">
        <v>116</v>
      </c>
      <c r="C245" s="267" t="str">
        <f t="shared" si="174"/>
        <v>DODY´S SUPREMEGRANDE2</v>
      </c>
      <c r="D245" s="82">
        <v>2</v>
      </c>
      <c r="E245" s="68">
        <v>375</v>
      </c>
      <c r="F245" s="195">
        <v>32.94</v>
      </c>
      <c r="G245" s="195">
        <v>597.85</v>
      </c>
      <c r="H245" s="195">
        <v>380.65</v>
      </c>
      <c r="I245" s="191">
        <v>10.6</v>
      </c>
      <c r="J245" s="193">
        <v>33.9</v>
      </c>
      <c r="K245" s="210">
        <v>0.06</v>
      </c>
      <c r="L245" s="210">
        <v>0.1</v>
      </c>
      <c r="M245" s="196">
        <v>2.16</v>
      </c>
      <c r="N245" s="198">
        <f>SUM(K245:M245)</f>
        <v>2.3200000000000003</v>
      </c>
      <c r="O245" s="196">
        <v>46</v>
      </c>
      <c r="P245" s="196">
        <v>57</v>
      </c>
      <c r="Q245" s="196">
        <v>92</v>
      </c>
      <c r="R245" s="199">
        <f>SUM(O245:Q245)</f>
        <v>195</v>
      </c>
      <c r="S245" s="196">
        <v>160</v>
      </c>
      <c r="T245" s="196">
        <v>185</v>
      </c>
      <c r="U245" s="196">
        <v>235</v>
      </c>
      <c r="V245" s="209">
        <f t="shared" ref="V245:V248" si="221">U245/E245</f>
        <v>0.62666666666666671</v>
      </c>
      <c r="W245" s="153"/>
      <c r="X245" s="153"/>
      <c r="Y245" s="134"/>
      <c r="Z245" s="279">
        <v>180</v>
      </c>
      <c r="AA245" s="50">
        <v>360</v>
      </c>
      <c r="AB245" s="279">
        <v>403</v>
      </c>
      <c r="AC245" s="281">
        <v>162</v>
      </c>
      <c r="AD245" s="50">
        <v>565</v>
      </c>
    </row>
    <row r="246" spans="1:30" s="12" customFormat="1" ht="16.5">
      <c r="A246" s="12" t="s">
        <v>150</v>
      </c>
      <c r="B246" s="12" t="s">
        <v>116</v>
      </c>
      <c r="C246" s="267" t="str">
        <f t="shared" si="174"/>
        <v>DODY´S SUPREMEGRANDE3</v>
      </c>
      <c r="D246" s="82">
        <v>3</v>
      </c>
      <c r="E246" s="68">
        <v>375</v>
      </c>
      <c r="F246" s="195">
        <v>33.049999999999997</v>
      </c>
      <c r="G246" s="195">
        <v>599.14</v>
      </c>
      <c r="H246" s="195">
        <v>370.2</v>
      </c>
      <c r="I246" s="191">
        <v>10.75</v>
      </c>
      <c r="J246" s="193">
        <v>34.299999999999997</v>
      </c>
      <c r="K246" s="210">
        <v>0.5</v>
      </c>
      <c r="L246" s="210">
        <v>7.0000000000000007E-2</v>
      </c>
      <c r="M246" s="196">
        <v>2.1800000000000002</v>
      </c>
      <c r="N246" s="198">
        <f>SUM(K246:M246)</f>
        <v>2.75</v>
      </c>
      <c r="O246" s="196">
        <v>42</v>
      </c>
      <c r="P246" s="196">
        <v>59</v>
      </c>
      <c r="Q246" s="196">
        <v>93</v>
      </c>
      <c r="R246" s="199">
        <f>SUM(O246:Q246)</f>
        <v>194</v>
      </c>
      <c r="S246" s="196">
        <v>170</v>
      </c>
      <c r="T246" s="196">
        <v>180</v>
      </c>
      <c r="U246" s="196">
        <v>230</v>
      </c>
      <c r="V246" s="209">
        <f t="shared" si="221"/>
        <v>0.61333333333333329</v>
      </c>
      <c r="W246" s="153"/>
      <c r="X246" s="153"/>
      <c r="Y246" s="134"/>
      <c r="Z246" s="285">
        <v>182</v>
      </c>
      <c r="AA246" s="283">
        <v>364</v>
      </c>
      <c r="AB246" s="285">
        <v>398</v>
      </c>
      <c r="AC246" s="286">
        <v>162</v>
      </c>
      <c r="AD246" s="283">
        <v>560</v>
      </c>
    </row>
    <row r="247" spans="1:30" s="12" customFormat="1" ht="16.5">
      <c r="A247" s="12" t="s">
        <v>150</v>
      </c>
      <c r="B247" s="12" t="s">
        <v>116</v>
      </c>
      <c r="C247" s="267" t="str">
        <f t="shared" si="174"/>
        <v>DODY´S SUPREMEGRANDE4</v>
      </c>
      <c r="D247" s="82">
        <v>4</v>
      </c>
      <c r="E247" s="68">
        <v>375</v>
      </c>
      <c r="F247" s="86">
        <v>33.89</v>
      </c>
      <c r="G247" s="86">
        <v>602.16999999999996</v>
      </c>
      <c r="H247" s="86">
        <v>381.1</v>
      </c>
      <c r="I247" s="139"/>
      <c r="J247" s="86">
        <v>33.299999999999997</v>
      </c>
      <c r="K247" s="84">
        <v>0.04</v>
      </c>
      <c r="L247" s="84">
        <v>0.11</v>
      </c>
      <c r="M247" s="87">
        <v>2.62</v>
      </c>
      <c r="N247" s="198">
        <f>SUM(K247:M247)</f>
        <v>2.77</v>
      </c>
      <c r="O247" s="87">
        <v>38</v>
      </c>
      <c r="P247" s="87">
        <v>57</v>
      </c>
      <c r="Q247" s="87">
        <v>95</v>
      </c>
      <c r="R247" s="199">
        <f>SUM(O247:Q247)</f>
        <v>190</v>
      </c>
      <c r="S247" s="87">
        <v>160</v>
      </c>
      <c r="T247" s="87"/>
      <c r="U247" s="87">
        <v>245</v>
      </c>
      <c r="V247" s="209">
        <f t="shared" si="221"/>
        <v>0.65333333333333332</v>
      </c>
      <c r="W247" s="153"/>
      <c r="X247" s="153"/>
      <c r="Y247" s="134"/>
      <c r="Z247" s="97"/>
      <c r="AA247" s="98"/>
      <c r="AB247" s="97"/>
      <c r="AC247" s="99"/>
      <c r="AD247" s="98"/>
    </row>
    <row r="248" spans="1:30" s="12" customFormat="1" ht="17.25" thickBot="1">
      <c r="A248" s="12" t="s">
        <v>150</v>
      </c>
      <c r="B248" s="12" t="s">
        <v>116</v>
      </c>
      <c r="C248" s="267" t="str">
        <f t="shared" si="174"/>
        <v>DODY´S SUPREMEGRANDE5</v>
      </c>
      <c r="D248" s="100">
        <v>5</v>
      </c>
      <c r="E248" s="68">
        <v>375</v>
      </c>
      <c r="F248" s="86">
        <v>34.25</v>
      </c>
      <c r="G248" s="86">
        <v>637.78</v>
      </c>
      <c r="H248" s="86">
        <v>403.52</v>
      </c>
      <c r="I248" s="140"/>
      <c r="J248" s="86">
        <v>33.93</v>
      </c>
      <c r="K248" s="84">
        <v>7.0000000000000007E-2</v>
      </c>
      <c r="L248" s="86">
        <v>0.1</v>
      </c>
      <c r="M248" s="87">
        <v>2.82</v>
      </c>
      <c r="N248" s="198">
        <f>SUM(K248:M248)</f>
        <v>2.9899999999999998</v>
      </c>
      <c r="O248" s="87">
        <v>41</v>
      </c>
      <c r="P248" s="87">
        <v>59</v>
      </c>
      <c r="Q248" s="87">
        <v>94</v>
      </c>
      <c r="R248" s="199">
        <f>SUM(O248:Q248)</f>
        <v>194</v>
      </c>
      <c r="S248" s="87">
        <v>160</v>
      </c>
      <c r="T248" s="87">
        <v>180</v>
      </c>
      <c r="U248" s="87">
        <v>240</v>
      </c>
      <c r="V248" s="209">
        <f t="shared" si="221"/>
        <v>0.64</v>
      </c>
      <c r="W248" s="154"/>
      <c r="X248" s="154"/>
      <c r="Y248" s="134"/>
      <c r="Z248" s="102"/>
      <c r="AA248" s="103"/>
      <c r="AB248" s="102"/>
      <c r="AC248" s="104"/>
      <c r="AD248" s="103"/>
    </row>
    <row r="249" spans="1:30" s="12" customFormat="1" ht="15.75">
      <c r="A249" s="12" t="s">
        <v>150</v>
      </c>
      <c r="B249" s="12" t="s">
        <v>116</v>
      </c>
      <c r="C249" s="267" t="str">
        <f t="shared" si="174"/>
        <v>DODY´S SUPREMEGRANDEProm</v>
      </c>
      <c r="D249" s="105" t="s">
        <v>88</v>
      </c>
      <c r="E249" s="252" t="s">
        <v>88</v>
      </c>
      <c r="F249" s="253">
        <f t="shared" ref="F249:X249" si="222">AVERAGE(F244:F248)</f>
        <v>33.630000000000003</v>
      </c>
      <c r="G249" s="254">
        <f t="shared" si="222"/>
        <v>609.54999999999995</v>
      </c>
      <c r="H249" s="254">
        <f t="shared" si="222"/>
        <v>385.822</v>
      </c>
      <c r="I249" s="254">
        <f t="shared" si="222"/>
        <v>10.709999999999999</v>
      </c>
      <c r="J249" s="254">
        <f t="shared" si="222"/>
        <v>33.584000000000003</v>
      </c>
      <c r="K249" s="254">
        <f t="shared" si="222"/>
        <v>0.154</v>
      </c>
      <c r="L249" s="254">
        <f t="shared" si="222"/>
        <v>0.10400000000000001</v>
      </c>
      <c r="M249" s="254">
        <f t="shared" si="222"/>
        <v>2.7020000000000004</v>
      </c>
      <c r="N249" s="254">
        <f t="shared" si="222"/>
        <v>2.96</v>
      </c>
      <c r="O249" s="255">
        <f t="shared" si="222"/>
        <v>40.799999999999997</v>
      </c>
      <c r="P249" s="255">
        <f t="shared" si="222"/>
        <v>56.2</v>
      </c>
      <c r="Q249" s="255">
        <f t="shared" si="222"/>
        <v>89.4</v>
      </c>
      <c r="R249" s="255">
        <f t="shared" si="222"/>
        <v>186.4</v>
      </c>
      <c r="S249" s="255">
        <f t="shared" si="222"/>
        <v>161</v>
      </c>
      <c r="T249" s="255">
        <f t="shared" si="222"/>
        <v>181.25</v>
      </c>
      <c r="U249" s="255">
        <f t="shared" si="222"/>
        <v>240</v>
      </c>
      <c r="V249" s="266">
        <f t="shared" si="222"/>
        <v>0.64</v>
      </c>
      <c r="W249" s="254">
        <f t="shared" si="222"/>
        <v>34.090000000000003</v>
      </c>
      <c r="X249" s="257">
        <f t="shared" si="222"/>
        <v>0.156</v>
      </c>
      <c r="Y249" s="258">
        <f>AVERAGE(F244:F248,J244:J248,W244:W248)</f>
        <v>33.650909090909096</v>
      </c>
      <c r="Z249" s="113">
        <f t="shared" ref="Z249" si="223">AVERAGE(Z244:Z248)</f>
        <v>180.66666666666666</v>
      </c>
      <c r="AA249" s="113">
        <f t="shared" ref="AA249" si="224">AVERAGE(AA244:AA248)</f>
        <v>361.33333333333331</v>
      </c>
      <c r="AB249" s="113">
        <f>AVERAGE(AB244:AB248)</f>
        <v>400</v>
      </c>
      <c r="AC249" s="113">
        <f>AVERAGE(AC244:AC248)</f>
        <v>162</v>
      </c>
      <c r="AD249" s="113">
        <f>AVERAGE(AD244:AD248)</f>
        <v>562</v>
      </c>
    </row>
    <row r="250" spans="1:30" s="12" customFormat="1" ht="15.75">
      <c r="A250" s="12" t="s">
        <v>150</v>
      </c>
      <c r="B250" s="12" t="s">
        <v>116</v>
      </c>
      <c r="C250" s="267" t="str">
        <f t="shared" si="174"/>
        <v>DODY´S SUPREMEGRANDEMáx</v>
      </c>
      <c r="D250" s="114" t="s">
        <v>111</v>
      </c>
      <c r="E250" s="259" t="s">
        <v>111</v>
      </c>
      <c r="F250" s="260">
        <f t="shared" ref="F250:X250" si="225">MAX(F244:F248)</f>
        <v>34.25</v>
      </c>
      <c r="G250" s="261">
        <f t="shared" si="225"/>
        <v>637.78</v>
      </c>
      <c r="H250" s="261">
        <f t="shared" si="225"/>
        <v>403.52</v>
      </c>
      <c r="I250" s="261">
        <f t="shared" si="225"/>
        <v>10.78</v>
      </c>
      <c r="J250" s="261">
        <f t="shared" si="225"/>
        <v>34.299999999999997</v>
      </c>
      <c r="K250" s="261">
        <f t="shared" si="225"/>
        <v>0.5</v>
      </c>
      <c r="L250" s="261">
        <f t="shared" si="225"/>
        <v>0.14000000000000001</v>
      </c>
      <c r="M250" s="261">
        <f t="shared" si="225"/>
        <v>3.73</v>
      </c>
      <c r="N250" s="261">
        <f t="shared" si="225"/>
        <v>3.97</v>
      </c>
      <c r="O250" s="262">
        <f t="shared" si="225"/>
        <v>46</v>
      </c>
      <c r="P250" s="262">
        <f t="shared" si="225"/>
        <v>59</v>
      </c>
      <c r="Q250" s="262">
        <f t="shared" si="225"/>
        <v>95</v>
      </c>
      <c r="R250" s="262">
        <f t="shared" si="225"/>
        <v>195</v>
      </c>
      <c r="S250" s="262">
        <f t="shared" si="225"/>
        <v>170</v>
      </c>
      <c r="T250" s="262">
        <f t="shared" si="225"/>
        <v>185</v>
      </c>
      <c r="U250" s="262">
        <f t="shared" si="225"/>
        <v>250</v>
      </c>
      <c r="V250" s="261">
        <f t="shared" si="225"/>
        <v>0.66666666666666663</v>
      </c>
      <c r="W250" s="261">
        <f t="shared" si="225"/>
        <v>34.090000000000003</v>
      </c>
      <c r="X250" s="263">
        <f t="shared" si="225"/>
        <v>0.156</v>
      </c>
      <c r="Y250" s="264">
        <f>MAX(F244:F248,J244:J248,W244:W248)</f>
        <v>34.299999999999997</v>
      </c>
      <c r="Z250" s="119">
        <f t="shared" ref="Z250:AA250" si="226">MAX(Z244:Z248)</f>
        <v>182</v>
      </c>
      <c r="AA250" s="119">
        <f t="shared" si="226"/>
        <v>364</v>
      </c>
      <c r="AB250" s="119">
        <f>MAX(AB244:AB248)</f>
        <v>403</v>
      </c>
      <c r="AC250" s="119">
        <f>MAX(AC244:AC248)</f>
        <v>162</v>
      </c>
      <c r="AD250" s="119">
        <f>MAX(AD244:AD248)</f>
        <v>565</v>
      </c>
    </row>
    <row r="251" spans="1:30" s="12" customFormat="1" ht="16.5" thickBot="1">
      <c r="A251" s="12" t="s">
        <v>150</v>
      </c>
      <c r="B251" s="12" t="s">
        <v>116</v>
      </c>
      <c r="C251" s="267" t="str">
        <f t="shared" si="174"/>
        <v>DODY´S SUPREMEGRANDEMín</v>
      </c>
      <c r="D251" s="122" t="s">
        <v>115</v>
      </c>
      <c r="E251" s="259" t="s">
        <v>115</v>
      </c>
      <c r="F251" s="260">
        <f t="shared" ref="F251:X251" si="227">MIN(F244:F248)</f>
        <v>32.94</v>
      </c>
      <c r="G251" s="261">
        <f t="shared" si="227"/>
        <v>597.85</v>
      </c>
      <c r="H251" s="261">
        <f t="shared" si="227"/>
        <v>370.2</v>
      </c>
      <c r="I251" s="261">
        <f t="shared" si="227"/>
        <v>10.6</v>
      </c>
      <c r="J251" s="261">
        <f t="shared" si="227"/>
        <v>32.49</v>
      </c>
      <c r="K251" s="261">
        <f t="shared" si="227"/>
        <v>0.04</v>
      </c>
      <c r="L251" s="261">
        <f t="shared" si="227"/>
        <v>7.0000000000000007E-2</v>
      </c>
      <c r="M251" s="261">
        <f t="shared" si="227"/>
        <v>2.16</v>
      </c>
      <c r="N251" s="261">
        <f t="shared" si="227"/>
        <v>2.3200000000000003</v>
      </c>
      <c r="O251" s="262">
        <f t="shared" si="227"/>
        <v>37</v>
      </c>
      <c r="P251" s="262">
        <f t="shared" si="227"/>
        <v>49</v>
      </c>
      <c r="Q251" s="262">
        <f t="shared" si="227"/>
        <v>73</v>
      </c>
      <c r="R251" s="262">
        <f t="shared" si="227"/>
        <v>159</v>
      </c>
      <c r="S251" s="262">
        <f t="shared" si="227"/>
        <v>155</v>
      </c>
      <c r="T251" s="262">
        <f t="shared" si="227"/>
        <v>180</v>
      </c>
      <c r="U251" s="262">
        <f t="shared" si="227"/>
        <v>230</v>
      </c>
      <c r="V251" s="265">
        <f t="shared" si="227"/>
        <v>0.61333333333333329</v>
      </c>
      <c r="W251" s="261">
        <f t="shared" si="227"/>
        <v>34.090000000000003</v>
      </c>
      <c r="X251" s="263">
        <f t="shared" si="227"/>
        <v>0.156</v>
      </c>
      <c r="Y251" s="264">
        <f>MIN(F244:F248,J244:J248,W244:W248)</f>
        <v>32.49</v>
      </c>
      <c r="Z251" s="124">
        <f t="shared" ref="Z251:AA251" si="228">MIN(Z244:Z248)</f>
        <v>180</v>
      </c>
      <c r="AA251" s="124">
        <f t="shared" si="228"/>
        <v>360</v>
      </c>
      <c r="AB251" s="124">
        <f>MIN(AB244:AB248)</f>
        <v>398</v>
      </c>
      <c r="AC251" s="124">
        <f>MIN(AC244:AC248)</f>
        <v>162</v>
      </c>
      <c r="AD251" s="124">
        <f>MIN(AD244:AD248)</f>
        <v>560</v>
      </c>
    </row>
    <row r="252" spans="1:30" s="12" customFormat="1" ht="17.25" thickBot="1">
      <c r="A252" s="12" t="s">
        <v>150</v>
      </c>
      <c r="B252" s="12" t="s">
        <v>118</v>
      </c>
      <c r="C252" s="267" t="str">
        <f t="shared" si="174"/>
        <v>DODY´S SUPREMEEXTRA GRANDE1</v>
      </c>
      <c r="D252" s="67">
        <v>1</v>
      </c>
      <c r="E252" s="68">
        <v>405</v>
      </c>
      <c r="F252" s="210">
        <v>35.64</v>
      </c>
      <c r="G252" s="193">
        <v>684.31</v>
      </c>
      <c r="H252" s="193">
        <v>391.92</v>
      </c>
      <c r="I252" s="235"/>
      <c r="J252" s="196">
        <v>35.83</v>
      </c>
      <c r="K252" s="197">
        <v>0.04</v>
      </c>
      <c r="L252" s="197">
        <v>0.08</v>
      </c>
      <c r="M252" s="197">
        <v>2.2200000000000002</v>
      </c>
      <c r="N252" s="199">
        <f>SUM(K252:M252)</f>
        <v>2.3400000000000003</v>
      </c>
      <c r="O252" s="196">
        <v>46</v>
      </c>
      <c r="P252" s="196">
        <v>55</v>
      </c>
      <c r="Q252" s="196">
        <v>84</v>
      </c>
      <c r="R252" s="199">
        <f>SUM(O252:Q252)</f>
        <v>185</v>
      </c>
      <c r="S252" s="202">
        <v>190</v>
      </c>
      <c r="T252" s="202">
        <v>210</v>
      </c>
      <c r="U252" s="202">
        <v>290</v>
      </c>
      <c r="V252" s="209">
        <f>U252/E252</f>
        <v>0.71604938271604934</v>
      </c>
      <c r="W252" s="196">
        <v>37.03</v>
      </c>
      <c r="X252" s="200">
        <v>0.151</v>
      </c>
      <c r="Y252" s="134"/>
      <c r="Z252" s="278">
        <v>186</v>
      </c>
      <c r="AA252" s="48">
        <v>372</v>
      </c>
      <c r="AB252" s="278">
        <v>416</v>
      </c>
      <c r="AC252" s="280">
        <v>162</v>
      </c>
      <c r="AD252" s="48">
        <v>578</v>
      </c>
    </row>
    <row r="253" spans="1:30" s="12" customFormat="1" ht="16.5">
      <c r="A253" s="12" t="s">
        <v>150</v>
      </c>
      <c r="B253" s="12" t="s">
        <v>118</v>
      </c>
      <c r="C253" s="267" t="str">
        <f t="shared" si="174"/>
        <v>DODY´S SUPREMEEXTRA GRANDE2</v>
      </c>
      <c r="D253" s="82">
        <v>2</v>
      </c>
      <c r="E253" s="68">
        <v>405</v>
      </c>
      <c r="F253" s="210">
        <v>36.549999999999997</v>
      </c>
      <c r="G253" s="193">
        <v>625.35</v>
      </c>
      <c r="H253" s="193">
        <v>400.87</v>
      </c>
      <c r="I253" s="139"/>
      <c r="J253" s="196">
        <v>36.28</v>
      </c>
      <c r="K253" s="197">
        <v>0.06</v>
      </c>
      <c r="L253" s="197">
        <v>0.08</v>
      </c>
      <c r="M253" s="197">
        <v>1.92</v>
      </c>
      <c r="N253" s="199">
        <f>SUM(K253:M253)</f>
        <v>2.06</v>
      </c>
      <c r="O253" s="196">
        <v>40</v>
      </c>
      <c r="P253" s="196">
        <v>55</v>
      </c>
      <c r="Q253" s="196">
        <v>74</v>
      </c>
      <c r="R253" s="199">
        <f>SUM(O253:Q253)</f>
        <v>169</v>
      </c>
      <c r="S253" s="202">
        <v>195</v>
      </c>
      <c r="T253" s="202">
        <v>210</v>
      </c>
      <c r="U253" s="202">
        <v>260</v>
      </c>
      <c r="V253" s="209">
        <f t="shared" ref="V253:V256" si="229">U253/E253</f>
        <v>0.64197530864197527</v>
      </c>
      <c r="W253" s="153"/>
      <c r="X253" s="153"/>
      <c r="Y253" s="134"/>
      <c r="Z253" s="279">
        <v>186</v>
      </c>
      <c r="AA253" s="50">
        <v>372</v>
      </c>
      <c r="AB253" s="279">
        <v>410</v>
      </c>
      <c r="AC253" s="281">
        <v>162</v>
      </c>
      <c r="AD253" s="50">
        <v>572</v>
      </c>
    </row>
    <row r="254" spans="1:30" s="12" customFormat="1" ht="16.5">
      <c r="A254" s="12" t="s">
        <v>150</v>
      </c>
      <c r="B254" s="12" t="s">
        <v>118</v>
      </c>
      <c r="C254" s="267" t="str">
        <f t="shared" si="174"/>
        <v>DODY´S SUPREMEEXTRA GRANDE3</v>
      </c>
      <c r="D254" s="82">
        <v>3</v>
      </c>
      <c r="E254" s="68">
        <v>405</v>
      </c>
      <c r="F254" s="210">
        <v>35.950000000000003</v>
      </c>
      <c r="G254" s="193">
        <v>647.96</v>
      </c>
      <c r="H254" s="193">
        <v>417.11</v>
      </c>
      <c r="I254" s="139"/>
      <c r="J254" s="197">
        <v>36</v>
      </c>
      <c r="K254" s="197">
        <v>0.08</v>
      </c>
      <c r="L254" s="197">
        <v>0.1</v>
      </c>
      <c r="M254" s="197">
        <v>1.02</v>
      </c>
      <c r="N254" s="199">
        <f>SUM(K254:M254)</f>
        <v>1.2</v>
      </c>
      <c r="O254" s="196">
        <v>41</v>
      </c>
      <c r="P254" s="196">
        <v>50</v>
      </c>
      <c r="Q254" s="196">
        <v>73</v>
      </c>
      <c r="R254" s="199">
        <f>SUM(O254:Q254)</f>
        <v>164</v>
      </c>
      <c r="S254" s="202">
        <v>200</v>
      </c>
      <c r="T254" s="202">
        <v>230</v>
      </c>
      <c r="U254" s="202">
        <v>270</v>
      </c>
      <c r="V254" s="209">
        <f t="shared" si="229"/>
        <v>0.66666666666666663</v>
      </c>
      <c r="W254" s="153"/>
      <c r="X254" s="153"/>
      <c r="Y254" s="134"/>
      <c r="Z254" s="285">
        <v>187</v>
      </c>
      <c r="AA254" s="283">
        <v>374</v>
      </c>
      <c r="AB254" s="285">
        <v>412</v>
      </c>
      <c r="AC254" s="286">
        <v>162</v>
      </c>
      <c r="AD254" s="283">
        <v>574</v>
      </c>
    </row>
    <row r="255" spans="1:30" s="12" customFormat="1" ht="16.5">
      <c r="A255" s="12" t="s">
        <v>150</v>
      </c>
      <c r="B255" s="12" t="s">
        <v>118</v>
      </c>
      <c r="C255" s="267" t="str">
        <f t="shared" si="174"/>
        <v>DODY´S SUPREMEEXTRA GRANDE4</v>
      </c>
      <c r="D255" s="82">
        <v>4</v>
      </c>
      <c r="E255" s="68">
        <v>405</v>
      </c>
      <c r="F255" s="84">
        <v>35.520000000000003</v>
      </c>
      <c r="G255" s="86">
        <v>636.33000000000004</v>
      </c>
      <c r="H255" s="86">
        <v>416.68</v>
      </c>
      <c r="I255" s="139"/>
      <c r="J255" s="196">
        <v>35.51</v>
      </c>
      <c r="K255" s="197">
        <v>0.05</v>
      </c>
      <c r="L255" s="197">
        <v>0.08</v>
      </c>
      <c r="M255" s="197">
        <v>1.04</v>
      </c>
      <c r="N255" s="199">
        <f>SUM(K255:M255)</f>
        <v>1.17</v>
      </c>
      <c r="O255" s="87">
        <v>41</v>
      </c>
      <c r="P255" s="87">
        <v>58</v>
      </c>
      <c r="Q255" s="87">
        <v>78</v>
      </c>
      <c r="R255" s="199">
        <f>SUM(O255:Q255)</f>
        <v>177</v>
      </c>
      <c r="S255" s="202">
        <v>185</v>
      </c>
      <c r="T255" s="202">
        <v>215</v>
      </c>
      <c r="U255" s="202">
        <v>260</v>
      </c>
      <c r="V255" s="209">
        <f t="shared" si="229"/>
        <v>0.64197530864197527</v>
      </c>
      <c r="W255" s="153"/>
      <c r="X255" s="153"/>
      <c r="Y255" s="134"/>
      <c r="Z255" s="97"/>
      <c r="AA255" s="98"/>
      <c r="AB255" s="97"/>
      <c r="AC255" s="99"/>
      <c r="AD255" s="98"/>
    </row>
    <row r="256" spans="1:30" s="12" customFormat="1" ht="17.25" thickBot="1">
      <c r="A256" s="12" t="s">
        <v>150</v>
      </c>
      <c r="B256" s="12" t="s">
        <v>118</v>
      </c>
      <c r="C256" s="267" t="str">
        <f t="shared" si="174"/>
        <v>DODY´S SUPREMEEXTRA GRANDE5</v>
      </c>
      <c r="D256" s="100">
        <v>5</v>
      </c>
      <c r="E256" s="68">
        <v>405</v>
      </c>
      <c r="F256" s="84">
        <v>37.630000000000003</v>
      </c>
      <c r="G256" s="86">
        <v>642.39</v>
      </c>
      <c r="H256" s="86">
        <v>413.17</v>
      </c>
      <c r="I256" s="140"/>
      <c r="J256" s="196">
        <v>36.47</v>
      </c>
      <c r="K256" s="197">
        <v>0.06</v>
      </c>
      <c r="L256" s="197">
        <v>7.0000000000000007E-2</v>
      </c>
      <c r="M256" s="197">
        <v>1.1200000000000001</v>
      </c>
      <c r="N256" s="199">
        <f>SUM(K256:M256)</f>
        <v>1.25</v>
      </c>
      <c r="O256" s="87">
        <v>43</v>
      </c>
      <c r="P256" s="87">
        <v>58</v>
      </c>
      <c r="Q256" s="87">
        <v>80</v>
      </c>
      <c r="R256" s="199">
        <f>SUM(O256:Q256)</f>
        <v>181</v>
      </c>
      <c r="S256" s="202">
        <v>180</v>
      </c>
      <c r="T256" s="202">
        <v>210</v>
      </c>
      <c r="U256" s="202">
        <v>265</v>
      </c>
      <c r="V256" s="209">
        <f t="shared" si="229"/>
        <v>0.65432098765432101</v>
      </c>
      <c r="W256" s="154"/>
      <c r="X256" s="154"/>
      <c r="Y256" s="134"/>
      <c r="Z256" s="102"/>
      <c r="AA256" s="103"/>
      <c r="AB256" s="102"/>
      <c r="AC256" s="104"/>
      <c r="AD256" s="103"/>
    </row>
    <row r="257" spans="1:30" s="12" customFormat="1" ht="15.75">
      <c r="A257" s="12" t="s">
        <v>150</v>
      </c>
      <c r="B257" s="12" t="s">
        <v>118</v>
      </c>
      <c r="C257" s="267" t="str">
        <f t="shared" si="174"/>
        <v>DODY´S SUPREMEEXTRA GRANDEProm</v>
      </c>
      <c r="D257" s="105" t="s">
        <v>88</v>
      </c>
      <c r="E257" s="252" t="s">
        <v>88</v>
      </c>
      <c r="F257" s="253">
        <f t="shared" ref="F257:X257" si="230">AVERAGE(F252:F256)</f>
        <v>36.257999999999996</v>
      </c>
      <c r="G257" s="254">
        <f t="shared" si="230"/>
        <v>647.26799999999992</v>
      </c>
      <c r="H257" s="254">
        <f t="shared" si="230"/>
        <v>407.95000000000005</v>
      </c>
      <c r="I257" s="254" t="e">
        <f t="shared" si="230"/>
        <v>#DIV/0!</v>
      </c>
      <c r="J257" s="254">
        <f t="shared" si="230"/>
        <v>36.018000000000001</v>
      </c>
      <c r="K257" s="254">
        <f t="shared" si="230"/>
        <v>5.7999999999999996E-2</v>
      </c>
      <c r="L257" s="254">
        <f t="shared" si="230"/>
        <v>8.2000000000000003E-2</v>
      </c>
      <c r="M257" s="254">
        <f t="shared" si="230"/>
        <v>1.464</v>
      </c>
      <c r="N257" s="254">
        <f t="shared" si="230"/>
        <v>1.6039999999999999</v>
      </c>
      <c r="O257" s="255">
        <f t="shared" si="230"/>
        <v>42.2</v>
      </c>
      <c r="P257" s="255">
        <f t="shared" si="230"/>
        <v>55.2</v>
      </c>
      <c r="Q257" s="255">
        <f t="shared" si="230"/>
        <v>77.8</v>
      </c>
      <c r="R257" s="255">
        <f t="shared" si="230"/>
        <v>175.2</v>
      </c>
      <c r="S257" s="255">
        <f t="shared" si="230"/>
        <v>190</v>
      </c>
      <c r="T257" s="255">
        <f t="shared" si="230"/>
        <v>215</v>
      </c>
      <c r="U257" s="255">
        <f t="shared" si="230"/>
        <v>269</v>
      </c>
      <c r="V257" s="266">
        <f t="shared" si="230"/>
        <v>0.66419753086419742</v>
      </c>
      <c r="W257" s="254">
        <f t="shared" si="230"/>
        <v>37.03</v>
      </c>
      <c r="X257" s="257">
        <f t="shared" si="230"/>
        <v>0.151</v>
      </c>
      <c r="Y257" s="258">
        <f>AVERAGE(F252:F256,J252:J256,W252:W256)</f>
        <v>36.219090909090909</v>
      </c>
      <c r="Z257" s="113">
        <f t="shared" ref="Z257" si="231">AVERAGE(Z252:Z256)</f>
        <v>186.33333333333334</v>
      </c>
      <c r="AA257" s="113">
        <f t="shared" ref="AA257" si="232">AVERAGE(AA252:AA256)</f>
        <v>372.66666666666669</v>
      </c>
      <c r="AB257" s="113">
        <f>AVERAGE(AB252:AB256)</f>
        <v>412.66666666666669</v>
      </c>
      <c r="AC257" s="113">
        <f>AVERAGE(AC252:AC256)</f>
        <v>162</v>
      </c>
      <c r="AD257" s="113">
        <f>AVERAGE(AD252:AD256)</f>
        <v>574.66666666666663</v>
      </c>
    </row>
    <row r="258" spans="1:30" s="12" customFormat="1" ht="15.75">
      <c r="A258" s="12" t="s">
        <v>150</v>
      </c>
      <c r="B258" s="12" t="s">
        <v>118</v>
      </c>
      <c r="C258" s="267" t="str">
        <f t="shared" si="174"/>
        <v>DODY´S SUPREMEEXTRA GRANDEMáx</v>
      </c>
      <c r="D258" s="114" t="s">
        <v>111</v>
      </c>
      <c r="E258" s="259" t="s">
        <v>111</v>
      </c>
      <c r="F258" s="260">
        <f t="shared" ref="F258:X258" si="233">MAX(F252:F256)</f>
        <v>37.630000000000003</v>
      </c>
      <c r="G258" s="261">
        <f t="shared" si="233"/>
        <v>684.31</v>
      </c>
      <c r="H258" s="261">
        <f t="shared" si="233"/>
        <v>417.11</v>
      </c>
      <c r="I258" s="261">
        <f t="shared" si="233"/>
        <v>0</v>
      </c>
      <c r="J258" s="261">
        <f t="shared" si="233"/>
        <v>36.47</v>
      </c>
      <c r="K258" s="261">
        <f t="shared" si="233"/>
        <v>0.08</v>
      </c>
      <c r="L258" s="261">
        <f t="shared" si="233"/>
        <v>0.1</v>
      </c>
      <c r="M258" s="261">
        <f t="shared" si="233"/>
        <v>2.2200000000000002</v>
      </c>
      <c r="N258" s="261">
        <f t="shared" si="233"/>
        <v>2.3400000000000003</v>
      </c>
      <c r="O258" s="262">
        <f t="shared" si="233"/>
        <v>46</v>
      </c>
      <c r="P258" s="262">
        <f t="shared" si="233"/>
        <v>58</v>
      </c>
      <c r="Q258" s="262">
        <f t="shared" si="233"/>
        <v>84</v>
      </c>
      <c r="R258" s="262">
        <f t="shared" si="233"/>
        <v>185</v>
      </c>
      <c r="S258" s="262">
        <f t="shared" si="233"/>
        <v>200</v>
      </c>
      <c r="T258" s="262">
        <f t="shared" si="233"/>
        <v>230</v>
      </c>
      <c r="U258" s="262">
        <f t="shared" si="233"/>
        <v>290</v>
      </c>
      <c r="V258" s="261">
        <f t="shared" si="233"/>
        <v>0.71604938271604934</v>
      </c>
      <c r="W258" s="261">
        <f t="shared" si="233"/>
        <v>37.03</v>
      </c>
      <c r="X258" s="263">
        <f t="shared" si="233"/>
        <v>0.151</v>
      </c>
      <c r="Y258" s="264">
        <f>MAX(F252:F256,J252:J256,W252:W256)</f>
        <v>37.630000000000003</v>
      </c>
      <c r="Z258" s="119">
        <f t="shared" ref="Z258:AA258" si="234">MAX(Z252:Z256)</f>
        <v>187</v>
      </c>
      <c r="AA258" s="119">
        <f t="shared" si="234"/>
        <v>374</v>
      </c>
      <c r="AB258" s="119">
        <f>MAX(AB252:AB256)</f>
        <v>416</v>
      </c>
      <c r="AC258" s="119">
        <f>MAX(AC252:AC256)</f>
        <v>162</v>
      </c>
      <c r="AD258" s="119">
        <f>MAX(AD252:AD256)</f>
        <v>578</v>
      </c>
    </row>
    <row r="259" spans="1:30" s="12" customFormat="1" ht="16.5" thickBot="1">
      <c r="A259" s="12" t="s">
        <v>150</v>
      </c>
      <c r="B259" s="12" t="s">
        <v>118</v>
      </c>
      <c r="C259" s="267" t="str">
        <f t="shared" si="174"/>
        <v>DODY´S SUPREMEEXTRA GRANDEMín</v>
      </c>
      <c r="D259" s="122" t="s">
        <v>115</v>
      </c>
      <c r="E259" s="259" t="s">
        <v>115</v>
      </c>
      <c r="F259" s="260">
        <f t="shared" ref="F259:X259" si="235">MIN(F252:F256)</f>
        <v>35.520000000000003</v>
      </c>
      <c r="G259" s="261">
        <f t="shared" si="235"/>
        <v>625.35</v>
      </c>
      <c r="H259" s="261">
        <f t="shared" si="235"/>
        <v>391.92</v>
      </c>
      <c r="I259" s="261">
        <f t="shared" si="235"/>
        <v>0</v>
      </c>
      <c r="J259" s="261">
        <f t="shared" si="235"/>
        <v>35.51</v>
      </c>
      <c r="K259" s="261">
        <f t="shared" si="235"/>
        <v>0.04</v>
      </c>
      <c r="L259" s="261">
        <f t="shared" si="235"/>
        <v>7.0000000000000007E-2</v>
      </c>
      <c r="M259" s="261">
        <f t="shared" si="235"/>
        <v>1.02</v>
      </c>
      <c r="N259" s="261">
        <f t="shared" si="235"/>
        <v>1.17</v>
      </c>
      <c r="O259" s="262">
        <f t="shared" si="235"/>
        <v>40</v>
      </c>
      <c r="P259" s="262">
        <f t="shared" si="235"/>
        <v>50</v>
      </c>
      <c r="Q259" s="262">
        <f t="shared" si="235"/>
        <v>73</v>
      </c>
      <c r="R259" s="262">
        <f t="shared" si="235"/>
        <v>164</v>
      </c>
      <c r="S259" s="262">
        <f t="shared" si="235"/>
        <v>180</v>
      </c>
      <c r="T259" s="262">
        <f t="shared" si="235"/>
        <v>210</v>
      </c>
      <c r="U259" s="262">
        <f t="shared" si="235"/>
        <v>260</v>
      </c>
      <c r="V259" s="261">
        <f t="shared" si="235"/>
        <v>0.64197530864197527</v>
      </c>
      <c r="W259" s="261">
        <f t="shared" si="235"/>
        <v>37.03</v>
      </c>
      <c r="X259" s="263">
        <f t="shared" si="235"/>
        <v>0.151</v>
      </c>
      <c r="Y259" s="264">
        <f>MIN(F252:F256,J252:J256,W252:W256)</f>
        <v>35.51</v>
      </c>
      <c r="Z259" s="124">
        <f t="shared" ref="Z259:AA259" si="236">MIN(Z252:Z256)</f>
        <v>186</v>
      </c>
      <c r="AA259" s="124">
        <f t="shared" si="236"/>
        <v>372</v>
      </c>
      <c r="AB259" s="124">
        <f>MIN(AB252:AB256)</f>
        <v>410</v>
      </c>
      <c r="AC259" s="124">
        <f>MIN(AC252:AC256)</f>
        <v>162</v>
      </c>
      <c r="AD259" s="124">
        <f>MIN(AD252:AD256)</f>
        <v>572</v>
      </c>
    </row>
    <row r="260" spans="1:30" s="12" customFormat="1">
      <c r="X260" s="11"/>
    </row>
    <row r="261" spans="1:30" s="12" customFormat="1">
      <c r="X261" s="11"/>
    </row>
    <row r="262" spans="1:30" s="12" customFormat="1">
      <c r="X262" s="11"/>
    </row>
    <row r="263" spans="1:30" s="12" customFormat="1">
      <c r="X263" s="11"/>
    </row>
    <row r="264" spans="1:30" s="12" customFormat="1">
      <c r="X264" s="11"/>
    </row>
    <row r="265" spans="1:30" s="12" customFormat="1">
      <c r="X265" s="11"/>
    </row>
  </sheetData>
  <mergeCells count="2">
    <mergeCell ref="A2:B2"/>
    <mergeCell ref="A1:B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CA603-98C4-4376-94D7-EEA37B40A553}">
  <sheetPr codeName="Sheet7"/>
  <dimension ref="A1:D2"/>
  <sheetViews>
    <sheetView workbookViewId="0">
      <selection activeCell="D2" sqref="D2"/>
    </sheetView>
  </sheetViews>
  <sheetFormatPr defaultRowHeight="15"/>
  <cols>
    <col min="1" max="1" width="13.140625" bestFit="1" customWidth="1"/>
    <col min="2" max="2" width="25.5703125" bestFit="1" customWidth="1"/>
    <col min="3" max="3" width="5.140625" bestFit="1" customWidth="1"/>
    <col min="4" max="4" width="13.5703125" bestFit="1" customWidth="1"/>
  </cols>
  <sheetData>
    <row r="1" spans="1:4">
      <c r="A1" t="s">
        <v>202</v>
      </c>
      <c r="B1" t="s">
        <v>1</v>
      </c>
      <c r="C1" t="s">
        <v>2</v>
      </c>
      <c r="D1" t="s">
        <v>203</v>
      </c>
    </row>
    <row r="2" spans="1:4">
      <c r="A2" t="s">
        <v>204</v>
      </c>
      <c r="B2" t="s">
        <v>205</v>
      </c>
      <c r="C2" t="s">
        <v>206</v>
      </c>
      <c r="D2" t="s">
        <v>208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F9AE0819-8C07-4E8F-ADA0-02958FECE839}">
          <x14:formula1>
            <xm:f>Plataforma!$C$6:$C$12</xm:f>
          </x14:formula1>
          <xm:sqref>A2:A554</xm:sqref>
        </x14:dataValidation>
        <x14:dataValidation type="list" allowBlank="1" showInputMessage="1" showErrorMessage="1" xr:uid="{833E0F24-7E6D-4FEF-B1A2-67FBE59C4890}">
          <x14:formula1>
            <xm:f>Marca!$C$6:$C$13</xm:f>
          </x14:formula1>
          <xm:sqref>B2:B554</xm:sqref>
        </x14:dataValidation>
        <x14:dataValidation type="list" allowBlank="1" showInputMessage="1" showErrorMessage="1" xr:uid="{91D325D4-F5EB-415C-A3DB-AB81A2AA6128}">
          <x14:formula1>
            <xm:f>Talla!$C$6:$C$10</xm:f>
          </x14:formula1>
          <xm:sqref>C2:C554</xm:sqref>
        </x14:dataValidation>
        <x14:dataValidation type="list" allowBlank="1" showInputMessage="1" showErrorMessage="1" xr:uid="{7338571C-B6A4-4CA1-9933-55910E551F9C}">
          <x14:formula1>
            <xm:f>TipoPrueba!$C$6:$C$10</xm:f>
          </x14:formula1>
          <xm:sqref>D2:D554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Promedio</vt:lpstr>
      <vt:lpstr>Plataforma</vt:lpstr>
      <vt:lpstr>Marca</vt:lpstr>
      <vt:lpstr>Talla</vt:lpstr>
      <vt:lpstr>TipoPrueba</vt:lpstr>
      <vt:lpstr>Datos</vt:lpstr>
      <vt:lpstr>DatosCapturados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Gerardo Zuñiga</dc:creator>
  <cp:keywords/>
  <dc:description/>
  <cp:lastModifiedBy>ERVING URIEL CASTILLO RAMOS</cp:lastModifiedBy>
  <cp:revision/>
  <dcterms:created xsi:type="dcterms:W3CDTF">2021-07-06T17:03:35Z</dcterms:created>
  <dcterms:modified xsi:type="dcterms:W3CDTF">2021-07-15T05:42:15Z</dcterms:modified>
  <cp:category/>
  <cp:contentStatus/>
</cp:coreProperties>
</file>