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 firstSheet="11" activeTab="11"/>
  </bookViews>
  <sheets>
    <sheet name="TABLA MODELO" sheetId="36" r:id="rId1"/>
    <sheet name="ALIMENTAR UNA TABLA SQL" sheetId="11" r:id="rId2"/>
    <sheet name="CREAR TABLA SQL" sheetId="2" r:id="rId3"/>
    <sheet name="borrar fila" sheetId="3" r:id="rId4"/>
    <sheet name="LARAVEL-CONTROLL.CASO" sheetId="4" r:id="rId5"/>
    <sheet name="CONTR-PERSONA-ASISTIDA" sheetId="7" r:id="rId6"/>
    <sheet name="CONTR-PROFESIONAL-INTERVINIENTE" sheetId="6" r:id="rId7"/>
    <sheet name="LARAVEL-CONTROLL.DELITO" sheetId="24" r:id="rId8"/>
    <sheet name="LARAVEL-CONTROLL.CAVAJ" sheetId="23" r:id="rId9"/>
    <sheet name="t.-personas_asistidas" sheetId="15" r:id="rId10"/>
    <sheet name="t.profesionales_intervinientes" sheetId="16" r:id="rId11"/>
    <sheet name="t.casos" sheetId="17" r:id="rId12"/>
    <sheet name="t.cavajs" sheetId="21" r:id="rId13"/>
    <sheet name="t.delitos" sheetId="22" r:id="rId14"/>
    <sheet name="t.caratula" sheetId="25" r:id="rId15"/>
    <sheet name="Caso_cavaj" sheetId="28" r:id="rId16"/>
    <sheet name="organismosA" sheetId="29" r:id="rId17"/>
    <sheet name="t.organismos" sheetId="32" r:id="rId18"/>
    <sheet name="t.usuarios" sheetId="33" r:id="rId19"/>
    <sheet name="t.personas" sheetId="34" r:id="rId20"/>
    <sheet name="t.profesionales" sheetId="35" r:id="rId21"/>
  </sheets>
  <calcPr calcId="125725"/>
  <fileRecoveryPr repairLoad="1"/>
</workbook>
</file>

<file path=xl/calcChain.xml><?xml version="1.0" encoding="utf-8"?>
<calcChain xmlns="http://schemas.openxmlformats.org/spreadsheetml/2006/main">
  <c r="D3" i="17"/>
  <c r="D3" i="36"/>
  <c r="D3" i="35"/>
  <c r="D3" i="34"/>
  <c r="D3" i="33"/>
  <c r="D38" i="32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28"/>
  <c r="D3" i="21"/>
  <c r="D3" i="22"/>
  <c r="D3" i="25"/>
  <c r="E21" i="24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1" i="23"/>
  <c r="E22"/>
  <c r="E23"/>
  <c r="E24"/>
  <c r="E25"/>
  <c r="E26"/>
  <c r="E27"/>
  <c r="E49" i="24"/>
  <c r="E47"/>
  <c r="E20"/>
  <c r="E19"/>
  <c r="E18"/>
  <c r="E17"/>
  <c r="E16"/>
  <c r="E15"/>
  <c r="E14"/>
  <c r="E13"/>
  <c r="E12"/>
  <c r="E11"/>
  <c r="E10"/>
  <c r="E9"/>
  <c r="E8"/>
  <c r="E7"/>
  <c r="E6"/>
  <c r="E5"/>
  <c r="E4"/>
  <c r="E34" i="23"/>
  <c r="E32"/>
  <c r="E20"/>
  <c r="E19"/>
  <c r="E18"/>
  <c r="E17"/>
  <c r="E16"/>
  <c r="E15"/>
  <c r="E14"/>
  <c r="E13"/>
  <c r="E12"/>
  <c r="E11"/>
  <c r="E10"/>
  <c r="E9"/>
  <c r="E8"/>
  <c r="E7"/>
  <c r="E6"/>
  <c r="E5"/>
  <c r="E4"/>
  <c r="E6" i="4"/>
  <c r="E7"/>
  <c r="E8"/>
  <c r="E9"/>
  <c r="E10"/>
  <c r="E11"/>
  <c r="E12"/>
  <c r="E13"/>
  <c r="E14"/>
  <c r="E15"/>
  <c r="E16"/>
  <c r="E17"/>
  <c r="E18"/>
  <c r="E19"/>
  <c r="E20"/>
  <c r="D3" i="15"/>
  <c r="D3" i="16"/>
  <c r="D5" s="1"/>
  <c r="D38" i="11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4" i="7"/>
  <c r="E10"/>
  <c r="E9"/>
  <c r="E8"/>
  <c r="E7"/>
  <c r="E6"/>
  <c r="E4"/>
  <c r="E25" i="6"/>
  <c r="E10"/>
  <c r="E9"/>
  <c r="E8"/>
  <c r="E7"/>
  <c r="E4"/>
  <c r="E25" i="4"/>
  <c r="E23"/>
  <c r="E5"/>
  <c r="E4"/>
</calcChain>
</file>

<file path=xl/sharedStrings.xml><?xml version="1.0" encoding="utf-8"?>
<sst xmlns="http://schemas.openxmlformats.org/spreadsheetml/2006/main" count="507" uniqueCount="162">
  <si>
    <t xml:space="preserve"> </t>
  </si>
  <si>
    <t>INSERT INTO cavajs(nombre) VALUES("Dolores");</t>
  </si>
  <si>
    <t>delitos</t>
  </si>
  <si>
    <t>CREATE TABLE cavajs (id int  unsigned not null auto_increment primary key,nombre varchar(255));</t>
  </si>
  <si>
    <t>DELETE FROM tabla</t>
  </si>
  <si>
    <t>WHERE id=#;</t>
  </si>
  <si>
    <t>BORRAR FILA</t>
  </si>
  <si>
    <t>WHERE id BETWEEN 1 AND 36;</t>
  </si>
  <si>
    <t>nombre_referencia</t>
  </si>
  <si>
    <t>descripcion_caso</t>
  </si>
  <si>
    <t>fecha_ingreso</t>
  </si>
  <si>
    <t>modalidad_ingreso</t>
  </si>
  <si>
    <t>cavaj</t>
  </si>
  <si>
    <t>causa_id_judicial</t>
  </si>
  <si>
    <t>comisaria</t>
  </si>
  <si>
    <t>BORRAR TODO EL CONTENIDO DE LA TABLA DESDE UN ID A OTRO</t>
  </si>
  <si>
    <t>fiscalia_juzgado</t>
  </si>
  <si>
    <t>denuncias_previas</t>
  </si>
  <si>
    <t>departamento_judicial</t>
  </si>
  <si>
    <t>estado</t>
  </si>
  <si>
    <t>persona_asistida</t>
  </si>
  <si>
    <t>profesional_interviniente</t>
  </si>
  <si>
    <t>VALIDAR</t>
  </si>
  <si>
    <t>victima</t>
  </si>
  <si>
    <t>VISTA</t>
  </si>
  <si>
    <t>MODEL</t>
  </si>
  <si>
    <t>Persona_asistida</t>
  </si>
  <si>
    <t>nombre_persona_asistida</t>
  </si>
  <si>
    <t>vinculo_persona_asistida</t>
  </si>
  <si>
    <t>telefono_persona_asistida</t>
  </si>
  <si>
    <t>domicilio_persona_asistida</t>
  </si>
  <si>
    <t>localidad_persona_asistida</t>
  </si>
  <si>
    <t>Profesional_interviniente</t>
  </si>
  <si>
    <t>nombre_profesional_interviniente</t>
  </si>
  <si>
    <t>desde_profesional_interviniente</t>
  </si>
  <si>
    <t>actual_profesional_interviniente</t>
  </si>
  <si>
    <t>hasta_profesional_interviniente</t>
  </si>
  <si>
    <t>instituciones</t>
  </si>
  <si>
    <t>varchar(255)</t>
  </si>
  <si>
    <t>int</t>
  </si>
  <si>
    <t>datetime</t>
  </si>
  <si>
    <t>profesionales_intervinientes</t>
  </si>
  <si>
    <t>organismos</t>
  </si>
  <si>
    <t>motivospasivos</t>
  </si>
  <si>
    <t>otro_vinculo_persona_asistida_cual</t>
  </si>
  <si>
    <t>cual_otro_organismo</t>
  </si>
  <si>
    <t>cual_otro_motivospasivo</t>
  </si>
  <si>
    <t>CREATE  TABLE personas_asistidas  (nombre_persona_asistida varchar(255) , vinculo_persona_asistida int, otro_vinculo_persona_asistida_cual varchar(255), telefono_persona_asistida int, domicilio_persona_asistida varchar(255), localidad_persona_asistida int);</t>
  </si>
  <si>
    <t>cual_otro_motivospasivos</t>
  </si>
  <si>
    <t>NOMBRE DE LA TABLA</t>
  </si>
  <si>
    <t>DATOS</t>
  </si>
  <si>
    <t>coloco sólo los datos ya que el id indiqué que es AUTOINCREMENT</t>
  </si>
  <si>
    <t>idCasos</t>
  </si>
  <si>
    <t xml:space="preserve">Sede_Central_La_Plata </t>
  </si>
  <si>
    <t>Moron</t>
  </si>
  <si>
    <t>Azul</t>
  </si>
  <si>
    <t>Pergamino</t>
  </si>
  <si>
    <t>Bahia_Blanca</t>
  </si>
  <si>
    <t>Pilar</t>
  </si>
  <si>
    <t>Ezeiza</t>
  </si>
  <si>
    <t>Pinamar</t>
  </si>
  <si>
    <t>Lanus</t>
  </si>
  <si>
    <t>Quilmes</t>
  </si>
  <si>
    <t>Lomas_de_Zamora</t>
  </si>
  <si>
    <t>San_Fernando</t>
  </si>
  <si>
    <t>Los_Toldos</t>
  </si>
  <si>
    <t>San_Martin</t>
  </si>
  <si>
    <t>Mar_del_Plata</t>
  </si>
  <si>
    <t>Tandil</t>
  </si>
  <si>
    <t>Mercedes</t>
  </si>
  <si>
    <t>Vicente_Lopez</t>
  </si>
  <si>
    <t>Moreno</t>
  </si>
  <si>
    <t>Zarate</t>
  </si>
  <si>
    <t>Jose_C_Paz</t>
  </si>
  <si>
    <t>Almirante_Brown</t>
  </si>
  <si>
    <t>La_Matanza</t>
  </si>
  <si>
    <t>Abandono_persona</t>
  </si>
  <si>
    <t>Abuso_sexual</t>
  </si>
  <si>
    <t>Amenazas</t>
  </si>
  <si>
    <t>Averiguacion_causales_muerte</t>
  </si>
  <si>
    <t>Bullying</t>
  </si>
  <si>
    <t>Desaparicion_personas</t>
  </si>
  <si>
    <t>Femicidio</t>
  </si>
  <si>
    <t>Femicidio_indirecto</t>
  </si>
  <si>
    <t>Grooming</t>
  </si>
  <si>
    <t xml:space="preserve">Homicidio </t>
  </si>
  <si>
    <t>Instigacion_ayuda_suicidio</t>
  </si>
  <si>
    <t xml:space="preserve">Lesiones </t>
  </si>
  <si>
    <t>Pornografia_menores</t>
  </si>
  <si>
    <t>Reduccion_servidumbre</t>
  </si>
  <si>
    <t>Robo_agravado</t>
  </si>
  <si>
    <t>Robo_seguido_muerte</t>
  </si>
  <si>
    <t>Secuestro</t>
  </si>
  <si>
    <t>Secuestro_seguido_muerte</t>
  </si>
  <si>
    <t>Siniestro_vial</t>
  </si>
  <si>
    <t xml:space="preserve">Suicidio </t>
  </si>
  <si>
    <t>Tentativa_homicidio</t>
  </si>
  <si>
    <t>Tentativa_suicidio</t>
  </si>
  <si>
    <t>Tortura</t>
  </si>
  <si>
    <t>Usurpacion</t>
  </si>
  <si>
    <t>Violencia_genero</t>
  </si>
  <si>
    <t xml:space="preserve">Violencia_espectaculos_deportivos </t>
  </si>
  <si>
    <t>Violencia_institucional</t>
  </si>
  <si>
    <t>Violencia_familiar</t>
  </si>
  <si>
    <t>Otro_delito</t>
  </si>
  <si>
    <t>Otro_delito_cual</t>
  </si>
  <si>
    <t>casos</t>
  </si>
  <si>
    <t>Caso</t>
  </si>
  <si>
    <t>caso</t>
  </si>
  <si>
    <t>Delito</t>
  </si>
  <si>
    <t>delito</t>
  </si>
  <si>
    <t>Cavaj</t>
  </si>
  <si>
    <t xml:space="preserve">Privacion_ilegal_libertad </t>
  </si>
  <si>
    <t>Promocion_corrupcion_menores</t>
  </si>
  <si>
    <t>Promocion_prostitucion_mayores</t>
  </si>
  <si>
    <t>Promocion_prostitucion_menores</t>
  </si>
  <si>
    <t>Acoso_sexual</t>
  </si>
  <si>
    <t>Catastrofes_naturales</t>
  </si>
  <si>
    <t>Abuso_sexual_muerte</t>
  </si>
  <si>
    <t>Abuso_sexual_ muerte</t>
  </si>
  <si>
    <t>caratula</t>
  </si>
  <si>
    <t>caso_id</t>
  </si>
  <si>
    <t>delito_id</t>
  </si>
  <si>
    <t>cavajs</t>
  </si>
  <si>
    <t>caso_cavaj</t>
  </si>
  <si>
    <t>cavaj_id</t>
  </si>
  <si>
    <t>Unidad de Ministro (Ministerio de Justicia)</t>
  </si>
  <si>
    <t>Organismo Provincial de Niñez y Adolescencia</t>
  </si>
  <si>
    <t>Portal Mi Provincia</t>
  </si>
  <si>
    <t>Registro Provincial de Información de Personas Menores de Edad Extraviadas (REPIPME)</t>
  </si>
  <si>
    <t>Fiscalía</t>
  </si>
  <si>
    <t>Comisaría</t>
  </si>
  <si>
    <t>Municipio</t>
  </si>
  <si>
    <t>Centro de Acceso a Justicia (CAJ)</t>
  </si>
  <si>
    <t>Defensoría del Pueblo</t>
  </si>
  <si>
    <t>Estado en Tu Barrio</t>
  </si>
  <si>
    <t>DDI</t>
  </si>
  <si>
    <t>Cerca de Noche</t>
  </si>
  <si>
    <t>Equipo territorial de barrios</t>
  </si>
  <si>
    <t>Juzgado</t>
  </si>
  <si>
    <t>ANSES</t>
  </si>
  <si>
    <t>Otro CAVAJ</t>
  </si>
  <si>
    <t>Programa Provincial Cerca de Noche</t>
  </si>
  <si>
    <t>Dirección Provincial de Equidad de Género y Diversidad Sexual</t>
  </si>
  <si>
    <t>Dirección Provincial de Salud Mental y Adicciones</t>
  </si>
  <si>
    <t>Policía Federal</t>
  </si>
  <si>
    <t>Policía Bonaerense</t>
  </si>
  <si>
    <t>Policía Local</t>
  </si>
  <si>
    <t>Policía Metropolitana</t>
  </si>
  <si>
    <t>OTRO</t>
  </si>
  <si>
    <t>usuarios</t>
  </si>
  <si>
    <t>usuario</t>
  </si>
  <si>
    <t>contraseña</t>
  </si>
  <si>
    <t>organismo_perteneciente</t>
  </si>
  <si>
    <t>tipo_acceso</t>
  </si>
  <si>
    <t>personas</t>
  </si>
  <si>
    <t>idcaso</t>
  </si>
  <si>
    <t>idCaso</t>
  </si>
  <si>
    <t>nombre_y_apellido_de_la_victima</t>
  </si>
  <si>
    <t>created_ad</t>
  </si>
  <si>
    <t>updated_ad</t>
  </si>
  <si>
    <t>timestamp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</si>
</sst>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4" sqref="D4:I5"/>
    </sheetView>
  </sheetViews>
  <sheetFormatPr defaultRowHeight="15"/>
  <cols>
    <col min="1" max="1" width="25.7109375" bestFit="1" customWidth="1"/>
    <col min="2" max="2" width="11.85546875" bestFit="1" customWidth="1"/>
    <col min="4" max="4" width="89.28515625" bestFit="1" customWidth="1"/>
  </cols>
  <sheetData>
    <row r="1" spans="1:4">
      <c r="D1" t="s">
        <v>106</v>
      </c>
    </row>
    <row r="3" spans="1:4">
      <c r="D3" t="str">
        <f>CONCATENATE("CREATE"," "," TABLE ",D1,"  (id int  unsigned not null auto_increment primary key ",A6," ",B6,",",A7," ",B7,",",A8," ",B8,",",A9," ",B9,",",A10," ",B10,",",A11," ",B11,",",A12," ",B12,",",A13," ",B13,",",A14," ",B14,",",A15," ",B15,",",A16," ",B16,",",A17," ",B17,",",A18," ",B18,",",A19," ",B19,",",A20," ",B20,",",A21," ",B21,",",A22," ",B22,",",A23," ",B23,",",A24," ",B24,",",A25," ",B25,"")</f>
        <v>CREATE  TABLE casos  (id int  unsigned not null auto_increment primary key created_ad timestamp,updated_ad timestamp,nombre_referencia varchar(255),delitos int,descripcion_caso varchar(255),fecha_ingreso datetime,modalidad_ingreso int,organismos int,cual_otro_organismo varchar(255),cavaj int,fiscalia_juzgado varchar(255),causa_id_judicial int,comisaria varchar(255),denuncias_previas int,departamento_judicial int,estado int,nombre_y_apellido_de_la_victima varchar(255),motivospasivos int,cual_otro_motivospasivo varchar(255),idCasos int</v>
      </c>
    </row>
    <row r="6" spans="1:4">
      <c r="A6" t="s">
        <v>159</v>
      </c>
      <c r="B6" t="s">
        <v>161</v>
      </c>
    </row>
    <row r="7" spans="1:4">
      <c r="A7" t="s">
        <v>160</v>
      </c>
      <c r="B7" t="s">
        <v>161</v>
      </c>
    </row>
    <row r="8" spans="1:4">
      <c r="A8" t="s">
        <v>8</v>
      </c>
      <c r="B8" t="s">
        <v>38</v>
      </c>
    </row>
    <row r="9" spans="1:4">
      <c r="A9" t="s">
        <v>2</v>
      </c>
      <c r="B9" t="s">
        <v>39</v>
      </c>
    </row>
    <row r="10" spans="1:4">
      <c r="A10" t="s">
        <v>9</v>
      </c>
      <c r="B10" t="s">
        <v>38</v>
      </c>
    </row>
    <row r="11" spans="1:4">
      <c r="A11" t="s">
        <v>10</v>
      </c>
      <c r="B11" t="s">
        <v>40</v>
      </c>
    </row>
    <row r="12" spans="1:4">
      <c r="A12" t="s">
        <v>11</v>
      </c>
      <c r="B12" t="s">
        <v>39</v>
      </c>
    </row>
    <row r="13" spans="1:4">
      <c r="A13" t="s">
        <v>42</v>
      </c>
      <c r="B13" t="s">
        <v>39</v>
      </c>
    </row>
    <row r="14" spans="1:4">
      <c r="A14" t="s">
        <v>45</v>
      </c>
      <c r="B14" t="s">
        <v>38</v>
      </c>
    </row>
    <row r="15" spans="1:4">
      <c r="A15" t="s">
        <v>12</v>
      </c>
      <c r="B15" t="s">
        <v>39</v>
      </c>
    </row>
    <row r="16" spans="1:4">
      <c r="A16" t="s">
        <v>16</v>
      </c>
      <c r="B16" t="s">
        <v>38</v>
      </c>
    </row>
    <row r="17" spans="1:2">
      <c r="A17" t="s">
        <v>13</v>
      </c>
      <c r="B17" t="s">
        <v>39</v>
      </c>
    </row>
    <row r="18" spans="1:2">
      <c r="A18" t="s">
        <v>14</v>
      </c>
      <c r="B18" t="s">
        <v>38</v>
      </c>
    </row>
    <row r="19" spans="1:2">
      <c r="A19" t="s">
        <v>17</v>
      </c>
      <c r="B19" t="s">
        <v>39</v>
      </c>
    </row>
    <row r="20" spans="1:2">
      <c r="A20" t="s">
        <v>18</v>
      </c>
      <c r="B20" t="s">
        <v>39</v>
      </c>
    </row>
    <row r="21" spans="1:2">
      <c r="A21" t="s">
        <v>19</v>
      </c>
      <c r="B21" t="s">
        <v>39</v>
      </c>
    </row>
    <row r="22" spans="1:2">
      <c r="A22" t="s">
        <v>158</v>
      </c>
      <c r="B22" t="s">
        <v>38</v>
      </c>
    </row>
    <row r="23" spans="1:2">
      <c r="A23" t="s">
        <v>43</v>
      </c>
      <c r="B23" t="s">
        <v>39</v>
      </c>
    </row>
    <row r="24" spans="1:2">
      <c r="A24" t="s">
        <v>46</v>
      </c>
      <c r="B24" t="s">
        <v>38</v>
      </c>
    </row>
    <row r="25" spans="1:2">
      <c r="A25" t="s">
        <v>52</v>
      </c>
      <c r="B25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4" sqref="A4:B9"/>
    </sheetView>
  </sheetViews>
  <sheetFormatPr defaultRowHeight="15"/>
  <cols>
    <col min="1" max="1" width="33.28515625" bestFit="1" customWidth="1"/>
    <col min="2" max="2" width="11.85546875" bestFit="1" customWidth="1"/>
    <col min="4" max="4" width="89.28515625" bestFit="1" customWidth="1"/>
  </cols>
  <sheetData>
    <row r="1" spans="1:5">
      <c r="D1" t="s">
        <v>155</v>
      </c>
    </row>
    <row r="3" spans="1:5">
      <c r="D3" t="str">
        <f>CONCATENATE("CREATE"," "," TABLE ",D1,"  (",A4," ",B4," , ",A5," ",B5,", ",A6," ",B6,", ",A7," ",B7,", ",A8," ",B8,", ",A9," ",B9,");")</f>
        <v>CREATE  TABLE personas  (nombre_persona_asistida varchar(255) , vinculo_persona_asistida int, otro_vinculo_persona_asistida_cual varchar(255), telefono_persona_asistida int, domicilio_persona_asistida varchar(255), localidad_persona_asistida int);</v>
      </c>
    </row>
    <row r="4" spans="1:5">
      <c r="A4" t="s">
        <v>27</v>
      </c>
      <c r="B4" t="s">
        <v>38</v>
      </c>
    </row>
    <row r="5" spans="1:5">
      <c r="A5" t="s">
        <v>28</v>
      </c>
      <c r="B5" t="s">
        <v>39</v>
      </c>
    </row>
    <row r="6" spans="1:5">
      <c r="A6" t="s">
        <v>44</v>
      </c>
      <c r="B6" t="s">
        <v>38</v>
      </c>
      <c r="D6" s="3" t="s">
        <v>47</v>
      </c>
    </row>
    <row r="7" spans="1:5">
      <c r="A7" t="s">
        <v>29</v>
      </c>
      <c r="B7" t="s">
        <v>39</v>
      </c>
    </row>
    <row r="8" spans="1:5">
      <c r="A8" t="s">
        <v>30</v>
      </c>
      <c r="B8" t="s">
        <v>38</v>
      </c>
    </row>
    <row r="9" spans="1:5">
      <c r="A9" t="s">
        <v>31</v>
      </c>
      <c r="B9" t="s">
        <v>39</v>
      </c>
    </row>
    <row r="10" spans="1:5">
      <c r="A10" t="s">
        <v>52</v>
      </c>
      <c r="B10" t="s">
        <v>39</v>
      </c>
      <c r="D10" t="s">
        <v>0</v>
      </c>
    </row>
    <row r="12" spans="1:5">
      <c r="E12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8" sqref="A8:B8"/>
    </sheetView>
  </sheetViews>
  <sheetFormatPr defaultRowHeight="15"/>
  <cols>
    <col min="1" max="1" width="32.5703125" bestFit="1" customWidth="1"/>
    <col min="4" max="4" width="89.28515625" bestFit="1" customWidth="1"/>
  </cols>
  <sheetData>
    <row r="1" spans="1:5">
      <c r="D1" t="s">
        <v>41</v>
      </c>
    </row>
    <row r="3" spans="1:5">
      <c r="D3" t="str">
        <f>CONCATENATE("CREATE"," "," TABLE ",D1,"  (",A4," ",B4," , ",A5," ",B5,", ",A6," ",B6,", ",A7," ",B7,", ",A8," ",B8,");")</f>
        <v>CREATE  TABLE profesionales_intervinientes  (nombre_profesional_interviniente varchar(255) , desde_profesional_interviniente datetime, actual_profesional_interviniente int, hasta_profesional_interviniente datetime, idCasos int);</v>
      </c>
    </row>
    <row r="4" spans="1:5">
      <c r="A4" t="s">
        <v>33</v>
      </c>
      <c r="B4" t="s">
        <v>38</v>
      </c>
    </row>
    <row r="5" spans="1:5">
      <c r="A5" t="s">
        <v>34</v>
      </c>
      <c r="B5" t="s">
        <v>40</v>
      </c>
      <c r="D5" t="str">
        <f>CONCATENATE("CREATE"," "," TABLE ",D3,"  (",A6," ",B6," , ",A7," ",B7,", ",A8," ",B8,", ",A9," ",B9,", ",A10," ",B10,");")</f>
        <v>CREATE  TABLE CREATE  TABLE profesionales_intervinientes  (nombre_profesional_interviniente varchar(255) , desde_profesional_interviniente datetime, actual_profesional_interviniente int, hasta_profesional_interviniente datetime, idCasos int);  (actual_profesional_interviniente int , hasta_profesional_interviniente datetime, idCasos int,  ,  );</v>
      </c>
    </row>
    <row r="6" spans="1:5">
      <c r="A6" t="s">
        <v>35</v>
      </c>
      <c r="B6" t="s">
        <v>39</v>
      </c>
    </row>
    <row r="7" spans="1:5">
      <c r="A7" t="s">
        <v>36</v>
      </c>
      <c r="B7" t="s">
        <v>40</v>
      </c>
    </row>
    <row r="8" spans="1:5">
      <c r="A8" t="s">
        <v>52</v>
      </c>
      <c r="B8" t="s">
        <v>39</v>
      </c>
    </row>
    <row r="9" spans="1:5">
      <c r="A9" s="1"/>
    </row>
    <row r="12" spans="1:5">
      <c r="E1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5"/>
  <sheetViews>
    <sheetView tabSelected="1" topLeftCell="A3" workbookViewId="0">
      <selection activeCell="D4" sqref="D4"/>
    </sheetView>
  </sheetViews>
  <sheetFormatPr defaultRowHeight="15"/>
  <cols>
    <col min="1" max="1" width="25.7109375" bestFit="1" customWidth="1"/>
    <col min="2" max="2" width="11.85546875" bestFit="1" customWidth="1"/>
    <col min="4" max="4" width="89.28515625" bestFit="1" customWidth="1"/>
  </cols>
  <sheetData>
    <row r="1" spans="1:4">
      <c r="D1" t="s">
        <v>106</v>
      </c>
    </row>
    <row r="3" spans="1:4">
      <c r="D3" t="str">
        <f>CONCATENATE("CREATE"," "," TABLE ",D1,"  (id int  unsigned not null auto_increment primary key","  ,",A6," ",B6,",",A7," ",B7,",",A8," ",B8,",",A9," ",B9,",",A10," ",B10,",",A11," ",B11,",",A12," ",B12,",",A13," ",B13,",",A14," ",B14,",",A15," ",B15,",",A16," ",B16,",",A17," ",B17,",",A18," ",B18,",",A19," ",B19,",",A20," ",B20,",",A21," ",B21,",",A22," ",B22,",",A23," ",B23,",",A24," ",B24,",",A25," ",B25,"")</f>
        <v>CREATE  TABLE casos  (id int  unsigned not null auto_increment primary key  ,created_ad timestamp,updated_ad timestamp,nombre_referencia varchar(255), ,descripcion_caso varchar(255),fecha_ingreso datetime,modalidad_ingreso int,organismos int,cual_otro_organismo varchar(255), ,fiscalia_juzgado varchar(255),causa_id_judicial int,comisaria varchar(255),denuncias_previas int,departamento_judicial int,estado int,nombre_y_apellido_de_la_victima varchar(255),motivospasivos int,cual_otro_motivospasivo varchar(255),idCasos int</v>
      </c>
    </row>
    <row r="6" spans="1:4">
      <c r="A6" t="s">
        <v>159</v>
      </c>
      <c r="B6" t="s">
        <v>161</v>
      </c>
    </row>
    <row r="7" spans="1:4">
      <c r="A7" t="s">
        <v>160</v>
      </c>
      <c r="B7" t="s">
        <v>161</v>
      </c>
    </row>
    <row r="8" spans="1:4">
      <c r="A8" t="s">
        <v>8</v>
      </c>
      <c r="B8" t="s">
        <v>38</v>
      </c>
    </row>
    <row r="10" spans="1:4">
      <c r="A10" t="s">
        <v>9</v>
      </c>
      <c r="B10" t="s">
        <v>38</v>
      </c>
    </row>
    <row r="11" spans="1:4">
      <c r="A11" t="s">
        <v>10</v>
      </c>
      <c r="B11" t="s">
        <v>40</v>
      </c>
    </row>
    <row r="12" spans="1:4">
      <c r="A12" t="s">
        <v>11</v>
      </c>
      <c r="B12" t="s">
        <v>39</v>
      </c>
    </row>
    <row r="13" spans="1:4">
      <c r="A13" t="s">
        <v>42</v>
      </c>
      <c r="B13" t="s">
        <v>39</v>
      </c>
    </row>
    <row r="14" spans="1:4">
      <c r="A14" t="s">
        <v>45</v>
      </c>
      <c r="B14" t="s">
        <v>38</v>
      </c>
      <c r="D14" t="s">
        <v>0</v>
      </c>
    </row>
    <row r="16" spans="1:4">
      <c r="A16" t="s">
        <v>16</v>
      </c>
      <c r="B16" t="s">
        <v>38</v>
      </c>
    </row>
    <row r="17" spans="1:4">
      <c r="A17" t="s">
        <v>13</v>
      </c>
      <c r="B17" t="s">
        <v>39</v>
      </c>
      <c r="D17" t="s">
        <v>0</v>
      </c>
    </row>
    <row r="18" spans="1:4">
      <c r="A18" t="s">
        <v>14</v>
      </c>
      <c r="B18" t="s">
        <v>38</v>
      </c>
    </row>
    <row r="19" spans="1:4">
      <c r="A19" t="s">
        <v>17</v>
      </c>
      <c r="B19" t="s">
        <v>39</v>
      </c>
    </row>
    <row r="20" spans="1:4">
      <c r="A20" t="s">
        <v>18</v>
      </c>
      <c r="B20" t="s">
        <v>39</v>
      </c>
    </row>
    <row r="21" spans="1:4">
      <c r="A21" t="s">
        <v>19</v>
      </c>
      <c r="B21" t="s">
        <v>39</v>
      </c>
    </row>
    <row r="22" spans="1:4">
      <c r="A22" t="s">
        <v>158</v>
      </c>
      <c r="B22" t="s">
        <v>38</v>
      </c>
    </row>
    <row r="23" spans="1:4">
      <c r="A23" t="s">
        <v>43</v>
      </c>
      <c r="B23" t="s">
        <v>39</v>
      </c>
    </row>
    <row r="24" spans="1:4">
      <c r="A24" t="s">
        <v>46</v>
      </c>
      <c r="B24" t="s">
        <v>38</v>
      </c>
    </row>
    <row r="25" spans="1:4">
      <c r="A25" t="s">
        <v>52</v>
      </c>
      <c r="B25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4" sqref="D4"/>
    </sheetView>
  </sheetViews>
  <sheetFormatPr defaultRowHeight="15"/>
  <cols>
    <col min="1" max="1" width="25.7109375" bestFit="1" customWidth="1"/>
    <col min="2" max="2" width="11.85546875" bestFit="1" customWidth="1"/>
    <col min="4" max="4" width="89.28515625" bestFit="1" customWidth="1"/>
  </cols>
  <sheetData>
    <row r="1" spans="1:5">
      <c r="D1" t="s">
        <v>123</v>
      </c>
    </row>
    <row r="3" spans="1:5">
      <c r="D3" t="str">
        <f>CONCATENATE("CREATE"," "," TABLE ",D1,"  (id  unsigned not null auto_increment primary key ",", ",A4," ",B4," , ",A5," ",B5,", ",A6," ",B6,", ",A7," ",B7,", ",A8," ",B8,", ",A9," ",B9,", ",A10," ",B10,", ",A11," ",B11,", ",A12," ",B12,", ",A13," ",B13,", ",A14," ",B14,", ",A15," ",B15,", ",A16," ",B16,", ",A17," ",B17,", ",A18," ",B18,", ",A19," ",B19,", ",A20," ",B20,", ",A21," ",B21,", ",A22," ",B22,", ",A23," ",B23,", ",A24," ",B24,", ",A25," ",B25,", ",A26," ",B26,", ",A27," ",B27,", ",A28," ",B28,", ",A29," ",B29,", ",A30," ",B30,", ",A31," ",B31,", ",A32," ",B32,", ",A33," ",B33,", ",A34," ",B34,", ",A35," ",B35,", ",A36," ",B36,", ",A37," ",B37,", ",A38," ",B38,", ",A39," ",B39,", ",A40," ",B40,")")</f>
        <v>CREATE  TABLE cavajs  (id  unsigned not null auto_increment primary key , Sede_Central_La_Plata  int , Moron int, Azul int, Pergamino int, Bahia_Blanca int, Pilar int, Ezeiza int, Pinamar int, Lanus int, Quilmes int, Lomas_de_Zamora int, San_Fernando int, Los_Toldos int, San_Martin int, Mar_del_Plata int, Tandil int, Mercedes int, Vicente_Lopez int, Moreno int, Zarate int, Jose_C_Paz int, Almirante_Brown int, La_Matanza int, idCasos int,  ,  ,  ,  ,  ,  ,  ,  ,  ,  ,  ,  ,  )</v>
      </c>
    </row>
    <row r="4" spans="1:5">
      <c r="A4" t="s">
        <v>53</v>
      </c>
      <c r="B4" t="s">
        <v>39</v>
      </c>
    </row>
    <row r="5" spans="1:5">
      <c r="A5" t="s">
        <v>54</v>
      </c>
      <c r="B5" t="s">
        <v>39</v>
      </c>
      <c r="D5" t="s">
        <v>0</v>
      </c>
    </row>
    <row r="6" spans="1:5">
      <c r="A6" t="s">
        <v>55</v>
      </c>
      <c r="B6" t="s">
        <v>39</v>
      </c>
    </row>
    <row r="7" spans="1:5">
      <c r="A7" t="s">
        <v>56</v>
      </c>
      <c r="B7" t="s">
        <v>39</v>
      </c>
    </row>
    <row r="8" spans="1:5">
      <c r="A8" t="s">
        <v>57</v>
      </c>
      <c r="B8" t="s">
        <v>39</v>
      </c>
    </row>
    <row r="9" spans="1:5">
      <c r="A9" t="s">
        <v>58</v>
      </c>
      <c r="B9" t="s">
        <v>39</v>
      </c>
      <c r="D9" t="s">
        <v>0</v>
      </c>
    </row>
    <row r="10" spans="1:5">
      <c r="A10" t="s">
        <v>59</v>
      </c>
      <c r="B10" t="s">
        <v>39</v>
      </c>
      <c r="D10" t="s">
        <v>0</v>
      </c>
    </row>
    <row r="11" spans="1:5">
      <c r="A11" t="s">
        <v>60</v>
      </c>
      <c r="B11" t="s">
        <v>39</v>
      </c>
    </row>
    <row r="12" spans="1:5">
      <c r="A12" t="s">
        <v>61</v>
      </c>
      <c r="B12" t="s">
        <v>39</v>
      </c>
      <c r="E12" t="s">
        <v>0</v>
      </c>
    </row>
    <row r="13" spans="1:5">
      <c r="A13" t="s">
        <v>62</v>
      </c>
      <c r="B13" t="s">
        <v>39</v>
      </c>
    </row>
    <row r="14" spans="1:5">
      <c r="A14" t="s">
        <v>63</v>
      </c>
      <c r="B14" t="s">
        <v>39</v>
      </c>
    </row>
    <row r="15" spans="1:5">
      <c r="A15" t="s">
        <v>64</v>
      </c>
      <c r="B15" t="s">
        <v>39</v>
      </c>
    </row>
    <row r="16" spans="1:5">
      <c r="A16" t="s">
        <v>65</v>
      </c>
      <c r="B16" t="s">
        <v>39</v>
      </c>
    </row>
    <row r="17" spans="1:2">
      <c r="A17" t="s">
        <v>66</v>
      </c>
      <c r="B17" t="s">
        <v>39</v>
      </c>
    </row>
    <row r="18" spans="1:2">
      <c r="A18" t="s">
        <v>67</v>
      </c>
      <c r="B18" t="s">
        <v>39</v>
      </c>
    </row>
    <row r="19" spans="1:2">
      <c r="A19" t="s">
        <v>68</v>
      </c>
      <c r="B19" t="s">
        <v>39</v>
      </c>
    </row>
    <row r="20" spans="1:2">
      <c r="A20" t="s">
        <v>69</v>
      </c>
      <c r="B20" t="s">
        <v>39</v>
      </c>
    </row>
    <row r="21" spans="1:2">
      <c r="A21" t="s">
        <v>70</v>
      </c>
      <c r="B21" t="s">
        <v>39</v>
      </c>
    </row>
    <row r="22" spans="1:2">
      <c r="A22" t="s">
        <v>71</v>
      </c>
      <c r="B22" t="s">
        <v>39</v>
      </c>
    </row>
    <row r="23" spans="1:2">
      <c r="A23" t="s">
        <v>72</v>
      </c>
      <c r="B23" t="s">
        <v>39</v>
      </c>
    </row>
    <row r="24" spans="1:2">
      <c r="A24" t="s">
        <v>73</v>
      </c>
      <c r="B24" t="s">
        <v>39</v>
      </c>
    </row>
    <row r="25" spans="1:2">
      <c r="A25" t="s">
        <v>74</v>
      </c>
      <c r="B25" t="s">
        <v>39</v>
      </c>
    </row>
    <row r="26" spans="1:2">
      <c r="A26" t="s">
        <v>75</v>
      </c>
      <c r="B26" t="s">
        <v>39</v>
      </c>
    </row>
    <row r="27" spans="1:2">
      <c r="A27" t="s">
        <v>52</v>
      </c>
      <c r="B27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D4" sqref="D4"/>
    </sheetView>
  </sheetViews>
  <sheetFormatPr defaultRowHeight="15"/>
  <cols>
    <col min="1" max="1" width="58.7109375" customWidth="1"/>
    <col min="2" max="2" width="11.85546875" bestFit="1" customWidth="1"/>
    <col min="4" max="4" width="89.28515625" bestFit="1" customWidth="1"/>
  </cols>
  <sheetData>
    <row r="1" spans="1:5">
      <c r="D1" t="s">
        <v>2</v>
      </c>
    </row>
    <row r="3" spans="1:5">
      <c r="D3" t="str">
        <f>CONCATENATE("CREATE"," "," TABLE ",D1,"  (id int  unsigned not null auto_increment primary key ",", ",A4," ",B4," , ",A5," ",B5,", ",A6," ",B6,", ",A7," ",B7,", ",A8," ",B8,", ",A9," ",B9,", ",A10," ",B10,", ",A11," ",B11,", ",A12," ",B12,", ",A13," ",B13,", ",A14," ",B14,", ",A15," ",B15,", ",A16," ",B16,", ",A17," ",B17,", ",A18," ",B18,", ",A19," ",B19,", ",A20," ",B20,", ",A21," ",B21,", ",A22," ",B22,", ",A23," ",B23,", ",A24," ",B24,", ",A25," ",B25,", ",A26," ",B26,", ",A27," ",B27,", ",A28," ",B28,", ",A29," ",B29,", ",A30," ",B30,", ",A31," ",B31,", ",A32," ",B32,", ",A33," ",B33,", ",A34," ",B34,", ",A35," ",B35,", ",A36," ",B36,", ",A37," ",B37,", ",A38," ",B38,", ",A39," ",B39,", ",A40," ",B40,", ",A41," ",B41,")")</f>
        <v>CREATE  TABLE delitos  (id int  unsigned not null auto_increment primary key , Abandono_persona int , Abuso_sexual int, Abuso_sexual_muerte int, Acoso_sexual int, Amenazas int, Averiguacion_causales_muerte int, Bullying int, Catastrofes_naturales int, Desaparicion_personas int, Femicidio int, Femicidio_indirecto int, Grooming int, Homicidio  int, Instigacion_ayuda_suicidio int, Lesiones  int, Pornografia_menores int, Privacion_ilegal_libertad  int, Promocion_corrupcion_menores int, Promocion_prostitucion_mayores int, Promocion_prostitucion_menores int, Reduccion_servidumbre int, Robo_agravado int, Robo_seguido_muerte int, Secuestro int, Secuestro_seguido_muerte int, Siniestro_vial int, Suicidio  int, Tentativa_homicidio int, Tentativa_suicidio int, Tortura int, Usurpacion int, Violencia_genero int, Violencia_espectaculos_deportivos  int, Violencia_institucional int, Violencia_familiar int, Otro_delito int, Otro_delito_cual int, idCasos int)</v>
      </c>
    </row>
    <row r="4" spans="1:5">
      <c r="A4" t="s">
        <v>76</v>
      </c>
      <c r="B4" t="s">
        <v>39</v>
      </c>
    </row>
    <row r="5" spans="1:5">
      <c r="A5" t="s">
        <v>77</v>
      </c>
      <c r="B5" t="s">
        <v>39</v>
      </c>
      <c r="D5" t="s">
        <v>0</v>
      </c>
    </row>
    <row r="6" spans="1:5">
      <c r="A6" t="s">
        <v>118</v>
      </c>
      <c r="B6" t="s">
        <v>39</v>
      </c>
    </row>
    <row r="7" spans="1:5">
      <c r="A7" t="s">
        <v>116</v>
      </c>
      <c r="B7" t="s">
        <v>39</v>
      </c>
    </row>
    <row r="8" spans="1:5">
      <c r="A8" t="s">
        <v>78</v>
      </c>
      <c r="B8" t="s">
        <v>39</v>
      </c>
      <c r="D8" t="s">
        <v>0</v>
      </c>
    </row>
    <row r="9" spans="1:5">
      <c r="A9" t="s">
        <v>79</v>
      </c>
      <c r="B9" t="s">
        <v>39</v>
      </c>
      <c r="D9" t="s">
        <v>0</v>
      </c>
    </row>
    <row r="10" spans="1:5">
      <c r="A10" t="s">
        <v>80</v>
      </c>
      <c r="B10" t="s">
        <v>39</v>
      </c>
      <c r="D10" t="s">
        <v>0</v>
      </c>
    </row>
    <row r="11" spans="1:5">
      <c r="A11" t="s">
        <v>117</v>
      </c>
      <c r="B11" t="s">
        <v>39</v>
      </c>
    </row>
    <row r="12" spans="1:5">
      <c r="A12" t="s">
        <v>81</v>
      </c>
      <c r="B12" t="s">
        <v>39</v>
      </c>
      <c r="E12" t="s">
        <v>0</v>
      </c>
    </row>
    <row r="13" spans="1:5">
      <c r="A13" t="s">
        <v>82</v>
      </c>
      <c r="B13" t="s">
        <v>39</v>
      </c>
      <c r="D13" t="s">
        <v>0</v>
      </c>
    </row>
    <row r="14" spans="1:5">
      <c r="A14" t="s">
        <v>83</v>
      </c>
      <c r="B14" t="s">
        <v>39</v>
      </c>
    </row>
    <row r="15" spans="1:5">
      <c r="A15" t="s">
        <v>84</v>
      </c>
      <c r="B15" t="s">
        <v>39</v>
      </c>
    </row>
    <row r="16" spans="1:5">
      <c r="A16" t="s">
        <v>85</v>
      </c>
      <c r="B16" t="s">
        <v>39</v>
      </c>
    </row>
    <row r="17" spans="1:2">
      <c r="A17" t="s">
        <v>86</v>
      </c>
      <c r="B17" t="s">
        <v>39</v>
      </c>
    </row>
    <row r="18" spans="1:2">
      <c r="A18" t="s">
        <v>87</v>
      </c>
      <c r="B18" t="s">
        <v>39</v>
      </c>
    </row>
    <row r="19" spans="1:2">
      <c r="A19" t="s">
        <v>88</v>
      </c>
      <c r="B19" t="s">
        <v>39</v>
      </c>
    </row>
    <row r="20" spans="1:2">
      <c r="A20" t="s">
        <v>112</v>
      </c>
      <c r="B20" t="s">
        <v>39</v>
      </c>
    </row>
    <row r="21" spans="1:2">
      <c r="A21" t="s">
        <v>113</v>
      </c>
      <c r="B21" t="s">
        <v>39</v>
      </c>
    </row>
    <row r="22" spans="1:2">
      <c r="A22" t="s">
        <v>114</v>
      </c>
      <c r="B22" t="s">
        <v>39</v>
      </c>
    </row>
    <row r="23" spans="1:2">
      <c r="A23" t="s">
        <v>115</v>
      </c>
      <c r="B23" t="s">
        <v>39</v>
      </c>
    </row>
    <row r="24" spans="1:2">
      <c r="A24" t="s">
        <v>89</v>
      </c>
      <c r="B24" t="s">
        <v>39</v>
      </c>
    </row>
    <row r="25" spans="1:2">
      <c r="A25" t="s">
        <v>90</v>
      </c>
      <c r="B25" t="s">
        <v>39</v>
      </c>
    </row>
    <row r="26" spans="1:2">
      <c r="A26" t="s">
        <v>91</v>
      </c>
      <c r="B26" t="s">
        <v>39</v>
      </c>
    </row>
    <row r="27" spans="1:2">
      <c r="A27" t="s">
        <v>92</v>
      </c>
      <c r="B27" t="s">
        <v>39</v>
      </c>
    </row>
    <row r="28" spans="1:2">
      <c r="A28" t="s">
        <v>93</v>
      </c>
      <c r="B28" t="s">
        <v>39</v>
      </c>
    </row>
    <row r="29" spans="1:2">
      <c r="A29" t="s">
        <v>94</v>
      </c>
      <c r="B29" t="s">
        <v>39</v>
      </c>
    </row>
    <row r="30" spans="1:2">
      <c r="A30" t="s">
        <v>95</v>
      </c>
      <c r="B30" t="s">
        <v>39</v>
      </c>
    </row>
    <row r="31" spans="1:2">
      <c r="A31" t="s">
        <v>96</v>
      </c>
      <c r="B31" t="s">
        <v>39</v>
      </c>
    </row>
    <row r="32" spans="1:2">
      <c r="A32" t="s">
        <v>97</v>
      </c>
      <c r="B32" t="s">
        <v>39</v>
      </c>
    </row>
    <row r="33" spans="1:2">
      <c r="A33" t="s">
        <v>98</v>
      </c>
      <c r="B33" t="s">
        <v>39</v>
      </c>
    </row>
    <row r="34" spans="1:2">
      <c r="A34" t="s">
        <v>99</v>
      </c>
      <c r="B34" t="s">
        <v>39</v>
      </c>
    </row>
    <row r="35" spans="1:2">
      <c r="A35" t="s">
        <v>100</v>
      </c>
      <c r="B35" t="s">
        <v>39</v>
      </c>
    </row>
    <row r="36" spans="1:2">
      <c r="A36" t="s">
        <v>101</v>
      </c>
      <c r="B36" t="s">
        <v>39</v>
      </c>
    </row>
    <row r="37" spans="1:2">
      <c r="A37" t="s">
        <v>102</v>
      </c>
      <c r="B37" t="s">
        <v>39</v>
      </c>
    </row>
    <row r="38" spans="1:2">
      <c r="A38" t="s">
        <v>103</v>
      </c>
      <c r="B38" t="s">
        <v>39</v>
      </c>
    </row>
    <row r="39" spans="1:2">
      <c r="A39" t="s">
        <v>104</v>
      </c>
      <c r="B39" t="s">
        <v>39</v>
      </c>
    </row>
    <row r="40" spans="1:2">
      <c r="A40" t="s">
        <v>105</v>
      </c>
      <c r="B40" t="s">
        <v>39</v>
      </c>
    </row>
    <row r="41" spans="1:2">
      <c r="A41" t="s">
        <v>52</v>
      </c>
      <c r="B41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3" sqref="D3"/>
    </sheetView>
  </sheetViews>
  <sheetFormatPr defaultRowHeight="15"/>
  <cols>
    <col min="1" max="1" width="58.7109375" customWidth="1"/>
    <col min="2" max="2" width="11.85546875" bestFit="1" customWidth="1"/>
    <col min="4" max="4" width="89.28515625" bestFit="1" customWidth="1"/>
  </cols>
  <sheetData>
    <row r="1" spans="1:5">
      <c r="D1" t="s">
        <v>120</v>
      </c>
    </row>
    <row r="3" spans="1:5">
      <c r="D3" t="str">
        <f>CONCATENATE("CREATE"," "," TABLE ",D1,"  (id int  unsigned not null auto_increment primary key ",", ",A4," ",B4," , ",A5," ",B5,", ",A6," ",B6,", ",A7," ",B7,", ",A8," ",B8,", ",A9," ",B9,", ",A10," ",B10,", ",A11," ",B11,", ",A12," ",B12,", ",A13," ",B13,", ",A14," ",B14,", ",A15," ",B15,", ",A16," ",B16,", ",A17," ",B17,", ",A18," ",B18,", ",A19," ",B19,", ",A20," ",B20,", ",A21," ",B21,", ",A22," ",B22,", ",A23," ",B23,", ",A24," ",B24,", ",A25," ",B25,", ",A26," ",B26,", ",A27," ",B27,", ",A28," ",B28,", ",A29," ",B29,", ",A30," ",B30,", ",A31," ",B31,", ",A32," ",B32,", ",A33," ",B33,", ",A34," ",B34,", ",A35," ",B35,", ",A36," ",B36,", ",A37," ",B37,", ",A38," ",B38,", ",A39," ",B39,", ",A40," ",B40,", ",A41," ",B41,")")</f>
        <v>CREATE  TABLE caratula  (id int  unsigned not null auto_increment primary key , caso_id int , delito_id int,  ,  ,  ,  ,  ,  ,  ,  ,  ,  ,  ,  ,  ,  ,  ,  ,  ,  ,  ,  ,  ,  ,  ,  ,  ,  ,  ,  ,  ,  ,  ,  ,  ,  ,  ,  )</v>
      </c>
    </row>
    <row r="4" spans="1:5">
      <c r="A4" t="s">
        <v>121</v>
      </c>
      <c r="B4" t="s">
        <v>39</v>
      </c>
    </row>
    <row r="5" spans="1:5">
      <c r="A5" t="s">
        <v>122</v>
      </c>
      <c r="B5" t="s">
        <v>39</v>
      </c>
      <c r="D5" t="s">
        <v>0</v>
      </c>
    </row>
    <row r="8" spans="1:5">
      <c r="D8" t="s">
        <v>0</v>
      </c>
    </row>
    <row r="9" spans="1:5">
      <c r="D9" t="s">
        <v>0</v>
      </c>
    </row>
    <row r="10" spans="1:5">
      <c r="D10" t="s">
        <v>0</v>
      </c>
    </row>
    <row r="12" spans="1:5">
      <c r="E12" t="s">
        <v>0</v>
      </c>
    </row>
    <row r="13" spans="1:5">
      <c r="D13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3" sqref="D3"/>
    </sheetView>
  </sheetViews>
  <sheetFormatPr defaultRowHeight="15"/>
  <cols>
    <col min="1" max="1" width="58.7109375" customWidth="1"/>
    <col min="2" max="2" width="11.85546875" bestFit="1" customWidth="1"/>
    <col min="4" max="4" width="89.28515625" bestFit="1" customWidth="1"/>
  </cols>
  <sheetData>
    <row r="1" spans="1:5">
      <c r="D1" t="s">
        <v>124</v>
      </c>
    </row>
    <row r="3" spans="1:5">
      <c r="D3" t="str">
        <f>CONCATENATE("CREATE"," "," TABLE ",D1,"  (id int  unsigned not null auto_increment primary key ",", ",A4," ",B4," , ",A5," ",B5,", ",A6," ",B6,", ",A7," ",B7,", ",A8," ",B8,", ",A9," ",B9,", ",A10," ",B10,", ",A11," ",B11,", ",A12," ",B12,", ",A13," ",B13,", ",A14," ",B14,", ",A15," ",B15,", ",A16," ",B16,", ",A17," ",B17,", ",A18," ",B18,", ",A19," ",B19,", ",A20," ",B20,", ",A21," ",B21,", ",A22," ",B22,", ",A23," ",B23,", ",A24," ",B24,", ",A25," ",B25,", ",A26," ",B26,", ",A27," ",B27,", ",A28," ",B28,", ",A29," ",B29,", ",A30," ",B30,", ",A31," ",B31,", ",A32," ",B32,", ",A33," ",B33,", ",A34," ",B34,", ",A35," ",B35,", ",A36," ",B36,", ",A37," ",B37,", ",A38," ",B38,", ",A39," ",B39,", ",A40," ",B40,", ",A41," ",B41,")")</f>
        <v>CREATE  TABLE caso_cavaj  (id int  unsigned not null auto_increment primary key , caso_id int , cavaj_id int,  ,  ,  ,  ,  ,  ,  ,  ,  ,  ,  ,  ,  ,  ,  ,  ,  ,  ,  ,  ,  ,  ,  ,  ,  ,  ,  ,  ,  ,  ,  ,  ,  ,  ,  ,  )</v>
      </c>
    </row>
    <row r="4" spans="1:5">
      <c r="A4" t="s">
        <v>121</v>
      </c>
      <c r="B4" t="s">
        <v>39</v>
      </c>
    </row>
    <row r="5" spans="1:5">
      <c r="A5" t="s">
        <v>125</v>
      </c>
      <c r="B5" t="s">
        <v>39</v>
      </c>
      <c r="D5" t="s">
        <v>0</v>
      </c>
    </row>
    <row r="8" spans="1:5">
      <c r="D8" t="s">
        <v>0</v>
      </c>
    </row>
    <row r="9" spans="1:5">
      <c r="D9" t="s">
        <v>0</v>
      </c>
    </row>
    <row r="10" spans="1:5">
      <c r="D10" t="s">
        <v>0</v>
      </c>
    </row>
    <row r="12" spans="1:5">
      <c r="E12" t="s">
        <v>0</v>
      </c>
    </row>
    <row r="13" spans="1:5">
      <c r="D13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4"/>
  <sheetViews>
    <sheetView topLeftCell="A6" workbookViewId="0">
      <selection sqref="A1:A24"/>
    </sheetView>
  </sheetViews>
  <sheetFormatPr defaultRowHeight="15"/>
  <cols>
    <col min="1" max="1" width="80.5703125" bestFit="1" customWidth="1"/>
  </cols>
  <sheetData>
    <row r="1" spans="1:1">
      <c r="A1" t="s">
        <v>140</v>
      </c>
    </row>
    <row r="2" spans="1:1">
      <c r="A2" t="s">
        <v>133</v>
      </c>
    </row>
    <row r="3" spans="1:1">
      <c r="A3" t="s">
        <v>137</v>
      </c>
    </row>
    <row r="4" spans="1:1">
      <c r="A4" t="s">
        <v>131</v>
      </c>
    </row>
    <row r="5" spans="1:1">
      <c r="A5" t="s">
        <v>136</v>
      </c>
    </row>
    <row r="6" spans="1:1">
      <c r="A6" t="s">
        <v>134</v>
      </c>
    </row>
    <row r="7" spans="1:1">
      <c r="A7" t="s">
        <v>143</v>
      </c>
    </row>
    <row r="8" spans="1:1">
      <c r="A8" t="s">
        <v>144</v>
      </c>
    </row>
    <row r="9" spans="1:1">
      <c r="A9" t="s">
        <v>138</v>
      </c>
    </row>
    <row r="10" spans="1:1">
      <c r="A10" t="s">
        <v>135</v>
      </c>
    </row>
    <row r="11" spans="1:1">
      <c r="A11" t="s">
        <v>130</v>
      </c>
    </row>
    <row r="12" spans="1:1">
      <c r="A12" t="s">
        <v>139</v>
      </c>
    </row>
    <row r="13" spans="1:1">
      <c r="A13" t="s">
        <v>132</v>
      </c>
    </row>
    <row r="14" spans="1:1">
      <c r="A14" t="s">
        <v>127</v>
      </c>
    </row>
    <row r="15" spans="1:1">
      <c r="A15" t="s">
        <v>141</v>
      </c>
    </row>
    <row r="16" spans="1:1">
      <c r="A16" t="s">
        <v>149</v>
      </c>
    </row>
    <row r="17" spans="1:1">
      <c r="A17" t="s">
        <v>146</v>
      </c>
    </row>
    <row r="18" spans="1:1">
      <c r="A18" t="s">
        <v>145</v>
      </c>
    </row>
    <row r="19" spans="1:1">
      <c r="A19" t="s">
        <v>147</v>
      </c>
    </row>
    <row r="20" spans="1:1">
      <c r="A20" t="s">
        <v>148</v>
      </c>
    </row>
    <row r="21" spans="1:1">
      <c r="A21" t="s">
        <v>128</v>
      </c>
    </row>
    <row r="22" spans="1:1">
      <c r="A22" t="s">
        <v>142</v>
      </c>
    </row>
    <row r="23" spans="1:1">
      <c r="A23" t="s">
        <v>129</v>
      </c>
    </row>
    <row r="24" spans="1:1">
      <c r="A24" t="s">
        <v>126</v>
      </c>
    </row>
  </sheetData>
  <sortState ref="A1:A23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8"/>
  <sheetViews>
    <sheetView topLeftCell="B1" workbookViewId="0">
      <selection activeCell="D25" sqref="D2:D25"/>
    </sheetView>
  </sheetViews>
  <sheetFormatPr defaultRowHeight="15"/>
  <cols>
    <col min="1" max="1" width="53.5703125" bestFit="1" customWidth="1"/>
    <col min="2" max="2" width="53.5703125" customWidth="1"/>
    <col min="3" max="3" width="36.140625" bestFit="1" customWidth="1"/>
  </cols>
  <sheetData>
    <row r="1" spans="1:13">
      <c r="B1" t="s">
        <v>49</v>
      </c>
      <c r="C1" t="s">
        <v>50</v>
      </c>
      <c r="D1" s="6" t="s">
        <v>51</v>
      </c>
      <c r="E1" s="6"/>
      <c r="F1" s="6"/>
      <c r="G1" s="6"/>
      <c r="H1" s="6"/>
      <c r="I1" s="6"/>
      <c r="J1" s="6"/>
    </row>
    <row r="2" spans="1:13">
      <c r="A2" t="s">
        <v>1</v>
      </c>
      <c r="B2" s="4" t="s">
        <v>42</v>
      </c>
      <c r="C2" t="s">
        <v>140</v>
      </c>
      <c r="D2" s="5" t="str">
        <f>CONCATENATE("INSERT INTO ",$B$2,"(nombre) VALUES(""",C2,""");")</f>
        <v>INSERT INTO organismos(nombre) VALUES("ANSES");</v>
      </c>
      <c r="E2" s="5"/>
      <c r="F2" s="5"/>
      <c r="G2" s="5"/>
      <c r="H2" s="5"/>
      <c r="I2" s="5"/>
      <c r="J2" s="5"/>
    </row>
    <row r="3" spans="1:13">
      <c r="C3" t="s">
        <v>133</v>
      </c>
      <c r="D3" s="5" t="str">
        <f t="shared" ref="D3:D36" si="0">CONCATENATE("INSERT INTO ",$B$2,"(nombre) VALUES(""",C3,""");")</f>
        <v>INSERT INTO organismos(nombre) VALUES("Centro de Acceso a Justicia (CAJ)");</v>
      </c>
      <c r="E3" s="5"/>
      <c r="F3" s="5"/>
      <c r="G3" s="5"/>
      <c r="H3" s="5"/>
      <c r="I3" s="5"/>
      <c r="J3" s="5"/>
    </row>
    <row r="4" spans="1:13">
      <c r="C4" t="s">
        <v>137</v>
      </c>
      <c r="D4" s="5" t="str">
        <f t="shared" si="0"/>
        <v>INSERT INTO organismos(nombre) VALUES("Cerca de Noche");</v>
      </c>
      <c r="E4" s="5"/>
      <c r="F4" s="5"/>
      <c r="G4" s="5"/>
      <c r="H4" s="5"/>
      <c r="I4" s="5"/>
      <c r="J4" s="5"/>
    </row>
    <row r="5" spans="1:13">
      <c r="C5" t="s">
        <v>131</v>
      </c>
      <c r="D5" s="5" t="str">
        <f t="shared" si="0"/>
        <v>INSERT INTO organismos(nombre) VALUES("Comisaría");</v>
      </c>
      <c r="E5" s="5"/>
      <c r="F5" s="5"/>
      <c r="G5" s="5"/>
      <c r="H5" s="5"/>
      <c r="I5" s="5"/>
      <c r="J5" s="5"/>
    </row>
    <row r="6" spans="1:13">
      <c r="C6" t="s">
        <v>136</v>
      </c>
      <c r="D6" s="5" t="str">
        <f t="shared" si="0"/>
        <v>INSERT INTO organismos(nombre) VALUES("DDI");</v>
      </c>
      <c r="E6" s="5"/>
      <c r="F6" s="5"/>
      <c r="G6" s="5"/>
      <c r="H6" s="5"/>
      <c r="I6" s="5"/>
      <c r="J6" s="5"/>
    </row>
    <row r="7" spans="1:13">
      <c r="C7" t="s">
        <v>134</v>
      </c>
      <c r="D7" s="5" t="str">
        <f t="shared" si="0"/>
        <v>INSERT INTO organismos(nombre) VALUES("Defensoría del Pueblo");</v>
      </c>
      <c r="E7" s="5"/>
      <c r="F7" s="5"/>
      <c r="G7" s="5"/>
      <c r="H7" s="5"/>
      <c r="I7" s="5"/>
      <c r="J7" s="5"/>
      <c r="M7" t="s">
        <v>0</v>
      </c>
    </row>
    <row r="8" spans="1:13">
      <c r="C8" t="s">
        <v>143</v>
      </c>
      <c r="D8" s="5" t="str">
        <f t="shared" si="0"/>
        <v>INSERT INTO organismos(nombre) VALUES("Dirección Provincial de Equidad de Género y Diversidad Sexual");</v>
      </c>
      <c r="E8" s="5"/>
      <c r="F8" s="5"/>
      <c r="G8" s="5"/>
      <c r="H8" s="5"/>
      <c r="I8" s="5"/>
      <c r="J8" s="5"/>
    </row>
    <row r="9" spans="1:13">
      <c r="C9" t="s">
        <v>144</v>
      </c>
      <c r="D9" s="5" t="str">
        <f t="shared" si="0"/>
        <v>INSERT INTO organismos(nombre) VALUES("Dirección Provincial de Salud Mental y Adicciones");</v>
      </c>
      <c r="E9" s="5"/>
      <c r="F9" s="5"/>
      <c r="G9" s="5"/>
      <c r="H9" s="5"/>
      <c r="I9" s="5"/>
      <c r="J9" s="5"/>
    </row>
    <row r="10" spans="1:13">
      <c r="C10" t="s">
        <v>138</v>
      </c>
      <c r="D10" s="5" t="str">
        <f t="shared" si="0"/>
        <v>INSERT INTO organismos(nombre) VALUES("Equipo territorial de barrios");</v>
      </c>
      <c r="E10" s="5"/>
      <c r="F10" s="5"/>
      <c r="G10" s="5"/>
      <c r="H10" s="5"/>
      <c r="I10" s="5"/>
      <c r="J10" s="5"/>
    </row>
    <row r="11" spans="1:13">
      <c r="C11" t="s">
        <v>135</v>
      </c>
      <c r="D11" s="5" t="str">
        <f t="shared" si="0"/>
        <v>INSERT INTO organismos(nombre) VALUES("Estado en Tu Barrio");</v>
      </c>
      <c r="E11" s="5"/>
      <c r="F11" s="5"/>
      <c r="G11" s="5"/>
      <c r="H11" s="5"/>
      <c r="I11" s="5"/>
      <c r="J11" s="5"/>
    </row>
    <row r="12" spans="1:13">
      <c r="C12" t="s">
        <v>130</v>
      </c>
      <c r="D12" s="5" t="str">
        <f t="shared" si="0"/>
        <v>INSERT INTO organismos(nombre) VALUES("Fiscalía");</v>
      </c>
      <c r="E12" s="5"/>
      <c r="F12" s="5"/>
      <c r="G12" s="5"/>
      <c r="H12" s="5"/>
      <c r="I12" s="5"/>
      <c r="J12" s="5"/>
    </row>
    <row r="13" spans="1:13">
      <c r="C13" t="s">
        <v>139</v>
      </c>
      <c r="D13" s="5" t="str">
        <f t="shared" si="0"/>
        <v>INSERT INTO organismos(nombre) VALUES("Juzgado");</v>
      </c>
      <c r="E13" s="5"/>
      <c r="F13" s="5"/>
      <c r="G13" s="5"/>
      <c r="H13" s="5"/>
      <c r="I13" s="5"/>
      <c r="J13" s="5"/>
    </row>
    <row r="14" spans="1:13">
      <c r="C14" t="s">
        <v>132</v>
      </c>
      <c r="D14" t="str">
        <f t="shared" si="0"/>
        <v>INSERT INTO organismos(nombre) VALUES("Municipio");</v>
      </c>
    </row>
    <row r="15" spans="1:13">
      <c r="C15" t="s">
        <v>127</v>
      </c>
      <c r="D15" t="str">
        <f t="shared" si="0"/>
        <v>INSERT INTO organismos(nombre) VALUES("Organismo Provincial de Niñez y Adolescencia");</v>
      </c>
    </row>
    <row r="16" spans="1:13">
      <c r="C16" t="s">
        <v>141</v>
      </c>
      <c r="D16" t="str">
        <f t="shared" si="0"/>
        <v>INSERT INTO organismos(nombre) VALUES("Otro CAVAJ");</v>
      </c>
    </row>
    <row r="17" spans="3:4">
      <c r="C17" t="s">
        <v>149</v>
      </c>
      <c r="D17" t="str">
        <f t="shared" si="0"/>
        <v>INSERT INTO organismos(nombre) VALUES("OTRO");</v>
      </c>
    </row>
    <row r="18" spans="3:4">
      <c r="C18" t="s">
        <v>146</v>
      </c>
      <c r="D18" t="str">
        <f t="shared" si="0"/>
        <v>INSERT INTO organismos(nombre) VALUES("Policía Bonaerense");</v>
      </c>
    </row>
    <row r="19" spans="3:4">
      <c r="C19" t="s">
        <v>145</v>
      </c>
      <c r="D19" t="str">
        <f t="shared" si="0"/>
        <v>INSERT INTO organismos(nombre) VALUES("Policía Federal");</v>
      </c>
    </row>
    <row r="20" spans="3:4">
      <c r="C20" t="s">
        <v>147</v>
      </c>
      <c r="D20" t="str">
        <f t="shared" si="0"/>
        <v>INSERT INTO organismos(nombre) VALUES("Policía Local");</v>
      </c>
    </row>
    <row r="21" spans="3:4">
      <c r="C21" t="s">
        <v>148</v>
      </c>
      <c r="D21" t="str">
        <f t="shared" si="0"/>
        <v>INSERT INTO organismos(nombre) VALUES("Policía Metropolitana");</v>
      </c>
    </row>
    <row r="22" spans="3:4">
      <c r="C22" t="s">
        <v>128</v>
      </c>
      <c r="D22" t="str">
        <f t="shared" si="0"/>
        <v>INSERT INTO organismos(nombre) VALUES("Portal Mi Provincia");</v>
      </c>
    </row>
    <row r="23" spans="3:4">
      <c r="C23" t="s">
        <v>142</v>
      </c>
      <c r="D23" t="str">
        <f t="shared" si="0"/>
        <v>INSERT INTO organismos(nombre) VALUES("Programa Provincial Cerca de Noche");</v>
      </c>
    </row>
    <row r="24" spans="3:4">
      <c r="C24" t="s">
        <v>129</v>
      </c>
      <c r="D24" t="str">
        <f t="shared" si="0"/>
        <v>INSERT INTO organismos(nombre) VALUES("Registro Provincial de Información de Personas Menores de Edad Extraviadas (REPIPME)");</v>
      </c>
    </row>
    <row r="25" spans="3:4">
      <c r="C25" t="s">
        <v>126</v>
      </c>
      <c r="D25" t="str">
        <f t="shared" si="0"/>
        <v>INSERT INTO organismos(nombre) VALUES("Unidad de Ministro (Ministerio de Justicia)");</v>
      </c>
    </row>
    <row r="26" spans="3:4">
      <c r="D26" t="str">
        <f t="shared" si="0"/>
        <v>INSERT INTO organismos(nombre) VALUES("");</v>
      </c>
    </row>
    <row r="27" spans="3:4">
      <c r="D27" t="str">
        <f t="shared" si="0"/>
        <v>INSERT INTO organismos(nombre) VALUES("");</v>
      </c>
    </row>
    <row r="28" spans="3:4">
      <c r="D28" t="str">
        <f t="shared" si="0"/>
        <v>INSERT INTO organismos(nombre) VALUES("");</v>
      </c>
    </row>
    <row r="29" spans="3:4">
      <c r="D29" t="str">
        <f t="shared" si="0"/>
        <v>INSERT INTO organismos(nombre) VALUES("");</v>
      </c>
    </row>
    <row r="30" spans="3:4">
      <c r="D30" t="str">
        <f t="shared" si="0"/>
        <v>INSERT INTO organismos(nombre) VALUES("");</v>
      </c>
    </row>
    <row r="31" spans="3:4">
      <c r="D31" t="str">
        <f t="shared" si="0"/>
        <v>INSERT INTO organismos(nombre) VALUES("");</v>
      </c>
    </row>
    <row r="32" spans="3:4">
      <c r="D32" t="str">
        <f t="shared" si="0"/>
        <v>INSERT INTO organismos(nombre) VALUES("");</v>
      </c>
    </row>
    <row r="33" spans="4:4">
      <c r="D33" t="str">
        <f t="shared" si="0"/>
        <v>INSERT INTO organismos(nombre) VALUES("");</v>
      </c>
    </row>
    <row r="34" spans="4:4">
      <c r="D34" t="str">
        <f t="shared" si="0"/>
        <v>INSERT INTO organismos(nombre) VALUES("");</v>
      </c>
    </row>
    <row r="35" spans="4:4">
      <c r="D35" t="str">
        <f t="shared" si="0"/>
        <v>INSERT INTO organismos(nombre) VALUES("");</v>
      </c>
    </row>
    <row r="36" spans="4:4">
      <c r="D36" t="str">
        <f t="shared" si="0"/>
        <v>INSERT INTO organismos(nombre) VALUES("");</v>
      </c>
    </row>
    <row r="37" spans="4:4">
      <c r="D37" t="str">
        <f>CONCATENATE("INSERT INTO ",$B$2,"(nombre) VALUES(""",C37,""");")</f>
        <v>INSERT INTO organismos(nombre) VALUES("");</v>
      </c>
    </row>
    <row r="38" spans="4:4">
      <c r="D38" t="str">
        <f>CONCATENATE("INSERT INTO ",$B$2,"(nombre) VALUES(""",C38,""");")</f>
        <v>INSERT INTO organismos(nombre) VALUES("");</v>
      </c>
    </row>
  </sheetData>
  <mergeCells count="1">
    <mergeCell ref="D1:J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8" sqref="A8"/>
    </sheetView>
  </sheetViews>
  <sheetFormatPr defaultRowHeight="15"/>
  <cols>
    <col min="1" max="1" width="58.7109375" customWidth="1"/>
    <col min="2" max="2" width="11.85546875" bestFit="1" customWidth="1"/>
    <col min="4" max="4" width="89.28515625" bestFit="1" customWidth="1"/>
  </cols>
  <sheetData>
    <row r="1" spans="1:5">
      <c r="D1" t="s">
        <v>150</v>
      </c>
    </row>
    <row r="3" spans="1:5">
      <c r="D3" t="str">
        <f>CONCATENATE("CREATE"," "," TABLE ",D1,"  (id int  unsigned not null auto_increment primary key ",", ",A4," ",B4," , ",A5," ",B5,", ",A6," ",B6,", ",A7," ",B7,", ",A8," ",B8,", ",A9," ",B9,", ",A10," ",B10,", ",A11," ",B11,", ",A12," ",B12,", ",A13," ",B13,", ",A14," ",B14,", ",A15," ",B15,", ",A16," ",B16,", ",A17," ",B17,", ",A18," ",B18,", ",A19," ",B19,", ",A20," ",B20,", ",A21," ",B21,", ",A22," ",B22,", ",A23," ",B23,", ",A24," ",B24,", ",A25," ",B25,", ",A26," ",B26,", ",A27," ",B27,", ",A28," ",B28,", ",A29," ",B29,", ",A30," ",B30,", ",A31," ",B31,", ",A32," ",B32,", ",A33," ",B33,", ",A34," ",B34,", ",A35," ",B35,", ",A36," ",B36,", ",A37," ",B37,", ",A38," ",B38,", ",A39," ",B39,", ",A40," ",B40,", ",A41," ",B41,")")</f>
        <v>CREATE  TABLE usuarios  (id int  unsigned not null auto_increment primary key , usuario int , contraseña int, organismo_perteneciente , tipo_acceso ,  ,  ,  ,  ,  ,  ,  ,  ,  ,  ,  ,  ,  ,  ,  ,  ,  ,  ,  ,  ,  ,  ,  ,  ,  ,  ,  ,  ,  ,  ,  ,  ,  ,  )</v>
      </c>
    </row>
    <row r="4" spans="1:5">
      <c r="A4" t="s">
        <v>151</v>
      </c>
      <c r="B4" t="s">
        <v>39</v>
      </c>
    </row>
    <row r="5" spans="1:5">
      <c r="A5" t="s">
        <v>152</v>
      </c>
      <c r="B5" t="s">
        <v>39</v>
      </c>
      <c r="D5" t="s">
        <v>0</v>
      </c>
    </row>
    <row r="6" spans="1:5">
      <c r="A6" t="s">
        <v>153</v>
      </c>
    </row>
    <row r="7" spans="1:5">
      <c r="A7" t="s">
        <v>154</v>
      </c>
    </row>
    <row r="8" spans="1:5">
      <c r="D8" t="s">
        <v>0</v>
      </c>
    </row>
    <row r="9" spans="1:5">
      <c r="D9" t="s">
        <v>0</v>
      </c>
    </row>
    <row r="10" spans="1:5">
      <c r="D10" t="s">
        <v>0</v>
      </c>
    </row>
    <row r="12" spans="1:5">
      <c r="E12" t="s">
        <v>0</v>
      </c>
    </row>
    <row r="13" spans="1:5">
      <c r="D1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B1" workbookViewId="0">
      <selection activeCell="C2" sqref="C2:C13"/>
    </sheetView>
  </sheetViews>
  <sheetFormatPr defaultRowHeight="15"/>
  <cols>
    <col min="1" max="1" width="53.5703125" bestFit="1" customWidth="1"/>
    <col min="2" max="2" width="53.5703125" customWidth="1"/>
    <col min="3" max="3" width="36.140625" bestFit="1" customWidth="1"/>
  </cols>
  <sheetData>
    <row r="1" spans="1:13">
      <c r="B1" t="s">
        <v>49</v>
      </c>
      <c r="C1" t="s">
        <v>50</v>
      </c>
      <c r="D1" s="6" t="s">
        <v>51</v>
      </c>
      <c r="E1" s="6"/>
      <c r="F1" s="6"/>
      <c r="G1" s="6"/>
      <c r="H1" s="6"/>
      <c r="I1" s="6"/>
      <c r="J1" s="6"/>
    </row>
    <row r="2" spans="1:13">
      <c r="A2" t="s">
        <v>1</v>
      </c>
      <c r="B2" s="4" t="s">
        <v>37</v>
      </c>
      <c r="C2" s="4" t="s">
        <v>8</v>
      </c>
      <c r="D2" s="5" t="str">
        <f>CONCATENATE("INSERT INTO ",$B$2,"(nombre) VALUES(""",C2,""");")</f>
        <v>INSERT INTO instituciones(nombre) VALUES("nombre_referencia");</v>
      </c>
      <c r="E2" s="5"/>
      <c r="F2" s="5"/>
      <c r="G2" s="5"/>
      <c r="H2" s="5"/>
      <c r="I2" s="5"/>
      <c r="J2" s="5"/>
    </row>
    <row r="3" spans="1:13">
      <c r="C3" s="4" t="s">
        <v>2</v>
      </c>
      <c r="D3" s="5" t="str">
        <f t="shared" ref="D3:D36" si="0">CONCATENATE("INSERT INTO ",$B$2,"(nombre) VALUES(""",C3,""");")</f>
        <v>INSERT INTO instituciones(nombre) VALUES("delitos");</v>
      </c>
      <c r="E3" s="5"/>
      <c r="F3" s="5"/>
      <c r="G3" s="5"/>
      <c r="H3" s="5"/>
      <c r="I3" s="5"/>
      <c r="J3" s="5"/>
    </row>
    <row r="4" spans="1:13">
      <c r="C4" s="4" t="s">
        <v>9</v>
      </c>
      <c r="D4" s="5" t="str">
        <f t="shared" si="0"/>
        <v>INSERT INTO instituciones(nombre) VALUES("descripcion_caso");</v>
      </c>
      <c r="E4" s="5"/>
      <c r="F4" s="5"/>
      <c r="G4" s="5"/>
      <c r="H4" s="5"/>
      <c r="I4" s="5"/>
      <c r="J4" s="5"/>
    </row>
    <row r="5" spans="1:13">
      <c r="C5" s="4" t="s">
        <v>10</v>
      </c>
      <c r="D5" s="5" t="str">
        <f t="shared" si="0"/>
        <v>INSERT INTO instituciones(nombre) VALUES("fecha_ingreso");</v>
      </c>
      <c r="E5" s="5"/>
      <c r="F5" s="5"/>
      <c r="G5" s="5"/>
      <c r="H5" s="5"/>
      <c r="I5" s="5"/>
      <c r="J5" s="5"/>
    </row>
    <row r="6" spans="1:13">
      <c r="C6" s="4" t="s">
        <v>11</v>
      </c>
      <c r="D6" s="5" t="str">
        <f t="shared" si="0"/>
        <v>INSERT INTO instituciones(nombre) VALUES("modalidad_ingreso");</v>
      </c>
      <c r="E6" s="5"/>
      <c r="F6" s="5"/>
      <c r="G6" s="5"/>
      <c r="H6" s="5"/>
      <c r="I6" s="5"/>
      <c r="J6" s="5"/>
    </row>
    <row r="7" spans="1:13">
      <c r="C7" s="4" t="s">
        <v>12</v>
      </c>
      <c r="D7" s="5" t="str">
        <f t="shared" si="0"/>
        <v>INSERT INTO instituciones(nombre) VALUES("cavaj");</v>
      </c>
      <c r="E7" s="5"/>
      <c r="F7" s="5"/>
      <c r="G7" s="5"/>
      <c r="H7" s="5"/>
      <c r="I7" s="5"/>
      <c r="J7" s="5"/>
      <c r="M7" t="s">
        <v>0</v>
      </c>
    </row>
    <row r="8" spans="1:13">
      <c r="C8" s="4" t="s">
        <v>16</v>
      </c>
      <c r="D8" s="5" t="str">
        <f t="shared" si="0"/>
        <v>INSERT INTO instituciones(nombre) VALUES("fiscalia_juzgado");</v>
      </c>
      <c r="E8" s="5"/>
      <c r="F8" s="5"/>
      <c r="G8" s="5"/>
      <c r="H8" s="5"/>
      <c r="I8" s="5"/>
      <c r="J8" s="5"/>
    </row>
    <row r="9" spans="1:13">
      <c r="C9" s="4" t="s">
        <v>13</v>
      </c>
      <c r="D9" s="5" t="str">
        <f t="shared" si="0"/>
        <v>INSERT INTO instituciones(nombre) VALUES("causa_id_judicial");</v>
      </c>
      <c r="E9" s="5"/>
      <c r="F9" s="5"/>
      <c r="G9" s="5"/>
      <c r="H9" s="5"/>
      <c r="I9" s="5"/>
      <c r="J9" s="5"/>
    </row>
    <row r="10" spans="1:13">
      <c r="C10" s="4" t="s">
        <v>14</v>
      </c>
      <c r="D10" s="5" t="str">
        <f t="shared" si="0"/>
        <v>INSERT INTO instituciones(nombre) VALUES("comisaria");</v>
      </c>
      <c r="E10" s="5"/>
      <c r="F10" s="5"/>
      <c r="G10" s="5"/>
      <c r="H10" s="5"/>
      <c r="I10" s="5"/>
      <c r="J10" s="5"/>
    </row>
    <row r="11" spans="1:13">
      <c r="C11" s="4" t="s">
        <v>17</v>
      </c>
      <c r="D11" s="5" t="str">
        <f t="shared" si="0"/>
        <v>INSERT INTO instituciones(nombre) VALUES("denuncias_previas");</v>
      </c>
      <c r="E11" s="5"/>
      <c r="F11" s="5"/>
      <c r="G11" s="5"/>
      <c r="H11" s="5"/>
      <c r="I11" s="5"/>
      <c r="J11" s="5"/>
    </row>
    <row r="12" spans="1:13">
      <c r="C12" s="4" t="s">
        <v>18</v>
      </c>
      <c r="D12" s="5" t="str">
        <f t="shared" si="0"/>
        <v>INSERT INTO instituciones(nombre) VALUES("departamento_judicial");</v>
      </c>
      <c r="E12" s="5"/>
      <c r="F12" s="5"/>
      <c r="G12" s="5"/>
      <c r="H12" s="5"/>
      <c r="I12" s="5"/>
      <c r="J12" s="5"/>
    </row>
    <row r="13" spans="1:13">
      <c r="C13" s="4" t="s">
        <v>19</v>
      </c>
      <c r="D13" s="5" t="str">
        <f t="shared" si="0"/>
        <v>INSERT INTO instituciones(nombre) VALUES("estado");</v>
      </c>
      <c r="E13" s="5"/>
      <c r="F13" s="5"/>
      <c r="G13" s="5"/>
      <c r="H13" s="5"/>
      <c r="I13" s="5"/>
      <c r="J13" s="5"/>
    </row>
    <row r="14" spans="1:13">
      <c r="D14" t="str">
        <f t="shared" si="0"/>
        <v>INSERT INTO instituciones(nombre) VALUES("");</v>
      </c>
    </row>
    <row r="15" spans="1:13">
      <c r="D15" t="str">
        <f t="shared" si="0"/>
        <v>INSERT INTO instituciones(nombre) VALUES("");</v>
      </c>
    </row>
    <row r="16" spans="1:13">
      <c r="D16" t="str">
        <f t="shared" si="0"/>
        <v>INSERT INTO instituciones(nombre) VALUES("");</v>
      </c>
    </row>
    <row r="17" spans="4:4">
      <c r="D17" t="str">
        <f t="shared" si="0"/>
        <v>INSERT INTO instituciones(nombre) VALUES("");</v>
      </c>
    </row>
    <row r="18" spans="4:4">
      <c r="D18" t="str">
        <f t="shared" si="0"/>
        <v>INSERT INTO instituciones(nombre) VALUES("");</v>
      </c>
    </row>
    <row r="19" spans="4:4">
      <c r="D19" t="str">
        <f t="shared" si="0"/>
        <v>INSERT INTO instituciones(nombre) VALUES("");</v>
      </c>
    </row>
    <row r="20" spans="4:4">
      <c r="D20" t="str">
        <f t="shared" si="0"/>
        <v>INSERT INTO instituciones(nombre) VALUES("");</v>
      </c>
    </row>
    <row r="21" spans="4:4">
      <c r="D21" t="str">
        <f t="shared" si="0"/>
        <v>INSERT INTO instituciones(nombre) VALUES("");</v>
      </c>
    </row>
    <row r="22" spans="4:4">
      <c r="D22" t="str">
        <f t="shared" si="0"/>
        <v>INSERT INTO instituciones(nombre) VALUES("");</v>
      </c>
    </row>
    <row r="23" spans="4:4">
      <c r="D23" t="str">
        <f t="shared" si="0"/>
        <v>INSERT INTO instituciones(nombre) VALUES("");</v>
      </c>
    </row>
    <row r="24" spans="4:4">
      <c r="D24" t="str">
        <f t="shared" si="0"/>
        <v>INSERT INTO instituciones(nombre) VALUES("");</v>
      </c>
    </row>
    <row r="25" spans="4:4">
      <c r="D25" t="str">
        <f t="shared" si="0"/>
        <v>INSERT INTO instituciones(nombre) VALUES("");</v>
      </c>
    </row>
    <row r="26" spans="4:4">
      <c r="D26" t="str">
        <f t="shared" si="0"/>
        <v>INSERT INTO instituciones(nombre) VALUES("");</v>
      </c>
    </row>
    <row r="27" spans="4:4">
      <c r="D27" t="str">
        <f t="shared" si="0"/>
        <v>INSERT INTO instituciones(nombre) VALUES("");</v>
      </c>
    </row>
    <row r="28" spans="4:4">
      <c r="D28" t="str">
        <f t="shared" si="0"/>
        <v>INSERT INTO instituciones(nombre) VALUES("");</v>
      </c>
    </row>
    <row r="29" spans="4:4">
      <c r="D29" t="str">
        <f t="shared" si="0"/>
        <v>INSERT INTO instituciones(nombre) VALUES("");</v>
      </c>
    </row>
    <row r="30" spans="4:4">
      <c r="D30" t="str">
        <f t="shared" si="0"/>
        <v>INSERT INTO instituciones(nombre) VALUES("");</v>
      </c>
    </row>
    <row r="31" spans="4:4">
      <c r="D31" t="str">
        <f t="shared" si="0"/>
        <v>INSERT INTO instituciones(nombre) VALUES("");</v>
      </c>
    </row>
    <row r="32" spans="4:4">
      <c r="D32" t="str">
        <f t="shared" si="0"/>
        <v>INSERT INTO instituciones(nombre) VALUES("");</v>
      </c>
    </row>
    <row r="33" spans="4:4">
      <c r="D33" t="str">
        <f t="shared" si="0"/>
        <v>INSERT INTO instituciones(nombre) VALUES("");</v>
      </c>
    </row>
    <row r="34" spans="4:4">
      <c r="D34" t="str">
        <f t="shared" si="0"/>
        <v>INSERT INTO instituciones(nombre) VALUES("");</v>
      </c>
    </row>
    <row r="35" spans="4:4">
      <c r="D35" t="str">
        <f t="shared" si="0"/>
        <v>INSERT INTO instituciones(nombre) VALUES("");</v>
      </c>
    </row>
    <row r="36" spans="4:4">
      <c r="D36" t="str">
        <f t="shared" si="0"/>
        <v>INSERT INTO instituciones(nombre) VALUES("");</v>
      </c>
    </row>
    <row r="37" spans="4:4">
      <c r="D37" t="str">
        <f>CONCATENATE("INSERT INTO ",$B$2,"(nombre) VALUES(""",C37,""");")</f>
        <v>INSERT INTO instituciones(nombre) VALUES("");</v>
      </c>
    </row>
    <row r="38" spans="4:4">
      <c r="D38" t="str">
        <f>CONCATENATE("INSERT INTO ",$B$2,"(nombre) VALUES(""",C38,""");")</f>
        <v>INSERT INTO instituciones(nombre) VALUES("");</v>
      </c>
    </row>
  </sheetData>
  <mergeCells count="1">
    <mergeCell ref="D1:J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11" sqref="B11"/>
    </sheetView>
  </sheetViews>
  <sheetFormatPr defaultRowHeight="15"/>
  <cols>
    <col min="1" max="1" width="25.7109375" bestFit="1" customWidth="1"/>
    <col min="2" max="2" width="11.85546875" bestFit="1" customWidth="1"/>
    <col min="4" max="4" width="89.28515625" bestFit="1" customWidth="1"/>
  </cols>
  <sheetData>
    <row r="1" spans="1:5">
      <c r="D1" t="s">
        <v>106</v>
      </c>
    </row>
    <row r="3" spans="1:5">
      <c r="D3" t="str">
        <f>CONCATENATE("CREATE"," "," TABLE ",D1,"  (id int  unsigned not null auto_increment primary key ",",",A4," ",B4," , ",A5," ",B5,", ",A6," ",B6,", ",A7," ",B7,", ",A8," ",B8,", ",A9," ",B9,", ",A10," ",B10,", ",A11," ",B11,", ",A12," ",B12,", ",A13," ",B13,", ",A14," ",B14,", ",A15," ",B15,", ",A16," ",B16,", ",A17," ",B17,", ",A18," ",B18,", ",A19," ",B19,");")</f>
        <v>CREATE  TABLE casos  (id int  unsigned not null auto_increment primary key ,nombre_persona_asistida varchar(255) , vinculo_persona_asistida int, otro_vinculo_persona_asistida_cual varchar(255), telefono_persona_asistida int, domicilio_persona_asistida varchar(255), localidad_persona_asistida int, idcaso int,  ,  ,  ,  ,  ,  ,  ,  ,  );</v>
      </c>
    </row>
    <row r="4" spans="1:5">
      <c r="A4" t="s">
        <v>27</v>
      </c>
      <c r="B4" t="s">
        <v>38</v>
      </c>
    </row>
    <row r="5" spans="1:5">
      <c r="A5" t="s">
        <v>28</v>
      </c>
      <c r="B5" t="s">
        <v>39</v>
      </c>
      <c r="D5" t="s">
        <v>0</v>
      </c>
    </row>
    <row r="6" spans="1:5">
      <c r="A6" t="s">
        <v>44</v>
      </c>
      <c r="B6" t="s">
        <v>38</v>
      </c>
    </row>
    <row r="7" spans="1:5">
      <c r="A7" t="s">
        <v>29</v>
      </c>
      <c r="B7" t="s">
        <v>39</v>
      </c>
    </row>
    <row r="8" spans="1:5">
      <c r="A8" t="s">
        <v>30</v>
      </c>
      <c r="B8" t="s">
        <v>38</v>
      </c>
    </row>
    <row r="9" spans="1:5">
      <c r="A9" t="s">
        <v>31</v>
      </c>
      <c r="B9" t="s">
        <v>39</v>
      </c>
      <c r="D9" t="s">
        <v>0</v>
      </c>
    </row>
    <row r="10" spans="1:5">
      <c r="A10" t="s">
        <v>156</v>
      </c>
      <c r="B10" t="s">
        <v>39</v>
      </c>
      <c r="D10" t="s">
        <v>0</v>
      </c>
    </row>
    <row r="12" spans="1:5">
      <c r="E12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3" sqref="D3"/>
    </sheetView>
  </sheetViews>
  <sheetFormatPr defaultRowHeight="15"/>
  <cols>
    <col min="1" max="1" width="32.5703125" bestFit="1" customWidth="1"/>
    <col min="2" max="2" width="11.85546875" bestFit="1" customWidth="1"/>
    <col min="4" max="4" width="89.28515625" bestFit="1" customWidth="1"/>
  </cols>
  <sheetData>
    <row r="1" spans="1:5">
      <c r="D1" t="s">
        <v>106</v>
      </c>
    </row>
    <row r="3" spans="1:5">
      <c r="D3" t="str">
        <f>CONCATENATE("CREATE"," "," TABLE ",D1,"  (id int  unsigned not null auto_increment primary key ",",",A4," ",B4," , ",A5," ",B5,", ",A6," ",B6,", ",A7," ",B7,", ",A8," ",B8,", ",A9," ",B9,", ",A10," ",B10,", ",A11," ",B11,", ",A12," ",B12,", ",A13," ",B13,", ",A14," ",B14,", ",A15," ",B15,", ",A16," ",B16,", ",A17," ",B17,", ",A18," ",B18,", ",A19," ",B19,");")</f>
        <v>CREATE  TABLE casos  (id int  unsigned not null auto_increment primary key ,nombre_profesional_interviniente varchar(255) , desde_profesional_interviniente datetime, actual_profesional_interviniente datetime, hasta_profesional_interviniente datetime, idCaso int,  ,  ,  ,  ,  ,  ,  ,  ,  ,  ,  );</v>
      </c>
    </row>
    <row r="4" spans="1:5">
      <c r="A4" t="s">
        <v>33</v>
      </c>
      <c r="B4" t="s">
        <v>38</v>
      </c>
    </row>
    <row r="5" spans="1:5">
      <c r="A5" t="s">
        <v>34</v>
      </c>
      <c r="B5" t="s">
        <v>40</v>
      </c>
      <c r="D5" t="s">
        <v>0</v>
      </c>
    </row>
    <row r="6" spans="1:5">
      <c r="A6" t="s">
        <v>35</v>
      </c>
      <c r="B6" t="s">
        <v>40</v>
      </c>
    </row>
    <row r="7" spans="1:5">
      <c r="A7" t="s">
        <v>36</v>
      </c>
      <c r="B7" t="s">
        <v>40</v>
      </c>
    </row>
    <row r="8" spans="1:5">
      <c r="A8" t="s">
        <v>157</v>
      </c>
      <c r="B8" t="s">
        <v>39</v>
      </c>
    </row>
    <row r="9" spans="1:5">
      <c r="C9" t="s">
        <v>0</v>
      </c>
    </row>
    <row r="10" spans="1:5">
      <c r="D10" t="s">
        <v>0</v>
      </c>
    </row>
    <row r="12" spans="1:5">
      <c r="E1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"/>
  <sheetViews>
    <sheetView workbookViewId="0">
      <selection activeCell="D1" sqref="D1"/>
    </sheetView>
  </sheetViews>
  <sheetFormatPr defaultRowHeight="15"/>
  <cols>
    <col min="4" max="4" width="90.140625" bestFit="1" customWidth="1"/>
  </cols>
  <sheetData>
    <row r="1" spans="4:4">
      <c r="D1" s="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defaultRowHeight="15"/>
  <cols>
    <col min="1" max="1" width="39.5703125" bestFit="1" customWidth="1"/>
    <col min="3" max="3" width="18" bestFit="1" customWidth="1"/>
  </cols>
  <sheetData>
    <row r="1" spans="1:6">
      <c r="A1" t="s">
        <v>6</v>
      </c>
    </row>
    <row r="3" spans="1:6">
      <c r="A3" t="s">
        <v>4</v>
      </c>
      <c r="D3" t="s">
        <v>0</v>
      </c>
    </row>
    <row r="4" spans="1:6">
      <c r="A4" t="s">
        <v>5</v>
      </c>
    </row>
    <row r="6" spans="1:6">
      <c r="A6" t="s">
        <v>15</v>
      </c>
    </row>
    <row r="8" spans="1:6">
      <c r="A8" t="s">
        <v>4</v>
      </c>
    </row>
    <row r="9" spans="1:6">
      <c r="A9" t="s">
        <v>7</v>
      </c>
    </row>
    <row r="10" spans="1:6">
      <c r="F1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5"/>
  <sheetViews>
    <sheetView workbookViewId="0">
      <selection activeCell="E21" sqref="E21"/>
    </sheetView>
  </sheetViews>
  <sheetFormatPr defaultRowHeight="15"/>
  <cols>
    <col min="2" max="2" width="24.28515625" bestFit="1" customWidth="1"/>
    <col min="4" max="4" width="13.140625" bestFit="1" customWidth="1"/>
    <col min="5" max="5" width="66.5703125" bestFit="1" customWidth="1"/>
  </cols>
  <sheetData>
    <row r="2" spans="1:5">
      <c r="B2" t="s">
        <v>25</v>
      </c>
    </row>
    <row r="4" spans="1:5">
      <c r="D4" t="s">
        <v>107</v>
      </c>
      <c r="E4" t="str">
        <f>CONCATENATE("$",D5,"= new ",D4,"( );")</f>
        <v>$caso= new Caso( );</v>
      </c>
    </row>
    <row r="5" spans="1:5">
      <c r="A5">
        <v>1</v>
      </c>
      <c r="B5" t="s">
        <v>8</v>
      </c>
      <c r="D5" t="s">
        <v>108</v>
      </c>
      <c r="E5" t="str">
        <f>CONCATENATE("$",D$5,"-&gt;",B5,"= $form [ """,B5,"""];")</f>
        <v>$caso-&gt;nombre_referencia= $form [ "nombre_referencia"];</v>
      </c>
    </row>
    <row r="6" spans="1:5">
      <c r="A6">
        <v>2</v>
      </c>
      <c r="B6" t="s">
        <v>2</v>
      </c>
      <c r="E6" t="str">
        <f t="shared" ref="E6:E20" si="0">CONCATENATE("$",D$5,"-&gt;",B6,"= $form [ """,B6,"""];")</f>
        <v>$caso-&gt;delitos= $form [ "delitos"];</v>
      </c>
    </row>
    <row r="7" spans="1:5">
      <c r="A7">
        <v>3</v>
      </c>
      <c r="B7" t="s">
        <v>9</v>
      </c>
      <c r="E7" t="str">
        <f t="shared" si="0"/>
        <v>$caso-&gt;descripcion_caso= $form [ "descripcion_caso"];</v>
      </c>
    </row>
    <row r="8" spans="1:5">
      <c r="A8">
        <v>4</v>
      </c>
      <c r="B8" t="s">
        <v>10</v>
      </c>
      <c r="E8" t="str">
        <f t="shared" si="0"/>
        <v>$caso-&gt;fecha_ingreso= $form [ "fecha_ingreso"];</v>
      </c>
    </row>
    <row r="9" spans="1:5">
      <c r="A9">
        <v>5</v>
      </c>
      <c r="B9" t="s">
        <v>11</v>
      </c>
      <c r="E9" t="str">
        <f t="shared" si="0"/>
        <v>$caso-&gt;modalidad_ingreso= $form [ "modalidad_ingreso"];</v>
      </c>
    </row>
    <row r="10" spans="1:5">
      <c r="A10">
        <v>6</v>
      </c>
      <c r="B10" t="s">
        <v>42</v>
      </c>
      <c r="E10" t="str">
        <f t="shared" si="0"/>
        <v>$caso-&gt;organismos= $form [ "organismos"];</v>
      </c>
    </row>
    <row r="11" spans="1:5">
      <c r="A11">
        <v>7</v>
      </c>
      <c r="B11" t="s">
        <v>45</v>
      </c>
      <c r="E11" t="str">
        <f t="shared" si="0"/>
        <v>$caso-&gt;cual_otro_organismo= $form [ "cual_otro_organismo"];</v>
      </c>
    </row>
    <row r="12" spans="1:5">
      <c r="A12">
        <v>8</v>
      </c>
      <c r="B12" t="s">
        <v>12</v>
      </c>
      <c r="E12" t="str">
        <f t="shared" si="0"/>
        <v>$caso-&gt;cavaj= $form [ "cavaj"];</v>
      </c>
    </row>
    <row r="13" spans="1:5">
      <c r="A13">
        <v>9</v>
      </c>
      <c r="B13" t="s">
        <v>16</v>
      </c>
      <c r="E13" t="str">
        <f t="shared" si="0"/>
        <v>$caso-&gt;fiscalia_juzgado= $form [ "fiscalia_juzgado"];</v>
      </c>
    </row>
    <row r="14" spans="1:5">
      <c r="A14">
        <v>10</v>
      </c>
      <c r="B14" t="s">
        <v>13</v>
      </c>
      <c r="E14" t="str">
        <f t="shared" si="0"/>
        <v>$caso-&gt;causa_id_judicial= $form [ "causa_id_judicial"];</v>
      </c>
    </row>
    <row r="15" spans="1:5">
      <c r="A15">
        <v>11</v>
      </c>
      <c r="B15" t="s">
        <v>14</v>
      </c>
      <c r="E15" t="str">
        <f t="shared" si="0"/>
        <v>$caso-&gt;comisaria= $form [ "comisaria"];</v>
      </c>
    </row>
    <row r="16" spans="1:5">
      <c r="A16">
        <v>12</v>
      </c>
      <c r="B16" t="s">
        <v>17</v>
      </c>
      <c r="E16" t="str">
        <f t="shared" si="0"/>
        <v>$caso-&gt;denuncias_previas= $form [ "denuncias_previas"];</v>
      </c>
    </row>
    <row r="17" spans="1:5">
      <c r="A17">
        <v>13</v>
      </c>
      <c r="B17" t="s">
        <v>18</v>
      </c>
      <c r="E17" t="str">
        <f t="shared" si="0"/>
        <v>$caso-&gt;departamento_judicial= $form [ "departamento_judicial"];</v>
      </c>
    </row>
    <row r="18" spans="1:5">
      <c r="A18">
        <v>14</v>
      </c>
      <c r="B18" t="s">
        <v>19</v>
      </c>
      <c r="E18" t="str">
        <f t="shared" si="0"/>
        <v>$caso-&gt;estado= $form [ "estado"];</v>
      </c>
    </row>
    <row r="19" spans="1:5">
      <c r="A19">
        <v>15</v>
      </c>
      <c r="B19" t="s">
        <v>43</v>
      </c>
      <c r="E19" t="str">
        <f t="shared" si="0"/>
        <v>$caso-&gt;motivospasivos= $form [ "motivospasivos"];</v>
      </c>
    </row>
    <row r="20" spans="1:5">
      <c r="A20">
        <v>16</v>
      </c>
      <c r="B20" t="s">
        <v>48</v>
      </c>
      <c r="E20" t="str">
        <f t="shared" si="0"/>
        <v>$caso-&gt;cual_otro_motivospasivos= $form [ "cual_otro_motivospasivos"];</v>
      </c>
    </row>
    <row r="21" spans="1:5">
      <c r="E21" s="2" t="s">
        <v>22</v>
      </c>
    </row>
    <row r="23" spans="1:5">
      <c r="E23" t="str">
        <f>CONCATENATE("$",D$5,"-&gt;save( );")</f>
        <v>$caso-&gt;save( );</v>
      </c>
    </row>
    <row r="25" spans="1:5">
      <c r="C25" t="s">
        <v>24</v>
      </c>
      <c r="D25" t="s">
        <v>23</v>
      </c>
      <c r="E25" t="str">
        <f>CONCATENATE("return redirect (""",D25,""");")</f>
        <v>return redirect ("victima");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E24"/>
  <sheetViews>
    <sheetView workbookViewId="0">
      <selection activeCell="B11" sqref="B11:E11"/>
    </sheetView>
  </sheetViews>
  <sheetFormatPr defaultRowHeight="15"/>
  <cols>
    <col min="2" max="2" width="24.28515625" bestFit="1" customWidth="1"/>
    <col min="4" max="4" width="16" bestFit="1" customWidth="1"/>
    <col min="5" max="5" width="61.42578125" bestFit="1" customWidth="1"/>
  </cols>
  <sheetData>
    <row r="2" spans="1:5">
      <c r="B2" t="s">
        <v>25</v>
      </c>
    </row>
    <row r="4" spans="1:5">
      <c r="D4" t="s">
        <v>26</v>
      </c>
      <c r="E4" t="str">
        <f>CONCATENATE("$",D6,"= new ",D4,"( );")</f>
        <v>$persona_asistida= new Persona_asistida( );</v>
      </c>
    </row>
    <row r="6" spans="1:5">
      <c r="A6">
        <v>1</v>
      </c>
      <c r="B6" t="s">
        <v>27</v>
      </c>
      <c r="D6" t="s">
        <v>20</v>
      </c>
      <c r="E6" t="str">
        <f>CONCATENATE("$",D$6,"-&gt;",B6,"= $form [ """,B6,"""];")</f>
        <v>$persona_asistida-&gt;nombre_persona_asistida= $form [ "nombre_persona_asistida"];</v>
      </c>
    </row>
    <row r="7" spans="1:5">
      <c r="A7">
        <v>2</v>
      </c>
      <c r="B7" t="s">
        <v>28</v>
      </c>
      <c r="E7" t="str">
        <f>CONCATENATE($D$6,"-&gt;",B7,"= $form [ """,B7,"""];")</f>
        <v>persona_asistida-&gt;vinculo_persona_asistida= $form [ "vinculo_persona_asistida"];</v>
      </c>
    </row>
    <row r="8" spans="1:5">
      <c r="A8">
        <v>3</v>
      </c>
      <c r="B8" t="s">
        <v>29</v>
      </c>
      <c r="E8" t="str">
        <f>CONCATENATE($D$6,"-&gt;",B8,"= $form [ """,B8,"""];")</f>
        <v>persona_asistida-&gt;telefono_persona_asistida= $form [ "telefono_persona_asistida"];</v>
      </c>
    </row>
    <row r="9" spans="1:5">
      <c r="A9">
        <v>4</v>
      </c>
      <c r="B9" t="s">
        <v>30</v>
      </c>
      <c r="E9" t="str">
        <f>CONCATENATE($D$6,"-&gt;",B9,"= $form [ """,B9,"""];")</f>
        <v>persona_asistida-&gt;domicilio_persona_asistida= $form [ "domicilio_persona_asistida"];</v>
      </c>
    </row>
    <row r="10" spans="1:5">
      <c r="A10">
        <v>5</v>
      </c>
      <c r="B10" t="s">
        <v>31</v>
      </c>
      <c r="E10" t="str">
        <f>CONCATENATE($D$6,"-&gt;",B10,"= $form [ """,B10,"""];")</f>
        <v>persona_asistida-&gt;localidad_persona_asistida= $form [ "localidad_persona_asistida"];</v>
      </c>
    </row>
    <row r="11" spans="1:5">
      <c r="A11">
        <v>6</v>
      </c>
    </row>
    <row r="18" spans="5:5">
      <c r="E18" s="1"/>
    </row>
    <row r="19" spans="5:5">
      <c r="E19" s="1"/>
    </row>
    <row r="22" spans="5:5">
      <c r="E22" s="2" t="s">
        <v>22</v>
      </c>
    </row>
    <row r="24" spans="5:5">
      <c r="E24" t="str">
        <f>CONCATENATE("$",D$6,"-&gt;save( );")</f>
        <v>$persona_asistida-&gt;save( 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E25"/>
  <sheetViews>
    <sheetView workbookViewId="0">
      <selection activeCell="E4" sqref="E4:E10"/>
    </sheetView>
  </sheetViews>
  <sheetFormatPr defaultRowHeight="15"/>
  <cols>
    <col min="2" max="2" width="24.28515625" bestFit="1" customWidth="1"/>
    <col min="4" max="4" width="24.28515625" bestFit="1" customWidth="1"/>
    <col min="5" max="5" width="61.42578125" bestFit="1" customWidth="1"/>
  </cols>
  <sheetData>
    <row r="2" spans="1:5">
      <c r="B2" t="s">
        <v>25</v>
      </c>
    </row>
    <row r="4" spans="1:5">
      <c r="D4" t="s">
        <v>32</v>
      </c>
      <c r="E4" t="str">
        <f>CONCATENATE("$",D7,"= new ",D4,"( );")</f>
        <v>$profesional_interviniente= new Profesional_interviniente( );</v>
      </c>
    </row>
    <row r="7" spans="1:5">
      <c r="A7">
        <v>1</v>
      </c>
      <c r="B7" t="s">
        <v>33</v>
      </c>
      <c r="D7" t="s">
        <v>21</v>
      </c>
      <c r="E7" t="str">
        <f>CONCATENATE("$",D$7,"-&gt;",B7,"= $form [ """,B7,"""];")</f>
        <v>$profesional_interviniente-&gt;nombre_profesional_interviniente= $form [ "nombre_profesional_interviniente"];</v>
      </c>
    </row>
    <row r="8" spans="1:5">
      <c r="A8">
        <v>2</v>
      </c>
      <c r="B8" t="s">
        <v>34</v>
      </c>
      <c r="E8" t="str">
        <f>CONCATENATE($D$7,"-&gt;",B8,"= $form [ """,B8,"""];")</f>
        <v>profesional_interviniente-&gt;desde_profesional_interviniente= $form [ "desde_profesional_interviniente"];</v>
      </c>
    </row>
    <row r="9" spans="1:5">
      <c r="A9">
        <v>3</v>
      </c>
      <c r="B9" t="s">
        <v>35</v>
      </c>
      <c r="E9" t="str">
        <f>CONCATENATE($D$7,"-&gt;",B9,"= $form [ """,B9,"""];")</f>
        <v>profesional_interviniente-&gt;actual_profesional_interviniente= $form [ "actual_profesional_interviniente"];</v>
      </c>
    </row>
    <row r="10" spans="1:5">
      <c r="A10">
        <v>4</v>
      </c>
      <c r="B10" t="s">
        <v>36</v>
      </c>
      <c r="E10" t="str">
        <f>CONCATENATE($D$7,"-&gt;",B10,"= $form [ """,B10,"""];")</f>
        <v>profesional_interviniente-&gt;hasta_profesional_interviniente= $form [ "hasta_profesional_interviniente"];</v>
      </c>
    </row>
    <row r="11" spans="1:5">
      <c r="A11">
        <v>5</v>
      </c>
    </row>
    <row r="19" spans="5:5">
      <c r="E19" s="1"/>
    </row>
    <row r="20" spans="5:5">
      <c r="E20" s="1"/>
    </row>
    <row r="23" spans="5:5">
      <c r="E23" s="2" t="s">
        <v>22</v>
      </c>
    </row>
    <row r="25" spans="5:5">
      <c r="E25" t="str">
        <f>CONCATENATE("$",D$7,"-&gt;save( );")</f>
        <v>$profesional_interviniente-&gt;save( 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E49"/>
  <sheetViews>
    <sheetView workbookViewId="0">
      <selection activeCell="G13" sqref="G13"/>
    </sheetView>
  </sheetViews>
  <sheetFormatPr defaultRowHeight="15"/>
  <cols>
    <col min="2" max="2" width="43" bestFit="1" customWidth="1"/>
    <col min="4" max="4" width="13.140625" bestFit="1" customWidth="1"/>
    <col min="5" max="5" width="66.5703125" bestFit="1" customWidth="1"/>
  </cols>
  <sheetData>
    <row r="2" spans="1:5">
      <c r="B2" t="s">
        <v>25</v>
      </c>
    </row>
    <row r="4" spans="1:5">
      <c r="D4" t="s">
        <v>109</v>
      </c>
      <c r="E4" t="str">
        <f>CONCATENATE("$",D5,"= new ",D4,"( );")</f>
        <v>$delito= new Delito( );</v>
      </c>
    </row>
    <row r="5" spans="1:5">
      <c r="A5">
        <v>1</v>
      </c>
      <c r="B5" t="s">
        <v>76</v>
      </c>
      <c r="D5" t="s">
        <v>110</v>
      </c>
      <c r="E5" t="str">
        <f>CONCATENATE("$",D$5,"-&gt;",B5,"= $form [ """,B5,"""];")</f>
        <v>$delito-&gt;Abandono_persona= $form [ "Abandono_persona"];</v>
      </c>
    </row>
    <row r="6" spans="1:5">
      <c r="A6">
        <v>2</v>
      </c>
      <c r="B6" t="s">
        <v>77</v>
      </c>
      <c r="E6" t="str">
        <f t="shared" ref="E6:E41" si="0">CONCATENATE("$",D$5,"-&gt;",B6,"= $form [ """,B6,"""];")</f>
        <v>$delito-&gt;Abuso_sexual= $form [ "Abuso_sexual"];</v>
      </c>
    </row>
    <row r="7" spans="1:5">
      <c r="A7">
        <v>3</v>
      </c>
      <c r="B7" t="s">
        <v>119</v>
      </c>
      <c r="E7" t="str">
        <f t="shared" si="0"/>
        <v>$delito-&gt;Abuso_sexual_ muerte= $form [ "Abuso_sexual_ muerte"];</v>
      </c>
    </row>
    <row r="8" spans="1:5">
      <c r="A8">
        <v>4</v>
      </c>
      <c r="B8" t="s">
        <v>116</v>
      </c>
      <c r="E8" t="str">
        <f t="shared" si="0"/>
        <v>$delito-&gt;Acoso_sexual= $form [ "Acoso_sexual"];</v>
      </c>
    </row>
    <row r="9" spans="1:5">
      <c r="A9">
        <v>5</v>
      </c>
      <c r="B9" t="s">
        <v>78</v>
      </c>
      <c r="E9" t="str">
        <f t="shared" si="0"/>
        <v>$delito-&gt;Amenazas= $form [ "Amenazas"];</v>
      </c>
    </row>
    <row r="10" spans="1:5">
      <c r="A10">
        <v>6</v>
      </c>
      <c r="B10" t="s">
        <v>79</v>
      </c>
      <c r="E10" t="str">
        <f t="shared" si="0"/>
        <v>$delito-&gt;Averiguacion_causales_muerte= $form [ "Averiguacion_causales_muerte"];</v>
      </c>
    </row>
    <row r="11" spans="1:5">
      <c r="A11">
        <v>7</v>
      </c>
      <c r="B11" t="s">
        <v>80</v>
      </c>
      <c r="E11" t="str">
        <f t="shared" si="0"/>
        <v>$delito-&gt;Bullying= $form [ "Bullying"];</v>
      </c>
    </row>
    <row r="12" spans="1:5">
      <c r="A12">
        <v>8</v>
      </c>
      <c r="B12" t="s">
        <v>117</v>
      </c>
      <c r="E12" t="str">
        <f t="shared" si="0"/>
        <v>$delito-&gt;Catastrofes_naturales= $form [ "Catastrofes_naturales"];</v>
      </c>
    </row>
    <row r="13" spans="1:5">
      <c r="A13">
        <v>9</v>
      </c>
      <c r="B13" t="s">
        <v>81</v>
      </c>
      <c r="E13" t="str">
        <f t="shared" si="0"/>
        <v>$delito-&gt;Desaparicion_personas= $form [ "Desaparicion_personas"];</v>
      </c>
    </row>
    <row r="14" spans="1:5">
      <c r="A14">
        <v>10</v>
      </c>
      <c r="B14" t="s">
        <v>82</v>
      </c>
      <c r="E14" t="str">
        <f t="shared" si="0"/>
        <v>$delito-&gt;Femicidio= $form [ "Femicidio"];</v>
      </c>
    </row>
    <row r="15" spans="1:5">
      <c r="A15">
        <v>11</v>
      </c>
      <c r="B15" t="s">
        <v>83</v>
      </c>
      <c r="E15" t="str">
        <f t="shared" si="0"/>
        <v>$delito-&gt;Femicidio_indirecto= $form [ "Femicidio_indirecto"];</v>
      </c>
    </row>
    <row r="16" spans="1:5">
      <c r="A16">
        <v>12</v>
      </c>
      <c r="B16" t="s">
        <v>84</v>
      </c>
      <c r="E16" t="str">
        <f t="shared" si="0"/>
        <v>$delito-&gt;Grooming= $form [ "Grooming"];</v>
      </c>
    </row>
    <row r="17" spans="1:5">
      <c r="A17">
        <v>13</v>
      </c>
      <c r="B17" t="s">
        <v>85</v>
      </c>
      <c r="E17" t="str">
        <f t="shared" si="0"/>
        <v>$delito-&gt;Homicidio = $form [ "Homicidio "];</v>
      </c>
    </row>
    <row r="18" spans="1:5">
      <c r="A18">
        <v>14</v>
      </c>
      <c r="B18" t="s">
        <v>86</v>
      </c>
      <c r="E18" t="str">
        <f t="shared" si="0"/>
        <v>$delito-&gt;Instigacion_ayuda_suicidio= $form [ "Instigacion_ayuda_suicidio"];</v>
      </c>
    </row>
    <row r="19" spans="1:5">
      <c r="A19">
        <v>15</v>
      </c>
      <c r="B19" t="s">
        <v>87</v>
      </c>
      <c r="E19" t="str">
        <f t="shared" si="0"/>
        <v>$delito-&gt;Lesiones = $form [ "Lesiones "];</v>
      </c>
    </row>
    <row r="20" spans="1:5">
      <c r="A20">
        <v>16</v>
      </c>
      <c r="B20" t="s">
        <v>88</v>
      </c>
      <c r="E20" t="str">
        <f t="shared" si="0"/>
        <v>$delito-&gt;Pornografia_menores= $form [ "Pornografia_menores"];</v>
      </c>
    </row>
    <row r="21" spans="1:5">
      <c r="B21" t="s">
        <v>112</v>
      </c>
      <c r="E21" t="str">
        <f t="shared" si="0"/>
        <v>$delito-&gt;Privacion_ilegal_libertad = $form [ "Privacion_ilegal_libertad "];</v>
      </c>
    </row>
    <row r="22" spans="1:5">
      <c r="B22" t="s">
        <v>113</v>
      </c>
      <c r="E22" t="str">
        <f t="shared" si="0"/>
        <v>$delito-&gt;Promocion_corrupcion_menores= $form [ "Promocion_corrupcion_menores"];</v>
      </c>
    </row>
    <row r="23" spans="1:5">
      <c r="B23" t="s">
        <v>114</v>
      </c>
      <c r="E23" t="str">
        <f t="shared" si="0"/>
        <v>$delito-&gt;Promocion_prostitucion_mayores= $form [ "Promocion_prostitucion_mayores"];</v>
      </c>
    </row>
    <row r="24" spans="1:5">
      <c r="B24" t="s">
        <v>115</v>
      </c>
      <c r="E24" t="str">
        <f t="shared" si="0"/>
        <v>$delito-&gt;Promocion_prostitucion_menores= $form [ "Promocion_prostitucion_menores"];</v>
      </c>
    </row>
    <row r="25" spans="1:5">
      <c r="B25" t="s">
        <v>89</v>
      </c>
      <c r="C25" t="s">
        <v>24</v>
      </c>
      <c r="D25" t="s">
        <v>23</v>
      </c>
      <c r="E25" t="str">
        <f t="shared" si="0"/>
        <v>$delito-&gt;Reduccion_servidumbre= $form [ "Reduccion_servidumbre"];</v>
      </c>
    </row>
    <row r="26" spans="1:5">
      <c r="B26" t="s">
        <v>90</v>
      </c>
      <c r="E26" t="str">
        <f t="shared" si="0"/>
        <v>$delito-&gt;Robo_agravado= $form [ "Robo_agravado"];</v>
      </c>
    </row>
    <row r="27" spans="1:5">
      <c r="B27" t="s">
        <v>91</v>
      </c>
      <c r="E27" t="str">
        <f t="shared" si="0"/>
        <v>$delito-&gt;Robo_seguido_muerte= $form [ "Robo_seguido_muerte"];</v>
      </c>
    </row>
    <row r="28" spans="1:5">
      <c r="B28" t="s">
        <v>92</v>
      </c>
      <c r="E28" t="str">
        <f t="shared" si="0"/>
        <v>$delito-&gt;Secuestro= $form [ "Secuestro"];</v>
      </c>
    </row>
    <row r="29" spans="1:5">
      <c r="B29" t="s">
        <v>93</v>
      </c>
      <c r="E29" t="str">
        <f t="shared" si="0"/>
        <v>$delito-&gt;Secuestro_seguido_muerte= $form [ "Secuestro_seguido_muerte"];</v>
      </c>
    </row>
    <row r="30" spans="1:5">
      <c r="B30" t="s">
        <v>94</v>
      </c>
      <c r="E30" t="str">
        <f t="shared" si="0"/>
        <v>$delito-&gt;Siniestro_vial= $form [ "Siniestro_vial"];</v>
      </c>
    </row>
    <row r="31" spans="1:5">
      <c r="B31" t="s">
        <v>95</v>
      </c>
      <c r="E31" t="str">
        <f t="shared" si="0"/>
        <v>$delito-&gt;Suicidio = $form [ "Suicidio "];</v>
      </c>
    </row>
    <row r="32" spans="1:5">
      <c r="B32" t="s">
        <v>96</v>
      </c>
      <c r="E32" t="str">
        <f t="shared" si="0"/>
        <v>$delito-&gt;Tentativa_homicidio= $form [ "Tentativa_homicidio"];</v>
      </c>
    </row>
    <row r="33" spans="2:5">
      <c r="B33" t="s">
        <v>97</v>
      </c>
      <c r="E33" t="str">
        <f t="shared" si="0"/>
        <v>$delito-&gt;Tentativa_suicidio= $form [ "Tentativa_suicidio"];</v>
      </c>
    </row>
    <row r="34" spans="2:5">
      <c r="B34" t="s">
        <v>98</v>
      </c>
      <c r="E34" t="str">
        <f t="shared" si="0"/>
        <v>$delito-&gt;Tortura= $form [ "Tortura"];</v>
      </c>
    </row>
    <row r="35" spans="2:5">
      <c r="B35" t="s">
        <v>99</v>
      </c>
      <c r="E35" t="str">
        <f t="shared" si="0"/>
        <v>$delito-&gt;Usurpacion= $form [ "Usurpacion"];</v>
      </c>
    </row>
    <row r="36" spans="2:5">
      <c r="B36" t="s">
        <v>100</v>
      </c>
      <c r="E36" t="str">
        <f t="shared" si="0"/>
        <v>$delito-&gt;Violencia_genero= $form [ "Violencia_genero"];</v>
      </c>
    </row>
    <row r="37" spans="2:5">
      <c r="B37" t="s">
        <v>101</v>
      </c>
      <c r="E37" t="str">
        <f t="shared" si="0"/>
        <v>$delito-&gt;Violencia_espectaculos_deportivos = $form [ "Violencia_espectaculos_deportivos "];</v>
      </c>
    </row>
    <row r="38" spans="2:5">
      <c r="B38" t="s">
        <v>102</v>
      </c>
      <c r="E38" t="str">
        <f t="shared" si="0"/>
        <v>$delito-&gt;Violencia_institucional= $form [ "Violencia_institucional"];</v>
      </c>
    </row>
    <row r="39" spans="2:5">
      <c r="B39" t="s">
        <v>103</v>
      </c>
      <c r="E39" t="str">
        <f t="shared" si="0"/>
        <v>$delito-&gt;Violencia_familiar= $form [ "Violencia_familiar"];</v>
      </c>
    </row>
    <row r="40" spans="2:5">
      <c r="B40" t="s">
        <v>104</v>
      </c>
      <c r="E40" t="str">
        <f t="shared" si="0"/>
        <v>$delito-&gt;Otro_delito= $form [ "Otro_delito"];</v>
      </c>
    </row>
    <row r="41" spans="2:5">
      <c r="B41" t="s">
        <v>105</v>
      </c>
      <c r="E41" t="str">
        <f t="shared" si="0"/>
        <v>$delito-&gt;Otro_delito_cual= $form [ "Otro_delito_cual"];</v>
      </c>
    </row>
    <row r="45" spans="2:5">
      <c r="E45" s="1" t="s">
        <v>22</v>
      </c>
    </row>
    <row r="47" spans="2:5">
      <c r="E47" t="str">
        <f>CONCATENATE("$",D$5,"-&gt;save( );")</f>
        <v>$delito-&gt;save( );</v>
      </c>
    </row>
    <row r="49" spans="5:5">
      <c r="E49" t="str">
        <f>CONCATENATE("return redirect (""",D25,""");")</f>
        <v>return redirect ("victima");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4"/>
  <sheetViews>
    <sheetView topLeftCell="A24" workbookViewId="0">
      <selection activeCell="E27" sqref="E4:E27"/>
    </sheetView>
  </sheetViews>
  <sheetFormatPr defaultRowHeight="15"/>
  <cols>
    <col min="2" max="2" width="24.28515625" bestFit="1" customWidth="1"/>
    <col min="4" max="4" width="13.140625" bestFit="1" customWidth="1"/>
    <col min="5" max="5" width="66.5703125" bestFit="1" customWidth="1"/>
  </cols>
  <sheetData>
    <row r="2" spans="1:5">
      <c r="B2" t="s">
        <v>25</v>
      </c>
    </row>
    <row r="4" spans="1:5">
      <c r="D4" t="s">
        <v>111</v>
      </c>
      <c r="E4" t="str">
        <f>CONCATENATE("$",D5,"= new ",D4,"( );")</f>
        <v>$cavaj= new Cavaj( );</v>
      </c>
    </row>
    <row r="5" spans="1:5">
      <c r="A5">
        <v>1</v>
      </c>
      <c r="B5" t="s">
        <v>53</v>
      </c>
      <c r="D5" t="s">
        <v>12</v>
      </c>
      <c r="E5" t="str">
        <f>CONCATENATE("$",D$5,"-&gt;",B5,"= $form [ """,B5,"""];")</f>
        <v>$cavaj-&gt;Sede_Central_La_Plata = $form [ "Sede_Central_La_Plata "];</v>
      </c>
    </row>
    <row r="6" spans="1:5">
      <c r="A6">
        <v>2</v>
      </c>
      <c r="B6" t="s">
        <v>54</v>
      </c>
      <c r="E6" t="str">
        <f t="shared" ref="E6:E27" si="0">CONCATENATE("$",D$5,"-&gt;",B6,"= $form [ """,B6,"""];")</f>
        <v>$cavaj-&gt;Moron= $form [ "Moron"];</v>
      </c>
    </row>
    <row r="7" spans="1:5">
      <c r="A7">
        <v>3</v>
      </c>
      <c r="B7" t="s">
        <v>55</v>
      </c>
      <c r="E7" t="str">
        <f t="shared" si="0"/>
        <v>$cavaj-&gt;Azul= $form [ "Azul"];</v>
      </c>
    </row>
    <row r="8" spans="1:5">
      <c r="A8">
        <v>4</v>
      </c>
      <c r="B8" t="s">
        <v>56</v>
      </c>
      <c r="E8" t="str">
        <f t="shared" si="0"/>
        <v>$cavaj-&gt;Pergamino= $form [ "Pergamino"];</v>
      </c>
    </row>
    <row r="9" spans="1:5">
      <c r="A9">
        <v>5</v>
      </c>
      <c r="B9" t="s">
        <v>57</v>
      </c>
      <c r="E9" t="str">
        <f t="shared" si="0"/>
        <v>$cavaj-&gt;Bahia_Blanca= $form [ "Bahia_Blanca"];</v>
      </c>
    </row>
    <row r="10" spans="1:5">
      <c r="A10">
        <v>6</v>
      </c>
      <c r="B10" t="s">
        <v>58</v>
      </c>
      <c r="E10" t="str">
        <f t="shared" si="0"/>
        <v>$cavaj-&gt;Pilar= $form [ "Pilar"];</v>
      </c>
    </row>
    <row r="11" spans="1:5">
      <c r="A11">
        <v>7</v>
      </c>
      <c r="B11" t="s">
        <v>59</v>
      </c>
      <c r="E11" t="str">
        <f t="shared" si="0"/>
        <v>$cavaj-&gt;Ezeiza= $form [ "Ezeiza"];</v>
      </c>
    </row>
    <row r="12" spans="1:5">
      <c r="A12">
        <v>8</v>
      </c>
      <c r="B12" t="s">
        <v>60</v>
      </c>
      <c r="E12" t="str">
        <f t="shared" si="0"/>
        <v>$cavaj-&gt;Pinamar= $form [ "Pinamar"];</v>
      </c>
    </row>
    <row r="13" spans="1:5">
      <c r="A13">
        <v>9</v>
      </c>
      <c r="B13" t="s">
        <v>61</v>
      </c>
      <c r="E13" t="str">
        <f t="shared" si="0"/>
        <v>$cavaj-&gt;Lanus= $form [ "Lanus"];</v>
      </c>
    </row>
    <row r="14" spans="1:5">
      <c r="A14">
        <v>10</v>
      </c>
      <c r="B14" t="s">
        <v>62</v>
      </c>
      <c r="E14" t="str">
        <f t="shared" si="0"/>
        <v>$cavaj-&gt;Quilmes= $form [ "Quilmes"];</v>
      </c>
    </row>
    <row r="15" spans="1:5">
      <c r="A15">
        <v>11</v>
      </c>
      <c r="B15" t="s">
        <v>63</v>
      </c>
      <c r="E15" t="str">
        <f t="shared" si="0"/>
        <v>$cavaj-&gt;Lomas_de_Zamora= $form [ "Lomas_de_Zamora"];</v>
      </c>
    </row>
    <row r="16" spans="1:5">
      <c r="A16">
        <v>12</v>
      </c>
      <c r="B16" t="s">
        <v>64</v>
      </c>
      <c r="E16" t="str">
        <f t="shared" si="0"/>
        <v>$cavaj-&gt;San_Fernando= $form [ "San_Fernando"];</v>
      </c>
    </row>
    <row r="17" spans="1:5">
      <c r="A17">
        <v>13</v>
      </c>
      <c r="B17" t="s">
        <v>65</v>
      </c>
      <c r="E17" t="str">
        <f t="shared" si="0"/>
        <v>$cavaj-&gt;Los_Toldos= $form [ "Los_Toldos"];</v>
      </c>
    </row>
    <row r="18" spans="1:5">
      <c r="A18">
        <v>14</v>
      </c>
      <c r="B18" t="s">
        <v>66</v>
      </c>
      <c r="E18" t="str">
        <f t="shared" si="0"/>
        <v>$cavaj-&gt;San_Martin= $form [ "San_Martin"];</v>
      </c>
    </row>
    <row r="19" spans="1:5">
      <c r="A19">
        <v>15</v>
      </c>
      <c r="B19" t="s">
        <v>67</v>
      </c>
      <c r="E19" t="str">
        <f t="shared" si="0"/>
        <v>$cavaj-&gt;Mar_del_Plata= $form [ "Mar_del_Plata"];</v>
      </c>
    </row>
    <row r="20" spans="1:5">
      <c r="A20">
        <v>16</v>
      </c>
      <c r="B20" t="s">
        <v>68</v>
      </c>
      <c r="E20" t="str">
        <f t="shared" si="0"/>
        <v>$cavaj-&gt;Tandil= $form [ "Tandil"];</v>
      </c>
    </row>
    <row r="21" spans="1:5">
      <c r="A21">
        <v>17</v>
      </c>
      <c r="B21" t="s">
        <v>69</v>
      </c>
      <c r="E21" t="str">
        <f t="shared" si="0"/>
        <v>$cavaj-&gt;Mercedes= $form [ "Mercedes"];</v>
      </c>
    </row>
    <row r="22" spans="1:5">
      <c r="A22">
        <v>18</v>
      </c>
      <c r="B22" t="s">
        <v>70</v>
      </c>
      <c r="E22" t="str">
        <f t="shared" si="0"/>
        <v>$cavaj-&gt;Vicente_Lopez= $form [ "Vicente_Lopez"];</v>
      </c>
    </row>
    <row r="23" spans="1:5">
      <c r="A23">
        <v>19</v>
      </c>
      <c r="B23" t="s">
        <v>71</v>
      </c>
      <c r="E23" t="str">
        <f t="shared" si="0"/>
        <v>$cavaj-&gt;Moreno= $form [ "Moreno"];</v>
      </c>
    </row>
    <row r="24" spans="1:5">
      <c r="A24">
        <v>20</v>
      </c>
      <c r="B24" t="s">
        <v>72</v>
      </c>
      <c r="E24" t="str">
        <f t="shared" si="0"/>
        <v>$cavaj-&gt;Zarate= $form [ "Zarate"];</v>
      </c>
    </row>
    <row r="25" spans="1:5">
      <c r="A25">
        <v>21</v>
      </c>
      <c r="B25" t="s">
        <v>73</v>
      </c>
      <c r="C25" t="s">
        <v>24</v>
      </c>
      <c r="D25" t="s">
        <v>23</v>
      </c>
      <c r="E25" t="str">
        <f t="shared" si="0"/>
        <v>$cavaj-&gt;Jose_C_Paz= $form [ "Jose_C_Paz"];</v>
      </c>
    </row>
    <row r="26" spans="1:5">
      <c r="A26">
        <v>22</v>
      </c>
      <c r="B26" t="s">
        <v>74</v>
      </c>
      <c r="E26" t="str">
        <f t="shared" si="0"/>
        <v>$cavaj-&gt;Almirante_Brown= $form [ "Almirante_Brown"];</v>
      </c>
    </row>
    <row r="27" spans="1:5">
      <c r="A27">
        <v>23</v>
      </c>
      <c r="B27" t="s">
        <v>75</v>
      </c>
      <c r="E27" t="str">
        <f t="shared" si="0"/>
        <v>$cavaj-&gt;La_Matanza= $form [ "La_Matanza"];</v>
      </c>
    </row>
    <row r="30" spans="1:5">
      <c r="E30" s="1" t="s">
        <v>22</v>
      </c>
    </row>
    <row r="32" spans="1:5">
      <c r="E32" t="str">
        <f>CONCATENATE("$",D$5,"-&gt;save( );")</f>
        <v>$cavaj-&gt;save( );</v>
      </c>
    </row>
    <row r="34" spans="5:5">
      <c r="E34" t="str">
        <f>CONCATENATE("return redirect (""",D25,""");")</f>
        <v>return redirect ("victima");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TABLA MODELO</vt:lpstr>
      <vt:lpstr>ALIMENTAR UNA TABLA SQL</vt:lpstr>
      <vt:lpstr>CREAR TABLA SQL</vt:lpstr>
      <vt:lpstr>borrar fila</vt:lpstr>
      <vt:lpstr>LARAVEL-CONTROLL.CASO</vt:lpstr>
      <vt:lpstr>CONTR-PERSONA-ASISTIDA</vt:lpstr>
      <vt:lpstr>CONTR-PROFESIONAL-INTERVINIENTE</vt:lpstr>
      <vt:lpstr>LARAVEL-CONTROLL.DELITO</vt:lpstr>
      <vt:lpstr>LARAVEL-CONTROLL.CAVAJ</vt:lpstr>
      <vt:lpstr>t.-personas_asistidas</vt:lpstr>
      <vt:lpstr>t.profesionales_intervinientes</vt:lpstr>
      <vt:lpstr>t.casos</vt:lpstr>
      <vt:lpstr>t.cavajs</vt:lpstr>
      <vt:lpstr>t.delitos</vt:lpstr>
      <vt:lpstr>t.caratula</vt:lpstr>
      <vt:lpstr>Caso_cavaj</vt:lpstr>
      <vt:lpstr>organismosA</vt:lpstr>
      <vt:lpstr>t.organismos</vt:lpstr>
      <vt:lpstr>t.usuarios</vt:lpstr>
      <vt:lpstr>t.personas</vt:lpstr>
      <vt:lpstr>t.profesionales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2019-02-03T14:41:07Z</dcterms:created>
  <dcterms:modified xsi:type="dcterms:W3CDTF">2019-02-10T12:02:01Z</dcterms:modified>
</cp:coreProperties>
</file>