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evgen_Petrash\Save_it\projects\LibertyGlobal\Repos\e2e_si_automation_2\"/>
    </mc:Choice>
  </mc:AlternateContent>
  <xr:revisionPtr revIDLastSave="0" documentId="13_ncr:1_{3D56F173-9527-4550-95E0-1D85C384B9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y template" sheetId="6" r:id="rId1"/>
    <sheet name="Pharmacy" sheetId="5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8" i="6" l="1"/>
  <c r="O18" i="6" s="1"/>
  <c r="P18" i="6" s="1"/>
  <c r="Q17" i="6"/>
  <c r="O17" i="6" s="1"/>
  <c r="P17" i="6" s="1"/>
  <c r="Q16" i="6"/>
  <c r="O16" i="6" s="1"/>
  <c r="P16" i="6" s="1"/>
  <c r="Q15" i="6"/>
  <c r="O15" i="6" s="1"/>
  <c r="P15" i="6" s="1"/>
  <c r="I15" i="6"/>
  <c r="J15" i="6" s="1"/>
  <c r="Q14" i="6"/>
  <c r="L14" i="6" s="1"/>
  <c r="M14" i="6" s="1"/>
  <c r="Q13" i="6"/>
  <c r="O13" i="6" s="1"/>
  <c r="P13" i="6" s="1"/>
  <c r="Q12" i="6"/>
  <c r="O12" i="6" s="1"/>
  <c r="P12" i="6" s="1"/>
  <c r="Q11" i="6"/>
  <c r="O11" i="6" s="1"/>
  <c r="P11" i="6" s="1"/>
  <c r="Q10" i="6"/>
  <c r="L10" i="6" s="1"/>
  <c r="M10" i="6" s="1"/>
  <c r="Q9" i="6"/>
  <c r="O9" i="6" s="1"/>
  <c r="P9" i="6" s="1"/>
  <c r="Q8" i="6"/>
  <c r="L8" i="6" s="1"/>
  <c r="M8" i="6" s="1"/>
  <c r="Q7" i="6"/>
  <c r="O7" i="6" s="1"/>
  <c r="P7" i="6" s="1"/>
  <c r="Q6" i="6"/>
  <c r="O6" i="6" s="1"/>
  <c r="P6" i="6" s="1"/>
  <c r="Q5" i="6"/>
  <c r="O5" i="6" s="1"/>
  <c r="P5" i="6" s="1"/>
  <c r="Q4" i="6"/>
  <c r="O4" i="6" s="1"/>
  <c r="P4" i="6" s="1"/>
  <c r="Q3" i="6"/>
  <c r="O3" i="6" s="1"/>
  <c r="P3" i="6" s="1"/>
  <c r="P1" i="6"/>
  <c r="O1" i="6"/>
  <c r="M1" i="6"/>
  <c r="L1" i="6"/>
  <c r="J1" i="6"/>
  <c r="I1" i="6"/>
  <c r="L7" i="6" l="1"/>
  <c r="M7" i="6" s="1"/>
  <c r="L13" i="6"/>
  <c r="M13" i="6" s="1"/>
  <c r="L15" i="6"/>
  <c r="M15" i="6" s="1"/>
  <c r="L17" i="6"/>
  <c r="M17" i="6" s="1"/>
  <c r="I8" i="6"/>
  <c r="J8" i="6" s="1"/>
  <c r="I16" i="6"/>
  <c r="J16" i="6" s="1"/>
  <c r="L16" i="6"/>
  <c r="M16" i="6" s="1"/>
  <c r="I9" i="6"/>
  <c r="J9" i="6" s="1"/>
  <c r="I11" i="6"/>
  <c r="J11" i="6" s="1"/>
  <c r="I12" i="6"/>
  <c r="J12" i="6" s="1"/>
  <c r="L11" i="6"/>
  <c r="M11" i="6" s="1"/>
  <c r="I4" i="6"/>
  <c r="J4" i="6" s="1"/>
  <c r="L5" i="6"/>
  <c r="M5" i="6" s="1"/>
  <c r="I7" i="6"/>
  <c r="J7" i="6" s="1"/>
  <c r="O8" i="6"/>
  <c r="P8" i="6" s="1"/>
  <c r="L9" i="6"/>
  <c r="M9" i="6" s="1"/>
  <c r="L12" i="6"/>
  <c r="M12" i="6" s="1"/>
  <c r="L4" i="6"/>
  <c r="M4" i="6" s="1"/>
  <c r="L18" i="6"/>
  <c r="M18" i="6" s="1"/>
  <c r="I3" i="6"/>
  <c r="J3" i="6" s="1"/>
  <c r="L3" i="6"/>
  <c r="M3" i="6" s="1"/>
  <c r="L6" i="6"/>
  <c r="M6" i="6" s="1"/>
  <c r="I6" i="6"/>
  <c r="J6" i="6" s="1"/>
  <c r="I10" i="6"/>
  <c r="J10" i="6" s="1"/>
  <c r="O10" i="6"/>
  <c r="P10" i="6" s="1"/>
  <c r="I14" i="6"/>
  <c r="J14" i="6" s="1"/>
  <c r="O14" i="6"/>
  <c r="P14" i="6" s="1"/>
  <c r="I18" i="6"/>
  <c r="J18" i="6" s="1"/>
  <c r="I5" i="6"/>
  <c r="J5" i="6" s="1"/>
  <c r="I13" i="6"/>
  <c r="J13" i="6" s="1"/>
  <c r="I17" i="6"/>
  <c r="J17" i="6" s="1"/>
  <c r="Q18" i="5"/>
  <c r="O18" i="5" s="1"/>
  <c r="P18" i="5" s="1"/>
  <c r="Q17" i="5"/>
  <c r="L17" i="5" s="1"/>
  <c r="M17" i="5" s="1"/>
  <c r="Q16" i="5"/>
  <c r="L16" i="5" s="1"/>
  <c r="M16" i="5" s="1"/>
  <c r="Q15" i="5"/>
  <c r="O15" i="5" s="1"/>
  <c r="P15" i="5" s="1"/>
  <c r="Q14" i="5"/>
  <c r="O14" i="5" s="1"/>
  <c r="P14" i="5" s="1"/>
  <c r="Q13" i="5"/>
  <c r="O13" i="5" s="1"/>
  <c r="P13" i="5" s="1"/>
  <c r="Q12" i="5"/>
  <c r="Q11" i="5"/>
  <c r="Q10" i="5"/>
  <c r="O10" i="5" s="1"/>
  <c r="P10" i="5" s="1"/>
  <c r="L10" i="5"/>
  <c r="M10" i="5" s="1"/>
  <c r="I10" i="5"/>
  <c r="J10" i="5" s="1"/>
  <c r="Q9" i="5"/>
  <c r="L9" i="5" s="1"/>
  <c r="M9" i="5" s="1"/>
  <c r="Q8" i="5"/>
  <c r="L8" i="5"/>
  <c r="M8" i="5" s="1"/>
  <c r="Q7" i="5"/>
  <c r="L7" i="5" s="1"/>
  <c r="M7" i="5" s="1"/>
  <c r="Q6" i="5"/>
  <c r="I6" i="5" s="1"/>
  <c r="J6" i="5" s="1"/>
  <c r="O6" i="5"/>
  <c r="P6" i="5" s="1"/>
  <c r="L6" i="5"/>
  <c r="M6" i="5" s="1"/>
  <c r="Q5" i="5"/>
  <c r="I5" i="5" s="1"/>
  <c r="J5" i="5" s="1"/>
  <c r="Q4" i="5"/>
  <c r="L4" i="5" s="1"/>
  <c r="M4" i="5" s="1"/>
  <c r="Q3" i="5"/>
  <c r="P1" i="5"/>
  <c r="O1" i="5"/>
  <c r="M1" i="5"/>
  <c r="L1" i="5"/>
  <c r="J1" i="5"/>
  <c r="I1" i="5"/>
  <c r="L5" i="5" l="1"/>
  <c r="M5" i="5" s="1"/>
  <c r="O5" i="5"/>
  <c r="P5" i="5" s="1"/>
  <c r="I13" i="5"/>
  <c r="J13" i="5" s="1"/>
  <c r="I14" i="5"/>
  <c r="J14" i="5" s="1"/>
  <c r="I9" i="5"/>
  <c r="J9" i="5" s="1"/>
  <c r="L13" i="5"/>
  <c r="M13" i="5" s="1"/>
  <c r="L14" i="5"/>
  <c r="M14" i="5" s="1"/>
  <c r="O9" i="5"/>
  <c r="P9" i="5" s="1"/>
  <c r="L15" i="5"/>
  <c r="M15" i="5" s="1"/>
  <c r="K19" i="6"/>
  <c r="K1" i="6" s="1"/>
  <c r="H19" i="6"/>
  <c r="N19" i="6"/>
  <c r="N1" i="6" s="1"/>
  <c r="R25" i="6"/>
  <c r="H1" i="6"/>
  <c r="L18" i="5"/>
  <c r="M18" i="5" s="1"/>
  <c r="I18" i="5"/>
  <c r="J18" i="5" s="1"/>
  <c r="O17" i="5"/>
  <c r="P17" i="5" s="1"/>
  <c r="I17" i="5"/>
  <c r="J17" i="5" s="1"/>
  <c r="O12" i="5"/>
  <c r="P12" i="5" s="1"/>
  <c r="I12" i="5"/>
  <c r="J12" i="5" s="1"/>
  <c r="O11" i="5"/>
  <c r="P11" i="5" s="1"/>
  <c r="I11" i="5"/>
  <c r="J11" i="5" s="1"/>
  <c r="O8" i="5"/>
  <c r="P8" i="5" s="1"/>
  <c r="I8" i="5"/>
  <c r="J8" i="5" s="1"/>
  <c r="L12" i="5"/>
  <c r="M12" i="5" s="1"/>
  <c r="O4" i="5"/>
  <c r="P4" i="5" s="1"/>
  <c r="I4" i="5"/>
  <c r="J4" i="5" s="1"/>
  <c r="O3" i="5"/>
  <c r="P3" i="5" s="1"/>
  <c r="I3" i="5"/>
  <c r="J3" i="5" s="1"/>
  <c r="O16" i="5"/>
  <c r="P16" i="5" s="1"/>
  <c r="I16" i="5"/>
  <c r="J16" i="5" s="1"/>
  <c r="L3" i="5"/>
  <c r="M3" i="5" s="1"/>
  <c r="O7" i="5"/>
  <c r="P7" i="5" s="1"/>
  <c r="I7" i="5"/>
  <c r="J7" i="5" s="1"/>
  <c r="L11" i="5"/>
  <c r="M11" i="5" s="1"/>
  <c r="I15" i="5"/>
  <c r="J15" i="5" s="1"/>
  <c r="N19" i="5" l="1"/>
  <c r="K19" i="5"/>
  <c r="K1" i="5" s="1"/>
  <c r="H19" i="5"/>
  <c r="Q19" i="6"/>
  <c r="N1" i="5"/>
  <c r="R25" i="5" l="1"/>
  <c r="Q19" i="5"/>
  <c r="H1" i="5"/>
</calcChain>
</file>

<file path=xl/sharedStrings.xml><?xml version="1.0" encoding="utf-8"?>
<sst xmlns="http://schemas.openxmlformats.org/spreadsheetml/2006/main" count="248" uniqueCount="103">
  <si>
    <t>Показатель</t>
  </si>
  <si>
    <t>Значение показателя</t>
  </si>
  <si>
    <t>Рассчет показателя</t>
  </si>
  <si>
    <t>Хорошо</t>
  </si>
  <si>
    <t>Нейтрально</t>
  </si>
  <si>
    <t>Плохо</t>
  </si>
  <si>
    <t>Оценка 1</t>
  </si>
  <si>
    <t>Оценка 2</t>
  </si>
  <si>
    <t>Оценка 3</t>
  </si>
  <si>
    <t>Среднее по отрасли</t>
  </si>
  <si>
    <t>Р/Е</t>
  </si>
  <si>
    <t>Сколько лет займет "окупаемость" ваших вложений в рамках деятельности компании</t>
  </si>
  <si>
    <t>Рыночная цена акции (P) /
Прибыль на акцию (EPS)</t>
  </si>
  <si>
    <t>≤ 15</t>
  </si>
  <si>
    <t>± 20</t>
  </si>
  <si>
    <t>≥ 25</t>
  </si>
  <si>
    <t>Forward P/E</t>
  </si>
  <si>
    <t>Показатель Р/Е на будущий период, прогноз Р/Е</t>
  </si>
  <si>
    <t>Рыночная цена акции (P) /
Прогнозная прибыль на акцию (EPS)</t>
  </si>
  <si>
    <t>&lt; Р/Е</t>
  </si>
  <si>
    <t>нет</t>
  </si>
  <si>
    <t>≥ Р/Е</t>
  </si>
  <si>
    <t>EPS</t>
  </si>
  <si>
    <t>Прибыль на одну акцию</t>
  </si>
  <si>
    <t>Вся прибыль / 
на кол-во всех акций</t>
  </si>
  <si>
    <t>&lt; 22</t>
  </si>
  <si>
    <t>EV/EBITDA</t>
  </si>
  <si>
    <t>Oтношение реальной рыночной 
стоимости компании к прибыли 
до налогов и амортизации</t>
  </si>
  <si>
    <t>≤ 10</t>
  </si>
  <si>
    <t>11-14</t>
  </si>
  <si>
    <t>≥ 15</t>
  </si>
  <si>
    <t>P/B</t>
  </si>
  <si>
    <t>Сколько вы платите за акцию по отношению к её стоимости по бухгалтерскому балансу</t>
  </si>
  <si>
    <t>Рыночная цена акции (P) /
Стоимость акции по бухгалтерскому балансу (В)</t>
  </si>
  <si>
    <t>&lt; 1</t>
  </si>
  <si>
    <t>± 2</t>
  </si>
  <si>
    <t>≥ 3</t>
  </si>
  <si>
    <t>P/S</t>
  </si>
  <si>
    <t>Оценивает компанию по объему продаж - сколько вы платите за $1 выручки</t>
  </si>
  <si>
    <t>Рыночная стоимость компании/Доход</t>
  </si>
  <si>
    <t>P/FCF</t>
  </si>
  <si>
    <t>Рыночная стоимость компании / Денежные потоки от операционной деятельности – Капитальные затраты</t>
  </si>
  <si>
    <t>&lt; 15</t>
  </si>
  <si>
    <t>≥ 30</t>
  </si>
  <si>
    <t>D/E</t>
  </si>
  <si>
    <t>Соотношение долга к собственным средствам</t>
  </si>
  <si>
    <t>Долг/Собственный капитал</t>
  </si>
  <si>
    <t>≤ 0,5</t>
  </si>
  <si>
    <t>± 0,7</t>
  </si>
  <si>
    <t>≥ 1</t>
  </si>
  <si>
    <t>PEG</t>
  </si>
  <si>
    <t>Показатель переоцененности/недооцененности компании с учетом пронозируемого изменения прибыли на акцию</t>
  </si>
  <si>
    <t>(P/E) / G (годовой прогноз роста EPS)</t>
  </si>
  <si>
    <t>&gt; 1</t>
  </si>
  <si>
    <t>Dividend %</t>
  </si>
  <si>
    <t>Годовой % выплаты дивидендов</t>
  </si>
  <si>
    <t>%</t>
  </si>
  <si>
    <t>&gt; 5</t>
  </si>
  <si>
    <t>± 4</t>
  </si>
  <si>
    <t>&lt; 4</t>
  </si>
  <si>
    <t>Payout ratio</t>
  </si>
  <si>
    <t>% затрат компании на выплату дивидендов от прибыли</t>
  </si>
  <si>
    <t>Дивиденды / Чистая прибыль * 100%</t>
  </si>
  <si>
    <t>&lt; 50 %</t>
  </si>
  <si>
    <t>50-70 %</t>
  </si>
  <si>
    <t>&gt; 70 %</t>
  </si>
  <si>
    <t>Quick Ratio</t>
  </si>
  <si>
    <t>Способность компании использовать свои наличные или быстрые активы для немедленного погашения  обязательств</t>
  </si>
  <si>
    <t>(Оборотные активы – Запасы) / Текущие обязательства</t>
  </si>
  <si>
    <t>Current Ratio</t>
  </si>
  <si>
    <t>Способнось компании оплачивать текущую задолженность за счет оборотных средств</t>
  </si>
  <si>
    <t>Оборотные активы / Текущие обязательства</t>
  </si>
  <si>
    <t>&gt; 2</t>
  </si>
  <si>
    <t>ROE</t>
  </si>
  <si>
    <t>% под который в компании работают средства акционеров. Если ROE = 10%, это означает, что на каждый вложенный вами доллар компания сгенерировала $0,10 чистой прибыли</t>
  </si>
  <si>
    <t>Чистая прибыль / Стоимость акционерного капитала х 100</t>
  </si>
  <si>
    <t>≥ 12%</t>
  </si>
  <si>
    <t>± 8%</t>
  </si>
  <si>
    <t>≤ 6%</t>
  </si>
  <si>
    <t>ИТОГО:</t>
  </si>
  <si>
    <t>https://finviz.com/screener.ashx?v=111&amp;f=cap_midover,fa_div_high,fa_fpe_low,fa_pe_low,ind_telecomservices&amp;o=-volume</t>
  </si>
  <si>
    <t>Company 1</t>
  </si>
  <si>
    <t>Company 2</t>
  </si>
  <si>
    <t>Company 3</t>
  </si>
  <si>
    <t>Net margin</t>
  </si>
  <si>
    <t>Маржинальность компании. Соотношение дохода к чистой прибыли, %</t>
  </si>
  <si>
    <t>(чистая прибыль * 100) /  доход</t>
  </si>
  <si>
    <t>&gt;</t>
  </si>
  <si>
    <t>&lt;</t>
  </si>
  <si>
    <t>&gt; 22</t>
  </si>
  <si>
    <t>Рыночную стоимость компании /
прибыль до налогов</t>
  </si>
  <si>
    <t>D/EBITDA</t>
  </si>
  <si>
    <t>Соотношение долга к прибыли 
до налогов и амортизации</t>
  </si>
  <si>
    <t>Долг /
прибыль до налогов</t>
  </si>
  <si>
    <t>Побеждает тот у кого оценка больше</t>
  </si>
  <si>
    <t>MAX оценка</t>
  </si>
  <si>
    <t>SNY</t>
  </si>
  <si>
    <t>gurufocus.com</t>
  </si>
  <si>
    <t>gurufocus.com / finviz.com</t>
  </si>
  <si>
    <t>finviz.com / macrotrends.net</t>
  </si>
  <si>
    <t>Какой объем средств остается в распоряжении компании и может быть направлен на выплату дивидендов, обратный выкуп акций, развитие и т.д. по отношению к стоимости компании</t>
  </si>
  <si>
    <t>ABBV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</si>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</sst>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111111"/>
      <name val="Calibri"/>
      <family val="2"/>
    </font>
    <font>
      <sz val="11"/>
      <color rgb="FF111111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Inconsolata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99594"/>
        <bgColor rgb="FFD99594"/>
      </patternFill>
    </fill>
    <fill>
      <patternFill patternType="solid">
        <fgColor rgb="FFB7E1CD"/>
        <bgColor rgb="FFB7E1C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4" xfId="0" applyFont="1" applyBorder="1"/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2" fontId="4" fillId="0" borderId="1" xfId="0" applyNumberFormat="1" applyFont="1" applyBorder="1" applyAlignment="1">
      <alignment horizontal="center"/>
    </xf>
    <xf numFmtId="0" fontId="9" fillId="0" borderId="0" xfId="0" applyFont="1"/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0" fontId="10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2" fontId="11" fillId="4" borderId="1" xfId="0" applyNumberFormat="1" applyFont="1" applyFill="1" applyBorder="1"/>
    <xf numFmtId="2" fontId="2" fillId="3" borderId="7" xfId="0" applyNumberFormat="1" applyFont="1" applyFill="1" applyBorder="1" applyAlignment="1">
      <alignment horizontal="center" vertical="center"/>
    </xf>
    <xf numFmtId="0" fontId="3" fillId="0" borderId="2" xfId="0" applyFont="1" applyBorder="1"/>
    <xf numFmtId="2" fontId="0" fillId="0" borderId="1" xfId="0" applyNumberForma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0" fillId="9" borderId="1" xfId="0" applyFill="1" applyBorder="1" applyAlignment="1">
      <alignment horizontal="center" wrapText="1"/>
    </xf>
    <xf numFmtId="0" fontId="13" fillId="0" borderId="0" xfId="0" applyFont="1"/>
    <xf numFmtId="0" fontId="12" fillId="0" borderId="1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</font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viz.com/" TargetMode="External"/><Relationship Id="rId13" Type="http://schemas.openxmlformats.org/officeDocument/2006/relationships/hyperlink" Target="http://gurufocus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finviz.com/" TargetMode="External"/><Relationship Id="rId7" Type="http://schemas.openxmlformats.org/officeDocument/2006/relationships/hyperlink" Target="http://finviz.com/" TargetMode="External"/><Relationship Id="rId12" Type="http://schemas.openxmlformats.org/officeDocument/2006/relationships/hyperlink" Target="http://gurufocus.com/" TargetMode="External"/><Relationship Id="rId17" Type="http://schemas.openxmlformats.org/officeDocument/2006/relationships/hyperlink" Target="http://gurufocus.com/" TargetMode="External"/><Relationship Id="rId2" Type="http://schemas.openxmlformats.org/officeDocument/2006/relationships/hyperlink" Target="http://finviz.com/" TargetMode="External"/><Relationship Id="rId16" Type="http://schemas.openxmlformats.org/officeDocument/2006/relationships/hyperlink" Target="http://finviz.com/" TargetMode="External"/><Relationship Id="rId1" Type="http://schemas.openxmlformats.org/officeDocument/2006/relationships/hyperlink" Target="https://finviz.com/screener.ashx?v=111&amp;f=cap_midover,fa_div_high,fa_fpe_low,fa_pe_low,ind_telecomservices&amp;o=-volume" TargetMode="External"/><Relationship Id="rId6" Type="http://schemas.openxmlformats.org/officeDocument/2006/relationships/hyperlink" Target="http://finviz.com/" TargetMode="External"/><Relationship Id="rId11" Type="http://schemas.openxmlformats.org/officeDocument/2006/relationships/hyperlink" Target="http://gurufocus.com/" TargetMode="External"/><Relationship Id="rId5" Type="http://schemas.openxmlformats.org/officeDocument/2006/relationships/hyperlink" Target="http://finviz.com/" TargetMode="External"/><Relationship Id="rId15" Type="http://schemas.openxmlformats.org/officeDocument/2006/relationships/hyperlink" Target="http://gurufocus.com/" TargetMode="External"/><Relationship Id="rId10" Type="http://schemas.openxmlformats.org/officeDocument/2006/relationships/hyperlink" Target="http://gurufocus.com/" TargetMode="External"/><Relationship Id="rId4" Type="http://schemas.openxmlformats.org/officeDocument/2006/relationships/hyperlink" Target="http://finviz.com/" TargetMode="External"/><Relationship Id="rId9" Type="http://schemas.openxmlformats.org/officeDocument/2006/relationships/hyperlink" Target="http://finviz.com/" TargetMode="External"/><Relationship Id="rId14" Type="http://schemas.openxmlformats.org/officeDocument/2006/relationships/hyperlink" Target="http://gurufocu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inviz.com/" TargetMode="External"/><Relationship Id="rId13" Type="http://schemas.openxmlformats.org/officeDocument/2006/relationships/hyperlink" Target="http://gurufocus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finviz.com/" TargetMode="External"/><Relationship Id="rId7" Type="http://schemas.openxmlformats.org/officeDocument/2006/relationships/hyperlink" Target="http://finviz.com/" TargetMode="External"/><Relationship Id="rId12" Type="http://schemas.openxmlformats.org/officeDocument/2006/relationships/hyperlink" Target="http://gurufocus.com/" TargetMode="External"/><Relationship Id="rId17" Type="http://schemas.openxmlformats.org/officeDocument/2006/relationships/hyperlink" Target="http://gurufocus.com/" TargetMode="External"/><Relationship Id="rId2" Type="http://schemas.openxmlformats.org/officeDocument/2006/relationships/hyperlink" Target="http://finviz.com/" TargetMode="External"/><Relationship Id="rId16" Type="http://schemas.openxmlformats.org/officeDocument/2006/relationships/hyperlink" Target="http://finviz.com/" TargetMode="External"/><Relationship Id="rId1" Type="http://schemas.openxmlformats.org/officeDocument/2006/relationships/hyperlink" Target="https://finviz.com/screener.ashx?v=111&amp;f=cap_midover,fa_div_high,fa_fpe_low,fa_pe_low,ind_telecomservices&amp;o=-volume" TargetMode="External"/><Relationship Id="rId6" Type="http://schemas.openxmlformats.org/officeDocument/2006/relationships/hyperlink" Target="http://finviz.com/" TargetMode="External"/><Relationship Id="rId11" Type="http://schemas.openxmlformats.org/officeDocument/2006/relationships/hyperlink" Target="http://gurufocus.com/" TargetMode="External"/><Relationship Id="rId5" Type="http://schemas.openxmlformats.org/officeDocument/2006/relationships/hyperlink" Target="http://finviz.com/" TargetMode="External"/><Relationship Id="rId15" Type="http://schemas.openxmlformats.org/officeDocument/2006/relationships/hyperlink" Target="http://gurufocus.com/" TargetMode="External"/><Relationship Id="rId10" Type="http://schemas.openxmlformats.org/officeDocument/2006/relationships/hyperlink" Target="http://gurufocus.com/" TargetMode="External"/><Relationship Id="rId4" Type="http://schemas.openxmlformats.org/officeDocument/2006/relationships/hyperlink" Target="http://finviz.com/" TargetMode="External"/><Relationship Id="rId9" Type="http://schemas.openxmlformats.org/officeDocument/2006/relationships/hyperlink" Target="http://finviz.com/" TargetMode="External"/><Relationship Id="rId14" Type="http://schemas.openxmlformats.org/officeDocument/2006/relationships/hyperlink" Target="http://gurufoc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62D3-29D2-4C6E-8BA0-23DC54B09275}">
  <dimension ref="B1:U1004"/>
  <sheetViews>
    <sheetView tabSelected="1" workbookViewId="0">
      <pane ySplit="2" topLeftCell="A3" activePane="bottomLeft" state="frozen"/>
      <selection pane="bottomLeft" activeCell="K18" sqref="K18"/>
    </sheetView>
  </sheetViews>
  <sheetFormatPr defaultColWidth="14.44140625" defaultRowHeight="15" customHeight="1"/>
  <cols>
    <col min="1" max="1" width="8.6640625" style="33" customWidth="1"/>
    <col min="2" max="2" width="13.5546875" style="33" customWidth="1"/>
    <col min="3" max="3" width="35.33203125" style="33" customWidth="1"/>
    <col min="4" max="4" width="32.5546875" style="33" customWidth="1"/>
    <col min="5" max="5" width="9.44140625" style="33" customWidth="1"/>
    <col min="6" max="6" width="12.44140625" style="33" customWidth="1"/>
    <col min="7" max="7" width="9.88671875" style="33" customWidth="1"/>
    <col min="8" max="8" width="18" style="33" customWidth="1"/>
    <col min="9" max="9" width="6.109375" style="33" hidden="1" customWidth="1"/>
    <col min="10" max="10" width="11" style="33" hidden="1" customWidth="1"/>
    <col min="11" max="11" width="16.6640625" style="33" customWidth="1"/>
    <col min="12" max="12" width="7.109375" style="33" hidden="1" customWidth="1"/>
    <col min="13" max="13" width="10.33203125" style="33" hidden="1" customWidth="1"/>
    <col min="14" max="14" width="14.6640625" style="33" customWidth="1"/>
    <col min="15" max="15" width="6.44140625" style="33" hidden="1" customWidth="1"/>
    <col min="16" max="16" width="10.33203125" style="33" hidden="1" customWidth="1"/>
    <col min="17" max="17" width="12.44140625" style="33" customWidth="1"/>
    <col min="18" max="18" width="25" style="33" customWidth="1"/>
    <col min="19" max="26" width="8.6640625" style="33" customWidth="1"/>
    <col min="27" max="16384" width="14.44140625" style="33"/>
  </cols>
  <sheetData>
    <row r="1" spans="2:21" ht="22.5" customHeight="1" thickBot="1">
      <c r="B1" s="32"/>
      <c r="C1" s="32"/>
      <c r="D1" s="32"/>
      <c r="E1" s="32"/>
      <c r="F1" s="32"/>
      <c r="G1" s="32"/>
      <c r="H1" s="13">
        <f t="shared" ref="H1:P1" si="0">H19</f>
        <v>10.900000000000002</v>
      </c>
      <c r="I1" s="13">
        <f t="shared" si="0"/>
        <v>0</v>
      </c>
      <c r="J1" s="13">
        <f t="shared" si="0"/>
        <v>0</v>
      </c>
      <c r="K1" s="13">
        <f t="shared" si="0"/>
        <v>10.900000000000002</v>
      </c>
      <c r="L1" s="13">
        <f t="shared" si="0"/>
        <v>0</v>
      </c>
      <c r="M1" s="13">
        <f t="shared" si="0"/>
        <v>0</v>
      </c>
      <c r="N1" s="13">
        <f t="shared" si="0"/>
        <v>10.900000000000002</v>
      </c>
      <c r="O1" s="13">
        <f t="shared" si="0"/>
        <v>0</v>
      </c>
      <c r="P1" s="13">
        <f t="shared" si="0"/>
        <v>0</v>
      </c>
      <c r="Q1" s="32"/>
      <c r="R1" s="14" t="s">
        <v>80</v>
      </c>
    </row>
    <row r="2" spans="2:21" ht="55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7" t="s">
        <v>81</v>
      </c>
      <c r="I2" s="18"/>
      <c r="J2" s="18" t="s">
        <v>6</v>
      </c>
      <c r="K2" s="38" t="s">
        <v>82</v>
      </c>
      <c r="L2" s="17"/>
      <c r="M2" s="18" t="s">
        <v>7</v>
      </c>
      <c r="N2" s="38" t="s">
        <v>83</v>
      </c>
      <c r="O2" s="17"/>
      <c r="P2" s="18" t="s">
        <v>8</v>
      </c>
      <c r="Q2" s="4" t="s">
        <v>9</v>
      </c>
    </row>
    <row r="3" spans="2:21" ht="43.2" customHeight="1">
      <c r="B3" s="22" t="s">
        <v>10</v>
      </c>
      <c r="C3" s="29" t="s">
        <v>11</v>
      </c>
      <c r="D3" s="23" t="s">
        <v>12</v>
      </c>
      <c r="E3" s="7" t="s">
        <v>13</v>
      </c>
      <c r="F3" s="8" t="s">
        <v>14</v>
      </c>
      <c r="G3" s="24" t="s">
        <v>15</v>
      </c>
      <c r="H3" s="28">
        <v>1</v>
      </c>
      <c r="I3" s="19">
        <f>$Q3/H3</f>
        <v>1</v>
      </c>
      <c r="J3" s="19">
        <f>I3*1</f>
        <v>1</v>
      </c>
      <c r="K3" s="19">
        <v>1</v>
      </c>
      <c r="L3" s="19">
        <f>$Q3/K3</f>
        <v>1</v>
      </c>
      <c r="M3" s="19">
        <f>L3*1</f>
        <v>1</v>
      </c>
      <c r="N3" s="19">
        <v>1</v>
      </c>
      <c r="O3" s="19">
        <f>$Q3/N3</f>
        <v>1</v>
      </c>
      <c r="P3" s="19">
        <f>O3*1</f>
        <v>1</v>
      </c>
      <c r="Q3" s="20">
        <f t="shared" ref="Q3:Q19" si="1">SUM(H3,K3,N3)/3</f>
        <v>1</v>
      </c>
      <c r="R3" s="14" t="s">
        <v>97</v>
      </c>
    </row>
    <row r="4" spans="2:21" ht="46.5" customHeight="1">
      <c r="B4" s="22" t="s">
        <v>84</v>
      </c>
      <c r="C4" s="29" t="s">
        <v>85</v>
      </c>
      <c r="D4" s="23" t="s">
        <v>86</v>
      </c>
      <c r="E4" s="7" t="s">
        <v>87</v>
      </c>
      <c r="F4" s="8"/>
      <c r="G4" s="24" t="s">
        <v>88</v>
      </c>
      <c r="H4" s="28">
        <v>1</v>
      </c>
      <c r="I4" s="19">
        <f>H4/$Q4</f>
        <v>1</v>
      </c>
      <c r="J4" s="19">
        <f>I4*1</f>
        <v>1</v>
      </c>
      <c r="K4" s="19">
        <v>1</v>
      </c>
      <c r="L4" s="19">
        <f>K4/$Q4</f>
        <v>1</v>
      </c>
      <c r="M4" s="19">
        <f>L4*1</f>
        <v>1</v>
      </c>
      <c r="N4" s="19">
        <v>1</v>
      </c>
      <c r="O4" s="19">
        <f>N4/$Q4</f>
        <v>1</v>
      </c>
      <c r="P4" s="19">
        <f>O4*1</f>
        <v>1</v>
      </c>
      <c r="Q4" s="20">
        <f t="shared" si="1"/>
        <v>1</v>
      </c>
      <c r="R4" s="14" t="s">
        <v>97</v>
      </c>
    </row>
    <row r="5" spans="2:21" ht="43.2" customHeight="1">
      <c r="B5" s="5" t="s">
        <v>16</v>
      </c>
      <c r="C5" s="31" t="s">
        <v>17</v>
      </c>
      <c r="D5" s="23" t="s">
        <v>18</v>
      </c>
      <c r="E5" s="7" t="s">
        <v>19</v>
      </c>
      <c r="F5" s="8" t="s">
        <v>20</v>
      </c>
      <c r="G5" s="24" t="s">
        <v>21</v>
      </c>
      <c r="H5" s="28">
        <v>1</v>
      </c>
      <c r="I5" s="19">
        <f t="shared" ref="I5:I11" si="2">$Q5/H5</f>
        <v>1</v>
      </c>
      <c r="J5" s="19">
        <f>I5*0.5</f>
        <v>0.5</v>
      </c>
      <c r="K5" s="19">
        <v>1</v>
      </c>
      <c r="L5" s="19">
        <f t="shared" ref="L5:L11" si="3">$Q5/K5</f>
        <v>1</v>
      </c>
      <c r="M5" s="19">
        <f>L5*0.5</f>
        <v>0.5</v>
      </c>
      <c r="N5" s="19">
        <v>1</v>
      </c>
      <c r="O5" s="19">
        <f t="shared" ref="O5:O11" si="4">$Q5/N5</f>
        <v>1</v>
      </c>
      <c r="P5" s="19">
        <f>O5*0.5</f>
        <v>0.5</v>
      </c>
      <c r="Q5" s="20">
        <f t="shared" si="1"/>
        <v>1</v>
      </c>
      <c r="R5" s="14" t="s">
        <v>97</v>
      </c>
    </row>
    <row r="6" spans="2:21" ht="47.25" customHeight="1">
      <c r="B6" s="9" t="s">
        <v>26</v>
      </c>
      <c r="C6" s="34" t="s">
        <v>27</v>
      </c>
      <c r="D6" s="10" t="s">
        <v>90</v>
      </c>
      <c r="E6" s="7" t="s">
        <v>28</v>
      </c>
      <c r="F6" s="8" t="s">
        <v>29</v>
      </c>
      <c r="G6" s="24" t="s">
        <v>30</v>
      </c>
      <c r="H6" s="28">
        <v>1</v>
      </c>
      <c r="I6" s="19">
        <f t="shared" si="2"/>
        <v>1</v>
      </c>
      <c r="J6" s="19">
        <f>I6*1</f>
        <v>1</v>
      </c>
      <c r="K6" s="19">
        <v>1</v>
      </c>
      <c r="L6" s="19">
        <f t="shared" si="3"/>
        <v>1</v>
      </c>
      <c r="M6" s="19">
        <f>L6*1</f>
        <v>1</v>
      </c>
      <c r="N6" s="19">
        <v>1</v>
      </c>
      <c r="O6" s="19">
        <f t="shared" si="4"/>
        <v>1</v>
      </c>
      <c r="P6" s="19">
        <f>O6*1</f>
        <v>1</v>
      </c>
      <c r="Q6" s="20">
        <f t="shared" si="1"/>
        <v>1</v>
      </c>
      <c r="R6" s="14" t="s">
        <v>97</v>
      </c>
    </row>
    <row r="7" spans="2:21" ht="43.2" customHeight="1">
      <c r="B7" s="5" t="s">
        <v>31</v>
      </c>
      <c r="C7" s="31" t="s">
        <v>32</v>
      </c>
      <c r="D7" s="23" t="s">
        <v>33</v>
      </c>
      <c r="E7" s="7" t="s">
        <v>34</v>
      </c>
      <c r="F7" s="8" t="s">
        <v>35</v>
      </c>
      <c r="G7" s="24" t="s">
        <v>36</v>
      </c>
      <c r="H7" s="28">
        <v>1</v>
      </c>
      <c r="I7" s="19">
        <f t="shared" si="2"/>
        <v>1</v>
      </c>
      <c r="J7" s="19">
        <f>I7*0.9</f>
        <v>0.9</v>
      </c>
      <c r="K7" s="19">
        <v>1</v>
      </c>
      <c r="L7" s="19">
        <f t="shared" si="3"/>
        <v>1</v>
      </c>
      <c r="M7" s="19">
        <f>L7*0.9</f>
        <v>0.9</v>
      </c>
      <c r="N7" s="19">
        <v>1</v>
      </c>
      <c r="O7" s="19">
        <f t="shared" si="4"/>
        <v>1</v>
      </c>
      <c r="P7" s="19">
        <f>O7*0.9</f>
        <v>0.9</v>
      </c>
      <c r="Q7" s="20">
        <f t="shared" si="1"/>
        <v>1</v>
      </c>
      <c r="R7" s="14" t="s">
        <v>97</v>
      </c>
      <c r="U7" s="21"/>
    </row>
    <row r="8" spans="2:21" ht="43.2" customHeight="1">
      <c r="B8" s="5" t="s">
        <v>37</v>
      </c>
      <c r="C8" s="31" t="s">
        <v>38</v>
      </c>
      <c r="D8" s="23" t="s">
        <v>39</v>
      </c>
      <c r="E8" s="7" t="s">
        <v>34</v>
      </c>
      <c r="F8" s="8" t="s">
        <v>35</v>
      </c>
      <c r="G8" s="24" t="s">
        <v>36</v>
      </c>
      <c r="H8" s="28">
        <v>1</v>
      </c>
      <c r="I8" s="19">
        <f t="shared" si="2"/>
        <v>1</v>
      </c>
      <c r="J8" s="19">
        <f>I8*0.8</f>
        <v>0.8</v>
      </c>
      <c r="K8" s="19">
        <v>1</v>
      </c>
      <c r="L8" s="19">
        <f t="shared" si="3"/>
        <v>1</v>
      </c>
      <c r="M8" s="19">
        <f>L8*0.8</f>
        <v>0.8</v>
      </c>
      <c r="N8" s="19">
        <v>1</v>
      </c>
      <c r="O8" s="19">
        <f t="shared" si="4"/>
        <v>1</v>
      </c>
      <c r="P8" s="19">
        <f>O8*0.8</f>
        <v>0.8</v>
      </c>
      <c r="Q8" s="20">
        <f t="shared" si="1"/>
        <v>1</v>
      </c>
      <c r="R8" s="14" t="s">
        <v>97</v>
      </c>
      <c r="U8" s="21"/>
    </row>
    <row r="9" spans="2:21" ht="28.8" customHeight="1">
      <c r="B9" s="5" t="s">
        <v>44</v>
      </c>
      <c r="C9" s="31" t="s">
        <v>45</v>
      </c>
      <c r="D9" s="23" t="s">
        <v>46</v>
      </c>
      <c r="E9" s="7" t="s">
        <v>47</v>
      </c>
      <c r="F9" s="8" t="s">
        <v>48</v>
      </c>
      <c r="G9" s="24" t="s">
        <v>49</v>
      </c>
      <c r="H9" s="28">
        <v>1</v>
      </c>
      <c r="I9" s="19">
        <f t="shared" si="2"/>
        <v>1</v>
      </c>
      <c r="J9" s="19">
        <f>I9*0.8</f>
        <v>0.8</v>
      </c>
      <c r="K9" s="19">
        <v>1</v>
      </c>
      <c r="L9" s="19">
        <f t="shared" si="3"/>
        <v>1</v>
      </c>
      <c r="M9" s="19">
        <f>L9*0.8</f>
        <v>0.8</v>
      </c>
      <c r="N9" s="19">
        <v>1</v>
      </c>
      <c r="O9" s="19">
        <f t="shared" si="4"/>
        <v>1</v>
      </c>
      <c r="P9" s="19">
        <f>O9*0.8</f>
        <v>0.8</v>
      </c>
      <c r="Q9" s="20">
        <f t="shared" si="1"/>
        <v>1</v>
      </c>
      <c r="R9" s="14" t="s">
        <v>97</v>
      </c>
      <c r="U9" s="21"/>
    </row>
    <row r="10" spans="2:21" ht="28.8" customHeight="1">
      <c r="B10" s="5" t="s">
        <v>91</v>
      </c>
      <c r="C10" s="31" t="s">
        <v>92</v>
      </c>
      <c r="D10" s="23" t="s">
        <v>93</v>
      </c>
      <c r="E10" s="7" t="s">
        <v>88</v>
      </c>
      <c r="F10" s="8"/>
      <c r="G10" s="24" t="s">
        <v>87</v>
      </c>
      <c r="H10" s="28">
        <v>1</v>
      </c>
      <c r="I10" s="19">
        <f t="shared" si="2"/>
        <v>1</v>
      </c>
      <c r="J10" s="19">
        <f>I10*0.8</f>
        <v>0.8</v>
      </c>
      <c r="K10" s="19">
        <v>1</v>
      </c>
      <c r="L10" s="19">
        <f t="shared" si="3"/>
        <v>1</v>
      </c>
      <c r="M10" s="19">
        <f>L10*0.8</f>
        <v>0.8</v>
      </c>
      <c r="N10" s="19">
        <v>1</v>
      </c>
      <c r="O10" s="19">
        <f t="shared" si="4"/>
        <v>1</v>
      </c>
      <c r="P10" s="19">
        <f>O10*0.8</f>
        <v>0.8</v>
      </c>
      <c r="Q10" s="20">
        <f t="shared" si="1"/>
        <v>1</v>
      </c>
      <c r="R10" s="14" t="s">
        <v>97</v>
      </c>
      <c r="U10" s="21"/>
    </row>
    <row r="11" spans="2:21" ht="57.6" customHeight="1">
      <c r="B11" s="5" t="s">
        <v>50</v>
      </c>
      <c r="C11" s="31" t="s">
        <v>51</v>
      </c>
      <c r="D11" s="23" t="s">
        <v>52</v>
      </c>
      <c r="E11" s="7" t="s">
        <v>34</v>
      </c>
      <c r="F11" s="8">
        <v>1</v>
      </c>
      <c r="G11" s="24" t="s">
        <v>53</v>
      </c>
      <c r="H11" s="28">
        <v>1</v>
      </c>
      <c r="I11" s="19">
        <f t="shared" si="2"/>
        <v>1</v>
      </c>
      <c r="J11" s="19">
        <f>I11*0.4</f>
        <v>0.4</v>
      </c>
      <c r="K11" s="19">
        <v>1</v>
      </c>
      <c r="L11" s="19">
        <f t="shared" si="3"/>
        <v>1</v>
      </c>
      <c r="M11" s="19">
        <f>L11*0.4</f>
        <v>0.4</v>
      </c>
      <c r="N11" s="19">
        <v>1</v>
      </c>
      <c r="O11" s="19">
        <f t="shared" si="4"/>
        <v>1</v>
      </c>
      <c r="P11" s="19">
        <f>O11*0.4</f>
        <v>0.4</v>
      </c>
      <c r="Q11" s="20">
        <f t="shared" si="1"/>
        <v>1</v>
      </c>
      <c r="R11" s="14" t="s">
        <v>98</v>
      </c>
      <c r="U11" s="21"/>
    </row>
    <row r="12" spans="2:21" ht="14.4" customHeight="1">
      <c r="B12" s="5" t="s">
        <v>54</v>
      </c>
      <c r="C12" s="23" t="s">
        <v>55</v>
      </c>
      <c r="D12" s="23" t="s">
        <v>56</v>
      </c>
      <c r="E12" s="7" t="s">
        <v>57</v>
      </c>
      <c r="F12" s="8" t="s">
        <v>58</v>
      </c>
      <c r="G12" s="24" t="s">
        <v>59</v>
      </c>
      <c r="H12" s="28">
        <v>1</v>
      </c>
      <c r="I12" s="19">
        <f>H12/$Q12</f>
        <v>1</v>
      </c>
      <c r="J12" s="19">
        <f>I12*0.7</f>
        <v>0.7</v>
      </c>
      <c r="K12" s="19">
        <v>1</v>
      </c>
      <c r="L12" s="19">
        <f>K12/$Q12</f>
        <v>1</v>
      </c>
      <c r="M12" s="19">
        <f>L12*0.7</f>
        <v>0.7</v>
      </c>
      <c r="N12" s="19">
        <v>1</v>
      </c>
      <c r="O12" s="19">
        <f>N12/$Q12</f>
        <v>1</v>
      </c>
      <c r="P12" s="19">
        <f>O12*0.7</f>
        <v>0.7</v>
      </c>
      <c r="Q12" s="20">
        <f t="shared" si="1"/>
        <v>1</v>
      </c>
      <c r="R12" s="14" t="s">
        <v>98</v>
      </c>
      <c r="U12" s="21"/>
    </row>
    <row r="13" spans="2:21" ht="28.8" customHeight="1">
      <c r="B13" s="5" t="s">
        <v>60</v>
      </c>
      <c r="C13" s="23" t="s">
        <v>61</v>
      </c>
      <c r="D13" s="23" t="s">
        <v>62</v>
      </c>
      <c r="E13" s="7" t="s">
        <v>63</v>
      </c>
      <c r="F13" s="8" t="s">
        <v>64</v>
      </c>
      <c r="G13" s="24" t="s">
        <v>65</v>
      </c>
      <c r="H13" s="28">
        <v>1</v>
      </c>
      <c r="I13" s="19">
        <f>$Q13/H13</f>
        <v>1</v>
      </c>
      <c r="J13" s="19">
        <f>I13*0.4</f>
        <v>0.4</v>
      </c>
      <c r="K13" s="19">
        <v>1</v>
      </c>
      <c r="L13" s="19">
        <f>$Q13/K13</f>
        <v>1</v>
      </c>
      <c r="M13" s="19">
        <f>L13*0.4</f>
        <v>0.4</v>
      </c>
      <c r="N13" s="19">
        <v>1</v>
      </c>
      <c r="O13" s="19">
        <f>$Q13/N13</f>
        <v>1</v>
      </c>
      <c r="P13" s="19">
        <f>O13*0.4</f>
        <v>0.4</v>
      </c>
      <c r="Q13" s="20">
        <f t="shared" si="1"/>
        <v>1</v>
      </c>
      <c r="R13" s="14" t="s">
        <v>98</v>
      </c>
      <c r="U13" s="21"/>
    </row>
    <row r="14" spans="2:21" ht="57.6" customHeight="1">
      <c r="B14" s="5" t="s">
        <v>66</v>
      </c>
      <c r="C14" s="31" t="s">
        <v>67</v>
      </c>
      <c r="D14" s="23" t="s">
        <v>68</v>
      </c>
      <c r="E14" s="7" t="s">
        <v>53</v>
      </c>
      <c r="F14" s="8">
        <v>1</v>
      </c>
      <c r="G14" s="24" t="s">
        <v>34</v>
      </c>
      <c r="H14" s="28">
        <v>1</v>
      </c>
      <c r="I14" s="19">
        <f>H14/$Q14</f>
        <v>1</v>
      </c>
      <c r="J14" s="19">
        <f>I14*0.3</f>
        <v>0.3</v>
      </c>
      <c r="K14" s="19">
        <v>1</v>
      </c>
      <c r="L14" s="19">
        <f>K14/$Q14</f>
        <v>1</v>
      </c>
      <c r="M14" s="19">
        <f>L14*0.3</f>
        <v>0.3</v>
      </c>
      <c r="N14" s="19">
        <v>1</v>
      </c>
      <c r="O14" s="19">
        <f>N14/$Q14</f>
        <v>1</v>
      </c>
      <c r="P14" s="19">
        <f>O14*0.3</f>
        <v>0.3</v>
      </c>
      <c r="Q14" s="20">
        <f t="shared" si="1"/>
        <v>1</v>
      </c>
      <c r="R14" s="14" t="s">
        <v>97</v>
      </c>
      <c r="U14" s="21"/>
    </row>
    <row r="15" spans="2:21" ht="43.2" customHeight="1">
      <c r="B15" s="5" t="s">
        <v>69</v>
      </c>
      <c r="C15" s="31" t="s">
        <v>70</v>
      </c>
      <c r="D15" s="23" t="s">
        <v>71</v>
      </c>
      <c r="E15" s="7" t="s">
        <v>72</v>
      </c>
      <c r="F15" s="8" t="s">
        <v>35</v>
      </c>
      <c r="G15" s="24" t="s">
        <v>34</v>
      </c>
      <c r="H15" s="28">
        <v>1</v>
      </c>
      <c r="I15" s="19">
        <f>H15/$Q15</f>
        <v>1</v>
      </c>
      <c r="J15" s="19">
        <f>I15*0.3</f>
        <v>0.3</v>
      </c>
      <c r="K15" s="19">
        <v>1</v>
      </c>
      <c r="L15" s="19">
        <f>K15/$Q15</f>
        <v>1</v>
      </c>
      <c r="M15" s="19">
        <f>L15*0.3</f>
        <v>0.3</v>
      </c>
      <c r="N15" s="19">
        <v>1</v>
      </c>
      <c r="O15" s="19">
        <f>N15/$Q15</f>
        <v>1</v>
      </c>
      <c r="P15" s="19">
        <f>O15*0.3</f>
        <v>0.3</v>
      </c>
      <c r="Q15" s="20">
        <f t="shared" si="1"/>
        <v>1</v>
      </c>
      <c r="R15" s="14" t="s">
        <v>97</v>
      </c>
      <c r="U15" s="21"/>
    </row>
    <row r="16" spans="2:21" ht="83.25" customHeight="1">
      <c r="B16" s="5" t="s">
        <v>73</v>
      </c>
      <c r="C16" s="31" t="s">
        <v>74</v>
      </c>
      <c r="D16" s="23" t="s">
        <v>75</v>
      </c>
      <c r="E16" s="7" t="s">
        <v>76</v>
      </c>
      <c r="F16" s="8" t="s">
        <v>77</v>
      </c>
      <c r="G16" s="24" t="s">
        <v>78</v>
      </c>
      <c r="H16" s="28">
        <v>1</v>
      </c>
      <c r="I16" s="19">
        <f>H16/$Q16</f>
        <v>1</v>
      </c>
      <c r="J16" s="19">
        <f>I16*0.3</f>
        <v>0.3</v>
      </c>
      <c r="K16" s="19">
        <v>1</v>
      </c>
      <c r="L16" s="19">
        <f>K16/$Q16</f>
        <v>1</v>
      </c>
      <c r="M16" s="19">
        <f>L16*0.3</f>
        <v>0.3</v>
      </c>
      <c r="N16" s="19">
        <v>1</v>
      </c>
      <c r="O16" s="19">
        <f>N16/$Q16</f>
        <v>1</v>
      </c>
      <c r="P16" s="19">
        <f>O16*0.3</f>
        <v>0.3</v>
      </c>
      <c r="Q16" s="20">
        <f t="shared" si="1"/>
        <v>1</v>
      </c>
      <c r="R16" s="14" t="s">
        <v>97</v>
      </c>
      <c r="U16" s="21"/>
    </row>
    <row r="17" spans="2:21" ht="29.25" customHeight="1">
      <c r="B17" s="5" t="s">
        <v>22</v>
      </c>
      <c r="C17" s="30" t="s">
        <v>23</v>
      </c>
      <c r="D17" s="6" t="s">
        <v>24</v>
      </c>
      <c r="E17" s="7" t="s">
        <v>89</v>
      </c>
      <c r="F17" s="8">
        <v>22</v>
      </c>
      <c r="G17" s="24" t="s">
        <v>25</v>
      </c>
      <c r="H17" s="28">
        <v>1</v>
      </c>
      <c r="I17" s="19">
        <f>H17/$Q17</f>
        <v>1</v>
      </c>
      <c r="J17" s="19">
        <f>I17*1</f>
        <v>1</v>
      </c>
      <c r="K17" s="19">
        <v>1</v>
      </c>
      <c r="L17" s="19">
        <f>K17/$Q17</f>
        <v>1</v>
      </c>
      <c r="M17" s="19">
        <f>L17*1</f>
        <v>1</v>
      </c>
      <c r="N17" s="19">
        <v>1</v>
      </c>
      <c r="O17" s="19">
        <f>N17/$Q17</f>
        <v>1</v>
      </c>
      <c r="P17" s="19">
        <f>O17*1</f>
        <v>1</v>
      </c>
      <c r="Q17" s="20">
        <f t="shared" si="1"/>
        <v>1</v>
      </c>
      <c r="R17" s="14" t="s">
        <v>98</v>
      </c>
    </row>
    <row r="18" spans="2:21" ht="110.4" customHeight="1" thickBot="1">
      <c r="B18" s="5" t="s">
        <v>40</v>
      </c>
      <c r="C18" s="36" t="s">
        <v>100</v>
      </c>
      <c r="D18" s="23" t="s">
        <v>41</v>
      </c>
      <c r="E18" s="7" t="s">
        <v>42</v>
      </c>
      <c r="F18" s="8" t="s">
        <v>14</v>
      </c>
      <c r="G18" s="24" t="s">
        <v>43</v>
      </c>
      <c r="H18" s="28">
        <v>1</v>
      </c>
      <c r="I18" s="19">
        <f>$Q18/H18</f>
        <v>1</v>
      </c>
      <c r="J18" s="19">
        <f>I18*0.7</f>
        <v>0.7</v>
      </c>
      <c r="K18" s="19">
        <v>1</v>
      </c>
      <c r="L18" s="19">
        <f>$Q18/K18</f>
        <v>1</v>
      </c>
      <c r="M18" s="19">
        <f>L18*0.7</f>
        <v>0.7</v>
      </c>
      <c r="N18" s="19">
        <v>1</v>
      </c>
      <c r="O18" s="19">
        <f>$Q18/N18</f>
        <v>1</v>
      </c>
      <c r="P18" s="19">
        <f>O18*0.7</f>
        <v>0.7</v>
      </c>
      <c r="Q18" s="20">
        <f t="shared" si="1"/>
        <v>1</v>
      </c>
      <c r="R18" s="35" t="s">
        <v>99</v>
      </c>
      <c r="U18" s="21"/>
    </row>
    <row r="19" spans="2:21" ht="15.6" customHeight="1" thickBot="1">
      <c r="B19" s="11"/>
      <c r="C19" s="11"/>
      <c r="D19" s="11"/>
      <c r="E19" s="11"/>
      <c r="F19" s="11"/>
      <c r="G19" s="12" t="s">
        <v>79</v>
      </c>
      <c r="H19" s="25">
        <f>SUM(J3:J18)</f>
        <v>10.900000000000002</v>
      </c>
      <c r="I19" s="13"/>
      <c r="J19" s="13"/>
      <c r="K19" s="25">
        <f>SUM(M3:M18)</f>
        <v>10.900000000000002</v>
      </c>
      <c r="L19" s="13"/>
      <c r="M19" s="13"/>
      <c r="N19" s="25">
        <f>SUM(P3:P18)</f>
        <v>10.900000000000002</v>
      </c>
      <c r="O19" s="13"/>
      <c r="P19" s="13"/>
      <c r="Q19" s="26">
        <f t="shared" si="1"/>
        <v>10.9</v>
      </c>
    </row>
    <row r="20" spans="2:21" ht="14.4" customHeight="1">
      <c r="B20" s="11"/>
      <c r="C20" s="11"/>
      <c r="D20" s="11"/>
      <c r="E20" s="11"/>
      <c r="F20" s="11"/>
      <c r="G20" s="11"/>
      <c r="H20" s="40" t="s">
        <v>94</v>
      </c>
      <c r="I20" s="39"/>
      <c r="J20" s="39"/>
      <c r="K20" s="39"/>
      <c r="L20" s="39"/>
      <c r="M20" s="39"/>
      <c r="N20" s="39"/>
    </row>
    <row r="21" spans="2:21" ht="14.4" customHeight="1">
      <c r="B21" s="11"/>
      <c r="C21" s="11"/>
      <c r="D21" s="11"/>
      <c r="E21" s="11"/>
      <c r="F21" s="11"/>
      <c r="G21" s="11"/>
    </row>
    <row r="22" spans="2:21" ht="14.4" customHeight="1">
      <c r="B22" s="11"/>
      <c r="C22" s="11"/>
      <c r="D22" s="11"/>
      <c r="E22" s="11"/>
      <c r="F22" s="11"/>
      <c r="G22" s="11"/>
    </row>
    <row r="23" spans="2:21" ht="14.4" customHeight="1">
      <c r="B23" s="11"/>
      <c r="C23" s="11"/>
      <c r="D23" s="11"/>
      <c r="E23" s="11"/>
      <c r="F23" s="11"/>
      <c r="G23" s="11"/>
    </row>
    <row r="24" spans="2:21" ht="14.4" customHeight="1">
      <c r="B24" s="11"/>
      <c r="C24" s="11"/>
      <c r="D24" s="11"/>
      <c r="E24" s="11"/>
      <c r="F24" s="11"/>
      <c r="G24" s="11"/>
      <c r="R24" s="27" t="s">
        <v>95</v>
      </c>
    </row>
    <row r="25" spans="2:21" ht="15.75" customHeight="1">
      <c r="B25" s="11"/>
      <c r="C25" s="11"/>
      <c r="D25" s="11"/>
      <c r="E25" s="11"/>
      <c r="F25" s="11"/>
      <c r="G25" s="11"/>
      <c r="R25" s="1">
        <f>MAX(H19,K19,N19)</f>
        <v>10.900000000000002</v>
      </c>
    </row>
    <row r="26" spans="2:21" ht="15.75" customHeight="1">
      <c r="B26" s="11"/>
      <c r="C26" s="11"/>
      <c r="D26" s="11"/>
      <c r="E26" s="11"/>
      <c r="F26" s="11"/>
      <c r="G26" s="11"/>
    </row>
    <row r="27" spans="2:21" ht="15.75" customHeight="1">
      <c r="B27" s="11"/>
      <c r="C27" s="11"/>
      <c r="D27" s="11"/>
      <c r="E27" s="11"/>
      <c r="F27" s="11"/>
      <c r="G27" s="11"/>
    </row>
    <row r="28" spans="2:21" ht="15.75" customHeight="1">
      <c r="B28" s="11"/>
      <c r="C28" s="11"/>
      <c r="D28" s="11"/>
      <c r="E28" s="11"/>
      <c r="F28" s="11"/>
      <c r="G28" s="11"/>
    </row>
    <row r="29" spans="2:21" ht="15.75" customHeight="1">
      <c r="B29" s="11"/>
      <c r="C29" s="11"/>
      <c r="D29" s="11"/>
      <c r="E29" s="11"/>
      <c r="F29" s="11"/>
      <c r="G29" s="11"/>
    </row>
    <row r="30" spans="2:21" ht="15.75" customHeight="1">
      <c r="B30" s="11"/>
      <c r="C30" s="11"/>
      <c r="D30" s="11"/>
      <c r="E30" s="11"/>
      <c r="F30" s="11"/>
      <c r="G30" s="11"/>
    </row>
    <row r="31" spans="2:21" ht="15.75" customHeight="1">
      <c r="B31" s="11"/>
      <c r="C31" s="11"/>
      <c r="D31" s="11"/>
      <c r="E31" s="11"/>
      <c r="F31" s="11"/>
      <c r="G31" s="11"/>
    </row>
    <row r="32" spans="2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H20:N20"/>
  </mergeCells>
  <conditionalFormatting sqref="H3:H18 K3:K18 N3:N18">
    <cfRule type="expression" dxfId="3" priority="1">
      <formula>$E$3&lt;15</formula>
    </cfRule>
  </conditionalFormatting>
  <conditionalFormatting sqref="K1">
    <cfRule type="expression" dxfId="2" priority="2">
      <formula>"K1=R24"</formula>
    </cfRule>
  </conditionalFormatting>
  <hyperlinks>
    <hyperlink ref="R1" r:id="rId1" xr:uid="{2DF0F948-AE74-4B33-8213-0EC694C0BB52}"/>
    <hyperlink ref="R3" r:id="rId2" xr:uid="{5A35DECB-A83D-4B3A-B0D0-02CD28A2CB4F}"/>
    <hyperlink ref="R4" r:id="rId3" xr:uid="{2F9D5669-3CE6-4F39-A2EA-DEDA4A431DB6}"/>
    <hyperlink ref="R5" r:id="rId4" xr:uid="{101CEC70-1522-4DA3-B1F6-722E02184C26}"/>
    <hyperlink ref="R6" r:id="rId5" xr:uid="{BD8208FA-8C41-4760-B293-C273E8EDC272}"/>
    <hyperlink ref="R7" r:id="rId6" xr:uid="{0FE7F1F5-4CD3-4D46-B9EC-0A2FF410DAEB}"/>
    <hyperlink ref="R8" r:id="rId7" xr:uid="{67372C89-27E2-4A0B-B2F1-07DCE9D4073E}"/>
    <hyperlink ref="R9" r:id="rId8" xr:uid="{F9624884-A42D-45C5-960B-B69135772452}"/>
    <hyperlink ref="R10" r:id="rId9" xr:uid="{30511A1B-B866-41DD-8EA7-D8B8B58BC38B}"/>
    <hyperlink ref="R11" r:id="rId10" xr:uid="{942848AE-DD7C-4B19-9A57-DDFD8120108C}"/>
    <hyperlink ref="R12" r:id="rId11" xr:uid="{803724E8-A1D6-4062-98A6-4413B326C819}"/>
    <hyperlink ref="R13" r:id="rId12" xr:uid="{83F3B198-E922-49A9-B663-CE6154EC87B4}"/>
    <hyperlink ref="R14" r:id="rId13" xr:uid="{B05988E0-B843-4F07-BFA1-5BB9654BC035}"/>
    <hyperlink ref="R15" r:id="rId14" xr:uid="{EAA18C9D-9A9B-4614-A51B-CCA0071C0470}"/>
    <hyperlink ref="R16" r:id="rId15" xr:uid="{6626143E-BF13-4A4D-B061-7226B6487BB7}"/>
    <hyperlink ref="R18" r:id="rId16" display="finviz.com" xr:uid="{FCA6C42D-7505-4AB3-8F60-27DA4A7CF272}"/>
    <hyperlink ref="R17" r:id="rId17" xr:uid="{3E482144-01AF-49B7-8514-AAE50A51DE0C}"/>
  </hyperlinks>
  <pageMargins left="0.7" right="0.7" top="0.75" bottom="0.75" header="0" footer="0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4"/>
  <sheetViews>
    <sheetView workbookViewId="0">
      <pane ySplit="2" topLeftCell="A21" activePane="bottomLeft" state="frozen"/>
      <selection pane="bottomLeft" activeCell="K18" sqref="K18"/>
    </sheetView>
  </sheetViews>
  <sheetFormatPr defaultColWidth="14.44140625" defaultRowHeight="15" customHeight="1"/>
  <cols>
    <col min="1" max="1" width="8.6640625" style="33" customWidth="1"/>
    <col min="2" max="2" width="13.5546875" style="33" customWidth="1"/>
    <col min="3" max="3" width="35.33203125" style="33" customWidth="1"/>
    <col min="4" max="4" width="32.5546875" style="33" customWidth="1"/>
    <col min="5" max="5" width="9.44140625" style="33" customWidth="1"/>
    <col min="6" max="6" width="12.44140625" style="33" customWidth="1"/>
    <col min="7" max="7" width="9.88671875" style="33" customWidth="1"/>
    <col min="8" max="8" width="18" style="33" customWidth="1"/>
    <col min="9" max="9" width="6.109375" style="33" hidden="1" customWidth="1"/>
    <col min="10" max="10" width="11" style="33" hidden="1" customWidth="1"/>
    <col min="11" max="11" width="16.6640625" style="33" customWidth="1"/>
    <col min="12" max="12" width="7.109375" style="33" hidden="1" customWidth="1"/>
    <col min="13" max="13" width="10.33203125" style="33" hidden="1" customWidth="1"/>
    <col min="14" max="14" width="14.6640625" style="33" customWidth="1"/>
    <col min="15" max="15" width="6.44140625" style="33" hidden="1" customWidth="1"/>
    <col min="16" max="16" width="10.33203125" style="33" hidden="1" customWidth="1"/>
    <col min="17" max="17" width="12.44140625" style="33" customWidth="1"/>
    <col min="18" max="18" width="25" style="33" customWidth="1"/>
    <col min="19" max="26" width="8.6640625" style="33" customWidth="1"/>
  </cols>
  <sheetData>
    <row r="1" spans="2:21" ht="22.5" customHeight="1" thickBot="1">
      <c r="B1" s="32"/>
      <c r="C1" s="32"/>
      <c r="D1" s="32"/>
      <c r="E1" s="32"/>
      <c r="F1" s="32"/>
      <c r="G1" s="32"/>
      <c r="H1" s="13">
        <f t="shared" ref="H1:P1" si="0">H19</f>
        <v>10.900000000000002</v>
      </c>
      <c r="I1" s="13">
        <f t="shared" si="0"/>
        <v>0</v>
      </c>
      <c r="J1" s="13">
        <f t="shared" si="0"/>
        <v>0</v>
      </c>
      <c r="K1" s="13">
        <f t="shared" si="0"/>
        <v>10.900000000000002</v>
      </c>
      <c r="L1" s="13">
        <f t="shared" si="0"/>
        <v>0</v>
      </c>
      <c r="M1" s="13">
        <f t="shared" si="0"/>
        <v>0</v>
      </c>
      <c r="N1" s="13">
        <f t="shared" si="0"/>
        <v>10.900000000000002</v>
      </c>
      <c r="O1" s="13">
        <f t="shared" si="0"/>
        <v>0</v>
      </c>
      <c r="P1" s="13">
        <f t="shared" si="0"/>
        <v>0</v>
      </c>
      <c r="Q1" s="32"/>
      <c r="R1" s="14" t="s">
        <v>80</v>
      </c>
    </row>
    <row r="2" spans="2:21" ht="55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15" t="s">
        <v>101</v>
      </c>
      <c r="I2" s="18"/>
      <c r="J2" s="18" t="s">
        <v>6</v>
      </c>
      <c r="K2" s="16" t="s">
        <v>96</v>
      </c>
      <c r="L2" s="17"/>
      <c r="M2" s="18" t="s">
        <v>7</v>
      </c>
      <c r="N2" s="16" t="s">
        <v>102</v>
      </c>
      <c r="O2" s="17"/>
      <c r="P2" s="18" t="s">
        <v>8</v>
      </c>
      <c r="Q2" s="4" t="s">
        <v>9</v>
      </c>
    </row>
    <row r="3" spans="2:21" ht="43.2" customHeight="1">
      <c r="B3" s="22" t="s">
        <v>10</v>
      </c>
      <c r="C3" s="29" t="s">
        <v>11</v>
      </c>
      <c r="D3" s="23" t="s">
        <v>12</v>
      </c>
      <c r="E3" s="7" t="s">
        <v>13</v>
      </c>
      <c r="F3" s="8" t="s">
        <v>14</v>
      </c>
      <c r="G3" s="24" t="s">
        <v>15</v>
      </c>
      <c r="H3" s="28">
        <v>1</v>
      </c>
      <c r="I3" s="19">
        <f>$Q3/H3</f>
        <v>1</v>
      </c>
      <c r="J3" s="19">
        <f>I3*1</f>
        <v>1</v>
      </c>
      <c r="K3" s="19">
        <v>1</v>
      </c>
      <c r="L3" s="19">
        <f>$Q3/K3</f>
        <v>1</v>
      </c>
      <c r="M3" s="19">
        <f>L3*1</f>
        <v>1</v>
      </c>
      <c r="N3" s="19">
        <v>1</v>
      </c>
      <c r="O3" s="19">
        <f>$Q3/N3</f>
        <v>1</v>
      </c>
      <c r="P3" s="19">
        <f>O3*1</f>
        <v>1</v>
      </c>
      <c r="Q3" s="20">
        <f t="shared" ref="Q3:Q19" si="1">SUM(H3,K3,N3)/3</f>
        <v>1</v>
      </c>
      <c r="R3" s="14" t="s">
        <v>97</v>
      </c>
    </row>
    <row r="4" spans="2:21" ht="46.5" customHeight="1">
      <c r="B4" s="22" t="s">
        <v>84</v>
      </c>
      <c r="C4" s="29" t="s">
        <v>85</v>
      </c>
      <c r="D4" s="23" t="s">
        <v>86</v>
      </c>
      <c r="E4" s="7" t="s">
        <v>87</v>
      </c>
      <c r="F4" s="8"/>
      <c r="G4" s="24" t="s">
        <v>88</v>
      </c>
      <c r="H4" s="28">
        <v>1</v>
      </c>
      <c r="I4" s="19">
        <f>H4/$Q4</f>
        <v>1</v>
      </c>
      <c r="J4" s="19">
        <f>I4*1</f>
        <v>1</v>
      </c>
      <c r="K4" s="19">
        <v>1</v>
      </c>
      <c r="L4" s="19">
        <f>K4/$Q4</f>
        <v>1</v>
      </c>
      <c r="M4" s="19">
        <f>L4*1</f>
        <v>1</v>
      </c>
      <c r="N4" s="19">
        <v>1</v>
      </c>
      <c r="O4" s="19">
        <f>N4/$Q4</f>
        <v>1</v>
      </c>
      <c r="P4" s="19">
        <f>O4*1</f>
        <v>1</v>
      </c>
      <c r="Q4" s="20">
        <f t="shared" si="1"/>
        <v>1</v>
      </c>
      <c r="R4" s="14" t="s">
        <v>97</v>
      </c>
    </row>
    <row r="5" spans="2:21" ht="43.2" customHeight="1">
      <c r="B5" s="5" t="s">
        <v>16</v>
      </c>
      <c r="C5" s="31" t="s">
        <v>17</v>
      </c>
      <c r="D5" s="23" t="s">
        <v>18</v>
      </c>
      <c r="E5" s="7" t="s">
        <v>19</v>
      </c>
      <c r="F5" s="8" t="s">
        <v>20</v>
      </c>
      <c r="G5" s="24" t="s">
        <v>21</v>
      </c>
      <c r="H5" s="28">
        <v>1</v>
      </c>
      <c r="I5" s="19">
        <f t="shared" ref="I5:I11" si="2">$Q5/H5</f>
        <v>1</v>
      </c>
      <c r="J5" s="19">
        <f>I5*0.5</f>
        <v>0.5</v>
      </c>
      <c r="K5" s="19">
        <v>1</v>
      </c>
      <c r="L5" s="19">
        <f t="shared" ref="L5:L11" si="3">$Q5/K5</f>
        <v>1</v>
      </c>
      <c r="M5" s="19">
        <f>L5*0.5</f>
        <v>0.5</v>
      </c>
      <c r="N5" s="19">
        <v>1</v>
      </c>
      <c r="O5" s="19">
        <f t="shared" ref="O5:O11" si="4">$Q5/N5</f>
        <v>1</v>
      </c>
      <c r="P5" s="19">
        <f>O5*0.5</f>
        <v>0.5</v>
      </c>
      <c r="Q5" s="20">
        <f t="shared" si="1"/>
        <v>1</v>
      </c>
      <c r="R5" s="14" t="s">
        <v>97</v>
      </c>
    </row>
    <row r="6" spans="2:21" ht="47.25" customHeight="1">
      <c r="B6" s="9" t="s">
        <v>26</v>
      </c>
      <c r="C6" s="34" t="s">
        <v>27</v>
      </c>
      <c r="D6" s="10" t="s">
        <v>90</v>
      </c>
      <c r="E6" s="7" t="s">
        <v>28</v>
      </c>
      <c r="F6" s="8" t="s">
        <v>29</v>
      </c>
      <c r="G6" s="24" t="s">
        <v>30</v>
      </c>
      <c r="H6" s="28">
        <v>1</v>
      </c>
      <c r="I6" s="19">
        <f t="shared" si="2"/>
        <v>1</v>
      </c>
      <c r="J6" s="19">
        <f>I6*1</f>
        <v>1</v>
      </c>
      <c r="K6" s="19">
        <v>1</v>
      </c>
      <c r="L6" s="19">
        <f t="shared" si="3"/>
        <v>1</v>
      </c>
      <c r="M6" s="19">
        <f>L6*1</f>
        <v>1</v>
      </c>
      <c r="N6" s="19">
        <v>1</v>
      </c>
      <c r="O6" s="19">
        <f t="shared" si="4"/>
        <v>1</v>
      </c>
      <c r="P6" s="19">
        <f>O6*1</f>
        <v>1</v>
      </c>
      <c r="Q6" s="20">
        <f t="shared" si="1"/>
        <v>1</v>
      </c>
      <c r="R6" s="14" t="s">
        <v>97</v>
      </c>
    </row>
    <row r="7" spans="2:21" ht="43.2" customHeight="1">
      <c r="B7" s="5" t="s">
        <v>31</v>
      </c>
      <c r="C7" s="31" t="s">
        <v>32</v>
      </c>
      <c r="D7" s="23" t="s">
        <v>33</v>
      </c>
      <c r="E7" s="7" t="s">
        <v>34</v>
      </c>
      <c r="F7" s="8" t="s">
        <v>35</v>
      </c>
      <c r="G7" s="24" t="s">
        <v>36</v>
      </c>
      <c r="H7" s="28">
        <v>1</v>
      </c>
      <c r="I7" s="19">
        <f t="shared" si="2"/>
        <v>1</v>
      </c>
      <c r="J7" s="19">
        <f>I7*0.9</f>
        <v>0.9</v>
      </c>
      <c r="K7" s="19">
        <v>1</v>
      </c>
      <c r="L7" s="19">
        <f t="shared" si="3"/>
        <v>1</v>
      </c>
      <c r="M7" s="19">
        <f>L7*0.9</f>
        <v>0.9</v>
      </c>
      <c r="N7" s="19">
        <v>1</v>
      </c>
      <c r="O7" s="19">
        <f t="shared" si="4"/>
        <v>1</v>
      </c>
      <c r="P7" s="19">
        <f>O7*0.9</f>
        <v>0.9</v>
      </c>
      <c r="Q7" s="20">
        <f t="shared" si="1"/>
        <v>1</v>
      </c>
      <c r="R7" s="14" t="s">
        <v>97</v>
      </c>
      <c r="U7" s="21"/>
    </row>
    <row r="8" spans="2:21" ht="43.2" customHeight="1">
      <c r="B8" s="5" t="s">
        <v>37</v>
      </c>
      <c r="C8" s="31" t="s">
        <v>38</v>
      </c>
      <c r="D8" s="23" t="s">
        <v>39</v>
      </c>
      <c r="E8" s="7" t="s">
        <v>34</v>
      </c>
      <c r="F8" s="8" t="s">
        <v>35</v>
      </c>
      <c r="G8" s="24" t="s">
        <v>36</v>
      </c>
      <c r="H8" s="28">
        <v>1</v>
      </c>
      <c r="I8" s="19">
        <f t="shared" si="2"/>
        <v>1</v>
      </c>
      <c r="J8" s="19">
        <f>I8*0.8</f>
        <v>0.8</v>
      </c>
      <c r="K8" s="19">
        <v>1</v>
      </c>
      <c r="L8" s="19">
        <f t="shared" si="3"/>
        <v>1</v>
      </c>
      <c r="M8" s="19">
        <f>L8*0.8</f>
        <v>0.8</v>
      </c>
      <c r="N8" s="19">
        <v>1</v>
      </c>
      <c r="O8" s="19">
        <f t="shared" si="4"/>
        <v>1</v>
      </c>
      <c r="P8" s="19">
        <f>O8*0.8</f>
        <v>0.8</v>
      </c>
      <c r="Q8" s="20">
        <f t="shared" si="1"/>
        <v>1</v>
      </c>
      <c r="R8" s="14" t="s">
        <v>97</v>
      </c>
      <c r="U8" s="21"/>
    </row>
    <row r="9" spans="2:21" ht="28.8" customHeight="1">
      <c r="B9" s="5" t="s">
        <v>44</v>
      </c>
      <c r="C9" s="31" t="s">
        <v>45</v>
      </c>
      <c r="D9" s="23" t="s">
        <v>46</v>
      </c>
      <c r="E9" s="7" t="s">
        <v>47</v>
      </c>
      <c r="F9" s="8" t="s">
        <v>48</v>
      </c>
      <c r="G9" s="24" t="s">
        <v>49</v>
      </c>
      <c r="H9" s="28">
        <v>1</v>
      </c>
      <c r="I9" s="19">
        <f t="shared" si="2"/>
        <v>1</v>
      </c>
      <c r="J9" s="19">
        <f>I9*0.8</f>
        <v>0.8</v>
      </c>
      <c r="K9" s="19">
        <v>1</v>
      </c>
      <c r="L9" s="19">
        <f t="shared" si="3"/>
        <v>1</v>
      </c>
      <c r="M9" s="19">
        <f>L9*0.8</f>
        <v>0.8</v>
      </c>
      <c r="N9" s="19">
        <v>1</v>
      </c>
      <c r="O9" s="19">
        <f t="shared" si="4"/>
        <v>1</v>
      </c>
      <c r="P9" s="19">
        <f>O9*0.8</f>
        <v>0.8</v>
      </c>
      <c r="Q9" s="20">
        <f t="shared" si="1"/>
        <v>1</v>
      </c>
      <c r="R9" s="14" t="s">
        <v>97</v>
      </c>
      <c r="U9" s="21"/>
    </row>
    <row r="10" spans="2:21" ht="28.8" customHeight="1">
      <c r="B10" s="5" t="s">
        <v>91</v>
      </c>
      <c r="C10" s="31" t="s">
        <v>92</v>
      </c>
      <c r="D10" s="23" t="s">
        <v>93</v>
      </c>
      <c r="E10" s="7" t="s">
        <v>88</v>
      </c>
      <c r="F10" s="8"/>
      <c r="G10" s="24" t="s">
        <v>87</v>
      </c>
      <c r="H10" s="28">
        <v>1</v>
      </c>
      <c r="I10" s="19">
        <f t="shared" si="2"/>
        <v>1</v>
      </c>
      <c r="J10" s="19">
        <f>I10*0.8</f>
        <v>0.8</v>
      </c>
      <c r="K10" s="19">
        <v>1</v>
      </c>
      <c r="L10" s="19">
        <f t="shared" si="3"/>
        <v>1</v>
      </c>
      <c r="M10" s="19">
        <f>L10*0.8</f>
        <v>0.8</v>
      </c>
      <c r="N10" s="19">
        <v>1</v>
      </c>
      <c r="O10" s="19">
        <f t="shared" si="4"/>
        <v>1</v>
      </c>
      <c r="P10" s="19">
        <f>O10*0.8</f>
        <v>0.8</v>
      </c>
      <c r="Q10" s="20">
        <f t="shared" si="1"/>
        <v>1</v>
      </c>
      <c r="R10" s="14" t="s">
        <v>97</v>
      </c>
      <c r="U10" s="21"/>
    </row>
    <row r="11" spans="2:21" ht="57.6" customHeight="1">
      <c r="B11" s="5" t="s">
        <v>50</v>
      </c>
      <c r="C11" s="31" t="s">
        <v>51</v>
      </c>
      <c r="D11" s="23" t="s">
        <v>52</v>
      </c>
      <c r="E11" s="7" t="s">
        <v>34</v>
      </c>
      <c r="F11" s="8">
        <v>1</v>
      </c>
      <c r="G11" s="24" t="s">
        <v>53</v>
      </c>
      <c r="H11" s="28">
        <v>1</v>
      </c>
      <c r="I11" s="19">
        <f t="shared" si="2"/>
        <v>1</v>
      </c>
      <c r="J11" s="19">
        <f>I11*0.4</f>
        <v>0.4</v>
      </c>
      <c r="K11" s="19">
        <v>1</v>
      </c>
      <c r="L11" s="19">
        <f t="shared" si="3"/>
        <v>1</v>
      </c>
      <c r="M11" s="19">
        <f>L11*0.4</f>
        <v>0.4</v>
      </c>
      <c r="N11" s="19">
        <v>1</v>
      </c>
      <c r="O11" s="19">
        <f t="shared" si="4"/>
        <v>1</v>
      </c>
      <c r="P11" s="19">
        <f>O11*0.4</f>
        <v>0.4</v>
      </c>
      <c r="Q11" s="20">
        <f t="shared" si="1"/>
        <v>1</v>
      </c>
      <c r="R11" s="14" t="s">
        <v>98</v>
      </c>
      <c r="U11" s="21"/>
    </row>
    <row r="12" spans="2:21" ht="14.4" customHeight="1">
      <c r="B12" s="5" t="s">
        <v>54</v>
      </c>
      <c r="C12" s="23" t="s">
        <v>55</v>
      </c>
      <c r="D12" s="23" t="s">
        <v>56</v>
      </c>
      <c r="E12" s="7" t="s">
        <v>57</v>
      </c>
      <c r="F12" s="8" t="s">
        <v>58</v>
      </c>
      <c r="G12" s="24" t="s">
        <v>59</v>
      </c>
      <c r="H12" s="28">
        <v>1</v>
      </c>
      <c r="I12" s="19">
        <f>H12/$Q12</f>
        <v>1</v>
      </c>
      <c r="J12" s="19">
        <f>I12*0.7</f>
        <v>0.7</v>
      </c>
      <c r="K12" s="19">
        <v>1</v>
      </c>
      <c r="L12" s="19">
        <f>K12/$Q12</f>
        <v>1</v>
      </c>
      <c r="M12" s="19">
        <f>L12*0.7</f>
        <v>0.7</v>
      </c>
      <c r="N12" s="19">
        <v>1</v>
      </c>
      <c r="O12" s="19">
        <f>N12/$Q12</f>
        <v>1</v>
      </c>
      <c r="P12" s="19">
        <f>O12*0.7</f>
        <v>0.7</v>
      </c>
      <c r="Q12" s="20">
        <f t="shared" si="1"/>
        <v>1</v>
      </c>
      <c r="R12" s="14" t="s">
        <v>98</v>
      </c>
      <c r="U12" s="21"/>
    </row>
    <row r="13" spans="2:21" ht="28.8" customHeight="1">
      <c r="B13" s="5" t="s">
        <v>60</v>
      </c>
      <c r="C13" s="23" t="s">
        <v>61</v>
      </c>
      <c r="D13" s="23" t="s">
        <v>62</v>
      </c>
      <c r="E13" s="7" t="s">
        <v>63</v>
      </c>
      <c r="F13" s="8" t="s">
        <v>64</v>
      </c>
      <c r="G13" s="24" t="s">
        <v>65</v>
      </c>
      <c r="H13" s="28">
        <v>1</v>
      </c>
      <c r="I13" s="19">
        <f>$Q13/H13</f>
        <v>1</v>
      </c>
      <c r="J13" s="19">
        <f>I13*0.4</f>
        <v>0.4</v>
      </c>
      <c r="K13" s="19">
        <v>1</v>
      </c>
      <c r="L13" s="19">
        <f>$Q13/K13</f>
        <v>1</v>
      </c>
      <c r="M13" s="19">
        <f>L13*0.4</f>
        <v>0.4</v>
      </c>
      <c r="N13" s="19">
        <v>1</v>
      </c>
      <c r="O13" s="19">
        <f>$Q13/N13</f>
        <v>1</v>
      </c>
      <c r="P13" s="19">
        <f>O13*0.4</f>
        <v>0.4</v>
      </c>
      <c r="Q13" s="20">
        <f t="shared" si="1"/>
        <v>1</v>
      </c>
      <c r="R13" s="14" t="s">
        <v>98</v>
      </c>
      <c r="U13" s="21"/>
    </row>
    <row r="14" spans="2:21" ht="57.6" customHeight="1">
      <c r="B14" s="5" t="s">
        <v>66</v>
      </c>
      <c r="C14" s="31" t="s">
        <v>67</v>
      </c>
      <c r="D14" s="23" t="s">
        <v>68</v>
      </c>
      <c r="E14" s="7" t="s">
        <v>53</v>
      </c>
      <c r="F14" s="8">
        <v>1</v>
      </c>
      <c r="G14" s="24" t="s">
        <v>34</v>
      </c>
      <c r="H14" s="28">
        <v>1</v>
      </c>
      <c r="I14" s="19">
        <f>H14/$Q14</f>
        <v>1</v>
      </c>
      <c r="J14" s="19">
        <f>I14*0.3</f>
        <v>0.3</v>
      </c>
      <c r="K14" s="19">
        <v>1</v>
      </c>
      <c r="L14" s="19">
        <f>K14/$Q14</f>
        <v>1</v>
      </c>
      <c r="M14" s="19">
        <f>L14*0.3</f>
        <v>0.3</v>
      </c>
      <c r="N14" s="19">
        <v>1</v>
      </c>
      <c r="O14" s="19">
        <f>N14/$Q14</f>
        <v>1</v>
      </c>
      <c r="P14" s="19">
        <f>O14*0.3</f>
        <v>0.3</v>
      </c>
      <c r="Q14" s="20">
        <f t="shared" si="1"/>
        <v>1</v>
      </c>
      <c r="R14" s="14" t="s">
        <v>97</v>
      </c>
      <c r="U14" s="21"/>
    </row>
    <row r="15" spans="2:21" ht="43.2" customHeight="1">
      <c r="B15" s="5" t="s">
        <v>69</v>
      </c>
      <c r="C15" s="31" t="s">
        <v>70</v>
      </c>
      <c r="D15" s="23" t="s">
        <v>71</v>
      </c>
      <c r="E15" s="7" t="s">
        <v>72</v>
      </c>
      <c r="F15" s="8" t="s">
        <v>35</v>
      </c>
      <c r="G15" s="24" t="s">
        <v>34</v>
      </c>
      <c r="H15" s="28">
        <v>1</v>
      </c>
      <c r="I15" s="19">
        <f>H15/$Q15</f>
        <v>1</v>
      </c>
      <c r="J15" s="19">
        <f>I15*0.3</f>
        <v>0.3</v>
      </c>
      <c r="K15" s="19">
        <v>1</v>
      </c>
      <c r="L15" s="19">
        <f>K15/$Q15</f>
        <v>1</v>
      </c>
      <c r="M15" s="19">
        <f>L15*0.3</f>
        <v>0.3</v>
      </c>
      <c r="N15" s="19">
        <v>1</v>
      </c>
      <c r="O15" s="19">
        <f>N15/$Q15</f>
        <v>1</v>
      </c>
      <c r="P15" s="19">
        <f>O15*0.3</f>
        <v>0.3</v>
      </c>
      <c r="Q15" s="20">
        <f t="shared" si="1"/>
        <v>1</v>
      </c>
      <c r="R15" s="14" t="s">
        <v>97</v>
      </c>
      <c r="U15" s="21"/>
    </row>
    <row r="16" spans="2:21" ht="83.25" customHeight="1">
      <c r="B16" s="5" t="s">
        <v>73</v>
      </c>
      <c r="C16" s="31" t="s">
        <v>74</v>
      </c>
      <c r="D16" s="23" t="s">
        <v>75</v>
      </c>
      <c r="E16" s="7" t="s">
        <v>76</v>
      </c>
      <c r="F16" s="8" t="s">
        <v>77</v>
      </c>
      <c r="G16" s="24" t="s">
        <v>78</v>
      </c>
      <c r="H16" s="28">
        <v>1</v>
      </c>
      <c r="I16" s="19">
        <f>H16/$Q16</f>
        <v>1</v>
      </c>
      <c r="J16" s="19">
        <f>I16*0.3</f>
        <v>0.3</v>
      </c>
      <c r="K16" s="19">
        <v>1</v>
      </c>
      <c r="L16" s="19">
        <f>K16/$Q16</f>
        <v>1</v>
      </c>
      <c r="M16" s="19">
        <f>L16*0.3</f>
        <v>0.3</v>
      </c>
      <c r="N16" s="19">
        <v>1</v>
      </c>
      <c r="O16" s="19">
        <f>N16/$Q16</f>
        <v>1</v>
      </c>
      <c r="P16" s="19">
        <f>O16*0.3</f>
        <v>0.3</v>
      </c>
      <c r="Q16" s="20">
        <f t="shared" si="1"/>
        <v>1</v>
      </c>
      <c r="R16" s="14" t="s">
        <v>97</v>
      </c>
      <c r="U16" s="21"/>
    </row>
    <row r="17" spans="2:21" ht="29.25" customHeight="1">
      <c r="B17" s="5" t="s">
        <v>22</v>
      </c>
      <c r="C17" s="30" t="s">
        <v>23</v>
      </c>
      <c r="D17" s="6" t="s">
        <v>24</v>
      </c>
      <c r="E17" s="7" t="s">
        <v>89</v>
      </c>
      <c r="F17" s="8">
        <v>22</v>
      </c>
      <c r="G17" s="24" t="s">
        <v>25</v>
      </c>
      <c r="H17" s="28">
        <v>1</v>
      </c>
      <c r="I17" s="19">
        <f>H17/$Q17</f>
        <v>1</v>
      </c>
      <c r="J17" s="19">
        <f>I17*1</f>
        <v>1</v>
      </c>
      <c r="K17" s="19">
        <v>1</v>
      </c>
      <c r="L17" s="19">
        <f>K17/$Q17</f>
        <v>1</v>
      </c>
      <c r="M17" s="19">
        <f>L17*1</f>
        <v>1</v>
      </c>
      <c r="N17" s="19">
        <v>1</v>
      </c>
      <c r="O17" s="19">
        <f>N17/$Q17</f>
        <v>1</v>
      </c>
      <c r="P17" s="19">
        <f>O17*1</f>
        <v>1</v>
      </c>
      <c r="Q17" s="20">
        <f t="shared" si="1"/>
        <v>1</v>
      </c>
      <c r="R17" s="14" t="s">
        <v>98</v>
      </c>
    </row>
    <row r="18" spans="2:21" ht="110.4" customHeight="1" thickBot="1">
      <c r="B18" s="5" t="s">
        <v>40</v>
      </c>
      <c r="C18" s="36" t="s">
        <v>100</v>
      </c>
      <c r="D18" s="23" t="s">
        <v>41</v>
      </c>
      <c r="E18" s="7" t="s">
        <v>42</v>
      </c>
      <c r="F18" s="8" t="s">
        <v>14</v>
      </c>
      <c r="G18" s="24" t="s">
        <v>43</v>
      </c>
      <c r="H18" s="28">
        <v>1</v>
      </c>
      <c r="I18" s="19">
        <f>$Q18/H18</f>
        <v>1</v>
      </c>
      <c r="J18" s="19">
        <f>I18*0.7</f>
        <v>0.7</v>
      </c>
      <c r="K18" s="19">
        <v>1</v>
      </c>
      <c r="L18" s="19">
        <f>$Q18/K18</f>
        <v>1</v>
      </c>
      <c r="M18" s="19">
        <f>L18*0.7</f>
        <v>0.7</v>
      </c>
      <c r="N18" s="19">
        <v>1</v>
      </c>
      <c r="O18" s="19">
        <f>$Q18/N18</f>
        <v>1</v>
      </c>
      <c r="P18" s="19">
        <f>O18*0.7</f>
        <v>0.7</v>
      </c>
      <c r="Q18" s="20">
        <f t="shared" si="1"/>
        <v>1</v>
      </c>
      <c r="R18" s="35" t="s">
        <v>99</v>
      </c>
      <c r="U18" s="21"/>
    </row>
    <row r="19" spans="2:21" ht="15.6" customHeight="1" thickBot="1">
      <c r="B19" s="11"/>
      <c r="C19" s="11"/>
      <c r="D19" s="11"/>
      <c r="E19" s="11"/>
      <c r="F19" s="11"/>
      <c r="G19" s="12" t="s">
        <v>79</v>
      </c>
      <c r="H19" s="25">
        <f>SUM(J3:J18)</f>
        <v>10.900000000000002</v>
      </c>
      <c r="I19" s="13"/>
      <c r="J19" s="13"/>
      <c r="K19" s="25">
        <f>SUM(M3:M18)</f>
        <v>10.900000000000002</v>
      </c>
      <c r="L19" s="13"/>
      <c r="M19" s="13"/>
      <c r="N19" s="25">
        <f>SUM(P3:P18)</f>
        <v>10.900000000000002</v>
      </c>
      <c r="O19" s="13"/>
      <c r="P19" s="13"/>
      <c r="Q19" s="26">
        <f t="shared" si="1"/>
        <v>10.9</v>
      </c>
    </row>
    <row r="20" spans="2:21" ht="14.4" customHeight="1">
      <c r="B20" s="11"/>
      <c r="C20" s="11"/>
      <c r="D20" s="11"/>
      <c r="E20" s="11"/>
      <c r="F20" s="11"/>
      <c r="G20" s="11"/>
      <c r="H20" s="40" t="s">
        <v>94</v>
      </c>
      <c r="I20" s="39"/>
      <c r="J20" s="39"/>
      <c r="K20" s="39"/>
      <c r="L20" s="39"/>
      <c r="M20" s="39"/>
      <c r="N20" s="39"/>
    </row>
    <row r="21" spans="2:21" ht="14.4" customHeight="1">
      <c r="B21" s="11"/>
      <c r="C21" s="11"/>
      <c r="D21" s="11"/>
      <c r="E21" s="11"/>
      <c r="F21" s="11"/>
      <c r="G21" s="11"/>
    </row>
    <row r="22" spans="2:21" ht="14.4" customHeight="1">
      <c r="B22" s="11"/>
      <c r="C22" s="11"/>
      <c r="D22" s="11"/>
      <c r="E22" s="11"/>
      <c r="F22" s="11"/>
      <c r="G22" s="11"/>
    </row>
    <row r="23" spans="2:21" ht="14.4" customHeight="1">
      <c r="B23" s="11"/>
      <c r="C23" s="11"/>
      <c r="D23" s="11"/>
      <c r="E23" s="11"/>
      <c r="F23" s="11"/>
      <c r="G23" s="11"/>
    </row>
    <row r="24" spans="2:21" ht="14.4" customHeight="1">
      <c r="B24" s="11"/>
      <c r="C24" s="11"/>
      <c r="D24" s="11"/>
      <c r="E24" s="11"/>
      <c r="F24" s="11"/>
      <c r="G24" s="11"/>
      <c r="R24" s="27" t="s">
        <v>95</v>
      </c>
    </row>
    <row r="25" spans="2:21" ht="15.75" customHeight="1">
      <c r="B25" s="11"/>
      <c r="C25" s="11"/>
      <c r="D25" s="11"/>
      <c r="E25" s="11"/>
      <c r="F25" s="11"/>
      <c r="G25" s="11"/>
      <c r="R25" s="1">
        <f>MAX(H19,K19,N19)</f>
        <v>10.900000000000002</v>
      </c>
    </row>
    <row r="26" spans="2:21" ht="15.75" customHeight="1">
      <c r="B26" s="11"/>
      <c r="C26" s="11"/>
      <c r="D26" s="11"/>
      <c r="E26" s="11"/>
      <c r="F26" s="11"/>
      <c r="G26" s="11"/>
    </row>
    <row r="27" spans="2:21" ht="15.75" customHeight="1">
      <c r="B27" s="11"/>
      <c r="C27" s="11"/>
      <c r="D27" s="11"/>
      <c r="E27" s="11"/>
      <c r="F27" s="11"/>
      <c r="G27" s="11"/>
    </row>
    <row r="28" spans="2:21" ht="15.75" customHeight="1">
      <c r="B28" s="11"/>
      <c r="C28" s="11"/>
      <c r="D28" s="11"/>
      <c r="E28" s="11"/>
      <c r="F28" s="11"/>
      <c r="G28" s="11"/>
    </row>
    <row r="29" spans="2:21" ht="15.75" customHeight="1">
      <c r="B29" s="11"/>
      <c r="C29" s="11"/>
      <c r="D29" s="11"/>
      <c r="E29" s="11"/>
      <c r="F29" s="11"/>
      <c r="G29" s="11"/>
    </row>
    <row r="30" spans="2:21" ht="15.75" customHeight="1">
      <c r="B30" s="11"/>
      <c r="C30" s="11"/>
      <c r="D30" s="11"/>
      <c r="E30" s="11"/>
      <c r="F30" s="11"/>
      <c r="G30" s="11"/>
    </row>
    <row r="31" spans="2:21" ht="15.75" customHeight="1">
      <c r="B31" s="11"/>
      <c r="C31" s="11"/>
      <c r="D31" s="11"/>
      <c r="E31" s="11"/>
      <c r="F31" s="11"/>
      <c r="G31" s="11"/>
    </row>
    <row r="32" spans="2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H20:N20"/>
  </mergeCells>
  <conditionalFormatting sqref="H3:H18 K3:K18 N3:N18">
    <cfRule type="expression" dxfId="1" priority="1">
      <formula>$E$3&lt;15</formula>
    </cfRule>
  </conditionalFormatting>
  <conditionalFormatting sqref="K1">
    <cfRule type="expression" dxfId="0" priority="2">
      <formula>"K1=R24"</formula>
    </cfRule>
  </conditionalFormatting>
  <hyperlinks>
    <hyperlink ref="R1" r:id="rId1" xr:uid="{00000000-0004-0000-0400-000000000000}"/>
    <hyperlink ref="R3" r:id="rId2" xr:uid="{00000000-0004-0000-0400-000001000000}"/>
    <hyperlink ref="R4" r:id="rId3" xr:uid="{00000000-0004-0000-0400-000002000000}"/>
    <hyperlink ref="R5" r:id="rId4" xr:uid="{00000000-0004-0000-0400-000003000000}"/>
    <hyperlink ref="R6" r:id="rId5" xr:uid="{00000000-0004-0000-0400-000004000000}"/>
    <hyperlink ref="R7" r:id="rId6" xr:uid="{00000000-0004-0000-0400-000005000000}"/>
    <hyperlink ref="R8" r:id="rId7" xr:uid="{00000000-0004-0000-0400-000007000000}"/>
    <hyperlink ref="R9" r:id="rId8" xr:uid="{00000000-0004-0000-0400-000009000000}"/>
    <hyperlink ref="R10" r:id="rId9" xr:uid="{00000000-0004-0000-0400-00000B000000}"/>
    <hyperlink ref="R11" r:id="rId10" xr:uid="{00000000-0004-0000-0400-00000D000000}"/>
    <hyperlink ref="R12" r:id="rId11" xr:uid="{00000000-0004-0000-0400-00000F000000}"/>
    <hyperlink ref="R13" r:id="rId12" xr:uid="{00000000-0004-0000-0400-000011000000}"/>
    <hyperlink ref="R14" r:id="rId13" xr:uid="{00000000-0004-0000-0400-000013000000}"/>
    <hyperlink ref="R15" r:id="rId14" xr:uid="{00000000-0004-0000-0400-000015000000}"/>
    <hyperlink ref="R16" r:id="rId15" xr:uid="{00000000-0004-0000-0400-000017000000}"/>
    <hyperlink ref="R18" r:id="rId16" display="finviz.com" xr:uid="{00000000-0004-0000-0400-00001A000000}"/>
    <hyperlink ref="R17" r:id="rId17" xr:uid="{C974C226-352C-429E-B532-AEFF8F02D0BE}"/>
  </hyperlinks>
  <pageMargins left="0.7" right="0.7" top="0.75" bottom="0.75" header="0" footer="0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template</vt:lpstr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Ievgen Petrash</cp:lastModifiedBy>
  <dcterms:created xsi:type="dcterms:W3CDTF">2020-11-07T20:31:45Z</dcterms:created>
  <dcterms:modified xsi:type="dcterms:W3CDTF">2020-11-09T12:04:35Z</dcterms:modified>
</cp:coreProperties>
</file>