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tokentrove_scrapper/"/>
    </mc:Choice>
  </mc:AlternateContent>
  <xr:revisionPtr revIDLastSave="11" documentId="11_9A5228FEB9388E8C4C8F465C0FE2062CD4EE7B8A" xr6:coauthVersionLast="47" xr6:coauthVersionMax="47" xr10:uidLastSave="{899D3DE7-5714-48B0-9E1F-AA524C95A0E9}"/>
  <bookViews>
    <workbookView xWindow="28680" yWindow="-120" windowWidth="29040" windowHeight="15720" xr2:uid="{00000000-000D-0000-FFFF-FFFF00000000}"/>
  </bookViews>
  <sheets>
    <sheet name="Changes" sheetId="1" r:id="rId1"/>
    <sheet name="Template" sheetId="6" r:id="rId2"/>
    <sheet name="Feb 14" sheetId="2" r:id="rId3"/>
    <sheet name="Feb 12" sheetId="3" r:id="rId4"/>
    <sheet name="Feb 10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6" l="1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L2" i="6"/>
  <c r="K2" i="6"/>
  <c r="I2" i="6"/>
  <c r="H2" i="6"/>
  <c r="F2" i="6"/>
  <c r="E2" i="6"/>
  <c r="C2" i="6"/>
  <c r="B2" i="6"/>
  <c r="M28" i="4"/>
  <c r="J28" i="4"/>
  <c r="G28" i="4"/>
  <c r="D28" i="4"/>
  <c r="M27" i="4"/>
  <c r="J27" i="4"/>
  <c r="G27" i="4"/>
  <c r="D27" i="4"/>
  <c r="M26" i="4"/>
  <c r="J26" i="4"/>
  <c r="G26" i="4"/>
  <c r="D26" i="4"/>
  <c r="M25" i="4"/>
  <c r="J25" i="4"/>
  <c r="G25" i="4"/>
  <c r="D25" i="4"/>
  <c r="M24" i="4"/>
  <c r="J24" i="4"/>
  <c r="G24" i="4"/>
  <c r="D24" i="4"/>
  <c r="M23" i="4"/>
  <c r="J23" i="4"/>
  <c r="G23" i="4"/>
  <c r="D23" i="4"/>
  <c r="M22" i="4"/>
  <c r="J22" i="4"/>
  <c r="G22" i="4"/>
  <c r="D22" i="4"/>
  <c r="M21" i="4"/>
  <c r="J21" i="4"/>
  <c r="G21" i="4"/>
  <c r="D21" i="4"/>
  <c r="M20" i="4"/>
  <c r="J20" i="4"/>
  <c r="G20" i="4"/>
  <c r="D20" i="4"/>
  <c r="M19" i="4"/>
  <c r="J19" i="4"/>
  <c r="G19" i="4"/>
  <c r="D19" i="4"/>
  <c r="M18" i="4"/>
  <c r="J18" i="4"/>
  <c r="G18" i="4"/>
  <c r="D18" i="4"/>
  <c r="M17" i="4"/>
  <c r="J17" i="4"/>
  <c r="G17" i="4"/>
  <c r="D17" i="4"/>
  <c r="M16" i="4"/>
  <c r="J16" i="4"/>
  <c r="G16" i="4"/>
  <c r="D16" i="4"/>
  <c r="M15" i="4"/>
  <c r="J15" i="4"/>
  <c r="G15" i="4"/>
  <c r="D15" i="4"/>
  <c r="M14" i="4"/>
  <c r="J14" i="4"/>
  <c r="G14" i="4"/>
  <c r="D14" i="4"/>
  <c r="M13" i="4"/>
  <c r="J13" i="4"/>
  <c r="G13" i="4"/>
  <c r="D13" i="4"/>
  <c r="M12" i="4"/>
  <c r="J12" i="4"/>
  <c r="G12" i="4"/>
  <c r="D12" i="4"/>
  <c r="M11" i="4"/>
  <c r="J11" i="4"/>
  <c r="G11" i="4"/>
  <c r="D11" i="4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J6" i="4"/>
  <c r="G6" i="4"/>
  <c r="D6" i="4"/>
  <c r="M5" i="4"/>
  <c r="J5" i="4"/>
  <c r="G5" i="4"/>
  <c r="D5" i="4"/>
  <c r="M4" i="4"/>
  <c r="J4" i="4"/>
  <c r="G4" i="4"/>
  <c r="D4" i="4"/>
  <c r="L2" i="4"/>
  <c r="K2" i="4"/>
  <c r="I2" i="4"/>
  <c r="H2" i="4"/>
  <c r="F2" i="4"/>
  <c r="E2" i="4"/>
  <c r="C2" i="4"/>
  <c r="B2" i="4"/>
  <c r="M30" i="3"/>
  <c r="J30" i="3"/>
  <c r="G30" i="3"/>
  <c r="D30" i="3"/>
  <c r="M29" i="3"/>
  <c r="J29" i="3"/>
  <c r="G29" i="3"/>
  <c r="D29" i="3"/>
  <c r="M28" i="3"/>
  <c r="J28" i="3"/>
  <c r="G28" i="3"/>
  <c r="D28" i="3"/>
  <c r="M27" i="3"/>
  <c r="J27" i="3"/>
  <c r="G27" i="3"/>
  <c r="D27" i="3"/>
  <c r="M26" i="3"/>
  <c r="J26" i="3"/>
  <c r="G26" i="3"/>
  <c r="D26" i="3"/>
  <c r="M25" i="3"/>
  <c r="J25" i="3"/>
  <c r="G25" i="3"/>
  <c r="D25" i="3"/>
  <c r="M24" i="3"/>
  <c r="J24" i="3"/>
  <c r="G24" i="3"/>
  <c r="D24" i="3"/>
  <c r="M23" i="3"/>
  <c r="J23" i="3"/>
  <c r="G23" i="3"/>
  <c r="D23" i="3"/>
  <c r="M22" i="3"/>
  <c r="J22" i="3"/>
  <c r="G22" i="3"/>
  <c r="D22" i="3"/>
  <c r="M21" i="3"/>
  <c r="J21" i="3"/>
  <c r="G21" i="3"/>
  <c r="D21" i="3"/>
  <c r="M20" i="3"/>
  <c r="J20" i="3"/>
  <c r="G20" i="3"/>
  <c r="D20" i="3"/>
  <c r="M19" i="3"/>
  <c r="J19" i="3"/>
  <c r="G19" i="3"/>
  <c r="D19" i="3"/>
  <c r="M18" i="3"/>
  <c r="J18" i="3"/>
  <c r="G18" i="3"/>
  <c r="D18" i="3"/>
  <c r="M17" i="3"/>
  <c r="J17" i="3"/>
  <c r="G17" i="3"/>
  <c r="D17" i="3"/>
  <c r="M16" i="3"/>
  <c r="J16" i="3"/>
  <c r="G16" i="3"/>
  <c r="D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J8" i="3"/>
  <c r="G8" i="3"/>
  <c r="D8" i="3"/>
  <c r="M7" i="3"/>
  <c r="J7" i="3"/>
  <c r="G7" i="3"/>
  <c r="D7" i="3"/>
  <c r="M6" i="3"/>
  <c r="J6" i="3"/>
  <c r="G6" i="3"/>
  <c r="D6" i="3"/>
  <c r="M5" i="3"/>
  <c r="J5" i="3"/>
  <c r="G5" i="3"/>
  <c r="D5" i="3"/>
  <c r="M4" i="3"/>
  <c r="J4" i="3"/>
  <c r="G4" i="3"/>
  <c r="D4" i="3"/>
  <c r="L2" i="3"/>
  <c r="K2" i="3"/>
  <c r="I2" i="3"/>
  <c r="H2" i="3"/>
  <c r="F2" i="3"/>
  <c r="E2" i="3"/>
  <c r="C2" i="3"/>
  <c r="B2" i="3"/>
  <c r="M28" i="2"/>
  <c r="J28" i="2"/>
  <c r="G28" i="2"/>
  <c r="D28" i="2"/>
  <c r="M27" i="2"/>
  <c r="J27" i="2"/>
  <c r="G27" i="2"/>
  <c r="D27" i="2"/>
  <c r="M26" i="2"/>
  <c r="J26" i="2"/>
  <c r="G26" i="2"/>
  <c r="D26" i="2"/>
  <c r="M25" i="2"/>
  <c r="J25" i="2"/>
  <c r="G25" i="2"/>
  <c r="D25" i="2"/>
  <c r="M24" i="2"/>
  <c r="J24" i="2"/>
  <c r="G24" i="2"/>
  <c r="D24" i="2"/>
  <c r="M23" i="2"/>
  <c r="J23" i="2"/>
  <c r="G23" i="2"/>
  <c r="D23" i="2"/>
  <c r="M22" i="2"/>
  <c r="J22" i="2"/>
  <c r="G22" i="2"/>
  <c r="D22" i="2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M4" i="2"/>
  <c r="J4" i="2"/>
  <c r="G4" i="2"/>
  <c r="D4" i="2"/>
  <c r="L2" i="2"/>
  <c r="K2" i="2"/>
  <c r="I2" i="2"/>
  <c r="H2" i="2"/>
  <c r="F2" i="2"/>
  <c r="E2" i="2"/>
  <c r="C2" i="2"/>
  <c r="B2" i="2"/>
  <c r="B28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7" i="1"/>
  <c r="C26" i="1"/>
  <c r="C25" i="1"/>
  <c r="C23" i="1"/>
  <c r="C21" i="1"/>
  <c r="C20" i="1"/>
  <c r="C17" i="1"/>
  <c r="C15" i="1"/>
  <c r="C13" i="1"/>
  <c r="C12" i="1"/>
  <c r="C10" i="1"/>
  <c r="C8" i="1"/>
  <c r="C5" i="1"/>
  <c r="B26" i="1"/>
  <c r="B7" i="1"/>
  <c r="C28" i="1"/>
  <c r="C24" i="1"/>
  <c r="C22" i="1"/>
  <c r="C19" i="1"/>
  <c r="C18" i="1"/>
  <c r="C16" i="1"/>
  <c r="C14" i="1"/>
  <c r="C11" i="1"/>
  <c r="C9" i="1"/>
  <c r="C7" i="1"/>
  <c r="C6" i="1"/>
  <c r="C4" i="1"/>
  <c r="B24" i="1"/>
  <c r="B1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B1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8" i="1"/>
  <c r="J26" i="1"/>
  <c r="J25" i="1"/>
  <c r="J23" i="1"/>
  <c r="J21" i="1"/>
  <c r="J19" i="1"/>
  <c r="J18" i="1"/>
  <c r="J16" i="1"/>
  <c r="J14" i="1"/>
  <c r="J12" i="1"/>
  <c r="J10" i="1"/>
  <c r="J8" i="1"/>
  <c r="J6" i="1"/>
  <c r="J4" i="1"/>
  <c r="E22" i="1"/>
  <c r="E10" i="1"/>
  <c r="B22" i="1"/>
  <c r="B20" i="1"/>
  <c r="B14" i="1"/>
  <c r="B10" i="1"/>
  <c r="B6" i="1"/>
  <c r="J27" i="1"/>
  <c r="J24" i="1"/>
  <c r="J22" i="1"/>
  <c r="J20" i="1"/>
  <c r="J17" i="1"/>
  <c r="J15" i="1"/>
  <c r="J13" i="1"/>
  <c r="J11" i="1"/>
  <c r="J9" i="1"/>
  <c r="J7" i="1"/>
  <c r="J5" i="1"/>
  <c r="E24" i="1"/>
  <c r="E18" i="1"/>
  <c r="E14" i="1"/>
  <c r="E9" i="1"/>
  <c r="E4" i="1"/>
  <c r="B27" i="1"/>
  <c r="B21" i="1"/>
  <c r="B19" i="1"/>
  <c r="B17" i="1"/>
  <c r="B13" i="1"/>
  <c r="B9" i="1"/>
  <c r="B5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9" i="1"/>
  <c r="H17" i="1"/>
  <c r="H15" i="1"/>
  <c r="H12" i="1"/>
  <c r="H10" i="1"/>
  <c r="H8" i="1"/>
  <c r="H6" i="1"/>
  <c r="H4" i="1"/>
  <c r="G27" i="1"/>
  <c r="G24" i="1"/>
  <c r="G21" i="1"/>
  <c r="G19" i="1"/>
  <c r="G17" i="1"/>
  <c r="G13" i="1"/>
  <c r="G10" i="1"/>
  <c r="G7" i="1"/>
  <c r="G4" i="1"/>
  <c r="F21" i="1"/>
  <c r="F17" i="1"/>
  <c r="F13" i="1"/>
  <c r="F10" i="1"/>
  <c r="F6" i="1"/>
  <c r="E26" i="1"/>
  <c r="E12" i="1"/>
  <c r="H28" i="1"/>
  <c r="H27" i="1"/>
  <c r="H26" i="1"/>
  <c r="H25" i="1"/>
  <c r="H24" i="1"/>
  <c r="H23" i="1"/>
  <c r="H22" i="1"/>
  <c r="H21" i="1"/>
  <c r="H20" i="1"/>
  <c r="H18" i="1"/>
  <c r="H16" i="1"/>
  <c r="H14" i="1"/>
  <c r="H13" i="1"/>
  <c r="H11" i="1"/>
  <c r="H9" i="1"/>
  <c r="H7" i="1"/>
  <c r="H5" i="1"/>
  <c r="G28" i="1"/>
  <c r="G25" i="1"/>
  <c r="G23" i="1"/>
  <c r="G20" i="1"/>
  <c r="G18" i="1"/>
  <c r="G16" i="1"/>
  <c r="G14" i="1"/>
  <c r="G11" i="1"/>
  <c r="G8" i="1"/>
  <c r="G5" i="1"/>
  <c r="F23" i="1"/>
  <c r="F15" i="1"/>
  <c r="F11" i="1"/>
  <c r="F7" i="1"/>
  <c r="E28" i="1"/>
  <c r="E23" i="1"/>
  <c r="E21" i="1"/>
  <c r="E16" i="1"/>
  <c r="E13" i="1"/>
  <c r="E8" i="1"/>
  <c r="E5" i="1"/>
  <c r="G26" i="1"/>
  <c r="G22" i="1"/>
  <c r="G15" i="1"/>
  <c r="G12" i="1"/>
  <c r="G9" i="1"/>
  <c r="G6" i="1"/>
  <c r="F20" i="1"/>
  <c r="F18" i="1"/>
  <c r="F14" i="1"/>
  <c r="F9" i="1"/>
  <c r="F5" i="1"/>
  <c r="E25" i="1"/>
  <c r="E19" i="1"/>
  <c r="E15" i="1"/>
  <c r="E7" i="1"/>
  <c r="B25" i="1"/>
  <c r="B15" i="1"/>
  <c r="B8" i="1"/>
  <c r="F28" i="1"/>
  <c r="F27" i="1"/>
  <c r="F26" i="1"/>
  <c r="F25" i="1"/>
  <c r="F24" i="1"/>
  <c r="F22" i="1"/>
  <c r="F19" i="1"/>
  <c r="F16" i="1"/>
  <c r="F12" i="1"/>
  <c r="F8" i="1"/>
  <c r="F4" i="1"/>
  <c r="E27" i="1"/>
  <c r="E20" i="1"/>
  <c r="E17" i="1"/>
  <c r="E11" i="1"/>
  <c r="E6" i="1"/>
  <c r="B23" i="1"/>
  <c r="B16" i="1"/>
  <c r="B11" i="1"/>
  <c r="B4" i="1"/>
</calcChain>
</file>

<file path=xl/sharedStrings.xml><?xml version="1.0" encoding="utf-8"?>
<sst xmlns="http://schemas.openxmlformats.org/spreadsheetml/2006/main" count="226" uniqueCount="61">
  <si>
    <t>GODS Price:</t>
  </si>
  <si>
    <t>Meteorite</t>
  </si>
  <si>
    <t>Shadow</t>
  </si>
  <si>
    <t>Gold</t>
  </si>
  <si>
    <t>Diamond</t>
  </si>
  <si>
    <t>Quality copies owned (Met = 0)</t>
  </si>
  <si>
    <t>Totals:</t>
  </si>
  <si>
    <t>Card</t>
  </si>
  <si>
    <t>ETH</t>
  </si>
  <si>
    <t>GODS</t>
  </si>
  <si>
    <t>Price Diff</t>
  </si>
  <si>
    <t>ETH2</t>
  </si>
  <si>
    <t>GODS3</t>
  </si>
  <si>
    <t>Price Diff2</t>
  </si>
  <si>
    <t>ETH3</t>
  </si>
  <si>
    <t>GODS4</t>
  </si>
  <si>
    <t>Price Diff3</t>
  </si>
  <si>
    <t>ETH4</t>
  </si>
  <si>
    <t>GODS5</t>
  </si>
  <si>
    <t>Price Diff4</t>
  </si>
  <si>
    <t>Rapture Dance</t>
  </si>
  <si>
    <t>Cutthroat Insight</t>
  </si>
  <si>
    <t>Blade Borrower</t>
  </si>
  <si>
    <t>Scavenger Impling</t>
  </si>
  <si>
    <t>Stoneskin Poison</t>
  </si>
  <si>
    <t>Fighting Fair</t>
  </si>
  <si>
    <t>Guild Enforcer</t>
  </si>
  <si>
    <t>Crooked Quartermaster</t>
  </si>
  <si>
    <t>Unexpected Gift</t>
  </si>
  <si>
    <t>Witherfingers</t>
  </si>
  <si>
    <t>Mugging</t>
  </si>
  <si>
    <t>Encumbered Looter</t>
  </si>
  <si>
    <t>Candy Chain</t>
  </si>
  <si>
    <t>Sleep Dart</t>
  </si>
  <si>
    <t>Ember Oni</t>
  </si>
  <si>
    <t>Armor Lurker</t>
  </si>
  <si>
    <t>Golden Curse</t>
  </si>
  <si>
    <t>Abyss Watcher</t>
  </si>
  <si>
    <t>Patient Pickpocket</t>
  </si>
  <si>
    <t>Hunting Trap</t>
  </si>
  <si>
    <t>Lightfoot informant</t>
  </si>
  <si>
    <t>Umber Arrow</t>
  </si>
  <si>
    <t>Bound By Her Will</t>
  </si>
  <si>
    <t>Walk the Plank</t>
  </si>
  <si>
    <t>Double Dealer</t>
  </si>
  <si>
    <t>Period:</t>
  </si>
  <si>
    <t>Feb 10</t>
  </si>
  <si>
    <t>Feb 14</t>
  </si>
  <si>
    <t>Older periods:</t>
  </si>
  <si>
    <t>EPD</t>
  </si>
  <si>
    <t>GPD</t>
  </si>
  <si>
    <t>PD</t>
  </si>
  <si>
    <t>EPD2</t>
  </si>
  <si>
    <t>GPD2</t>
  </si>
  <si>
    <t>PD2</t>
  </si>
  <si>
    <t>EPD3</t>
  </si>
  <si>
    <t>GPD3</t>
  </si>
  <si>
    <t>PD3</t>
  </si>
  <si>
    <t>EPD4</t>
  </si>
  <si>
    <t>GPD4</t>
  </si>
  <si>
    <t>PD4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</si>
</sst>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r.&quot;;\-#,##0.00\ &quot;kr.&quot;"/>
    <numFmt numFmtId="164" formatCode="#,##0%"/>
    <numFmt numFmtId="165" formatCode="#,##0.00%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92D050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7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7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7" fontId="1" fillId="2" borderId="5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7" fontId="1" fillId="0" borderId="9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1" fillId="0" borderId="2" xfId="0" applyNumberFormat="1" applyFont="1" applyBorder="1" applyAlignment="1">
      <alignment horizontal="center"/>
    </xf>
    <xf numFmtId="3" fontId="1" fillId="2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2" borderId="5" xfId="0" applyNumberFormat="1" applyFont="1" applyFill="1" applyBorder="1" applyAlignment="1">
      <alignment horizontal="right"/>
    </xf>
    <xf numFmtId="7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left"/>
    </xf>
    <xf numFmtId="7" fontId="1" fillId="0" borderId="2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2" borderId="5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right"/>
    </xf>
    <xf numFmtId="166" fontId="1" fillId="2" borderId="6" xfId="0" applyNumberFormat="1" applyFont="1" applyFill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right"/>
    </xf>
    <xf numFmtId="166" fontId="1" fillId="2" borderId="5" xfId="0" applyNumberFormat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6" fontId="1" fillId="0" borderId="8" xfId="0" applyNumberFormat="1" applyFont="1" applyBorder="1" applyAlignment="1">
      <alignment horizontal="left"/>
    </xf>
    <xf numFmtId="166" fontId="1" fillId="0" borderId="9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3" fontId="0" fillId="0" borderId="14" xfId="0" applyNumberFormat="1" applyBorder="1"/>
    <xf numFmtId="3" fontId="1" fillId="0" borderId="14" xfId="0" applyNumberFormat="1" applyFont="1" applyBorder="1" applyAlignment="1">
      <alignment horizontal="right"/>
    </xf>
  </cellXfs>
  <cellStyles count="1">
    <cellStyle name="Normal" xfId="0" builtinId="0"/>
  </cellStyles>
  <dxfs count="15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224" displayName="Table224" ref="A3:M28" totalsRowShown="0">
  <autoFilter ref="A3:M28" xr:uid="{00000000-0009-0000-0100-000006000000}"/>
  <tableColumns count="13">
    <tableColumn id="1" xr3:uid="{00000000-0010-0000-0000-000001000000}" name="Card"/>
    <tableColumn id="2" xr3:uid="{00000000-0010-0000-0000-000002000000}" name="EPD"/>
    <tableColumn id="3" xr3:uid="{00000000-0010-0000-0000-000003000000}" name="GPD"/>
    <tableColumn id="4" xr3:uid="{00000000-0010-0000-0000-000004000000}" name="PD"/>
    <tableColumn id="5" xr3:uid="{00000000-0010-0000-0000-000005000000}" name="EPD2"/>
    <tableColumn id="6" xr3:uid="{00000000-0010-0000-0000-000006000000}" name="GPD2"/>
    <tableColumn id="7" xr3:uid="{00000000-0010-0000-0000-000007000000}" name="PD2"/>
    <tableColumn id="8" xr3:uid="{00000000-0010-0000-0000-000008000000}" name="EPD3"/>
    <tableColumn id="9" xr3:uid="{00000000-0010-0000-0000-000009000000}" name="GPD3"/>
    <tableColumn id="10" xr3:uid="{00000000-0010-0000-0000-00000A000000}" name="PD3"/>
    <tableColumn id="11" xr3:uid="{00000000-0010-0000-0000-00000B000000}" name="EPD4"/>
    <tableColumn id="12" xr3:uid="{00000000-0010-0000-0000-00000C000000}" name="GPD4"/>
    <tableColumn id="13" xr3:uid="{00000000-0010-0000-0000-00000D000000}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2256" displayName="Table2256" ref="A3:M28" totalsRowShown="0">
  <autoFilter ref="A3:M28" xr:uid="{00000000-0009-0000-0100-000001000000}"/>
  <tableColumns count="13">
    <tableColumn id="1" xr3:uid="{00000000-0010-0000-0500-000001000000}" name="Card"/>
    <tableColumn id="2" xr3:uid="{00000000-0010-0000-0500-000002000000}" name="ETH"/>
    <tableColumn id="3" xr3:uid="{00000000-0010-0000-0500-000003000000}" name="GODS"/>
    <tableColumn id="4" xr3:uid="{00000000-0010-0000-0500-000004000000}" name="Price Diff"/>
    <tableColumn id="5" xr3:uid="{00000000-0010-0000-0500-000005000000}" name="ETH2"/>
    <tableColumn id="6" xr3:uid="{00000000-0010-0000-0500-000006000000}" name="GODS3"/>
    <tableColumn id="7" xr3:uid="{00000000-0010-0000-0500-000007000000}" name="Price Diff2"/>
    <tableColumn id="8" xr3:uid="{00000000-0010-0000-0500-000008000000}" name="ETH3"/>
    <tableColumn id="9" xr3:uid="{00000000-0010-0000-0500-000009000000}" name="GODS4"/>
    <tableColumn id="10" xr3:uid="{00000000-0010-0000-0500-00000A000000}" name="Price Diff3"/>
    <tableColumn id="11" xr3:uid="{00000000-0010-0000-0500-00000B000000}" name="ETH4"/>
    <tableColumn id="12" xr3:uid="{00000000-0010-0000-0500-00000C000000}" name="GODS5"/>
    <tableColumn id="13" xr3:uid="{00000000-0010-0000-0500-00000D000000}" name="Price Diff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2567" displayName="Table22567" ref="A3:M28" totalsRowShown="0" headerRowDxfId="1" dataDxfId="0">
  <autoFilter ref="A3:M28" xr:uid="{00000000-0009-0000-0100-000005000000}"/>
  <tableColumns count="13">
    <tableColumn id="1" xr3:uid="{00000000-0010-0000-0100-000001000000}" name="Card" dataDxfId="14"/>
    <tableColumn id="2" xr3:uid="{00000000-0010-0000-0100-000002000000}" name="ETH" dataDxfId="13"/>
    <tableColumn id="3" xr3:uid="{00000000-0010-0000-0100-000003000000}" name="GODS" dataDxfId="12"/>
    <tableColumn id="4" xr3:uid="{00000000-0010-0000-0100-000004000000}" name="Price Diff" dataDxfId="11"/>
    <tableColumn id="5" xr3:uid="{00000000-0010-0000-0100-000005000000}" name="ETH2" dataDxfId="10"/>
    <tableColumn id="6" xr3:uid="{00000000-0010-0000-0100-000006000000}" name="GODS3" dataDxfId="9"/>
    <tableColumn id="7" xr3:uid="{00000000-0010-0000-0100-000007000000}" name="Price Diff2" dataDxfId="8"/>
    <tableColumn id="8" xr3:uid="{00000000-0010-0000-0100-000008000000}" name="ETH3" dataDxfId="7"/>
    <tableColumn id="9" xr3:uid="{00000000-0010-0000-0100-000009000000}" name="GODS4" dataDxfId="6"/>
    <tableColumn id="10" xr3:uid="{00000000-0010-0000-0100-00000A000000}" name="Price Diff3" dataDxfId="5"/>
    <tableColumn id="11" xr3:uid="{00000000-0010-0000-0100-00000B000000}" name="ETH4" dataDxfId="4"/>
    <tableColumn id="12" xr3:uid="{00000000-0010-0000-0100-00000C000000}" name="GODS5" dataDxfId="3"/>
    <tableColumn id="13" xr3:uid="{00000000-0010-0000-0100-00000D000000}" name="Price Diff4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25" displayName="Table225" ref="A3:M30" totalsRowShown="0">
  <autoFilter ref="A3:M30" xr:uid="{00000000-0009-0000-0100-000004000000}"/>
  <tableColumns count="13">
    <tableColumn id="1" xr3:uid="{00000000-0010-0000-0200-000001000000}" name="Card"/>
    <tableColumn id="2" xr3:uid="{00000000-0010-0000-0200-000002000000}" name="ETH"/>
    <tableColumn id="3" xr3:uid="{00000000-0010-0000-0200-000003000000}" name="GODS"/>
    <tableColumn id="4" xr3:uid="{00000000-0010-0000-0200-000004000000}" name="Price Diff"/>
    <tableColumn id="5" xr3:uid="{00000000-0010-0000-0200-000005000000}" name="ETH2"/>
    <tableColumn id="6" xr3:uid="{00000000-0010-0000-0200-000006000000}" name="GODS3"/>
    <tableColumn id="7" xr3:uid="{00000000-0010-0000-0200-000007000000}" name="Price Diff2"/>
    <tableColumn id="8" xr3:uid="{00000000-0010-0000-0200-000008000000}" name="ETH3"/>
    <tableColumn id="9" xr3:uid="{00000000-0010-0000-0200-000009000000}" name="GODS4"/>
    <tableColumn id="10" xr3:uid="{00000000-0010-0000-0200-00000A000000}" name="Price Diff3"/>
    <tableColumn id="11" xr3:uid="{00000000-0010-0000-0200-00000B000000}" name="ETH4"/>
    <tableColumn id="12" xr3:uid="{00000000-0010-0000-0200-00000C000000}" name="GODS5"/>
    <tableColumn id="13" xr3:uid="{00000000-0010-0000-0200-00000D000000}" name="Price Diff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2" displayName="Table22" ref="A3:M28" totalsRowShown="0">
  <autoFilter ref="A3:M28" xr:uid="{00000000-0009-0000-0100-000003000000}"/>
  <tableColumns count="13">
    <tableColumn id="1" xr3:uid="{00000000-0010-0000-0300-000001000000}" name="Card"/>
    <tableColumn id="2" xr3:uid="{00000000-0010-0000-0300-000002000000}" name="ETH"/>
    <tableColumn id="3" xr3:uid="{00000000-0010-0000-0300-000003000000}" name="GODS"/>
    <tableColumn id="4" xr3:uid="{00000000-0010-0000-0300-000004000000}" name="Price Diff"/>
    <tableColumn id="5" xr3:uid="{00000000-0010-0000-0300-000005000000}" name="ETH2"/>
    <tableColumn id="6" xr3:uid="{00000000-0010-0000-0300-000006000000}" name="GODS3"/>
    <tableColumn id="7" xr3:uid="{00000000-0010-0000-0300-000007000000}" name="Price Diff2"/>
    <tableColumn id="8" xr3:uid="{00000000-0010-0000-0300-000008000000}" name="ETH3"/>
    <tableColumn id="9" xr3:uid="{00000000-0010-0000-0300-000009000000}" name="GODS4"/>
    <tableColumn id="10" xr3:uid="{00000000-0010-0000-0300-00000A000000}" name="Price Diff3"/>
    <tableColumn id="11" xr3:uid="{00000000-0010-0000-0300-00000B000000}" name="ETH4"/>
    <tableColumn id="12" xr3:uid="{00000000-0010-0000-0300-00000C000000}" name="GODS5"/>
    <tableColumn id="13" xr3:uid="{00000000-0010-0000-0300-00000D000000}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8"/>
  <sheetViews>
    <sheetView tabSelected="1" workbookViewId="0">
      <selection activeCell="P26" sqref="P26"/>
    </sheetView>
  </sheetViews>
  <sheetFormatPr defaultRowHeight="15" x14ac:dyDescent="0.25"/>
  <cols>
    <col min="1" max="1" width="22.28515625" style="45" bestFit="1" customWidth="1"/>
    <col min="2" max="2" width="10" style="23" bestFit="1" customWidth="1"/>
    <col min="3" max="3" width="9.42578125" style="23" bestFit="1" customWidth="1"/>
    <col min="4" max="4" width="10" style="23" bestFit="1" customWidth="1"/>
    <col min="5" max="5" width="10.140625" style="23" bestFit="1" customWidth="1"/>
    <col min="6" max="6" width="12.140625" style="23" bestFit="1" customWidth="1"/>
    <col min="7" max="7" width="9.28515625" style="30" bestFit="1" customWidth="1"/>
    <col min="8" max="8" width="10.140625" style="30" bestFit="1" customWidth="1"/>
    <col min="9" max="9" width="10.42578125" style="30" bestFit="1" customWidth="1"/>
    <col min="10" max="10" width="9.28515625" style="30" bestFit="1" customWidth="1"/>
    <col min="11" max="11" width="10.140625" style="30" bestFit="1" customWidth="1"/>
    <col min="12" max="12" width="10.42578125" style="30" bestFit="1" customWidth="1"/>
    <col min="13" max="13" width="9.28515625" style="30" bestFit="1" customWidth="1"/>
  </cols>
  <sheetData>
    <row r="1" spans="1:13" ht="18.75" customHeight="1" x14ac:dyDescent="0.25">
      <c r="A1" s="33"/>
      <c r="B1" s="2" t="s">
        <v>45</v>
      </c>
      <c r="C1" s="2" t="s">
        <v>46</v>
      </c>
      <c r="D1" s="34" t="s">
        <v>47</v>
      </c>
      <c r="F1" s="2" t="s">
        <v>48</v>
      </c>
      <c r="G1" s="26"/>
      <c r="H1" s="26"/>
      <c r="I1" s="26"/>
      <c r="J1" s="26"/>
      <c r="K1" s="26"/>
      <c r="L1" s="26"/>
      <c r="M1" s="26"/>
    </row>
    <row r="2" spans="1:13" ht="18.75" customHeight="1" x14ac:dyDescent="0.25">
      <c r="A2" s="35"/>
      <c r="B2" s="46" t="s">
        <v>1</v>
      </c>
      <c r="C2" s="47"/>
      <c r="D2" s="48"/>
      <c r="E2" s="46" t="s">
        <v>2</v>
      </c>
      <c r="F2" s="47"/>
      <c r="G2" s="49"/>
      <c r="H2" s="50" t="s">
        <v>3</v>
      </c>
      <c r="I2" s="51"/>
      <c r="J2" s="49"/>
      <c r="K2" s="50" t="s">
        <v>4</v>
      </c>
      <c r="L2" s="51"/>
      <c r="M2" s="49"/>
    </row>
    <row r="3" spans="1:13" ht="18.75" customHeight="1" x14ac:dyDescent="0.25">
      <c r="A3" s="33" t="s">
        <v>7</v>
      </c>
      <c r="B3" s="2" t="s">
        <v>49</v>
      </c>
      <c r="C3" s="36" t="s">
        <v>50</v>
      </c>
      <c r="D3" s="37" t="s">
        <v>51</v>
      </c>
      <c r="E3" s="1" t="s">
        <v>52</v>
      </c>
      <c r="F3" s="2" t="s">
        <v>53</v>
      </c>
      <c r="G3" s="26" t="s">
        <v>54</v>
      </c>
      <c r="H3" s="26" t="s">
        <v>55</v>
      </c>
      <c r="I3" s="38" t="s">
        <v>56</v>
      </c>
      <c r="J3" s="39" t="s">
        <v>57</v>
      </c>
      <c r="K3" s="33" t="s">
        <v>58</v>
      </c>
      <c r="L3" s="38" t="s">
        <v>59</v>
      </c>
      <c r="M3" s="39" t="s">
        <v>60</v>
      </c>
    </row>
    <row r="4" spans="1:13" ht="18.75" customHeight="1" x14ac:dyDescent="0.25">
      <c r="A4" s="40" t="s">
        <v>20</v>
      </c>
      <c r="B4" s="41">
        <f t="shared" ref="B4:B28" ca="1" si="0">IFERROR(IF(INDIRECT("'" &amp; $C$1 &amp; "'!B" &amp; ROW()) = 0, "", (INDIRECT("'" &amp; $D$1 &amp; "'!B" &amp; ROW()) - INDIRECT("'" &amp; $C$1 &amp; "'!B" &amp; ROW())) / INDIRECT("'" &amp; $C$1 &amp; "'!B" &amp; ROW())),"")</f>
        <v>0</v>
      </c>
      <c r="C4" s="42">
        <f t="shared" ref="C4:C28" ca="1" si="1">IFERROR(IF(INDIRECT("'" &amp; $C$1 &amp; "'!C" &amp; ROW()) = 0, "", (INDIRECT("'" &amp; $D$1 &amp; "'!C" &amp; ROW()) - INDIRECT("'" &amp; $C$1 &amp; "'!C" &amp; ROW())) / INDIRECT("'" &amp; $C$1 &amp; "'!C" &amp; ROW())),"")</f>
        <v>-0.12499999999999993</v>
      </c>
      <c r="D4" s="43">
        <f t="shared" ref="D4:D28" ca="1" si="2">IFERROR(INDIRECT("'" &amp; $D$1 &amp; "'!D" &amp; ROW()) - INDIRECT("'" &amp; $C$1 &amp; "'!D" &amp; ROW()), "")</f>
        <v>0.1071428571428571</v>
      </c>
      <c r="E4" s="44">
        <f t="shared" ref="E4:E28" ca="1" si="3">IFERROR(IF(INDIRECT("'" &amp; $C$1 &amp; "'!E" &amp; ROW()) = 0, "", (INDIRECT("'" &amp; $D$1 &amp; "'!E" &amp; ROW()) - INDIRECT("'" &amp; $C$1 &amp; "'!E" &amp; ROW())) / INDIRECT("'" &amp; $C$1 &amp; "'!E" &amp; ROW())),"")</f>
        <v>7.3170731707317138E-2</v>
      </c>
      <c r="F4" s="42">
        <f t="shared" ref="F4:F28" ca="1" si="4">IFERROR(IF(INDIRECT("'" &amp; $C$1 &amp; "'!F" &amp; ROW()) = 0, "", (INDIRECT("'" &amp; $D$1 &amp; "'!F" &amp; ROW()) - INDIRECT("'" &amp; $C$1 &amp; "'!F" &amp; ROW())) / INDIRECT("'" &amp; $C$1 &amp; "'!F" &amp; ROW())),"")</f>
        <v>0.41176470588235281</v>
      </c>
      <c r="G4" s="43">
        <f t="shared" ref="G4:G28" ca="1" si="5">IFERROR(INDIRECT("'" &amp; $D$1 &amp; "'!G" &amp; ROW()) - INDIRECT("'" &amp; $C$1 &amp; "'!G" &amp; ROW()), "")</f>
        <v>-0.28921568627450961</v>
      </c>
      <c r="H4" s="44">
        <f t="shared" ref="H4:H28" ca="1" si="6">IFERROR(IF(INDIRECT("'" &amp; $C$1 &amp; "'!H" &amp; ROW()) = 0, "", (INDIRECT("'" &amp; $D$1 &amp; "'!H" &amp; ROW()) - INDIRECT("'" &amp; $C$1 &amp; "'!H" &amp; ROW())) / INDIRECT("'" &amp; $C$1 &amp; "'!H" &amp; ROW())),"")</f>
        <v>5.4166666666666627E-2</v>
      </c>
      <c r="I4" s="42">
        <f t="shared" ref="I4:I28" ca="1" si="7">IFERROR(IF(INDIRECT("'" &amp; $C$1 &amp; "'!I" &amp; ROW()) = 0, "", (INDIRECT("'" &amp; $D$1 &amp; "'!I" &amp; ROW()) - INDIRECT("'" &amp; $C$1 &amp; "'!I" &amp; ROW())) / INDIRECT("'" &amp; $C$1 &amp; "'!I" &amp; ROW())),"")</f>
        <v>-7.3313782991202336E-2</v>
      </c>
      <c r="J4" s="43">
        <f t="shared" ref="J4:J28" ca="1" si="8">IFERROR(INDIRECT("'" &amp; $D$1 &amp; "'!J" &amp; ROW()) - INDIRECT("'" &amp; $C$1 &amp; "'!J" &amp; ROW()), "")</f>
        <v>9.682059467686252E-2</v>
      </c>
      <c r="K4" s="44">
        <f t="shared" ref="K4:K28" ca="1" si="9">IFERROR(IF(INDIRECT("'" &amp; $C$1 &amp; "'!K" &amp; ROW()) = 0, "", (INDIRECT("'" &amp; $D$1 &amp; "'!K" &amp; ROW()) - INDIRECT("'" &amp; $C$1 &amp; "'!K" &amp; ROW())) / INDIRECT("'" &amp; $C$1 &amp; "'!K" &amp; ROW())),"")</f>
        <v>0.10169491525423717</v>
      </c>
      <c r="L4" s="42">
        <f t="shared" ref="L4:L28" ca="1" si="10">IFERROR(IF(INDIRECT("'" &amp; $C$1 &amp; "'!L" &amp; ROW()) = 0, "", (INDIRECT("'" &amp; $D$1 &amp; "'!L" &amp; ROW()) - INDIRECT("'" &amp; $C$1 &amp; "'!L" &amp; ROW())) / INDIRECT("'" &amp; $C$1 &amp; "'!L" &amp; ROW())),"")</f>
        <v>1.3020833333333403E-2</v>
      </c>
      <c r="M4" s="43">
        <f t="shared" ref="M4:M28" ca="1" si="11">IFERROR(INDIRECT("'" &amp; $D$1 &amp; "'!M" &amp; ROW()) - INDIRECT("'" &amp; $C$1 &amp; "'!M" &amp; ROW()), "")</f>
        <v>6.3884091152527717E-2</v>
      </c>
    </row>
    <row r="5" spans="1:13" ht="18.75" customHeight="1" x14ac:dyDescent="0.25">
      <c r="A5" s="40" t="s">
        <v>21</v>
      </c>
      <c r="B5" s="41">
        <f t="shared" ca="1" si="0"/>
        <v>0.28571428571428553</v>
      </c>
      <c r="C5" s="42">
        <f t="shared" ca="1" si="1"/>
        <v>0</v>
      </c>
      <c r="D5" s="43">
        <f t="shared" ca="1" si="2"/>
        <v>0.24999999999999986</v>
      </c>
      <c r="E5" s="44">
        <f t="shared" ca="1" si="3"/>
        <v>-7.4074074074074139E-2</v>
      </c>
      <c r="F5" s="42">
        <f t="shared" ca="1" si="4"/>
        <v>2.0408163265306142E-2</v>
      </c>
      <c r="G5" s="43">
        <f t="shared" ca="1" si="5"/>
        <v>-0.10204081632653071</v>
      </c>
      <c r="H5" s="44">
        <f t="shared" ca="1" si="6"/>
        <v>-0.16761363636363633</v>
      </c>
      <c r="I5" s="42">
        <f t="shared" ca="1" si="7"/>
        <v>0.86559139784946237</v>
      </c>
      <c r="J5" s="43">
        <f t="shared" ca="1" si="8"/>
        <v>-1.0480927148213566</v>
      </c>
      <c r="K5" s="44">
        <f t="shared" ca="1" si="9"/>
        <v>0.10699588477366245</v>
      </c>
      <c r="L5" s="42">
        <f t="shared" ca="1" si="10"/>
        <v>1.8166804293971977E-2</v>
      </c>
      <c r="M5" s="43">
        <f t="shared" ca="1" si="11"/>
        <v>7.0025844465741394E-2</v>
      </c>
    </row>
    <row r="6" spans="1:13" ht="18.75" customHeight="1" x14ac:dyDescent="0.25">
      <c r="A6" s="40" t="s">
        <v>22</v>
      </c>
      <c r="B6" s="41">
        <f t="shared" ca="1" si="0"/>
        <v>-0.11111111111111106</v>
      </c>
      <c r="C6" s="42">
        <f t="shared" ca="1" si="1"/>
        <v>9.090909090909087E-2</v>
      </c>
      <c r="D6" s="43">
        <f t="shared" ca="1" si="2"/>
        <v>-0.15151515151515146</v>
      </c>
      <c r="E6" s="44">
        <f t="shared" ca="1" si="3"/>
        <v>0.13207547169811309</v>
      </c>
      <c r="F6" s="42">
        <f t="shared" ca="1" si="4"/>
        <v>0.10000000000000009</v>
      </c>
      <c r="G6" s="43">
        <f t="shared" ca="1" si="5"/>
        <v>2.5757575757575604E-2</v>
      </c>
      <c r="H6" s="44">
        <f t="shared" ca="1" si="6"/>
        <v>-9.7178683385579959E-2</v>
      </c>
      <c r="I6" s="42">
        <f t="shared" ca="1" si="7"/>
        <v>1.8018018018018035E-2</v>
      </c>
      <c r="J6" s="43">
        <f t="shared" ca="1" si="8"/>
        <v>-0.10840043583406418</v>
      </c>
      <c r="K6" s="44">
        <f t="shared" ca="1" si="9"/>
        <v>9.530386740331484E-2</v>
      </c>
      <c r="L6" s="42">
        <f t="shared" ca="1" si="10"/>
        <v>2.3878437047756877E-2</v>
      </c>
      <c r="M6" s="43">
        <f t="shared" ca="1" si="11"/>
        <v>7.3091182441588645E-2</v>
      </c>
    </row>
    <row r="7" spans="1:13" ht="18.75" customHeight="1" x14ac:dyDescent="0.25">
      <c r="A7" s="40" t="s">
        <v>23</v>
      </c>
      <c r="B7" s="41">
        <f t="shared" ca="1" si="0"/>
        <v>-0.20000000000000004</v>
      </c>
      <c r="C7" s="42">
        <f t="shared" ca="1" si="1"/>
        <v>-0.28571428571428575</v>
      </c>
      <c r="D7" s="43">
        <f t="shared" ca="1" si="2"/>
        <v>8.5714285714285715E-2</v>
      </c>
      <c r="E7" s="44">
        <f t="shared" ca="1" si="3"/>
        <v>4.7619047619047665E-2</v>
      </c>
      <c r="F7" s="42">
        <f t="shared" ca="1" si="4"/>
        <v>0.24489795918367346</v>
      </c>
      <c r="G7" s="43">
        <f t="shared" ca="1" si="5"/>
        <v>-0.13583138173302103</v>
      </c>
      <c r="H7" s="44">
        <f t="shared" ca="1" si="6"/>
        <v>0.10427807486631006</v>
      </c>
      <c r="I7" s="42">
        <f t="shared" ca="1" si="7"/>
        <v>0.29639889196675895</v>
      </c>
      <c r="J7" s="43">
        <f t="shared" ca="1" si="8"/>
        <v>-0.15353244785377756</v>
      </c>
      <c r="K7" s="44">
        <f t="shared" ca="1" si="9"/>
        <v>9.5009980039920117E-2</v>
      </c>
      <c r="L7" s="42">
        <f t="shared" ca="1" si="10"/>
        <v>1.831750339213023E-2</v>
      </c>
      <c r="M7" s="43">
        <f t="shared" ca="1" si="11"/>
        <v>6.3995554298039201E-2</v>
      </c>
    </row>
    <row r="8" spans="1:13" ht="18.75" customHeight="1" x14ac:dyDescent="0.25">
      <c r="A8" s="40" t="s">
        <v>24</v>
      </c>
      <c r="B8" s="41">
        <f t="shared" ca="1" si="0"/>
        <v>5.8823529411764594E-2</v>
      </c>
      <c r="C8" s="42">
        <f t="shared" ca="1" si="1"/>
        <v>-4.7619047619047533E-2</v>
      </c>
      <c r="D8" s="43">
        <f t="shared" ca="1" si="2"/>
        <v>9.0476190476190294E-2</v>
      </c>
      <c r="E8" s="44">
        <f t="shared" ca="1" si="3"/>
        <v>9.7222222222222307E-2</v>
      </c>
      <c r="F8" s="42">
        <f t="shared" ca="1" si="4"/>
        <v>-0.20618556701030924</v>
      </c>
      <c r="G8" s="43">
        <f t="shared" ca="1" si="5"/>
        <v>0.28370598473691261</v>
      </c>
      <c r="H8" s="44">
        <f t="shared" ca="1" si="6"/>
        <v>-8.2644628099173018E-3</v>
      </c>
      <c r="I8" s="42">
        <f t="shared" ca="1" si="7"/>
        <v>8.5239085239085272E-2</v>
      </c>
      <c r="J8" s="43">
        <f t="shared" ca="1" si="8"/>
        <v>-6.502258226396157E-2</v>
      </c>
      <c r="K8" s="44">
        <f t="shared" ca="1" si="9"/>
        <v>0.10597572362278242</v>
      </c>
      <c r="L8" s="42">
        <f t="shared" ca="1" si="10"/>
        <v>1.8239492466296626E-2</v>
      </c>
      <c r="M8" s="43">
        <f t="shared" ca="1" si="11"/>
        <v>7.3181856361835107E-2</v>
      </c>
    </row>
    <row r="9" spans="1:13" ht="18.75" customHeight="1" x14ac:dyDescent="0.25">
      <c r="A9" s="40" t="s">
        <v>25</v>
      </c>
      <c r="B9" s="41">
        <f t="shared" ca="1" si="0"/>
        <v>-0.10000000000000009</v>
      </c>
      <c r="C9" s="42">
        <f t="shared" ca="1" si="1"/>
        <v>0</v>
      </c>
      <c r="D9" s="43">
        <f t="shared" ca="1" si="2"/>
        <v>-0.10000000000000009</v>
      </c>
      <c r="E9" s="44">
        <f t="shared" ca="1" si="3"/>
        <v>1.0980392156862746</v>
      </c>
      <c r="F9" s="42">
        <f t="shared" ca="1" si="4"/>
        <v>0.59259259259259245</v>
      </c>
      <c r="G9" s="43">
        <f t="shared" ca="1" si="5"/>
        <v>0.29974160206718359</v>
      </c>
      <c r="H9" s="44">
        <f t="shared" ca="1" si="6"/>
        <v>-0.54620462046204621</v>
      </c>
      <c r="I9" s="42">
        <f t="shared" ca="1" si="7"/>
        <v>-0.10313901345291485</v>
      </c>
      <c r="J9" s="43">
        <f t="shared" ca="1" si="8"/>
        <v>-0.44749626307922258</v>
      </c>
      <c r="K9" s="44">
        <f t="shared" ca="1" si="9"/>
        <v>0.10303797468354431</v>
      </c>
      <c r="L9" s="42">
        <f t="shared" ca="1" si="10"/>
        <v>1.8459171901038299E-2</v>
      </c>
      <c r="M9" s="43">
        <f t="shared" ca="1" si="11"/>
        <v>8.4099753553404336E-2</v>
      </c>
    </row>
    <row r="10" spans="1:13" ht="18.75" customHeight="1" x14ac:dyDescent="0.25">
      <c r="A10" s="40" t="s">
        <v>26</v>
      </c>
      <c r="B10" s="41">
        <f t="shared" ca="1" si="0"/>
        <v>-7.142857142857148E-2</v>
      </c>
      <c r="C10" s="42">
        <f t="shared" ca="1" si="1"/>
        <v>-6.6666666666666541E-2</v>
      </c>
      <c r="D10" s="43">
        <f t="shared" ca="1" si="2"/>
        <v>-4.7619047619049393E-3</v>
      </c>
      <c r="E10" s="44">
        <f t="shared" ca="1" si="3"/>
        <v>0.16161616161616155</v>
      </c>
      <c r="F10" s="42">
        <f t="shared" ca="1" si="4"/>
        <v>1.6528925619834725E-2</v>
      </c>
      <c r="G10" s="43">
        <f t="shared" ca="1" si="5"/>
        <v>0.11677753141167767</v>
      </c>
      <c r="H10" s="44">
        <f t="shared" ca="1" si="6"/>
        <v>9.7847358121330719E-2</v>
      </c>
      <c r="I10" s="42">
        <f t="shared" ca="1" si="7"/>
        <v>1.5999999999999945E-2</v>
      </c>
      <c r="J10" s="43">
        <f t="shared" ca="1" si="8"/>
        <v>6.5864566929133908E-2</v>
      </c>
      <c r="K10" s="44">
        <f t="shared" ca="1" si="9"/>
        <v>0.10576057605760583</v>
      </c>
      <c r="L10" s="42">
        <f t="shared" ca="1" si="10"/>
        <v>0.10475423045930707</v>
      </c>
      <c r="M10" s="43">
        <f t="shared" ca="1" si="11"/>
        <v>8.1549960591534298E-4</v>
      </c>
    </row>
    <row r="11" spans="1:13" ht="18.75" customHeight="1" x14ac:dyDescent="0.25">
      <c r="A11" s="40" t="s">
        <v>27</v>
      </c>
      <c r="B11" s="41">
        <f t="shared" ca="1" si="0"/>
        <v>-0.38888888888888884</v>
      </c>
      <c r="C11" s="42">
        <f t="shared" ca="1" si="1"/>
        <v>-0.16666666666666666</v>
      </c>
      <c r="D11" s="43">
        <f t="shared" ca="1" si="2"/>
        <v>-0.26666666666666666</v>
      </c>
      <c r="E11" s="44">
        <f t="shared" ca="1" si="3"/>
        <v>8.2474226804123793E-2</v>
      </c>
      <c r="F11" s="42">
        <f t="shared" ca="1" si="4"/>
        <v>2.0000000000000018E-2</v>
      </c>
      <c r="G11" s="43">
        <f t="shared" ca="1" si="5"/>
        <v>5.94117647058824E-2</v>
      </c>
      <c r="H11" s="44">
        <f t="shared" ca="1" si="6"/>
        <v>0.15047619047619049</v>
      </c>
      <c r="I11" s="42">
        <f t="shared" ca="1" si="7"/>
        <v>1.7673048600883669E-2</v>
      </c>
      <c r="J11" s="43">
        <f t="shared" ca="1" si="8"/>
        <v>0.10089963745953123</v>
      </c>
      <c r="K11" s="44">
        <f t="shared" ca="1" si="9"/>
        <v>0.42264620489423466</v>
      </c>
      <c r="L11" s="42">
        <f t="shared" ca="1" si="10"/>
        <v>0.44842406876790813</v>
      </c>
      <c r="M11" s="43">
        <f t="shared" ca="1" si="11"/>
        <v>-1.5368553362865189E-2</v>
      </c>
    </row>
    <row r="12" spans="1:13" ht="18.75" customHeight="1" x14ac:dyDescent="0.25">
      <c r="A12" s="40" t="s">
        <v>28</v>
      </c>
      <c r="B12" s="41">
        <f t="shared" ca="1" si="0"/>
        <v>0.12500000000000011</v>
      </c>
      <c r="C12" s="42">
        <f t="shared" ca="1" si="1"/>
        <v>0.14814814814814806</v>
      </c>
      <c r="D12" s="43">
        <f t="shared" ca="1" si="2"/>
        <v>-1.7921146953404868E-2</v>
      </c>
      <c r="E12" s="44">
        <f t="shared" ca="1" si="3"/>
        <v>0.13454545454545458</v>
      </c>
      <c r="F12" s="42">
        <f t="shared" ca="1" si="4"/>
        <v>0.46545454545454557</v>
      </c>
      <c r="G12" s="43">
        <f t="shared" ca="1" si="5"/>
        <v>-0.22580645161290325</v>
      </c>
      <c r="H12" s="44">
        <f t="shared" ca="1" si="6"/>
        <v>7.8886310904872359E-2</v>
      </c>
      <c r="I12" s="42">
        <f t="shared" ca="1" si="7"/>
        <v>0.41057759220598472</v>
      </c>
      <c r="J12" s="43">
        <f t="shared" ca="1" si="8"/>
        <v>-0.35263675935071398</v>
      </c>
      <c r="K12" s="44">
        <f t="shared" ca="1" si="9"/>
        <v>-0.11138560687432858</v>
      </c>
      <c r="L12" s="42" t="str">
        <f t="shared" ca="1" si="10"/>
        <v/>
      </c>
      <c r="M12" s="43" t="str">
        <f t="shared" ca="1" si="11"/>
        <v/>
      </c>
    </row>
    <row r="13" spans="1:13" ht="18.75" customHeight="1" x14ac:dyDescent="0.25">
      <c r="A13" s="40" t="s">
        <v>29</v>
      </c>
      <c r="B13" s="41">
        <f t="shared" ca="1" si="0"/>
        <v>9.0909090909090814E-2</v>
      </c>
      <c r="C13" s="42">
        <f t="shared" ca="1" si="1"/>
        <v>0</v>
      </c>
      <c r="D13" s="43">
        <f t="shared" ca="1" si="2"/>
        <v>7.4999999999999928E-2</v>
      </c>
      <c r="E13" s="44">
        <f t="shared" ca="1" si="3"/>
        <v>0.30072463768115948</v>
      </c>
      <c r="F13" s="42">
        <f t="shared" ca="1" si="4"/>
        <v>1.6431924882629175E-2</v>
      </c>
      <c r="G13" s="43">
        <f t="shared" ca="1" si="5"/>
        <v>0.18121198321569137</v>
      </c>
      <c r="H13" s="44">
        <f t="shared" ca="1" si="6"/>
        <v>9.9459459459459457E-2</v>
      </c>
      <c r="I13" s="42">
        <f t="shared" ca="1" si="7"/>
        <v>1.7301038062283707E-2</v>
      </c>
      <c r="J13" s="43">
        <f t="shared" ca="1" si="8"/>
        <v>5.7442584877088088E-2</v>
      </c>
      <c r="K13" s="44">
        <f t="shared" ca="1" si="9"/>
        <v>0.10587742398850848</v>
      </c>
      <c r="L13" s="42" t="str">
        <f t="shared" ca="1" si="10"/>
        <v/>
      </c>
      <c r="M13" s="43" t="str">
        <f t="shared" ca="1" si="11"/>
        <v/>
      </c>
    </row>
    <row r="14" spans="1:13" ht="18.75" customHeight="1" x14ac:dyDescent="0.25">
      <c r="A14" s="40" t="s">
        <v>30</v>
      </c>
      <c r="B14" s="41">
        <f t="shared" ca="1" si="0"/>
        <v>8.4033613445378234E-3</v>
      </c>
      <c r="C14" s="42">
        <f t="shared" ca="1" si="1"/>
        <v>-0.28643216080402012</v>
      </c>
      <c r="D14" s="43">
        <f t="shared" ca="1" si="2"/>
        <v>0.12354023639323375</v>
      </c>
      <c r="E14" s="44">
        <f t="shared" ca="1" si="3"/>
        <v>7.5342465753424612E-2</v>
      </c>
      <c r="F14" s="42">
        <f t="shared" ca="1" si="4"/>
        <v>4.7752808988764023E-2</v>
      </c>
      <c r="G14" s="43">
        <f t="shared" ca="1" si="5"/>
        <v>2.5198060065668566E-2</v>
      </c>
      <c r="H14" s="44">
        <f t="shared" ca="1" si="6"/>
        <v>0.10441860465116283</v>
      </c>
      <c r="I14" s="42">
        <f t="shared" ca="1" si="7"/>
        <v>1.6327419179275063E-2</v>
      </c>
      <c r="J14" s="43">
        <f t="shared" ca="1" si="8"/>
        <v>8.1137859597112005E-2</v>
      </c>
      <c r="K14" s="44">
        <f t="shared" ca="1" si="9"/>
        <v>0.10556791164966652</v>
      </c>
      <c r="L14" s="42" t="str">
        <f t="shared" ca="1" si="10"/>
        <v/>
      </c>
      <c r="M14" s="43" t="str">
        <f t="shared" ca="1" si="11"/>
        <v/>
      </c>
    </row>
    <row r="15" spans="1:13" ht="18.75" customHeight="1" x14ac:dyDescent="0.25">
      <c r="A15" s="40" t="s">
        <v>31</v>
      </c>
      <c r="B15" s="41">
        <f t="shared" ca="1" si="0"/>
        <v>5.1724137931034531E-2</v>
      </c>
      <c r="C15" s="42">
        <f t="shared" ca="1" si="1"/>
        <v>3.1007751937984523E-2</v>
      </c>
      <c r="D15" s="43">
        <f t="shared" ca="1" si="2"/>
        <v>1.8068426881156396E-2</v>
      </c>
      <c r="E15" s="44">
        <f t="shared" ca="1" si="3"/>
        <v>-6.1611374407582895E-2</v>
      </c>
      <c r="F15" s="42">
        <f t="shared" ca="1" si="4"/>
        <v>-1.75824175824176E-2</v>
      </c>
      <c r="G15" s="43">
        <f t="shared" ca="1" si="5"/>
        <v>-4.1566487204071037E-2</v>
      </c>
      <c r="H15" s="44">
        <f t="shared" ca="1" si="6"/>
        <v>-0.10698689956331882</v>
      </c>
      <c r="I15" s="42">
        <f t="shared" ca="1" si="7"/>
        <v>0.86084905660377342</v>
      </c>
      <c r="J15" s="43">
        <f t="shared" ca="1" si="8"/>
        <v>-0.56181098596264667</v>
      </c>
      <c r="K15" s="44">
        <f t="shared" ca="1" si="9"/>
        <v>0.54896948394312184</v>
      </c>
      <c r="L15" s="42">
        <f t="shared" ca="1" si="10"/>
        <v>0.79791344667697062</v>
      </c>
      <c r="M15" s="43">
        <f t="shared" ca="1" si="11"/>
        <v>-0.11162262789248223</v>
      </c>
    </row>
    <row r="16" spans="1:13" ht="18.75" customHeight="1" x14ac:dyDescent="0.25">
      <c r="A16" s="40" t="s">
        <v>32</v>
      </c>
      <c r="B16" s="41">
        <f t="shared" ca="1" si="0"/>
        <v>0.19298245614035106</v>
      </c>
      <c r="C16" s="42">
        <f t="shared" ca="1" si="1"/>
        <v>0.11627906976744179</v>
      </c>
      <c r="D16" s="43">
        <f t="shared" ca="1" si="2"/>
        <v>6.0723514211886501E-2</v>
      </c>
      <c r="E16" s="44">
        <f t="shared" ca="1" si="3"/>
        <v>-2.6041666666666114E-3</v>
      </c>
      <c r="F16" s="42">
        <f t="shared" ca="1" si="4"/>
        <v>1.6597510373443997E-2</v>
      </c>
      <c r="G16" s="43">
        <f t="shared" ca="1" si="5"/>
        <v>-1.5047844864086668E-2</v>
      </c>
      <c r="H16" s="44">
        <f t="shared" ca="1" si="6"/>
        <v>0.11024062674874084</v>
      </c>
      <c r="I16" s="42">
        <f t="shared" ca="1" si="7"/>
        <v>1.6008174386920943E-2</v>
      </c>
      <c r="J16" s="43">
        <f t="shared" ca="1" si="8"/>
        <v>5.6451019902974242E-2</v>
      </c>
      <c r="K16" s="44">
        <f t="shared" ca="1" si="9"/>
        <v>0.10554951033732304</v>
      </c>
      <c r="L16" s="42">
        <f t="shared" ca="1" si="10"/>
        <v>1.7388504266623705E-2</v>
      </c>
      <c r="M16" s="43">
        <f t="shared" ca="1" si="11"/>
        <v>0.12180561220133579</v>
      </c>
    </row>
    <row r="17" spans="1:13" ht="18.75" customHeight="1" x14ac:dyDescent="0.25">
      <c r="A17" s="40" t="s">
        <v>33</v>
      </c>
      <c r="B17" s="41">
        <f t="shared" ca="1" si="0"/>
        <v>2.1276595744680871E-2</v>
      </c>
      <c r="C17" s="42">
        <f t="shared" ca="1" si="1"/>
        <v>9.9009900990099098E-2</v>
      </c>
      <c r="D17" s="43">
        <f t="shared" ca="1" si="2"/>
        <v>-6.5828204442065885E-2</v>
      </c>
      <c r="E17" s="44">
        <f t="shared" ca="1" si="3"/>
        <v>0.10481586402266292</v>
      </c>
      <c r="F17" s="42">
        <f t="shared" ca="1" si="4"/>
        <v>1.5151515151515053E-2</v>
      </c>
      <c r="G17" s="43">
        <f t="shared" ca="1" si="5"/>
        <v>7.8735112317201997E-2</v>
      </c>
      <c r="H17" s="44">
        <f t="shared" ca="1" si="6"/>
        <v>0.10429447852760751</v>
      </c>
      <c r="I17" s="42">
        <f t="shared" ca="1" si="7"/>
        <v>1.617977528089885E-2</v>
      </c>
      <c r="J17" s="43">
        <f t="shared" ca="1" si="8"/>
        <v>7.6228376625635613E-2</v>
      </c>
      <c r="K17" s="44">
        <f t="shared" ca="1" si="9"/>
        <v>0.10554655870445341</v>
      </c>
      <c r="L17" s="42" t="str">
        <f t="shared" ca="1" si="10"/>
        <v/>
      </c>
      <c r="M17" s="43" t="str">
        <f t="shared" ca="1" si="11"/>
        <v/>
      </c>
    </row>
    <row r="18" spans="1:13" ht="18.75" customHeight="1" x14ac:dyDescent="0.25">
      <c r="A18" s="40" t="s">
        <v>34</v>
      </c>
      <c r="B18" s="41">
        <f t="shared" ca="1" si="0"/>
        <v>2.4691358024691377E-2</v>
      </c>
      <c r="C18" s="42">
        <f t="shared" ca="1" si="1"/>
        <v>-3.6900369003689251E-3</v>
      </c>
      <c r="D18" s="43">
        <f t="shared" ca="1" si="2"/>
        <v>-0.19300411522633737</v>
      </c>
      <c r="E18" s="44">
        <f t="shared" ca="1" si="3"/>
        <v>0.10886742756804216</v>
      </c>
      <c r="F18" s="42">
        <f t="shared" ca="1" si="4"/>
        <v>0.34763636363636374</v>
      </c>
      <c r="G18" s="43">
        <f t="shared" ca="1" si="5"/>
        <v>-0.14676622675759216</v>
      </c>
      <c r="H18" s="44">
        <f t="shared" ca="1" si="6"/>
        <v>0.10468085106382972</v>
      </c>
      <c r="I18" s="42">
        <f t="shared" ca="1" si="7"/>
        <v>1.6573870257671902E-2</v>
      </c>
      <c r="J18" s="43">
        <f t="shared" ca="1" si="8"/>
        <v>7.9117846730787492E-2</v>
      </c>
      <c r="K18" s="44">
        <f t="shared" ca="1" si="9"/>
        <v>0.10590717299578055</v>
      </c>
      <c r="L18" s="42" t="str">
        <f t="shared" ca="1" si="10"/>
        <v/>
      </c>
      <c r="M18" s="43" t="str">
        <f t="shared" ca="1" si="11"/>
        <v/>
      </c>
    </row>
    <row r="19" spans="1:13" ht="18.75" customHeight="1" x14ac:dyDescent="0.25">
      <c r="A19" s="40" t="s">
        <v>35</v>
      </c>
      <c r="B19" s="41">
        <f t="shared" ca="1" si="0"/>
        <v>8.8888888888888837E-2</v>
      </c>
      <c r="C19" s="42">
        <f t="shared" ca="1" si="1"/>
        <v>1.9230769230769246E-2</v>
      </c>
      <c r="D19" s="43">
        <f t="shared" ca="1" si="2"/>
        <v>5.9143686502177023E-2</v>
      </c>
      <c r="E19" s="44">
        <f t="shared" ca="1" si="3"/>
        <v>0.10775862068965518</v>
      </c>
      <c r="F19" s="42">
        <f t="shared" ca="1" si="4"/>
        <v>0.14937759336099579</v>
      </c>
      <c r="G19" s="43">
        <f t="shared" ca="1" si="5"/>
        <v>-3.4857767724732931E-2</v>
      </c>
      <c r="H19" s="44">
        <f t="shared" ca="1" si="6"/>
        <v>8.0733944954128348E-2</v>
      </c>
      <c r="I19" s="42">
        <f t="shared" ca="1" si="7"/>
        <v>1.6794961511546552E-2</v>
      </c>
      <c r="J19" s="43">
        <f t="shared" ca="1" si="8"/>
        <v>4.7965238783492181E-2</v>
      </c>
      <c r="K19" s="44">
        <f t="shared" ca="1" si="9"/>
        <v>9.4852320675105559E-2</v>
      </c>
      <c r="L19" s="42">
        <f t="shared" ca="1" si="10"/>
        <v>1.7650090182942415E-2</v>
      </c>
      <c r="M19" s="43">
        <f t="shared" ca="1" si="11"/>
        <v>2.8954501561341051E-2</v>
      </c>
    </row>
    <row r="20" spans="1:13" ht="18.75" customHeight="1" x14ac:dyDescent="0.25">
      <c r="A20" s="40" t="s">
        <v>36</v>
      </c>
      <c r="B20" s="41">
        <f t="shared" ca="1" si="0"/>
        <v>0</v>
      </c>
      <c r="C20" s="42">
        <f t="shared" ca="1" si="1"/>
        <v>-3.4482758620689495E-2</v>
      </c>
      <c r="D20" s="43">
        <f t="shared" ca="1" si="2"/>
        <v>2.4630541871921041E-2</v>
      </c>
      <c r="E20" s="44">
        <f t="shared" ca="1" si="3"/>
        <v>0.10000000000000009</v>
      </c>
      <c r="F20" s="42">
        <f t="shared" ca="1" si="4"/>
        <v>1.5659955257270756E-2</v>
      </c>
      <c r="G20" s="43">
        <f t="shared" ca="1" si="5"/>
        <v>2.2292522839487905E-2</v>
      </c>
      <c r="H20" s="44">
        <f t="shared" ca="1" si="6"/>
        <v>0.10427807486631006</v>
      </c>
      <c r="I20" s="42">
        <f t="shared" ca="1" si="7"/>
        <v>1.6286644951140152E-2</v>
      </c>
      <c r="J20" s="43">
        <f t="shared" ca="1" si="8"/>
        <v>5.2738453186335854E-2</v>
      </c>
      <c r="K20" s="44">
        <f t="shared" ca="1" si="9"/>
        <v>0.10588537650989475</v>
      </c>
      <c r="L20" s="42">
        <f t="shared" ca="1" si="10"/>
        <v>1.7552828902522175E-2</v>
      </c>
      <c r="M20" s="43">
        <f t="shared" ca="1" si="11"/>
        <v>5.7561872842118E-2</v>
      </c>
    </row>
    <row r="21" spans="1:13" ht="18.75" customHeight="1" x14ac:dyDescent="0.25">
      <c r="A21" s="40" t="s">
        <v>37</v>
      </c>
      <c r="B21" s="41">
        <f t="shared" ca="1" si="0"/>
        <v>-0.13544668587896258</v>
      </c>
      <c r="C21" s="42">
        <f t="shared" ca="1" si="1"/>
        <v>5.8171745152354563E-2</v>
      </c>
      <c r="D21" s="43">
        <f t="shared" ca="1" si="2"/>
        <v>-0.17587852242897137</v>
      </c>
      <c r="E21" s="44">
        <f t="shared" ca="1" si="3"/>
        <v>0.14559721011333912</v>
      </c>
      <c r="F21" s="42" t="str">
        <f t="shared" ca="1" si="4"/>
        <v/>
      </c>
      <c r="G21" s="43" t="str">
        <f t="shared" ca="1" si="5"/>
        <v/>
      </c>
      <c r="H21" s="44">
        <f t="shared" ca="1" si="6"/>
        <v>0.10479882368667295</v>
      </c>
      <c r="I21" s="42" t="str">
        <f t="shared" ca="1" si="7"/>
        <v/>
      </c>
      <c r="J21" s="43" t="str">
        <f t="shared" ca="1" si="8"/>
        <v/>
      </c>
      <c r="K21" s="44" t="str">
        <f t="shared" ca="1" si="9"/>
        <v/>
      </c>
      <c r="L21" s="42" t="str">
        <f t="shared" ca="1" si="10"/>
        <v/>
      </c>
      <c r="M21" s="43" t="str">
        <f t="shared" ca="1" si="11"/>
        <v/>
      </c>
    </row>
    <row r="22" spans="1:13" ht="18.75" customHeight="1" x14ac:dyDescent="0.25">
      <c r="A22" s="40" t="s">
        <v>38</v>
      </c>
      <c r="B22" s="41">
        <f t="shared" ca="1" si="0"/>
        <v>0</v>
      </c>
      <c r="C22" s="42">
        <f t="shared" ca="1" si="1"/>
        <v>0</v>
      </c>
      <c r="D22" s="43">
        <f t="shared" ca="1" si="2"/>
        <v>0</v>
      </c>
      <c r="E22" s="44">
        <f t="shared" ca="1" si="3"/>
        <v>0.10000000000000009</v>
      </c>
      <c r="F22" s="42">
        <f t="shared" ca="1" si="4"/>
        <v>-4.3478260869565251E-2</v>
      </c>
      <c r="G22" s="43">
        <f t="shared" ca="1" si="5"/>
        <v>9.7826086956521813E-2</v>
      </c>
      <c r="H22" s="44">
        <f t="shared" ca="1" si="6"/>
        <v>9.4674556213017833E-2</v>
      </c>
      <c r="I22" s="42">
        <f t="shared" ca="1" si="7"/>
        <v>6.9930069930069999E-3</v>
      </c>
      <c r="J22" s="43">
        <f t="shared" ca="1" si="8"/>
        <v>5.1452020202020221E-2</v>
      </c>
      <c r="K22" s="44">
        <f t="shared" ca="1" si="9"/>
        <v>2.4709302325581384E-2</v>
      </c>
      <c r="L22" s="42">
        <f t="shared" ca="1" si="10"/>
        <v>1.7560975609756072E-2</v>
      </c>
      <c r="M22" s="43">
        <f t="shared" ca="1" si="11"/>
        <v>4.7152912564600302E-3</v>
      </c>
    </row>
    <row r="23" spans="1:13" ht="18.75" customHeight="1" x14ac:dyDescent="0.25">
      <c r="A23" s="40" t="s">
        <v>39</v>
      </c>
      <c r="B23" s="41">
        <f t="shared" ca="1" si="0"/>
        <v>4.5454545454545497E-2</v>
      </c>
      <c r="C23" s="42">
        <f t="shared" ca="1" si="1"/>
        <v>0</v>
      </c>
      <c r="D23" s="43">
        <f t="shared" ca="1" si="2"/>
        <v>4.1666666666666713E-2</v>
      </c>
      <c r="E23" s="44">
        <f t="shared" ca="1" si="3"/>
        <v>3.0303030303030332E-2</v>
      </c>
      <c r="F23" s="42">
        <f t="shared" ca="1" si="4"/>
        <v>1.7456359102244461E-2</v>
      </c>
      <c r="G23" s="43">
        <f t="shared" ca="1" si="5"/>
        <v>6.2344139650872821E-3</v>
      </c>
      <c r="H23" s="44">
        <f t="shared" ca="1" si="6"/>
        <v>0.10559006211180119</v>
      </c>
      <c r="I23" s="42">
        <f t="shared" ca="1" si="7"/>
        <v>1.7458100558659217E-2</v>
      </c>
      <c r="J23" s="43">
        <f t="shared" ca="1" si="8"/>
        <v>7.7909379876765175E-2</v>
      </c>
      <c r="K23" s="44">
        <f t="shared" ca="1" si="9"/>
        <v>0.10333790580704151</v>
      </c>
      <c r="L23" s="42">
        <f t="shared" ca="1" si="10"/>
        <v>-0.59258542875564157</v>
      </c>
      <c r="M23" s="43">
        <f t="shared" ca="1" si="11"/>
        <v>1.9268673305125339</v>
      </c>
    </row>
    <row r="24" spans="1:13" ht="18.75" customHeight="1" x14ac:dyDescent="0.25">
      <c r="A24" s="40" t="s">
        <v>40</v>
      </c>
      <c r="B24" s="41">
        <f t="shared" ca="1" si="0"/>
        <v>0.46153846153846151</v>
      </c>
      <c r="C24" s="42">
        <f t="shared" ca="1" si="1"/>
        <v>1.0666666666666667</v>
      </c>
      <c r="D24" s="43">
        <f t="shared" ca="1" si="2"/>
        <v>-0.25376344086021507</v>
      </c>
      <c r="E24" s="44">
        <f t="shared" ca="1" si="3"/>
        <v>0.10101010101010111</v>
      </c>
      <c r="F24" s="42">
        <f t="shared" ca="1" si="4"/>
        <v>1.8348623853211024E-2</v>
      </c>
      <c r="G24" s="43">
        <f t="shared" ca="1" si="5"/>
        <v>7.3725101248037092E-2</v>
      </c>
      <c r="H24" s="44">
        <f t="shared" ca="1" si="6"/>
        <v>0.10463576158940398</v>
      </c>
      <c r="I24" s="42">
        <f t="shared" ca="1" si="7"/>
        <v>1.6949152542372951E-2</v>
      </c>
      <c r="J24" s="43">
        <f t="shared" ca="1" si="8"/>
        <v>7.8813559322033835E-2</v>
      </c>
      <c r="K24" s="44">
        <f t="shared" ca="1" si="9"/>
        <v>0.10650339576044447</v>
      </c>
      <c r="L24" s="42">
        <f t="shared" ca="1" si="10"/>
        <v>0.38549108439333224</v>
      </c>
      <c r="M24" s="43">
        <f t="shared" ca="1" si="11"/>
        <v>-0.2273163711020712</v>
      </c>
    </row>
    <row r="25" spans="1:13" ht="18.75" customHeight="1" x14ac:dyDescent="0.25">
      <c r="A25" s="40" t="s">
        <v>41</v>
      </c>
      <c r="B25" s="41">
        <f t="shared" ca="1" si="0"/>
        <v>0</v>
      </c>
      <c r="C25" s="42">
        <f t="shared" ca="1" si="1"/>
        <v>0</v>
      </c>
      <c r="D25" s="43">
        <f t="shared" ca="1" si="2"/>
        <v>0</v>
      </c>
      <c r="E25" s="44">
        <f t="shared" ca="1" si="3"/>
        <v>0.15384615384615383</v>
      </c>
      <c r="F25" s="42">
        <f t="shared" ca="1" si="4"/>
        <v>0.57499999999999996</v>
      </c>
      <c r="G25" s="43">
        <f t="shared" ca="1" si="5"/>
        <v>-0.26071428571428568</v>
      </c>
      <c r="H25" s="44">
        <f t="shared" ca="1" si="6"/>
        <v>0.38834951456310668</v>
      </c>
      <c r="I25" s="42">
        <f t="shared" ca="1" si="7"/>
        <v>9.7087378640777506E-3</v>
      </c>
      <c r="J25" s="43">
        <f t="shared" ca="1" si="8"/>
        <v>0.24999999999999986</v>
      </c>
      <c r="K25" s="44">
        <f t="shared" ca="1" si="9"/>
        <v>-1.6293279022403271E-2</v>
      </c>
      <c r="L25" s="42">
        <f t="shared" ca="1" si="10"/>
        <v>1.8518518518518563E-2</v>
      </c>
      <c r="M25" s="43">
        <f t="shared" ca="1" si="11"/>
        <v>-2.0718294051627451E-2</v>
      </c>
    </row>
    <row r="26" spans="1:13" ht="18.75" customHeight="1" x14ac:dyDescent="0.25">
      <c r="A26" s="40" t="s">
        <v>42</v>
      </c>
      <c r="B26" s="41">
        <f t="shared" ca="1" si="0"/>
        <v>0</v>
      </c>
      <c r="C26" s="42">
        <f t="shared" ca="1" si="1"/>
        <v>-0.4285714285714286</v>
      </c>
      <c r="D26" s="43">
        <f t="shared" ca="1" si="2"/>
        <v>0.32142857142857145</v>
      </c>
      <c r="E26" s="44">
        <f t="shared" ca="1" si="3"/>
        <v>0</v>
      </c>
      <c r="F26" s="42">
        <f t="shared" ca="1" si="4"/>
        <v>0.19047619047619052</v>
      </c>
      <c r="G26" s="43">
        <f t="shared" ca="1" si="5"/>
        <v>-0.12190476190476193</v>
      </c>
      <c r="H26" s="44">
        <f t="shared" ca="1" si="6"/>
        <v>6.0240963855421742E-2</v>
      </c>
      <c r="I26" s="42">
        <f t="shared" ca="1" si="7"/>
        <v>1.5789473684210541E-2</v>
      </c>
      <c r="J26" s="43">
        <f t="shared" ca="1" si="8"/>
        <v>1.9116443959640073E-2</v>
      </c>
      <c r="K26" s="44">
        <f t="shared" ca="1" si="9"/>
        <v>0.90595009596928977</v>
      </c>
      <c r="L26" s="42">
        <f t="shared" ca="1" si="10"/>
        <v>1.8600531443755612E-2</v>
      </c>
      <c r="M26" s="43">
        <f t="shared" ca="1" si="11"/>
        <v>0.40200793314591593</v>
      </c>
    </row>
    <row r="27" spans="1:13" ht="18.75" customHeight="1" x14ac:dyDescent="0.25">
      <c r="A27" s="40" t="s">
        <v>43</v>
      </c>
      <c r="B27" s="41">
        <f t="shared" ca="1" si="0"/>
        <v>0.49999999999999989</v>
      </c>
      <c r="C27" s="42">
        <f t="shared" ca="1" si="1"/>
        <v>0.49999999999999989</v>
      </c>
      <c r="D27" s="43">
        <f t="shared" ca="1" si="2"/>
        <v>0</v>
      </c>
      <c r="E27" s="44">
        <f t="shared" ca="1" si="3"/>
        <v>-0.27027027027027023</v>
      </c>
      <c r="F27" s="42">
        <f t="shared" ca="1" si="4"/>
        <v>-0.26470588235294124</v>
      </c>
      <c r="G27" s="43">
        <f t="shared" ca="1" si="5"/>
        <v>-8.2352941176468963E-3</v>
      </c>
      <c r="H27" s="44">
        <f t="shared" ca="1" si="6"/>
        <v>0.13215859030836996</v>
      </c>
      <c r="I27" s="42">
        <f t="shared" ca="1" si="7"/>
        <v>4.3290043290042362E-3</v>
      </c>
      <c r="J27" s="43">
        <f t="shared" ca="1" si="8"/>
        <v>0.12507463800567251</v>
      </c>
      <c r="K27" s="44">
        <f t="shared" ca="1" si="9"/>
        <v>0.10674157303370772</v>
      </c>
      <c r="L27" s="42">
        <f t="shared" ca="1" si="10"/>
        <v>1.9154030327214702E-2</v>
      </c>
      <c r="M27" s="43">
        <f t="shared" ca="1" si="11"/>
        <v>8.5461298521762194E-2</v>
      </c>
    </row>
    <row r="28" spans="1:13" ht="18.75" customHeight="1" x14ac:dyDescent="0.25">
      <c r="A28" s="40" t="s">
        <v>44</v>
      </c>
      <c r="B28" s="41">
        <f t="shared" ca="1" si="0"/>
        <v>0.66666666666666685</v>
      </c>
      <c r="C28" s="42">
        <f t="shared" ca="1" si="1"/>
        <v>0</v>
      </c>
      <c r="D28" s="43">
        <f t="shared" ca="1" si="2"/>
        <v>0.40000000000000008</v>
      </c>
      <c r="E28" s="44">
        <f t="shared" ca="1" si="3"/>
        <v>-0.16666666666666666</v>
      </c>
      <c r="F28" s="42">
        <f t="shared" ca="1" si="4"/>
        <v>-0.30769230769230765</v>
      </c>
      <c r="G28" s="43">
        <f t="shared" ca="1" si="5"/>
        <v>0.18803418803418798</v>
      </c>
      <c r="H28" s="44">
        <f t="shared" ca="1" si="6"/>
        <v>-1.111111111111112E-2</v>
      </c>
      <c r="I28" s="42">
        <f t="shared" ca="1" si="7"/>
        <v>7.9051383399209568E-3</v>
      </c>
      <c r="J28" s="43">
        <f t="shared" ca="1" si="8"/>
        <v>-1.3423234906610848E-2</v>
      </c>
      <c r="K28" s="44">
        <f t="shared" ca="1" si="9"/>
        <v>0.10670978172999195</v>
      </c>
      <c r="L28" s="42">
        <f t="shared" ca="1" si="10"/>
        <v>1.8181818181818216E-2</v>
      </c>
      <c r="M28" s="43">
        <f t="shared" ca="1" si="11"/>
        <v>8.5022586109542622E-2</v>
      </c>
    </row>
  </sheetData>
  <mergeCells count="4">
    <mergeCell ref="B2:D2"/>
    <mergeCell ref="E2:G2"/>
    <mergeCell ref="H2:J2"/>
    <mergeCell ref="K2:M2"/>
  </mergeCells>
  <conditionalFormatting sqref="A3:M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28"/>
  <sheetViews>
    <sheetView workbookViewId="0">
      <selection activeCell="T14" sqref="T14"/>
    </sheetView>
  </sheetViews>
  <sheetFormatPr defaultRowHeight="15" x14ac:dyDescent="0.25"/>
  <cols>
    <col min="1" max="1" width="22.28515625" style="22" bestFit="1" customWidth="1"/>
    <col min="2" max="3" width="12.140625" style="23" bestFit="1" customWidth="1"/>
    <col min="4" max="4" width="11.42578125" style="24" bestFit="1" customWidth="1"/>
    <col min="5" max="6" width="12.140625" style="23" bestFit="1" customWidth="1"/>
    <col min="7" max="7" width="11" style="24" bestFit="1" customWidth="1"/>
    <col min="8" max="9" width="12.140625" style="23" bestFit="1" customWidth="1"/>
    <col min="10" max="10" width="12" style="24" bestFit="1" customWidth="1"/>
    <col min="11" max="12" width="13.140625" style="23" bestFit="1" customWidth="1"/>
    <col min="13" max="13" width="12" style="24" bestFit="1" customWidth="1"/>
    <col min="14" max="14" width="13.5703125" style="25" bestFit="1" customWidth="1"/>
  </cols>
  <sheetData>
    <row r="1" spans="1:14" ht="19.5" customHeight="1" x14ac:dyDescent="0.25">
      <c r="A1" s="1" t="s">
        <v>0</v>
      </c>
      <c r="B1" s="46" t="s">
        <v>1</v>
      </c>
      <c r="C1" s="48"/>
      <c r="D1" s="3"/>
      <c r="E1" s="46" t="s">
        <v>2</v>
      </c>
      <c r="F1" s="48"/>
      <c r="G1" s="3"/>
      <c r="H1" s="46" t="s">
        <v>3</v>
      </c>
      <c r="I1" s="48"/>
      <c r="J1" s="3"/>
      <c r="K1" s="46" t="s">
        <v>4</v>
      </c>
      <c r="L1" s="48"/>
      <c r="M1" s="3"/>
      <c r="N1" s="54" t="s">
        <v>5</v>
      </c>
    </row>
    <row r="2" spans="1:14" ht="19.5" customHeight="1" x14ac:dyDescent="0.25">
      <c r="A2" s="4" t="s">
        <v>6</v>
      </c>
      <c r="B2" s="5">
        <f>SUM(B4:B95)</f>
        <v>0</v>
      </c>
      <c r="C2" s="5">
        <f>SUM(C4:C95)</f>
        <v>0</v>
      </c>
      <c r="D2" s="6"/>
      <c r="E2" s="5">
        <f>SUM(E4:E95)</f>
        <v>0</v>
      </c>
      <c r="F2" s="5">
        <f>SUM(F4:F95)</f>
        <v>0</v>
      </c>
      <c r="G2" s="6"/>
      <c r="H2" s="5">
        <f>SUM(H4:H95)</f>
        <v>0</v>
      </c>
      <c r="I2" s="5">
        <f>SUM(I4:I95)</f>
        <v>0</v>
      </c>
      <c r="J2" s="6"/>
      <c r="K2" s="5">
        <f>SUM(K4:K95)</f>
        <v>0</v>
      </c>
      <c r="L2" s="5">
        <f>SUM(L4:L95)</f>
        <v>0</v>
      </c>
      <c r="M2" s="7"/>
      <c r="N2" s="55"/>
    </row>
    <row r="3" spans="1:14" ht="19.5" customHeight="1" x14ac:dyDescent="0.25">
      <c r="A3" s="1" t="s">
        <v>7</v>
      </c>
      <c r="B3" s="2" t="s">
        <v>8</v>
      </c>
      <c r="C3" s="2" t="s">
        <v>9</v>
      </c>
      <c r="D3" s="3" t="s">
        <v>10</v>
      </c>
      <c r="E3" s="2" t="s">
        <v>11</v>
      </c>
      <c r="F3" s="2" t="s">
        <v>12</v>
      </c>
      <c r="G3" s="3" t="s">
        <v>13</v>
      </c>
      <c r="H3" s="2" t="s">
        <v>14</v>
      </c>
      <c r="I3" s="2" t="s">
        <v>15</v>
      </c>
      <c r="J3" s="3" t="s">
        <v>16</v>
      </c>
      <c r="K3" s="2" t="s">
        <v>17</v>
      </c>
      <c r="L3" s="2" t="s">
        <v>18</v>
      </c>
      <c r="M3" s="3" t="s">
        <v>19</v>
      </c>
      <c r="N3" s="56"/>
    </row>
    <row r="4" spans="1:14" ht="19.5" customHeight="1" x14ac:dyDescent="0.25">
      <c r="A4" s="8" t="s">
        <v>20</v>
      </c>
      <c r="B4" s="9"/>
      <c r="C4" s="9"/>
      <c r="D4" s="10" t="str">
        <f t="shared" ref="D4:D28" si="0">IF(OR(B4="", B4=0, C4="", C4=0), "", (B4-C4)/C4)</f>
        <v/>
      </c>
      <c r="E4" s="9"/>
      <c r="F4" s="9"/>
      <c r="G4" s="10" t="str">
        <f t="shared" ref="G4:G28" si="1">IF(OR(E4="", E4=0, F4="", F4=0), "", (E4-F4)/F4)</f>
        <v/>
      </c>
      <c r="H4" s="9"/>
      <c r="I4" s="9"/>
      <c r="J4" s="10" t="str">
        <f t="shared" ref="J4:J28" si="2">IF(OR(H4="", H4=0, I4="", I4=0), "", (H4-I4)/I4)</f>
        <v/>
      </c>
      <c r="K4" s="9"/>
      <c r="L4" s="9"/>
      <c r="M4" s="11" t="str">
        <f t="shared" ref="M4:M28" si="3">IF(OR(K4="", K4=0, L4="", L4=0), "", (K4-L4)/L4)</f>
        <v/>
      </c>
      <c r="N4" s="6">
        <v>1</v>
      </c>
    </row>
    <row r="5" spans="1:14" ht="19.5" customHeight="1" x14ac:dyDescent="0.25">
      <c r="A5" s="8" t="s">
        <v>21</v>
      </c>
      <c r="B5" s="9"/>
      <c r="C5" s="9"/>
      <c r="D5" s="10" t="str">
        <f t="shared" si="0"/>
        <v/>
      </c>
      <c r="E5" s="9"/>
      <c r="F5" s="9"/>
      <c r="G5" s="10" t="str">
        <f t="shared" si="1"/>
        <v/>
      </c>
      <c r="H5" s="9"/>
      <c r="I5" s="9"/>
      <c r="J5" s="7" t="str">
        <f t="shared" si="2"/>
        <v/>
      </c>
      <c r="K5" s="5"/>
      <c r="L5" s="5"/>
      <c r="M5" s="12" t="str">
        <f t="shared" si="3"/>
        <v/>
      </c>
      <c r="N5" s="6">
        <v>2</v>
      </c>
    </row>
    <row r="6" spans="1:14" ht="19.5" customHeight="1" x14ac:dyDescent="0.25">
      <c r="A6" s="8" t="s">
        <v>22</v>
      </c>
      <c r="B6" s="9"/>
      <c r="C6" s="9"/>
      <c r="D6" s="10" t="str">
        <f t="shared" si="0"/>
        <v/>
      </c>
      <c r="E6" s="9"/>
      <c r="F6" s="9"/>
      <c r="G6" s="10" t="str">
        <f t="shared" si="1"/>
        <v/>
      </c>
      <c r="H6" s="9"/>
      <c r="I6" s="9"/>
      <c r="J6" s="7" t="str">
        <f t="shared" si="2"/>
        <v/>
      </c>
      <c r="K6" s="5"/>
      <c r="L6" s="5"/>
      <c r="M6" s="12" t="str">
        <f t="shared" si="3"/>
        <v/>
      </c>
      <c r="N6" s="6">
        <v>1</v>
      </c>
    </row>
    <row r="7" spans="1:14" ht="19.5" customHeight="1" x14ac:dyDescent="0.25">
      <c r="A7" s="8" t="s">
        <v>23</v>
      </c>
      <c r="B7" s="9"/>
      <c r="C7" s="9"/>
      <c r="D7" s="7" t="str">
        <f t="shared" si="0"/>
        <v/>
      </c>
      <c r="E7" s="13"/>
      <c r="F7" s="9"/>
      <c r="G7" s="10" t="str">
        <f t="shared" si="1"/>
        <v/>
      </c>
      <c r="H7" s="13"/>
      <c r="I7" s="9"/>
      <c r="J7" s="7" t="str">
        <f t="shared" si="2"/>
        <v/>
      </c>
      <c r="K7" s="5"/>
      <c r="L7" s="5"/>
      <c r="M7" s="12" t="str">
        <f t="shared" si="3"/>
        <v/>
      </c>
      <c r="N7" s="6">
        <v>1</v>
      </c>
    </row>
    <row r="8" spans="1:14" ht="19.5" customHeight="1" x14ac:dyDescent="0.25">
      <c r="A8" s="8" t="s">
        <v>24</v>
      </c>
      <c r="B8" s="9"/>
      <c r="C8" s="9"/>
      <c r="D8" s="10" t="str">
        <f t="shared" si="0"/>
        <v/>
      </c>
      <c r="E8" s="9"/>
      <c r="F8" s="9"/>
      <c r="G8" s="10" t="str">
        <f t="shared" si="1"/>
        <v/>
      </c>
      <c r="H8" s="9"/>
      <c r="I8" s="9"/>
      <c r="J8" s="7" t="str">
        <f t="shared" si="2"/>
        <v/>
      </c>
      <c r="K8" s="5"/>
      <c r="L8" s="5"/>
      <c r="M8" s="12" t="str">
        <f t="shared" si="3"/>
        <v/>
      </c>
      <c r="N8" s="6">
        <v>2</v>
      </c>
    </row>
    <row r="9" spans="1:14" ht="19.5" customHeight="1" x14ac:dyDescent="0.25">
      <c r="A9" s="8" t="s">
        <v>25</v>
      </c>
      <c r="B9" s="9"/>
      <c r="C9" s="9"/>
      <c r="D9" s="10" t="str">
        <f t="shared" si="0"/>
        <v/>
      </c>
      <c r="E9" s="9"/>
      <c r="F9" s="9"/>
      <c r="G9" s="7" t="str">
        <f t="shared" si="1"/>
        <v/>
      </c>
      <c r="H9" s="5"/>
      <c r="I9" s="5"/>
      <c r="J9" s="7" t="str">
        <f t="shared" si="2"/>
        <v/>
      </c>
      <c r="K9" s="5"/>
      <c r="L9" s="5"/>
      <c r="M9" s="12" t="str">
        <f t="shared" si="3"/>
        <v/>
      </c>
      <c r="N9" s="6">
        <v>2</v>
      </c>
    </row>
    <row r="10" spans="1:14" ht="19.5" customHeight="1" x14ac:dyDescent="0.25">
      <c r="A10" s="14" t="s">
        <v>26</v>
      </c>
      <c r="B10" s="5"/>
      <c r="C10" s="5"/>
      <c r="D10" s="7" t="str">
        <f t="shared" si="0"/>
        <v/>
      </c>
      <c r="E10" s="5"/>
      <c r="F10" s="5"/>
      <c r="G10" s="7" t="str">
        <f t="shared" si="1"/>
        <v/>
      </c>
      <c r="H10" s="5"/>
      <c r="I10" s="5"/>
      <c r="J10" s="7" t="str">
        <f t="shared" si="2"/>
        <v/>
      </c>
      <c r="K10" s="5"/>
      <c r="L10" s="5"/>
      <c r="M10" s="12" t="str">
        <f t="shared" si="3"/>
        <v/>
      </c>
      <c r="N10" s="6">
        <v>0</v>
      </c>
    </row>
    <row r="11" spans="1:14" ht="19.5" customHeight="1" x14ac:dyDescent="0.25">
      <c r="A11" s="8" t="s">
        <v>27</v>
      </c>
      <c r="B11" s="9"/>
      <c r="C11" s="9"/>
      <c r="D11" s="10" t="str">
        <f t="shared" si="0"/>
        <v/>
      </c>
      <c r="E11" s="9"/>
      <c r="F11" s="9"/>
      <c r="G11" s="7" t="str">
        <f t="shared" si="1"/>
        <v/>
      </c>
      <c r="H11" s="5"/>
      <c r="I11" s="5"/>
      <c r="J11" s="7" t="str">
        <f t="shared" si="2"/>
        <v/>
      </c>
      <c r="K11" s="5"/>
      <c r="L11" s="5"/>
      <c r="M11" s="12" t="str">
        <f t="shared" si="3"/>
        <v/>
      </c>
      <c r="N11" s="6">
        <v>2</v>
      </c>
    </row>
    <row r="12" spans="1:14" ht="19.5" customHeight="1" x14ac:dyDescent="0.25">
      <c r="A12" s="14" t="s">
        <v>28</v>
      </c>
      <c r="B12" s="5"/>
      <c r="C12" s="5"/>
      <c r="D12" s="7" t="str">
        <f t="shared" si="0"/>
        <v/>
      </c>
      <c r="E12" s="5"/>
      <c r="F12" s="5"/>
      <c r="G12" s="7" t="str">
        <f t="shared" si="1"/>
        <v/>
      </c>
      <c r="H12" s="5"/>
      <c r="I12" s="5"/>
      <c r="J12" s="7" t="str">
        <f t="shared" si="2"/>
        <v/>
      </c>
      <c r="K12" s="5"/>
      <c r="L12" s="5"/>
      <c r="M12" s="12" t="str">
        <f t="shared" si="3"/>
        <v/>
      </c>
      <c r="N12" s="6">
        <v>0</v>
      </c>
    </row>
    <row r="13" spans="1:14" ht="19.5" customHeight="1" x14ac:dyDescent="0.25">
      <c r="A13" s="15" t="s">
        <v>29</v>
      </c>
      <c r="B13" s="9"/>
      <c r="C13" s="9"/>
      <c r="D13" s="7" t="str">
        <f t="shared" si="0"/>
        <v/>
      </c>
      <c r="E13" s="9"/>
      <c r="F13" s="9"/>
      <c r="G13" s="7" t="str">
        <f t="shared" si="1"/>
        <v/>
      </c>
      <c r="H13" s="5"/>
      <c r="I13" s="5"/>
      <c r="J13" s="7" t="str">
        <f t="shared" si="2"/>
        <v/>
      </c>
      <c r="K13" s="5"/>
      <c r="L13" s="5"/>
      <c r="M13" s="12" t="str">
        <f t="shared" si="3"/>
        <v/>
      </c>
      <c r="N13" s="6">
        <v>1</v>
      </c>
    </row>
    <row r="14" spans="1:14" ht="19.5" customHeight="1" x14ac:dyDescent="0.25">
      <c r="A14" s="8" t="s">
        <v>30</v>
      </c>
      <c r="B14" s="9"/>
      <c r="C14" s="9"/>
      <c r="D14" s="10" t="str">
        <f t="shared" si="0"/>
        <v/>
      </c>
      <c r="E14" s="9"/>
      <c r="F14" s="9"/>
      <c r="G14" s="10" t="str">
        <f t="shared" si="1"/>
        <v/>
      </c>
      <c r="H14" s="5"/>
      <c r="I14" s="5"/>
      <c r="J14" s="7" t="str">
        <f t="shared" si="2"/>
        <v/>
      </c>
      <c r="K14" s="5"/>
      <c r="L14" s="5"/>
      <c r="M14" s="12" t="str">
        <f t="shared" si="3"/>
        <v/>
      </c>
      <c r="N14" s="6">
        <v>1</v>
      </c>
    </row>
    <row r="15" spans="1:14" ht="19.5" customHeight="1" x14ac:dyDescent="0.25">
      <c r="A15" s="14" t="s">
        <v>31</v>
      </c>
      <c r="B15" s="5"/>
      <c r="C15" s="5"/>
      <c r="D15" s="7" t="str">
        <f t="shared" si="0"/>
        <v/>
      </c>
      <c r="E15" s="5"/>
      <c r="F15" s="5"/>
      <c r="G15" s="7" t="str">
        <f t="shared" si="1"/>
        <v/>
      </c>
      <c r="H15" s="5"/>
      <c r="I15" s="5"/>
      <c r="J15" s="7" t="str">
        <f t="shared" si="2"/>
        <v/>
      </c>
      <c r="K15" s="5"/>
      <c r="L15" s="5"/>
      <c r="M15" s="12" t="str">
        <f t="shared" si="3"/>
        <v/>
      </c>
      <c r="N15" s="6">
        <v>0</v>
      </c>
    </row>
    <row r="16" spans="1:14" ht="19.5" customHeight="1" x14ac:dyDescent="0.25">
      <c r="A16" s="14" t="s">
        <v>32</v>
      </c>
      <c r="B16" s="5"/>
      <c r="C16" s="5"/>
      <c r="D16" s="7" t="str">
        <f t="shared" si="0"/>
        <v/>
      </c>
      <c r="E16" s="5"/>
      <c r="F16" s="5"/>
      <c r="G16" s="7" t="str">
        <f t="shared" si="1"/>
        <v/>
      </c>
      <c r="H16" s="5"/>
      <c r="I16" s="5"/>
      <c r="J16" s="7" t="str">
        <f t="shared" si="2"/>
        <v/>
      </c>
      <c r="K16" s="5"/>
      <c r="L16" s="5"/>
      <c r="M16" s="12" t="str">
        <f t="shared" si="3"/>
        <v/>
      </c>
      <c r="N16" s="6">
        <v>0</v>
      </c>
    </row>
    <row r="17" spans="1:14" ht="19.5" customHeight="1" x14ac:dyDescent="0.25">
      <c r="A17" s="14" t="s">
        <v>33</v>
      </c>
      <c r="B17" s="5"/>
      <c r="C17" s="5"/>
      <c r="D17" s="7" t="str">
        <f t="shared" si="0"/>
        <v/>
      </c>
      <c r="E17" s="5"/>
      <c r="F17" s="5"/>
      <c r="G17" s="7" t="str">
        <f t="shared" si="1"/>
        <v/>
      </c>
      <c r="H17" s="5"/>
      <c r="I17" s="5"/>
      <c r="J17" s="7" t="str">
        <f t="shared" si="2"/>
        <v/>
      </c>
      <c r="K17" s="5"/>
      <c r="L17" s="5"/>
      <c r="M17" s="12" t="str">
        <f t="shared" si="3"/>
        <v/>
      </c>
      <c r="N17" s="6">
        <v>0</v>
      </c>
    </row>
    <row r="18" spans="1:14" ht="18.75" customHeight="1" x14ac:dyDescent="0.25">
      <c r="A18" s="14" t="s">
        <v>34</v>
      </c>
      <c r="B18" s="5"/>
      <c r="C18" s="5"/>
      <c r="D18" s="7" t="str">
        <f t="shared" si="0"/>
        <v/>
      </c>
      <c r="E18" s="5"/>
      <c r="F18" s="5"/>
      <c r="G18" s="7" t="str">
        <f t="shared" si="1"/>
        <v/>
      </c>
      <c r="H18" s="5"/>
      <c r="I18" s="5"/>
      <c r="J18" s="7" t="str">
        <f t="shared" si="2"/>
        <v/>
      </c>
      <c r="K18" s="5"/>
      <c r="L18" s="5"/>
      <c r="M18" s="12" t="str">
        <f t="shared" si="3"/>
        <v/>
      </c>
      <c r="N18" s="6">
        <v>0</v>
      </c>
    </row>
    <row r="19" spans="1:14" ht="18.75" customHeight="1" x14ac:dyDescent="0.25">
      <c r="A19" s="16" t="s">
        <v>35</v>
      </c>
      <c r="B19" s="17"/>
      <c r="C19" s="17"/>
      <c r="D19" s="18" t="str">
        <f t="shared" si="0"/>
        <v/>
      </c>
      <c r="E19" s="17"/>
      <c r="F19" s="17"/>
      <c r="G19" s="18" t="str">
        <f t="shared" si="1"/>
        <v/>
      </c>
      <c r="H19" s="17"/>
      <c r="I19" s="17"/>
      <c r="J19" s="18" t="str">
        <f t="shared" si="2"/>
        <v/>
      </c>
      <c r="K19" s="17"/>
      <c r="L19" s="17"/>
      <c r="M19" s="19" t="str">
        <f t="shared" si="3"/>
        <v/>
      </c>
      <c r="N19" s="6">
        <v>0</v>
      </c>
    </row>
    <row r="20" spans="1:14" ht="18.75" customHeight="1" x14ac:dyDescent="0.25">
      <c r="A20" s="16" t="s">
        <v>36</v>
      </c>
      <c r="B20" s="17"/>
      <c r="C20" s="17"/>
      <c r="D20" s="18" t="str">
        <f t="shared" si="0"/>
        <v/>
      </c>
      <c r="E20" s="17"/>
      <c r="F20" s="17"/>
      <c r="G20" s="18" t="str">
        <f t="shared" si="1"/>
        <v/>
      </c>
      <c r="H20" s="17"/>
      <c r="I20" s="17"/>
      <c r="J20" s="18" t="str">
        <f t="shared" si="2"/>
        <v/>
      </c>
      <c r="K20" s="17"/>
      <c r="L20" s="17"/>
      <c r="M20" s="19" t="str">
        <f t="shared" si="3"/>
        <v/>
      </c>
      <c r="N20" s="6">
        <v>0</v>
      </c>
    </row>
    <row r="21" spans="1:14" ht="19.5" customHeight="1" x14ac:dyDescent="0.25">
      <c r="A21" s="16" t="s">
        <v>37</v>
      </c>
      <c r="B21" s="17"/>
      <c r="C21" s="17"/>
      <c r="D21" s="18" t="str">
        <f t="shared" si="0"/>
        <v/>
      </c>
      <c r="E21" s="17"/>
      <c r="F21" s="17"/>
      <c r="G21" s="18" t="str">
        <f t="shared" si="1"/>
        <v/>
      </c>
      <c r="H21" s="17"/>
      <c r="I21" s="17"/>
      <c r="J21" s="18" t="str">
        <f t="shared" si="2"/>
        <v/>
      </c>
      <c r="K21" s="17"/>
      <c r="L21" s="17"/>
      <c r="M21" s="19" t="str">
        <f t="shared" si="3"/>
        <v/>
      </c>
      <c r="N21" s="20">
        <v>0</v>
      </c>
    </row>
    <row r="22" spans="1:14" ht="18.75" customHeight="1" x14ac:dyDescent="0.25">
      <c r="A22" s="16" t="s">
        <v>38</v>
      </c>
      <c r="B22" s="17"/>
      <c r="C22" s="17"/>
      <c r="D22" s="18" t="str">
        <f t="shared" si="0"/>
        <v/>
      </c>
      <c r="E22" s="17"/>
      <c r="F22" s="17"/>
      <c r="G22" s="18" t="str">
        <f t="shared" si="1"/>
        <v/>
      </c>
      <c r="H22" s="17"/>
      <c r="I22" s="17"/>
      <c r="J22" s="18" t="str">
        <f t="shared" si="2"/>
        <v/>
      </c>
      <c r="K22" s="17"/>
      <c r="L22" s="17"/>
      <c r="M22" s="19" t="str">
        <f t="shared" si="3"/>
        <v/>
      </c>
      <c r="N22" s="21"/>
    </row>
    <row r="23" spans="1:14" ht="18.75" customHeight="1" x14ac:dyDescent="0.25">
      <c r="A23" s="16" t="s">
        <v>39</v>
      </c>
      <c r="B23" s="17"/>
      <c r="C23" s="17"/>
      <c r="D23" s="18" t="str">
        <f t="shared" si="0"/>
        <v/>
      </c>
      <c r="E23" s="17"/>
      <c r="F23" s="17"/>
      <c r="G23" s="18" t="str">
        <f t="shared" si="1"/>
        <v/>
      </c>
      <c r="H23" s="17"/>
      <c r="I23" s="17"/>
      <c r="J23" s="18" t="str">
        <f t="shared" si="2"/>
        <v/>
      </c>
      <c r="K23" s="17"/>
      <c r="L23" s="17"/>
      <c r="M23" s="19" t="str">
        <f t="shared" si="3"/>
        <v/>
      </c>
      <c r="N23" s="6">
        <v>0</v>
      </c>
    </row>
    <row r="24" spans="1:14" ht="18.75" customHeight="1" x14ac:dyDescent="0.25">
      <c r="A24" s="16" t="s">
        <v>40</v>
      </c>
      <c r="B24" s="17"/>
      <c r="C24" s="17"/>
      <c r="D24" s="18" t="str">
        <f t="shared" si="0"/>
        <v/>
      </c>
      <c r="E24" s="17"/>
      <c r="F24" s="17"/>
      <c r="G24" s="18" t="str">
        <f t="shared" si="1"/>
        <v/>
      </c>
      <c r="H24" s="17"/>
      <c r="I24" s="17"/>
      <c r="J24" s="18" t="str">
        <f t="shared" si="2"/>
        <v/>
      </c>
      <c r="K24" s="17"/>
      <c r="L24" s="17"/>
      <c r="M24" s="19" t="str">
        <f t="shared" si="3"/>
        <v/>
      </c>
      <c r="N24" s="6">
        <v>0</v>
      </c>
    </row>
    <row r="25" spans="1:14" ht="18.75" customHeight="1" x14ac:dyDescent="0.25">
      <c r="A25" s="8" t="s">
        <v>41</v>
      </c>
      <c r="B25" s="9"/>
      <c r="C25" s="9"/>
      <c r="D25" s="18" t="str">
        <f t="shared" si="0"/>
        <v/>
      </c>
      <c r="E25" s="13"/>
      <c r="F25" s="9"/>
      <c r="G25" s="7" t="str">
        <f t="shared" si="1"/>
        <v/>
      </c>
      <c r="H25" s="5"/>
      <c r="I25" s="5"/>
      <c r="J25" s="7" t="str">
        <f t="shared" si="2"/>
        <v/>
      </c>
      <c r="K25" s="5"/>
      <c r="L25" s="5"/>
      <c r="M25" s="12" t="str">
        <f t="shared" si="3"/>
        <v/>
      </c>
      <c r="N25" s="6">
        <v>1</v>
      </c>
    </row>
    <row r="26" spans="1:14" ht="18.75" customHeight="1" x14ac:dyDescent="0.25">
      <c r="A26" s="8" t="s">
        <v>42</v>
      </c>
      <c r="B26" s="13"/>
      <c r="C26" s="13"/>
      <c r="D26" s="18" t="str">
        <f t="shared" si="0"/>
        <v/>
      </c>
      <c r="E26" s="13"/>
      <c r="F26" s="13"/>
      <c r="G26" s="7" t="str">
        <f t="shared" si="1"/>
        <v/>
      </c>
      <c r="H26" s="13"/>
      <c r="I26" s="13"/>
      <c r="J26" s="7" t="str">
        <f t="shared" si="2"/>
        <v/>
      </c>
      <c r="K26" s="13"/>
      <c r="L26" s="13"/>
      <c r="M26" s="12" t="str">
        <f t="shared" si="3"/>
        <v/>
      </c>
      <c r="N26" s="6">
        <v>1</v>
      </c>
    </row>
    <row r="27" spans="1:14" ht="18.75" customHeight="1" x14ac:dyDescent="0.25">
      <c r="A27" s="14" t="s">
        <v>43</v>
      </c>
      <c r="B27" s="5"/>
      <c r="C27" s="5"/>
      <c r="D27" s="18" t="str">
        <f t="shared" si="0"/>
        <v/>
      </c>
      <c r="E27" s="5"/>
      <c r="F27" s="5"/>
      <c r="G27" s="7" t="str">
        <f t="shared" si="1"/>
        <v/>
      </c>
      <c r="H27" s="5"/>
      <c r="I27" s="5"/>
      <c r="J27" s="7" t="str">
        <f t="shared" si="2"/>
        <v/>
      </c>
      <c r="K27" s="5"/>
      <c r="L27" s="5"/>
      <c r="M27" s="12" t="str">
        <f t="shared" si="3"/>
        <v/>
      </c>
      <c r="N27" s="21"/>
    </row>
    <row r="28" spans="1:14" ht="18.75" customHeight="1" x14ac:dyDescent="0.25">
      <c r="A28" s="14" t="s">
        <v>44</v>
      </c>
      <c r="B28" s="5"/>
      <c r="C28" s="5"/>
      <c r="D28" s="18" t="str">
        <f t="shared" si="0"/>
        <v/>
      </c>
      <c r="E28" s="5"/>
      <c r="F28" s="5"/>
      <c r="G28" s="7" t="str">
        <f t="shared" si="1"/>
        <v/>
      </c>
      <c r="H28" s="5"/>
      <c r="I28" s="5"/>
      <c r="J28" s="7" t="str">
        <f t="shared" si="2"/>
        <v/>
      </c>
      <c r="K28" s="5"/>
      <c r="L28" s="5"/>
      <c r="M28" s="12" t="str">
        <f t="shared" si="3"/>
        <v/>
      </c>
      <c r="N28" s="21"/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8"/>
  <sheetViews>
    <sheetView workbookViewId="0">
      <selection activeCell="Q12" sqref="Q12"/>
    </sheetView>
  </sheetViews>
  <sheetFormatPr defaultRowHeight="15" x14ac:dyDescent="0.25"/>
  <cols>
    <col min="1" max="1" width="22.28515625" style="22" bestFit="1" customWidth="1"/>
    <col min="2" max="3" width="12.140625" style="32" bestFit="1" customWidth="1"/>
    <col min="4" max="4" width="11.42578125" style="24" bestFit="1" customWidth="1"/>
    <col min="5" max="6" width="12.140625" style="32" bestFit="1" customWidth="1"/>
    <col min="7" max="7" width="11" style="24" bestFit="1" customWidth="1"/>
    <col min="8" max="9" width="12.140625" style="32" bestFit="1" customWidth="1"/>
    <col min="10" max="10" width="12" style="24" bestFit="1" customWidth="1"/>
    <col min="11" max="12" width="13.140625" style="32" bestFit="1" customWidth="1"/>
    <col min="13" max="13" width="12" style="24" bestFit="1" customWidth="1"/>
    <col min="14" max="14" width="13.5703125" style="25" bestFit="1" customWidth="1"/>
  </cols>
  <sheetData>
    <row r="1" spans="1:14" ht="19.5" customHeight="1" x14ac:dyDescent="0.25">
      <c r="A1" s="1" t="s">
        <v>0</v>
      </c>
      <c r="B1" s="52" t="s">
        <v>1</v>
      </c>
      <c r="C1" s="53"/>
      <c r="D1" s="3"/>
      <c r="E1" s="52" t="s">
        <v>2</v>
      </c>
      <c r="F1" s="53"/>
      <c r="G1" s="3"/>
      <c r="H1" s="52" t="s">
        <v>3</v>
      </c>
      <c r="I1" s="53"/>
      <c r="J1" s="3"/>
      <c r="K1" s="52" t="s">
        <v>4</v>
      </c>
      <c r="L1" s="53"/>
      <c r="M1" s="3"/>
      <c r="N1" s="54" t="s">
        <v>5</v>
      </c>
    </row>
    <row r="2" spans="1:14" ht="19.5" customHeight="1" x14ac:dyDescent="0.25">
      <c r="A2" s="4" t="s">
        <v>6</v>
      </c>
      <c r="B2" s="5">
        <f>SUM(B4:B95)</f>
        <v>13.359999999999998</v>
      </c>
      <c r="C2" s="5">
        <f>SUM(C4:C95)</f>
        <v>16.899999999999995</v>
      </c>
      <c r="D2" s="6"/>
      <c r="E2" s="5">
        <f>SUM(E4:E95)</f>
        <v>69.73</v>
      </c>
      <c r="F2" s="5">
        <f>SUM(F4:F95)</f>
        <v>88.669999999999987</v>
      </c>
      <c r="G2" s="6"/>
      <c r="H2" s="5">
        <f>SUM(H4:H95)</f>
        <v>439.92999999999995</v>
      </c>
      <c r="I2" s="5">
        <f>SUM(I4:I95)</f>
        <v>404.57</v>
      </c>
      <c r="J2" s="6"/>
      <c r="K2" s="5">
        <f>SUM(K4:K95)</f>
        <v>5658.8099999999995</v>
      </c>
      <c r="L2" s="5">
        <f>SUM(L4:L95)</f>
        <v>1106.8500000000001</v>
      </c>
      <c r="M2" s="7"/>
      <c r="N2" s="55"/>
    </row>
    <row r="3" spans="1:14" ht="19.5" customHeight="1" x14ac:dyDescent="0.25">
      <c r="A3" s="57" t="s">
        <v>7</v>
      </c>
      <c r="B3" s="58" t="s">
        <v>8</v>
      </c>
      <c r="C3" s="58" t="s">
        <v>9</v>
      </c>
      <c r="D3" s="58" t="s">
        <v>10</v>
      </c>
      <c r="E3" s="58" t="s">
        <v>11</v>
      </c>
      <c r="F3" s="58" t="s">
        <v>12</v>
      </c>
      <c r="G3" s="58" t="s">
        <v>13</v>
      </c>
      <c r="H3" s="58" t="s">
        <v>14</v>
      </c>
      <c r="I3" s="58" t="s">
        <v>15</v>
      </c>
      <c r="J3" s="58" t="s">
        <v>16</v>
      </c>
      <c r="K3" s="58" t="s">
        <v>17</v>
      </c>
      <c r="L3" s="58" t="s">
        <v>18</v>
      </c>
      <c r="M3" s="58" t="s">
        <v>19</v>
      </c>
      <c r="N3" s="56"/>
    </row>
    <row r="4" spans="1:14" ht="19.5" customHeight="1" x14ac:dyDescent="0.25">
      <c r="A4" s="59" t="s">
        <v>20</v>
      </c>
      <c r="B4" s="60">
        <v>0.06</v>
      </c>
      <c r="C4" s="60">
        <v>7.0000000000000007E-2</v>
      </c>
      <c r="D4" s="60">
        <f t="shared" ref="D4:D28" si="0">IF(OR(B4="", B4=0, C4="", C4=0), "", (B4-C4)/C4)</f>
        <v>-0.14285714285714296</v>
      </c>
      <c r="E4" s="60">
        <v>0.44</v>
      </c>
      <c r="F4" s="60">
        <v>0.48</v>
      </c>
      <c r="G4" s="60">
        <f t="shared" ref="G4:G28" si="1">IF(OR(E4="", E4=0, F4="", F4=0), "", (E4-F4)/F4)</f>
        <v>-8.3333333333333301E-2</v>
      </c>
      <c r="H4" s="60">
        <v>2.5299999999999998</v>
      </c>
      <c r="I4" s="60">
        <v>3.16</v>
      </c>
      <c r="J4" s="60">
        <f t="shared" ref="J4:J28" si="2">IF(OR(H4="", H4=0, I4="", I4=0), "", (H4-I4)/I4)</f>
        <v>-0.19936708860759503</v>
      </c>
      <c r="K4" s="60">
        <v>12.35</v>
      </c>
      <c r="L4" s="60">
        <v>15.56</v>
      </c>
      <c r="M4" s="61">
        <f t="shared" ref="M4:M28" si="3">IF(OR(K4="", K4=0, L4="", L4=0), "", (K4-L4)/L4)</f>
        <v>-0.20629820051413886</v>
      </c>
      <c r="N4" s="6">
        <v>1</v>
      </c>
    </row>
    <row r="5" spans="1:14" ht="19.5" customHeight="1" x14ac:dyDescent="0.25">
      <c r="A5" s="59" t="s">
        <v>21</v>
      </c>
      <c r="B5" s="60">
        <v>0.09</v>
      </c>
      <c r="C5" s="60">
        <v>0.08</v>
      </c>
      <c r="D5" s="60">
        <f t="shared" si="0"/>
        <v>0.12499999999999993</v>
      </c>
      <c r="E5" s="60">
        <v>0.5</v>
      </c>
      <c r="F5" s="60">
        <v>0.5</v>
      </c>
      <c r="G5" s="60">
        <f t="shared" si="1"/>
        <v>0</v>
      </c>
      <c r="H5" s="60">
        <v>2.93</v>
      </c>
      <c r="I5" s="60">
        <v>3.47</v>
      </c>
      <c r="J5" s="62">
        <f t="shared" si="2"/>
        <v>-0.15561959654178675</v>
      </c>
      <c r="K5" s="62">
        <v>21.52</v>
      </c>
      <c r="L5" s="62">
        <v>24.66</v>
      </c>
      <c r="M5" s="63">
        <f t="shared" si="3"/>
        <v>-0.12733171127331713</v>
      </c>
      <c r="N5" s="6">
        <v>2</v>
      </c>
    </row>
    <row r="6" spans="1:14" ht="19.5" customHeight="1" x14ac:dyDescent="0.25">
      <c r="A6" s="59" t="s">
        <v>22</v>
      </c>
      <c r="B6" s="60">
        <v>0.08</v>
      </c>
      <c r="C6" s="60">
        <v>0.12</v>
      </c>
      <c r="D6" s="60">
        <f t="shared" si="0"/>
        <v>-0.33333333333333331</v>
      </c>
      <c r="E6" s="60">
        <v>0.6</v>
      </c>
      <c r="F6" s="60">
        <v>0.66</v>
      </c>
      <c r="G6" s="60">
        <f t="shared" si="1"/>
        <v>-9.0909090909090981E-2</v>
      </c>
      <c r="H6" s="60">
        <v>2.88</v>
      </c>
      <c r="I6" s="60">
        <v>3.39</v>
      </c>
      <c r="J6" s="62">
        <f t="shared" si="2"/>
        <v>-0.15044247787610626</v>
      </c>
      <c r="K6" s="62">
        <v>15.86</v>
      </c>
      <c r="L6" s="62">
        <v>14.15</v>
      </c>
      <c r="M6" s="63">
        <f t="shared" si="3"/>
        <v>0.1208480565371024</v>
      </c>
      <c r="N6" s="6">
        <v>1</v>
      </c>
    </row>
    <row r="7" spans="1:14" ht="19.5" customHeight="1" x14ac:dyDescent="0.25">
      <c r="A7" s="59" t="s">
        <v>23</v>
      </c>
      <c r="B7" s="60">
        <v>0.04</v>
      </c>
      <c r="C7" s="60">
        <v>0.05</v>
      </c>
      <c r="D7" s="62">
        <f t="shared" si="0"/>
        <v>-0.20000000000000004</v>
      </c>
      <c r="E7" s="64">
        <v>0.44</v>
      </c>
      <c r="F7" s="60">
        <v>0.61</v>
      </c>
      <c r="G7" s="60">
        <f t="shared" si="1"/>
        <v>-0.27868852459016391</v>
      </c>
      <c r="H7" s="64">
        <v>4.13</v>
      </c>
      <c r="I7" s="60">
        <v>4.68</v>
      </c>
      <c r="J7" s="62">
        <f t="shared" si="2"/>
        <v>-0.11752136752136749</v>
      </c>
      <c r="K7" s="62">
        <v>27.43</v>
      </c>
      <c r="L7" s="62">
        <v>30.02</v>
      </c>
      <c r="M7" s="63">
        <f t="shared" si="3"/>
        <v>-8.6275816122584933E-2</v>
      </c>
      <c r="N7" s="6">
        <v>1</v>
      </c>
    </row>
    <row r="8" spans="1:14" ht="19.5" customHeight="1" x14ac:dyDescent="0.25">
      <c r="A8" s="59" t="s">
        <v>24</v>
      </c>
      <c r="B8" s="60">
        <v>0.18</v>
      </c>
      <c r="C8" s="60">
        <v>0.2</v>
      </c>
      <c r="D8" s="60">
        <f t="shared" si="0"/>
        <v>-0.10000000000000009</v>
      </c>
      <c r="E8" s="60">
        <v>0.79</v>
      </c>
      <c r="F8" s="60">
        <v>0.77</v>
      </c>
      <c r="G8" s="60">
        <f t="shared" si="1"/>
        <v>2.5974025974025997E-2</v>
      </c>
      <c r="H8" s="60">
        <v>3.6</v>
      </c>
      <c r="I8" s="60">
        <v>5.22</v>
      </c>
      <c r="J8" s="62">
        <f t="shared" si="2"/>
        <v>-0.31034482758620685</v>
      </c>
      <c r="K8" s="62">
        <v>23.69</v>
      </c>
      <c r="L8" s="62">
        <v>25.68</v>
      </c>
      <c r="M8" s="63">
        <f t="shared" si="3"/>
        <v>-7.749221183800617E-2</v>
      </c>
      <c r="N8" s="6">
        <v>2</v>
      </c>
    </row>
    <row r="9" spans="1:14" ht="19.5" customHeight="1" x14ac:dyDescent="0.25">
      <c r="A9" s="59" t="s">
        <v>25</v>
      </c>
      <c r="B9" s="60">
        <v>0.09</v>
      </c>
      <c r="C9" s="60">
        <v>0.1</v>
      </c>
      <c r="D9" s="60">
        <f t="shared" si="0"/>
        <v>-0.10000000000000009</v>
      </c>
      <c r="E9" s="60">
        <v>1.07</v>
      </c>
      <c r="F9" s="60">
        <v>0.86</v>
      </c>
      <c r="G9" s="62">
        <f t="shared" si="1"/>
        <v>0.24418604651162801</v>
      </c>
      <c r="H9" s="62">
        <v>2.75</v>
      </c>
      <c r="I9" s="62">
        <v>6</v>
      </c>
      <c r="J9" s="62">
        <f t="shared" si="2"/>
        <v>-0.54166666666666663</v>
      </c>
      <c r="K9" s="62">
        <v>87.14</v>
      </c>
      <c r="L9" s="62">
        <v>79.45</v>
      </c>
      <c r="M9" s="63">
        <f t="shared" si="3"/>
        <v>9.6790434235368122E-2</v>
      </c>
      <c r="N9" s="6">
        <v>2</v>
      </c>
    </row>
    <row r="10" spans="1:14" ht="19.5" customHeight="1" x14ac:dyDescent="0.25">
      <c r="A10" s="65" t="s">
        <v>26</v>
      </c>
      <c r="B10" s="62">
        <v>0.26</v>
      </c>
      <c r="C10" s="62">
        <v>0.28000000000000003</v>
      </c>
      <c r="D10" s="62">
        <f t="shared" si="0"/>
        <v>-7.142857142857148E-2</v>
      </c>
      <c r="E10" s="62">
        <v>1.1499999999999999</v>
      </c>
      <c r="F10" s="62">
        <v>1.23</v>
      </c>
      <c r="G10" s="62">
        <f t="shared" si="1"/>
        <v>-6.5040650406504127E-2</v>
      </c>
      <c r="H10" s="62">
        <v>5.61</v>
      </c>
      <c r="I10" s="62">
        <v>6.35</v>
      </c>
      <c r="J10" s="62">
        <f t="shared" si="2"/>
        <v>-0.11653543307086604</v>
      </c>
      <c r="K10" s="62">
        <v>24.57</v>
      </c>
      <c r="L10" s="62">
        <v>27.42</v>
      </c>
      <c r="M10" s="63">
        <f t="shared" si="3"/>
        <v>-0.10393873085339173</v>
      </c>
      <c r="N10" s="6">
        <v>0</v>
      </c>
    </row>
    <row r="11" spans="1:14" ht="19.5" customHeight="1" x14ac:dyDescent="0.25">
      <c r="A11" s="59" t="s">
        <v>27</v>
      </c>
      <c r="B11" s="60">
        <v>0.11</v>
      </c>
      <c r="C11" s="60">
        <v>0.15</v>
      </c>
      <c r="D11" s="60">
        <f t="shared" si="0"/>
        <v>-0.26666666666666666</v>
      </c>
      <c r="E11" s="60">
        <v>1.05</v>
      </c>
      <c r="F11" s="60">
        <v>1.02</v>
      </c>
      <c r="G11" s="62">
        <f t="shared" si="1"/>
        <v>2.9411764705882377E-2</v>
      </c>
      <c r="H11" s="62">
        <v>6.04</v>
      </c>
      <c r="I11" s="62">
        <v>6.91</v>
      </c>
      <c r="J11" s="62">
        <f t="shared" si="2"/>
        <v>-0.12590448625180897</v>
      </c>
      <c r="K11" s="62">
        <v>34.299999999999997</v>
      </c>
      <c r="L11" s="62">
        <v>40.44</v>
      </c>
      <c r="M11" s="63">
        <f t="shared" si="3"/>
        <v>-0.15182987141444118</v>
      </c>
      <c r="N11" s="6">
        <v>2</v>
      </c>
    </row>
    <row r="12" spans="1:14" ht="19.5" customHeight="1" x14ac:dyDescent="0.25">
      <c r="A12" s="65" t="s">
        <v>28</v>
      </c>
      <c r="B12" s="62">
        <v>0.54</v>
      </c>
      <c r="C12" s="62">
        <v>0.62</v>
      </c>
      <c r="D12" s="62">
        <f t="shared" si="0"/>
        <v>-0.12903225806451607</v>
      </c>
      <c r="E12" s="62">
        <v>3.12</v>
      </c>
      <c r="F12" s="62">
        <v>4.03</v>
      </c>
      <c r="G12" s="62">
        <f t="shared" si="1"/>
        <v>-0.22580645161290325</v>
      </c>
      <c r="H12" s="62">
        <v>23.25</v>
      </c>
      <c r="I12" s="62">
        <v>20.27</v>
      </c>
      <c r="J12" s="62">
        <f t="shared" si="2"/>
        <v>0.14701529353724718</v>
      </c>
      <c r="K12" s="62">
        <v>82.73</v>
      </c>
      <c r="L12" s="62">
        <v>0</v>
      </c>
      <c r="M12" s="63" t="str">
        <f t="shared" si="3"/>
        <v/>
      </c>
      <c r="N12" s="6">
        <v>0</v>
      </c>
    </row>
    <row r="13" spans="1:14" ht="19.5" customHeight="1" x14ac:dyDescent="0.25">
      <c r="A13" s="66" t="s">
        <v>29</v>
      </c>
      <c r="B13" s="60">
        <v>0.36</v>
      </c>
      <c r="C13" s="60">
        <v>0.4</v>
      </c>
      <c r="D13" s="62">
        <f t="shared" si="0"/>
        <v>-0.10000000000000009</v>
      </c>
      <c r="E13" s="60">
        <v>3.59</v>
      </c>
      <c r="F13" s="60">
        <v>4.33</v>
      </c>
      <c r="G13" s="62">
        <f t="shared" si="1"/>
        <v>-0.17090069284064668</v>
      </c>
      <c r="H13" s="62">
        <v>20.34</v>
      </c>
      <c r="I13" s="62">
        <v>26.46</v>
      </c>
      <c r="J13" s="62">
        <f t="shared" si="2"/>
        <v>-0.23129251700680276</v>
      </c>
      <c r="K13" s="62">
        <v>184.77</v>
      </c>
      <c r="L13" s="62">
        <v>0</v>
      </c>
      <c r="M13" s="63" t="str">
        <f t="shared" si="3"/>
        <v/>
      </c>
      <c r="N13" s="6">
        <v>1</v>
      </c>
    </row>
    <row r="14" spans="1:14" ht="19.5" customHeight="1" x14ac:dyDescent="0.25">
      <c r="A14" s="59" t="s">
        <v>30</v>
      </c>
      <c r="B14" s="60">
        <v>1.2</v>
      </c>
      <c r="C14" s="60">
        <v>2.84</v>
      </c>
      <c r="D14" s="60">
        <f t="shared" si="0"/>
        <v>-0.57746478873239437</v>
      </c>
      <c r="E14" s="60">
        <v>10.99</v>
      </c>
      <c r="F14" s="60">
        <v>11.19</v>
      </c>
      <c r="G14" s="60">
        <f t="shared" si="1"/>
        <v>-1.7873100983020491E-2</v>
      </c>
      <c r="H14" s="62">
        <v>94.98</v>
      </c>
      <c r="I14" s="62">
        <v>93.37</v>
      </c>
      <c r="J14" s="62">
        <f t="shared" si="2"/>
        <v>1.7243225875548884E-2</v>
      </c>
      <c r="K14" s="62">
        <v>576.62</v>
      </c>
      <c r="L14" s="62">
        <v>0</v>
      </c>
      <c r="M14" s="63" t="str">
        <f t="shared" si="3"/>
        <v/>
      </c>
      <c r="N14" s="6">
        <v>1</v>
      </c>
    </row>
    <row r="15" spans="1:14" ht="19.5" customHeight="1" x14ac:dyDescent="0.25">
      <c r="A15" s="65" t="s">
        <v>31</v>
      </c>
      <c r="B15" s="62">
        <v>1.22</v>
      </c>
      <c r="C15" s="62">
        <v>1.33</v>
      </c>
      <c r="D15" s="62">
        <f t="shared" si="0"/>
        <v>-8.2706766917293298E-2</v>
      </c>
      <c r="E15" s="62">
        <v>3.96</v>
      </c>
      <c r="F15" s="62">
        <v>4.47</v>
      </c>
      <c r="G15" s="62">
        <f t="shared" si="1"/>
        <v>-0.11409395973154358</v>
      </c>
      <c r="H15" s="62">
        <v>16.36</v>
      </c>
      <c r="I15" s="62">
        <v>31.56</v>
      </c>
      <c r="J15" s="62">
        <f t="shared" si="2"/>
        <v>-0.48162230671736372</v>
      </c>
      <c r="K15" s="62">
        <v>96.95</v>
      </c>
      <c r="L15" s="62">
        <v>139.59</v>
      </c>
      <c r="M15" s="63">
        <f t="shared" si="3"/>
        <v>-0.30546600759366715</v>
      </c>
      <c r="N15" s="6">
        <v>0</v>
      </c>
    </row>
    <row r="16" spans="1:14" ht="19.5" customHeight="1" x14ac:dyDescent="0.25">
      <c r="A16" s="65" t="s">
        <v>32</v>
      </c>
      <c r="B16" s="62">
        <v>1.36</v>
      </c>
      <c r="C16" s="62">
        <v>1.44</v>
      </c>
      <c r="D16" s="62">
        <f t="shared" si="0"/>
        <v>-5.5555555555555455E-2</v>
      </c>
      <c r="E16" s="62">
        <v>3.83</v>
      </c>
      <c r="F16" s="62">
        <v>4.9000000000000004</v>
      </c>
      <c r="G16" s="62">
        <f t="shared" si="1"/>
        <v>-0.21836734693877555</v>
      </c>
      <c r="H16" s="62">
        <v>19.84</v>
      </c>
      <c r="I16" s="62">
        <v>29.83</v>
      </c>
      <c r="J16" s="62">
        <f t="shared" si="2"/>
        <v>-0.33489775393898757</v>
      </c>
      <c r="K16" s="62">
        <v>193.04</v>
      </c>
      <c r="L16" s="62">
        <v>126.38</v>
      </c>
      <c r="M16" s="63">
        <f t="shared" si="3"/>
        <v>0.52745687608798864</v>
      </c>
      <c r="N16" s="6">
        <v>0</v>
      </c>
    </row>
    <row r="17" spans="1:14" ht="19.5" customHeight="1" x14ac:dyDescent="0.25">
      <c r="A17" s="65" t="s">
        <v>33</v>
      </c>
      <c r="B17" s="62">
        <v>0.96</v>
      </c>
      <c r="C17" s="62">
        <v>1.1100000000000001</v>
      </c>
      <c r="D17" s="62">
        <f t="shared" si="0"/>
        <v>-0.13513513513513525</v>
      </c>
      <c r="E17" s="62">
        <v>3.9</v>
      </c>
      <c r="F17" s="62">
        <v>4.0199999999999996</v>
      </c>
      <c r="G17" s="62">
        <f t="shared" si="1"/>
        <v>-2.9850746268656636E-2</v>
      </c>
      <c r="H17" s="62">
        <v>21.6</v>
      </c>
      <c r="I17" s="62">
        <v>22.61</v>
      </c>
      <c r="J17" s="62">
        <f t="shared" si="2"/>
        <v>-4.4670499778858827E-2</v>
      </c>
      <c r="K17" s="62">
        <v>273.07</v>
      </c>
      <c r="L17" s="62">
        <v>0</v>
      </c>
      <c r="M17" s="63" t="str">
        <f t="shared" si="3"/>
        <v/>
      </c>
      <c r="N17" s="6">
        <v>0</v>
      </c>
    </row>
    <row r="18" spans="1:14" ht="19.5" customHeight="1" x14ac:dyDescent="0.25">
      <c r="A18" s="65" t="s">
        <v>34</v>
      </c>
      <c r="B18" s="62">
        <v>2.4900000000000002</v>
      </c>
      <c r="C18" s="62">
        <v>2.7</v>
      </c>
      <c r="D18" s="62">
        <f t="shared" si="0"/>
        <v>-7.7777777777777765E-2</v>
      </c>
      <c r="E18" s="62">
        <v>12.63</v>
      </c>
      <c r="F18" s="62">
        <v>18.53</v>
      </c>
      <c r="G18" s="62">
        <f t="shared" si="1"/>
        <v>-0.31840259039395574</v>
      </c>
      <c r="H18" s="62">
        <v>77.88</v>
      </c>
      <c r="I18" s="62">
        <v>78.510000000000005</v>
      </c>
      <c r="J18" s="62">
        <f t="shared" si="2"/>
        <v>-8.024455483378037E-3</v>
      </c>
      <c r="K18" s="62">
        <v>2883.1</v>
      </c>
      <c r="L18" s="62">
        <v>0</v>
      </c>
      <c r="M18" s="63" t="str">
        <f t="shared" si="3"/>
        <v/>
      </c>
      <c r="N18" s="6">
        <v>0</v>
      </c>
    </row>
    <row r="19" spans="1:14" ht="19.5" customHeight="1" x14ac:dyDescent="0.25">
      <c r="A19" s="67" t="s">
        <v>35</v>
      </c>
      <c r="B19" s="68">
        <v>0.49</v>
      </c>
      <c r="C19" s="68">
        <v>0.53</v>
      </c>
      <c r="D19" s="68">
        <f t="shared" si="0"/>
        <v>-7.5471698113207614E-2</v>
      </c>
      <c r="E19" s="68">
        <v>2.57</v>
      </c>
      <c r="F19" s="68">
        <v>2.77</v>
      </c>
      <c r="G19" s="68">
        <f t="shared" si="1"/>
        <v>-7.2202166064982018E-2</v>
      </c>
      <c r="H19" s="68">
        <v>11.78</v>
      </c>
      <c r="I19" s="68">
        <v>14.53</v>
      </c>
      <c r="J19" s="68">
        <f t="shared" si="2"/>
        <v>-0.18926359256710257</v>
      </c>
      <c r="K19" s="68">
        <v>64.87</v>
      </c>
      <c r="L19" s="68">
        <v>157.97999999999999</v>
      </c>
      <c r="M19" s="69">
        <f t="shared" si="3"/>
        <v>-0.58937840232940875</v>
      </c>
      <c r="N19" s="6">
        <v>0</v>
      </c>
    </row>
    <row r="20" spans="1:14" ht="19.5" customHeight="1" x14ac:dyDescent="0.25">
      <c r="A20" s="67" t="s">
        <v>36</v>
      </c>
      <c r="B20" s="68">
        <v>0.2</v>
      </c>
      <c r="C20" s="68">
        <v>0.28000000000000003</v>
      </c>
      <c r="D20" s="68">
        <f t="shared" si="0"/>
        <v>-0.28571428571428575</v>
      </c>
      <c r="E20" s="68">
        <v>1.32</v>
      </c>
      <c r="F20" s="68">
        <v>4.54</v>
      </c>
      <c r="G20" s="68">
        <f t="shared" si="1"/>
        <v>-0.70925110132158586</v>
      </c>
      <c r="H20" s="68">
        <v>8.26</v>
      </c>
      <c r="I20" s="68">
        <v>12.48</v>
      </c>
      <c r="J20" s="68">
        <f t="shared" si="2"/>
        <v>-0.33814102564102566</v>
      </c>
      <c r="K20" s="68">
        <v>43.03</v>
      </c>
      <c r="L20" s="68">
        <v>59.71</v>
      </c>
      <c r="M20" s="69">
        <f t="shared" si="3"/>
        <v>-0.27935019259755484</v>
      </c>
      <c r="N20" s="6">
        <v>0</v>
      </c>
    </row>
    <row r="21" spans="1:14" ht="19.5" customHeight="1" x14ac:dyDescent="0.25">
      <c r="A21" s="67" t="s">
        <v>37</v>
      </c>
      <c r="B21" s="68">
        <v>3</v>
      </c>
      <c r="C21" s="68">
        <v>3.82</v>
      </c>
      <c r="D21" s="68">
        <f t="shared" si="0"/>
        <v>-0.21465968586387432</v>
      </c>
      <c r="E21" s="68">
        <v>13.14</v>
      </c>
      <c r="F21" s="68">
        <v>16.73</v>
      </c>
      <c r="G21" s="68">
        <f t="shared" si="1"/>
        <v>-0.214584578601315</v>
      </c>
      <c r="H21" s="68">
        <v>82.65</v>
      </c>
      <c r="I21" s="68">
        <v>0</v>
      </c>
      <c r="J21" s="68" t="str">
        <f t="shared" si="2"/>
        <v/>
      </c>
      <c r="K21" s="68">
        <v>551.54999999999995</v>
      </c>
      <c r="L21" s="68">
        <v>0</v>
      </c>
      <c r="M21" s="69" t="str">
        <f t="shared" si="3"/>
        <v/>
      </c>
      <c r="N21" s="20">
        <v>0</v>
      </c>
    </row>
    <row r="22" spans="1:14" ht="19.5" customHeight="1" x14ac:dyDescent="0.25">
      <c r="A22" s="67" t="s">
        <v>38</v>
      </c>
      <c r="B22" s="68">
        <v>0.04</v>
      </c>
      <c r="C22" s="68">
        <v>0.05</v>
      </c>
      <c r="D22" s="68">
        <f t="shared" si="0"/>
        <v>-0.20000000000000004</v>
      </c>
      <c r="E22" s="68">
        <v>0.33</v>
      </c>
      <c r="F22" s="68">
        <v>0.44</v>
      </c>
      <c r="G22" s="68">
        <f t="shared" si="1"/>
        <v>-0.24999999999999997</v>
      </c>
      <c r="H22" s="68">
        <v>1.85</v>
      </c>
      <c r="I22" s="68">
        <v>2.88</v>
      </c>
      <c r="J22" s="68">
        <f t="shared" si="2"/>
        <v>-0.35763888888888884</v>
      </c>
      <c r="K22" s="68">
        <v>7.05</v>
      </c>
      <c r="L22" s="68">
        <v>10.43</v>
      </c>
      <c r="M22" s="69">
        <f t="shared" si="3"/>
        <v>-0.32406519654841803</v>
      </c>
      <c r="N22" s="21"/>
    </row>
    <row r="23" spans="1:14" ht="18.75" customHeight="1" x14ac:dyDescent="0.25">
      <c r="A23" s="67" t="s">
        <v>39</v>
      </c>
      <c r="B23" s="68">
        <v>0.23</v>
      </c>
      <c r="C23" s="68">
        <v>0.24</v>
      </c>
      <c r="D23" s="68">
        <f t="shared" si="0"/>
        <v>-4.1666666666666588E-2</v>
      </c>
      <c r="E23" s="68">
        <v>2.04</v>
      </c>
      <c r="F23" s="68">
        <v>4.08</v>
      </c>
      <c r="G23" s="68">
        <f t="shared" si="1"/>
        <v>-0.5</v>
      </c>
      <c r="H23" s="68">
        <v>14.24</v>
      </c>
      <c r="I23" s="68">
        <v>14.57</v>
      </c>
      <c r="J23" s="68">
        <f t="shared" si="2"/>
        <v>-2.264927934111188E-2</v>
      </c>
      <c r="K23" s="68">
        <v>193.04</v>
      </c>
      <c r="L23" s="68">
        <v>63.19</v>
      </c>
      <c r="M23" s="69">
        <f t="shared" si="3"/>
        <v>2.054913752175977</v>
      </c>
      <c r="N23" s="6">
        <v>0</v>
      </c>
    </row>
    <row r="24" spans="1:14" ht="18.75" customHeight="1" x14ac:dyDescent="0.25">
      <c r="A24" s="67" t="s">
        <v>40</v>
      </c>
      <c r="B24" s="68">
        <v>0.19</v>
      </c>
      <c r="C24" s="68">
        <v>0.31</v>
      </c>
      <c r="D24" s="68">
        <f t="shared" si="0"/>
        <v>-0.38709677419354838</v>
      </c>
      <c r="E24" s="68">
        <v>1.0900000000000001</v>
      </c>
      <c r="F24" s="68">
        <v>1.1100000000000001</v>
      </c>
      <c r="G24" s="68">
        <f t="shared" si="1"/>
        <v>-1.8018018018018032E-2</v>
      </c>
      <c r="H24" s="68">
        <v>8.34</v>
      </c>
      <c r="I24" s="68">
        <v>8.4</v>
      </c>
      <c r="J24" s="68">
        <f t="shared" si="2"/>
        <v>-7.1428571428572016E-3</v>
      </c>
      <c r="K24" s="68">
        <v>215.06</v>
      </c>
      <c r="L24" s="68">
        <v>238.54</v>
      </c>
      <c r="M24" s="69">
        <f t="shared" si="3"/>
        <v>-9.8432128783432507E-2</v>
      </c>
      <c r="N24" s="6">
        <v>0</v>
      </c>
    </row>
    <row r="25" spans="1:14" ht="18.75" customHeight="1" x14ac:dyDescent="0.25">
      <c r="A25" s="59" t="s">
        <v>41</v>
      </c>
      <c r="B25" s="60">
        <v>0.06</v>
      </c>
      <c r="C25" s="60">
        <v>0.06</v>
      </c>
      <c r="D25" s="68">
        <f t="shared" si="0"/>
        <v>0</v>
      </c>
      <c r="E25" s="64">
        <v>0.45</v>
      </c>
      <c r="F25" s="60">
        <v>0.63</v>
      </c>
      <c r="G25" s="62">
        <f t="shared" si="1"/>
        <v>-0.2857142857142857</v>
      </c>
      <c r="H25" s="62">
        <v>2.86</v>
      </c>
      <c r="I25" s="62">
        <v>3.12</v>
      </c>
      <c r="J25" s="62">
        <f t="shared" si="2"/>
        <v>-8.3333333333333398E-2</v>
      </c>
      <c r="K25" s="62">
        <v>9.66</v>
      </c>
      <c r="L25" s="62">
        <v>16.5</v>
      </c>
      <c r="M25" s="63">
        <f t="shared" si="3"/>
        <v>-0.41454545454545455</v>
      </c>
      <c r="N25" s="6">
        <v>1</v>
      </c>
    </row>
    <row r="26" spans="1:14" ht="18.75" customHeight="1" x14ac:dyDescent="0.25">
      <c r="A26" s="59" t="s">
        <v>42</v>
      </c>
      <c r="B26" s="64">
        <v>0.03</v>
      </c>
      <c r="C26" s="64">
        <v>0.04</v>
      </c>
      <c r="D26" s="68">
        <f t="shared" si="0"/>
        <v>-0.25000000000000006</v>
      </c>
      <c r="E26" s="64">
        <v>0.16</v>
      </c>
      <c r="F26" s="64">
        <v>0.25</v>
      </c>
      <c r="G26" s="62">
        <f t="shared" si="1"/>
        <v>-0.36</v>
      </c>
      <c r="H26" s="64">
        <v>0.88</v>
      </c>
      <c r="I26" s="64">
        <v>1.93</v>
      </c>
      <c r="J26" s="62">
        <f t="shared" si="2"/>
        <v>-0.54404145077720201</v>
      </c>
      <c r="K26" s="64">
        <v>9.93</v>
      </c>
      <c r="L26" s="64">
        <v>11.5</v>
      </c>
      <c r="M26" s="63">
        <f t="shared" si="3"/>
        <v>-0.1365217391304348</v>
      </c>
      <c r="N26" s="6">
        <v>1</v>
      </c>
    </row>
    <row r="27" spans="1:14" ht="18.75" customHeight="1" x14ac:dyDescent="0.25">
      <c r="A27" s="65" t="s">
        <v>43</v>
      </c>
      <c r="B27" s="62">
        <v>0.03</v>
      </c>
      <c r="C27" s="62">
        <v>0.03</v>
      </c>
      <c r="D27" s="68">
        <f t="shared" si="0"/>
        <v>0</v>
      </c>
      <c r="E27" s="62">
        <v>0.27</v>
      </c>
      <c r="F27" s="62">
        <v>0.25</v>
      </c>
      <c r="G27" s="62">
        <f t="shared" si="1"/>
        <v>8.0000000000000071E-2</v>
      </c>
      <c r="H27" s="62">
        <v>2.57</v>
      </c>
      <c r="I27" s="62">
        <v>2.3199999999999998</v>
      </c>
      <c r="J27" s="62">
        <f t="shared" si="2"/>
        <v>0.10775862068965518</v>
      </c>
      <c r="K27" s="62">
        <v>13.79</v>
      </c>
      <c r="L27" s="62">
        <v>12.77</v>
      </c>
      <c r="M27" s="63">
        <f t="shared" si="3"/>
        <v>7.9874706342991361E-2</v>
      </c>
      <c r="N27" s="21"/>
    </row>
    <row r="28" spans="1:14" ht="18.75" customHeight="1" x14ac:dyDescent="0.25">
      <c r="A28" s="65" t="s">
        <v>44</v>
      </c>
      <c r="B28" s="62">
        <v>0.05</v>
      </c>
      <c r="C28" s="62">
        <v>0.05</v>
      </c>
      <c r="D28" s="68">
        <f t="shared" si="0"/>
        <v>0</v>
      </c>
      <c r="E28" s="62">
        <v>0.3</v>
      </c>
      <c r="F28" s="62">
        <v>0.27</v>
      </c>
      <c r="G28" s="62">
        <f t="shared" si="1"/>
        <v>0.11111111111111099</v>
      </c>
      <c r="H28" s="62">
        <v>1.78</v>
      </c>
      <c r="I28" s="62">
        <v>2.5499999999999998</v>
      </c>
      <c r="J28" s="62">
        <f t="shared" si="2"/>
        <v>-0.30196078431372542</v>
      </c>
      <c r="K28" s="62">
        <v>13.69</v>
      </c>
      <c r="L28" s="62">
        <v>12.88</v>
      </c>
      <c r="M28" s="63">
        <f t="shared" si="3"/>
        <v>6.2888198757763872E-2</v>
      </c>
      <c r="N28" s="21"/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30"/>
  <sheetViews>
    <sheetView workbookViewId="0"/>
  </sheetViews>
  <sheetFormatPr defaultRowHeight="15" x14ac:dyDescent="0.25"/>
  <cols>
    <col min="1" max="1" width="22.28515625" style="22" bestFit="1" customWidth="1"/>
    <col min="2" max="3" width="12.140625" style="30" bestFit="1" customWidth="1"/>
    <col min="4" max="4" width="11.42578125" style="24" bestFit="1" customWidth="1"/>
    <col min="5" max="6" width="12.140625" style="30" bestFit="1" customWidth="1"/>
    <col min="7" max="7" width="11" style="24" bestFit="1" customWidth="1"/>
    <col min="8" max="9" width="12.140625" style="30" bestFit="1" customWidth="1"/>
    <col min="10" max="10" width="12" style="24" bestFit="1" customWidth="1"/>
    <col min="11" max="12" width="13.140625" style="30" bestFit="1" customWidth="1"/>
    <col min="13" max="13" width="12" style="24" bestFit="1" customWidth="1"/>
    <col min="14" max="14" width="13.5703125" style="25" bestFit="1" customWidth="1"/>
  </cols>
  <sheetData>
    <row r="1" spans="1:14" ht="19.5" customHeight="1" x14ac:dyDescent="0.25">
      <c r="A1" s="1" t="s">
        <v>0</v>
      </c>
      <c r="B1" s="50" t="s">
        <v>1</v>
      </c>
      <c r="C1" s="49"/>
      <c r="D1" s="3"/>
      <c r="E1" s="50" t="s">
        <v>2</v>
      </c>
      <c r="F1" s="49"/>
      <c r="G1" s="3"/>
      <c r="H1" s="50" t="s">
        <v>3</v>
      </c>
      <c r="I1" s="49"/>
      <c r="J1" s="3"/>
      <c r="K1" s="50" t="s">
        <v>4</v>
      </c>
      <c r="L1" s="49"/>
      <c r="M1" s="3"/>
      <c r="N1" s="54" t="s">
        <v>5</v>
      </c>
    </row>
    <row r="2" spans="1:14" ht="19.5" customHeight="1" x14ac:dyDescent="0.25">
      <c r="A2" s="4" t="s">
        <v>6</v>
      </c>
      <c r="B2" s="6">
        <f>SUM(B4:B97)</f>
        <v>13.43</v>
      </c>
      <c r="C2" s="6">
        <f>SUM(C4:C97)</f>
        <v>16.55</v>
      </c>
      <c r="D2" s="6"/>
      <c r="E2" s="6">
        <f>SUM(E4:E97)</f>
        <v>64.16</v>
      </c>
      <c r="F2" s="6">
        <f>SUM(F4:F97)</f>
        <v>83.039999999999978</v>
      </c>
      <c r="G2" s="6"/>
      <c r="H2" s="6">
        <f>SUM(H4:H97)</f>
        <v>402.43</v>
      </c>
      <c r="I2" s="6">
        <f>SUM(I4:I97)</f>
        <v>398.87999999999994</v>
      </c>
      <c r="J2" s="6"/>
      <c r="K2" s="6">
        <f>SUM(K4:K97)</f>
        <v>4619.8599999999997</v>
      </c>
      <c r="L2" s="6">
        <f>SUM(L4:L97)</f>
        <v>1037.5700000000002</v>
      </c>
      <c r="M2" s="7"/>
      <c r="N2" s="55"/>
    </row>
    <row r="3" spans="1:14" ht="19.5" customHeight="1" x14ac:dyDescent="0.25">
      <c r="A3" s="1" t="s">
        <v>7</v>
      </c>
      <c r="B3" s="26" t="s">
        <v>8</v>
      </c>
      <c r="C3" s="26" t="s">
        <v>9</v>
      </c>
      <c r="D3" s="3" t="s">
        <v>10</v>
      </c>
      <c r="E3" s="26" t="s">
        <v>11</v>
      </c>
      <c r="F3" s="26" t="s">
        <v>12</v>
      </c>
      <c r="G3" s="3" t="s">
        <v>13</v>
      </c>
      <c r="H3" s="26" t="s">
        <v>14</v>
      </c>
      <c r="I3" s="26" t="s">
        <v>15</v>
      </c>
      <c r="J3" s="3" t="s">
        <v>16</v>
      </c>
      <c r="K3" s="26" t="s">
        <v>17</v>
      </c>
      <c r="L3" s="26" t="s">
        <v>18</v>
      </c>
      <c r="M3" s="3" t="s">
        <v>19</v>
      </c>
      <c r="N3" s="56"/>
    </row>
    <row r="4" spans="1:14" ht="19.5" customHeight="1" x14ac:dyDescent="0.25">
      <c r="A4" s="8" t="s">
        <v>20</v>
      </c>
      <c r="B4" s="27">
        <v>0.06</v>
      </c>
      <c r="C4" s="27">
        <v>7.0000000000000007E-2</v>
      </c>
      <c r="D4" s="10">
        <f t="shared" ref="D4:D17" si="0">IF(OR(B4="", B4=0, C4="", C4=0), "", (B4-C4)/C4)</f>
        <v>-0.14285714285714296</v>
      </c>
      <c r="E4" s="27">
        <v>0.45</v>
      </c>
      <c r="F4" s="27">
        <v>0.35</v>
      </c>
      <c r="G4" s="10">
        <f t="shared" ref="G4:G30" si="1">IF(OR(E4="", E4=0, F4="", F4=0), "", (E4-F4)/F4)</f>
        <v>0.28571428571428581</v>
      </c>
      <c r="H4" s="27">
        <v>2.4</v>
      </c>
      <c r="I4" s="27">
        <v>3.27</v>
      </c>
      <c r="J4" s="10">
        <f t="shared" ref="J4:J30" si="2">IF(OR(H4="", H4=0, I4="", I4=0), "", (H4-I4)/I4)</f>
        <v>-0.26605504587155965</v>
      </c>
      <c r="K4" s="27">
        <v>11.18</v>
      </c>
      <c r="L4" s="27">
        <v>15.19</v>
      </c>
      <c r="M4" s="11">
        <f t="shared" ref="M4:M30" si="3">IF(OR(K4="", K4=0, L4="", L4=0), "", (K4-L4)/L4)</f>
        <v>-0.26398946675444368</v>
      </c>
      <c r="N4" s="6">
        <v>1</v>
      </c>
    </row>
    <row r="5" spans="1:14" ht="19.5" customHeight="1" x14ac:dyDescent="0.25">
      <c r="A5" s="8" t="s">
        <v>21</v>
      </c>
      <c r="B5" s="27">
        <v>7.0000000000000007E-2</v>
      </c>
      <c r="C5" s="27">
        <v>0.08</v>
      </c>
      <c r="D5" s="10">
        <f t="shared" si="0"/>
        <v>-0.12499999999999993</v>
      </c>
      <c r="E5" s="27">
        <v>0.5</v>
      </c>
      <c r="F5" s="27">
        <v>0.51</v>
      </c>
      <c r="G5" s="10">
        <f t="shared" si="1"/>
        <v>-1.9607843137254919E-2</v>
      </c>
      <c r="H5" s="27">
        <v>2.97</v>
      </c>
      <c r="I5" s="27">
        <v>3.59</v>
      </c>
      <c r="J5" s="7">
        <f t="shared" si="2"/>
        <v>-0.17270194986072415</v>
      </c>
      <c r="K5" s="6">
        <v>19.39</v>
      </c>
      <c r="L5" s="28">
        <v>24.08</v>
      </c>
      <c r="M5" s="12">
        <f t="shared" si="3"/>
        <v>-0.19476744186046505</v>
      </c>
      <c r="N5" s="6">
        <v>2</v>
      </c>
    </row>
    <row r="6" spans="1:14" ht="19.5" customHeight="1" x14ac:dyDescent="0.25">
      <c r="A6" s="8" t="s">
        <v>22</v>
      </c>
      <c r="B6" s="27">
        <v>0.09</v>
      </c>
      <c r="C6" s="27">
        <v>0.11</v>
      </c>
      <c r="D6" s="10">
        <f t="shared" si="0"/>
        <v>-0.18181818181818185</v>
      </c>
      <c r="E6" s="27">
        <v>0.53</v>
      </c>
      <c r="F6" s="27">
        <v>0.67</v>
      </c>
      <c r="G6" s="10">
        <f t="shared" si="1"/>
        <v>-0.20895522388059704</v>
      </c>
      <c r="H6" s="27">
        <v>3.19</v>
      </c>
      <c r="I6" s="27">
        <v>3.33</v>
      </c>
      <c r="J6" s="7">
        <f t="shared" si="2"/>
        <v>-4.204204204204208E-2</v>
      </c>
      <c r="K6" s="6">
        <v>14.48</v>
      </c>
      <c r="L6" s="28">
        <v>13.82</v>
      </c>
      <c r="M6" s="12">
        <f t="shared" si="3"/>
        <v>4.7756874095513754E-2</v>
      </c>
      <c r="N6" s="6">
        <v>1</v>
      </c>
    </row>
    <row r="7" spans="1:14" ht="19.5" customHeight="1" x14ac:dyDescent="0.25">
      <c r="A7" s="8" t="s">
        <v>23</v>
      </c>
      <c r="B7" s="27">
        <v>0.05</v>
      </c>
      <c r="C7" s="27">
        <v>7.0000000000000007E-2</v>
      </c>
      <c r="D7" s="7">
        <f t="shared" si="0"/>
        <v>-0.28571428571428575</v>
      </c>
      <c r="E7" s="31">
        <v>0.41</v>
      </c>
      <c r="F7" s="27">
        <v>0.42</v>
      </c>
      <c r="G7" s="10">
        <f t="shared" si="1"/>
        <v>-2.3809523809523832E-2</v>
      </c>
      <c r="H7" s="31">
        <v>3.72</v>
      </c>
      <c r="I7" s="27">
        <v>4.5999999999999996</v>
      </c>
      <c r="J7" s="7">
        <f t="shared" si="2"/>
        <v>-0.19130434782608685</v>
      </c>
      <c r="K7" s="28">
        <v>24.92</v>
      </c>
      <c r="L7" s="6">
        <v>29.48</v>
      </c>
      <c r="M7" s="12">
        <f t="shared" si="3"/>
        <v>-0.15468113975576658</v>
      </c>
      <c r="N7" s="6">
        <v>1</v>
      </c>
    </row>
    <row r="8" spans="1:14" ht="19.5" customHeight="1" x14ac:dyDescent="0.25">
      <c r="A8" s="8" t="s">
        <v>24</v>
      </c>
      <c r="B8" s="27">
        <v>0.17</v>
      </c>
      <c r="C8" s="27">
        <v>0.21</v>
      </c>
      <c r="D8" s="10">
        <f t="shared" si="0"/>
        <v>-0.19047619047619038</v>
      </c>
      <c r="E8" s="27">
        <v>0.72</v>
      </c>
      <c r="F8" s="27">
        <v>0.97</v>
      </c>
      <c r="G8" s="10">
        <f t="shared" si="1"/>
        <v>-0.25773195876288663</v>
      </c>
      <c r="H8" s="27">
        <v>3.63</v>
      </c>
      <c r="I8" s="27">
        <v>5.39</v>
      </c>
      <c r="J8" s="7">
        <f t="shared" si="2"/>
        <v>-0.32653061224489793</v>
      </c>
      <c r="K8" s="6">
        <v>21.42</v>
      </c>
      <c r="L8" s="6">
        <v>25.22</v>
      </c>
      <c r="M8" s="12">
        <f t="shared" si="3"/>
        <v>-0.15067406819984128</v>
      </c>
      <c r="N8" s="6">
        <v>2</v>
      </c>
    </row>
    <row r="9" spans="1:14" ht="19.5" customHeight="1" x14ac:dyDescent="0.25">
      <c r="A9" s="8" t="s">
        <v>25</v>
      </c>
      <c r="B9" s="27">
        <v>0.11</v>
      </c>
      <c r="C9" s="27">
        <v>0.12</v>
      </c>
      <c r="D9" s="10">
        <f t="shared" si="0"/>
        <v>-8.3333333333333301E-2</v>
      </c>
      <c r="E9" s="27">
        <v>0.61</v>
      </c>
      <c r="F9" s="27">
        <v>0.67</v>
      </c>
      <c r="G9" s="7">
        <f t="shared" si="1"/>
        <v>-8.9552238805970227E-2</v>
      </c>
      <c r="H9" s="6">
        <v>6.03</v>
      </c>
      <c r="I9" s="6">
        <v>6.65</v>
      </c>
      <c r="J9" s="7">
        <f t="shared" si="2"/>
        <v>-9.3233082706766932E-2</v>
      </c>
      <c r="K9" s="6">
        <v>79</v>
      </c>
      <c r="L9" s="28">
        <v>77.489999999999995</v>
      </c>
      <c r="M9" s="12">
        <f t="shared" si="3"/>
        <v>1.9486385340043943E-2</v>
      </c>
      <c r="N9" s="6">
        <v>2</v>
      </c>
    </row>
    <row r="10" spans="1:14" ht="19.5" customHeight="1" x14ac:dyDescent="0.25">
      <c r="A10" s="14" t="s">
        <v>26</v>
      </c>
      <c r="B10" s="6">
        <v>0.23</v>
      </c>
      <c r="C10" s="6">
        <v>0.3</v>
      </c>
      <c r="D10" s="7">
        <f t="shared" si="0"/>
        <v>-0.23333333333333328</v>
      </c>
      <c r="E10" s="6">
        <v>0.99</v>
      </c>
      <c r="F10" s="6">
        <v>1.21</v>
      </c>
      <c r="G10" s="7">
        <f t="shared" si="1"/>
        <v>-0.1818181818181818</v>
      </c>
      <c r="H10" s="6">
        <v>5.1100000000000003</v>
      </c>
      <c r="I10" s="6">
        <v>6.25</v>
      </c>
      <c r="J10" s="7">
        <f t="shared" si="2"/>
        <v>-0.18239999999999995</v>
      </c>
      <c r="K10" s="6">
        <v>22.22</v>
      </c>
      <c r="L10" s="6">
        <v>26.74</v>
      </c>
      <c r="M10" s="12">
        <f t="shared" si="3"/>
        <v>-0.16903515332834704</v>
      </c>
      <c r="N10" s="6">
        <v>0</v>
      </c>
    </row>
    <row r="11" spans="1:14" ht="19.5" customHeight="1" x14ac:dyDescent="0.25">
      <c r="A11" s="8" t="s">
        <v>27</v>
      </c>
      <c r="B11" s="27">
        <v>0.15</v>
      </c>
      <c r="C11" s="27">
        <v>0.18</v>
      </c>
      <c r="D11" s="10">
        <f t="shared" si="0"/>
        <v>-0.16666666666666666</v>
      </c>
      <c r="E11" s="27">
        <v>0.97</v>
      </c>
      <c r="F11" s="27">
        <v>1</v>
      </c>
      <c r="G11" s="7">
        <f t="shared" si="1"/>
        <v>-3.0000000000000027E-2</v>
      </c>
      <c r="H11" s="6">
        <v>5.44</v>
      </c>
      <c r="I11" s="6">
        <v>6.79</v>
      </c>
      <c r="J11" s="7">
        <f t="shared" si="2"/>
        <v>-0.19882179675994105</v>
      </c>
      <c r="K11" s="6">
        <v>31</v>
      </c>
      <c r="L11" s="6">
        <v>39.450000000000003</v>
      </c>
      <c r="M11" s="12">
        <f t="shared" si="3"/>
        <v>-0.21419518377693289</v>
      </c>
      <c r="N11" s="6">
        <v>2</v>
      </c>
    </row>
    <row r="12" spans="1:14" ht="19.5" customHeight="1" x14ac:dyDescent="0.25">
      <c r="A12" s="14" t="s">
        <v>28</v>
      </c>
      <c r="B12" s="6">
        <v>0.52</v>
      </c>
      <c r="C12" s="6">
        <v>0.5</v>
      </c>
      <c r="D12" s="7">
        <f t="shared" si="0"/>
        <v>4.0000000000000036E-2</v>
      </c>
      <c r="E12" s="6">
        <v>2.81</v>
      </c>
      <c r="F12" s="6">
        <v>3.98</v>
      </c>
      <c r="G12" s="7">
        <f t="shared" si="1"/>
        <v>-0.29396984924623115</v>
      </c>
      <c r="H12" s="6">
        <v>20.9</v>
      </c>
      <c r="I12" s="6">
        <v>19.7</v>
      </c>
      <c r="J12" s="7">
        <f t="shared" si="2"/>
        <v>6.0913705583756313E-2</v>
      </c>
      <c r="K12" s="6">
        <v>74.400000000000006</v>
      </c>
      <c r="L12" s="6">
        <v>0</v>
      </c>
      <c r="M12" s="12" t="str">
        <f t="shared" si="3"/>
        <v/>
      </c>
      <c r="N12" s="6">
        <v>0</v>
      </c>
    </row>
    <row r="13" spans="1:14" ht="19.5" customHeight="1" x14ac:dyDescent="0.25">
      <c r="A13" s="15" t="s">
        <v>29</v>
      </c>
      <c r="B13" s="27">
        <v>0.34</v>
      </c>
      <c r="C13" s="27">
        <v>0.4</v>
      </c>
      <c r="D13" s="7">
        <f t="shared" si="0"/>
        <v>-0.15</v>
      </c>
      <c r="E13" s="27">
        <v>3.24</v>
      </c>
      <c r="F13" s="27">
        <v>4.26</v>
      </c>
      <c r="G13" s="7">
        <f t="shared" si="1"/>
        <v>-0.23943661971830976</v>
      </c>
      <c r="H13" s="6">
        <v>18.5</v>
      </c>
      <c r="I13" s="6">
        <v>26.01</v>
      </c>
      <c r="J13" s="7">
        <f t="shared" si="2"/>
        <v>-0.28873510188389084</v>
      </c>
      <c r="K13" s="6">
        <v>167.08</v>
      </c>
      <c r="L13" s="6">
        <v>0</v>
      </c>
      <c r="M13" s="12" t="str">
        <f t="shared" si="3"/>
        <v/>
      </c>
      <c r="N13" s="6">
        <v>1</v>
      </c>
    </row>
    <row r="14" spans="1:14" ht="19.5" customHeight="1" x14ac:dyDescent="0.25">
      <c r="A14" s="8" t="s">
        <v>30</v>
      </c>
      <c r="B14" s="27">
        <v>1.24</v>
      </c>
      <c r="C14" s="27">
        <v>2.77</v>
      </c>
      <c r="D14" s="10">
        <f t="shared" si="0"/>
        <v>-0.55234657039711188</v>
      </c>
      <c r="E14" s="27">
        <v>10.220000000000001</v>
      </c>
      <c r="F14" s="27">
        <v>10.68</v>
      </c>
      <c r="G14" s="10">
        <f t="shared" si="1"/>
        <v>-4.3071161048689056E-2</v>
      </c>
      <c r="H14" s="6">
        <v>86</v>
      </c>
      <c r="I14" s="6">
        <v>91.87</v>
      </c>
      <c r="J14" s="7">
        <f t="shared" si="2"/>
        <v>-6.3894633721563121E-2</v>
      </c>
      <c r="K14" s="6">
        <v>521.55999999999995</v>
      </c>
      <c r="L14" s="6">
        <v>0</v>
      </c>
      <c r="M14" s="12" t="str">
        <f t="shared" si="3"/>
        <v/>
      </c>
      <c r="N14" s="6">
        <v>1</v>
      </c>
    </row>
    <row r="15" spans="1:14" ht="19.5" customHeight="1" x14ac:dyDescent="0.25">
      <c r="A15" s="14" t="s">
        <v>31</v>
      </c>
      <c r="B15" s="6">
        <v>1.1599999999999999</v>
      </c>
      <c r="C15" s="6">
        <v>1.27</v>
      </c>
      <c r="D15" s="7">
        <f t="shared" si="0"/>
        <v>-8.6614173228346539E-2</v>
      </c>
      <c r="E15" s="6">
        <v>3.97</v>
      </c>
      <c r="F15" s="6">
        <v>4.47</v>
      </c>
      <c r="G15" s="7">
        <f t="shared" si="1"/>
        <v>-0.11185682326621915</v>
      </c>
      <c r="H15" s="6">
        <v>14.81</v>
      </c>
      <c r="I15" s="6">
        <v>30.82</v>
      </c>
      <c r="J15" s="7">
        <f t="shared" si="2"/>
        <v>-0.51946787800129779</v>
      </c>
      <c r="K15" s="6">
        <v>87.18</v>
      </c>
      <c r="L15" s="6">
        <v>136.15</v>
      </c>
      <c r="M15" s="12">
        <f t="shared" si="3"/>
        <v>-0.3596768270290121</v>
      </c>
      <c r="N15" s="6">
        <v>0</v>
      </c>
    </row>
    <row r="16" spans="1:14" ht="19.5" customHeight="1" x14ac:dyDescent="0.25">
      <c r="A16" s="14" t="s">
        <v>32</v>
      </c>
      <c r="B16" s="6">
        <v>1.3</v>
      </c>
      <c r="C16" s="6">
        <v>1.34</v>
      </c>
      <c r="D16" s="7">
        <f t="shared" si="0"/>
        <v>-2.985074626865674E-2</v>
      </c>
      <c r="E16" s="6">
        <v>3.83</v>
      </c>
      <c r="F16" s="6">
        <v>4.82</v>
      </c>
      <c r="G16" s="7">
        <f t="shared" si="1"/>
        <v>-0.20539419087136931</v>
      </c>
      <c r="H16" s="6">
        <v>17.87</v>
      </c>
      <c r="I16" s="6">
        <v>29.36</v>
      </c>
      <c r="J16" s="7">
        <f t="shared" si="2"/>
        <v>-0.39134877384196182</v>
      </c>
      <c r="K16" s="6">
        <v>174.61</v>
      </c>
      <c r="L16" s="6">
        <v>124.22</v>
      </c>
      <c r="M16" s="12">
        <f t="shared" si="3"/>
        <v>0.40565126388665285</v>
      </c>
      <c r="N16" s="6">
        <v>0</v>
      </c>
    </row>
    <row r="17" spans="1:14" ht="19.5" customHeight="1" x14ac:dyDescent="0.25">
      <c r="A17" s="14" t="s">
        <v>33</v>
      </c>
      <c r="B17" s="6">
        <v>0.97</v>
      </c>
      <c r="C17" s="6">
        <v>1.01</v>
      </c>
      <c r="D17" s="7">
        <f t="shared" si="0"/>
        <v>-3.9603960396039639E-2</v>
      </c>
      <c r="E17" s="6">
        <v>3.53</v>
      </c>
      <c r="F17" s="6">
        <v>3.96</v>
      </c>
      <c r="G17" s="7">
        <f t="shared" si="1"/>
        <v>-0.10858585858585863</v>
      </c>
      <c r="H17" s="6">
        <v>19.559999999999999</v>
      </c>
      <c r="I17" s="6">
        <v>22.25</v>
      </c>
      <c r="J17" s="7">
        <f t="shared" si="2"/>
        <v>-0.12089887640449444</v>
      </c>
      <c r="K17" s="6">
        <v>247</v>
      </c>
      <c r="L17" s="6">
        <v>0</v>
      </c>
      <c r="M17" s="12" t="str">
        <f t="shared" si="3"/>
        <v/>
      </c>
      <c r="N17" s="6">
        <v>0</v>
      </c>
    </row>
    <row r="18" spans="1:14" ht="18.75" customHeight="1" x14ac:dyDescent="0.25">
      <c r="A18" s="14" t="s">
        <v>34</v>
      </c>
      <c r="B18" s="6">
        <v>2.29</v>
      </c>
      <c r="C18" s="6">
        <v>2.71</v>
      </c>
      <c r="D18" s="7">
        <f>C18/B18-1</f>
        <v>0.18340611353711789</v>
      </c>
      <c r="E18" s="6">
        <v>11.39</v>
      </c>
      <c r="F18" s="6">
        <v>13.75</v>
      </c>
      <c r="G18" s="7">
        <f t="shared" si="1"/>
        <v>-0.17163636363636359</v>
      </c>
      <c r="H18" s="6">
        <v>70.5</v>
      </c>
      <c r="I18" s="6">
        <v>77.23</v>
      </c>
      <c r="J18" s="7">
        <f t="shared" si="2"/>
        <v>-8.7142302214165523E-2</v>
      </c>
      <c r="K18" s="6">
        <v>2607</v>
      </c>
      <c r="L18" s="6">
        <v>0</v>
      </c>
      <c r="M18" s="12" t="str">
        <f t="shared" si="3"/>
        <v/>
      </c>
      <c r="N18" s="6">
        <v>0</v>
      </c>
    </row>
    <row r="19" spans="1:14" ht="18.75" customHeight="1" x14ac:dyDescent="0.25">
      <c r="A19" s="16" t="s">
        <v>35</v>
      </c>
      <c r="B19" s="20">
        <v>0.44</v>
      </c>
      <c r="C19" s="20">
        <v>0.52</v>
      </c>
      <c r="D19" s="18">
        <f t="shared" ref="D19:D30" si="4">IF(OR(B19="", B19=0, C19="", C19=0), "", (B19-C19)/C19)</f>
        <v>-0.15384615384615388</v>
      </c>
      <c r="E19" s="20">
        <v>2.3199999999999998</v>
      </c>
      <c r="F19" s="20">
        <v>5.52</v>
      </c>
      <c r="G19" s="18">
        <f t="shared" si="1"/>
        <v>-0.57971014492753625</v>
      </c>
      <c r="H19" s="20">
        <v>10.62</v>
      </c>
      <c r="I19" s="20">
        <v>14.29</v>
      </c>
      <c r="J19" s="18">
        <f t="shared" si="2"/>
        <v>-0.25682295311406578</v>
      </c>
      <c r="K19" s="20">
        <v>59.25</v>
      </c>
      <c r="L19" s="20">
        <v>155.24</v>
      </c>
      <c r="M19" s="19">
        <f t="shared" si="3"/>
        <v>-0.6183329038907498</v>
      </c>
      <c r="N19" s="6">
        <v>0</v>
      </c>
    </row>
    <row r="20" spans="1:14" ht="18.75" customHeight="1" x14ac:dyDescent="0.25">
      <c r="A20" s="16" t="s">
        <v>36</v>
      </c>
      <c r="B20" s="20">
        <v>0.22</v>
      </c>
      <c r="C20" s="20">
        <v>0.28999999999999998</v>
      </c>
      <c r="D20" s="18">
        <f t="shared" si="4"/>
        <v>-0.24137931034482754</v>
      </c>
      <c r="E20" s="20">
        <v>1.2</v>
      </c>
      <c r="F20" s="20">
        <v>4.47</v>
      </c>
      <c r="G20" s="18">
        <f t="shared" si="1"/>
        <v>-0.73154362416107377</v>
      </c>
      <c r="H20" s="20">
        <v>7.48</v>
      </c>
      <c r="I20" s="20">
        <v>12.28</v>
      </c>
      <c r="J20" s="18">
        <f t="shared" si="2"/>
        <v>-0.39087947882736152</v>
      </c>
      <c r="K20" s="20">
        <v>38.909999999999997</v>
      </c>
      <c r="L20" s="20">
        <v>58.68</v>
      </c>
      <c r="M20" s="19">
        <f t="shared" si="3"/>
        <v>-0.33691206543967284</v>
      </c>
      <c r="N20" s="6">
        <v>0</v>
      </c>
    </row>
    <row r="21" spans="1:14" ht="19.5" customHeight="1" x14ac:dyDescent="0.25">
      <c r="A21" s="16" t="s">
        <v>37</v>
      </c>
      <c r="B21" s="20">
        <v>3.44</v>
      </c>
      <c r="C21" s="20">
        <v>3.82</v>
      </c>
      <c r="D21" s="18">
        <f t="shared" si="4"/>
        <v>-9.9476439790575896E-2</v>
      </c>
      <c r="E21" s="20">
        <v>11.92</v>
      </c>
      <c r="F21" s="20">
        <v>16.329999999999998</v>
      </c>
      <c r="G21" s="18">
        <f t="shared" si="1"/>
        <v>-0.27005511328842613</v>
      </c>
      <c r="H21" s="20">
        <v>74.81</v>
      </c>
      <c r="I21" s="20">
        <v>0</v>
      </c>
      <c r="J21" s="18" t="str">
        <f t="shared" si="2"/>
        <v/>
      </c>
      <c r="K21" s="20">
        <v>0</v>
      </c>
      <c r="L21" s="20">
        <v>0</v>
      </c>
      <c r="M21" s="19" t="str">
        <f t="shared" si="3"/>
        <v/>
      </c>
      <c r="N21" s="6">
        <v>0</v>
      </c>
    </row>
    <row r="22" spans="1:14" ht="18.75" customHeight="1" x14ac:dyDescent="0.25">
      <c r="A22" s="16" t="s">
        <v>38</v>
      </c>
      <c r="B22" s="20">
        <v>0.04</v>
      </c>
      <c r="C22" s="20">
        <v>0.05</v>
      </c>
      <c r="D22" s="18">
        <f t="shared" si="4"/>
        <v>-0.20000000000000004</v>
      </c>
      <c r="E22" s="20">
        <v>0.3</v>
      </c>
      <c r="F22" s="20">
        <v>0.46</v>
      </c>
      <c r="G22" s="18">
        <f t="shared" si="1"/>
        <v>-0.34782608695652178</v>
      </c>
      <c r="H22" s="20">
        <v>1.69</v>
      </c>
      <c r="I22" s="20">
        <v>2.86</v>
      </c>
      <c r="J22" s="18">
        <f t="shared" si="2"/>
        <v>-0.40909090909090906</v>
      </c>
      <c r="K22" s="20">
        <v>6.35</v>
      </c>
      <c r="L22" s="20">
        <v>10.25</v>
      </c>
      <c r="M22" s="19">
        <f t="shared" si="3"/>
        <v>-0.38048780487804884</v>
      </c>
    </row>
    <row r="23" spans="1:14" ht="18.75" customHeight="1" x14ac:dyDescent="0.25">
      <c r="A23" s="16" t="s">
        <v>39</v>
      </c>
      <c r="B23" s="20">
        <v>0.22</v>
      </c>
      <c r="C23" s="20">
        <v>0.24</v>
      </c>
      <c r="D23" s="18">
        <f t="shared" si="4"/>
        <v>-8.3333333333333301E-2</v>
      </c>
      <c r="E23" s="20">
        <v>1.98</v>
      </c>
      <c r="F23" s="20">
        <v>1.85</v>
      </c>
      <c r="G23" s="18">
        <f t="shared" si="1"/>
        <v>7.0270270270270205E-2</v>
      </c>
      <c r="H23" s="20">
        <v>12.88</v>
      </c>
      <c r="I23" s="20">
        <v>14.32</v>
      </c>
      <c r="J23" s="18">
        <f t="shared" si="2"/>
        <v>-0.10055865921787706</v>
      </c>
      <c r="K23" s="20">
        <v>174.96</v>
      </c>
      <c r="L23" s="20">
        <v>77.94</v>
      </c>
      <c r="M23" s="19">
        <f t="shared" si="3"/>
        <v>1.2448036951501156</v>
      </c>
      <c r="N23" s="29">
        <v>0</v>
      </c>
    </row>
    <row r="24" spans="1:14" ht="18.75" customHeight="1" x14ac:dyDescent="0.25">
      <c r="A24" s="16" t="s">
        <v>40</v>
      </c>
      <c r="B24" s="20">
        <v>0.14000000000000001</v>
      </c>
      <c r="C24" s="20">
        <v>0.3</v>
      </c>
      <c r="D24" s="18">
        <f t="shared" si="4"/>
        <v>-0.53333333333333333</v>
      </c>
      <c r="E24" s="20">
        <v>0.99</v>
      </c>
      <c r="F24" s="20">
        <v>1.08</v>
      </c>
      <c r="G24" s="18">
        <f t="shared" si="1"/>
        <v>-8.3333333333333398E-2</v>
      </c>
      <c r="H24" s="20">
        <v>7.55</v>
      </c>
      <c r="I24" s="20">
        <v>8.2100000000000009</v>
      </c>
      <c r="J24" s="18">
        <f t="shared" si="2"/>
        <v>-8.038976857490876E-2</v>
      </c>
      <c r="K24" s="20">
        <v>194.36</v>
      </c>
      <c r="L24" s="20">
        <v>171.02</v>
      </c>
      <c r="M24" s="19">
        <f t="shared" si="3"/>
        <v>0.1364752660507543</v>
      </c>
      <c r="N24" s="29">
        <v>0</v>
      </c>
    </row>
    <row r="25" spans="1:14" ht="18.75" customHeight="1" x14ac:dyDescent="0.25">
      <c r="A25" s="8" t="s">
        <v>41</v>
      </c>
      <c r="B25" s="27">
        <v>0.06</v>
      </c>
      <c r="C25" s="27">
        <v>0.09</v>
      </c>
      <c r="D25" s="18">
        <f t="shared" si="4"/>
        <v>-0.33333333333333331</v>
      </c>
      <c r="E25" s="31">
        <v>0.39</v>
      </c>
      <c r="F25" s="27">
        <v>0.74</v>
      </c>
      <c r="G25" s="7">
        <f t="shared" si="1"/>
        <v>-0.47297297297297297</v>
      </c>
      <c r="H25" s="6">
        <v>2.06</v>
      </c>
      <c r="I25" s="6">
        <v>3.09</v>
      </c>
      <c r="J25" s="7">
        <f t="shared" si="2"/>
        <v>-0.33333333333333326</v>
      </c>
      <c r="K25" s="6">
        <v>9.82</v>
      </c>
      <c r="L25" s="6">
        <v>16.2</v>
      </c>
      <c r="M25" s="12">
        <f t="shared" si="3"/>
        <v>-0.3938271604938271</v>
      </c>
      <c r="N25" s="29">
        <v>1</v>
      </c>
    </row>
    <row r="26" spans="1:14" ht="18.75" customHeight="1" x14ac:dyDescent="0.25">
      <c r="A26" s="8" t="s">
        <v>42</v>
      </c>
      <c r="B26" s="31">
        <v>0.03</v>
      </c>
      <c r="C26" s="31">
        <v>0.03</v>
      </c>
      <c r="D26" s="18">
        <f t="shared" si="4"/>
        <v>0</v>
      </c>
      <c r="E26" s="31">
        <v>0.16</v>
      </c>
      <c r="F26" s="31">
        <v>0.14000000000000001</v>
      </c>
      <c r="G26" s="7">
        <f t="shared" si="1"/>
        <v>0.14285714285714277</v>
      </c>
      <c r="H26" s="31">
        <v>0.83</v>
      </c>
      <c r="I26" s="31">
        <v>1.88</v>
      </c>
      <c r="J26" s="7">
        <f t="shared" si="2"/>
        <v>-0.55851063829787229</v>
      </c>
      <c r="K26" s="31">
        <v>8.94</v>
      </c>
      <c r="L26" s="31">
        <v>11.22</v>
      </c>
      <c r="M26" s="12">
        <f t="shared" si="3"/>
        <v>-0.20320855614973271</v>
      </c>
      <c r="N26" s="29">
        <v>1</v>
      </c>
    </row>
    <row r="27" spans="1:14" ht="18.75" customHeight="1" x14ac:dyDescent="0.25">
      <c r="A27" s="14" t="s">
        <v>43</v>
      </c>
      <c r="B27" s="6">
        <v>0.03</v>
      </c>
      <c r="C27" s="6">
        <v>0.02</v>
      </c>
      <c r="D27" s="18">
        <f t="shared" si="4"/>
        <v>0.49999999999999989</v>
      </c>
      <c r="E27" s="6">
        <v>0.37</v>
      </c>
      <c r="F27" s="6">
        <v>0.34</v>
      </c>
      <c r="G27" s="7">
        <f t="shared" si="1"/>
        <v>8.8235294117646967E-2</v>
      </c>
      <c r="H27" s="6">
        <v>2.27</v>
      </c>
      <c r="I27" s="6">
        <v>2.31</v>
      </c>
      <c r="J27" s="7">
        <f t="shared" si="2"/>
        <v>-1.731601731601733E-2</v>
      </c>
      <c r="K27" s="6">
        <v>12.46</v>
      </c>
      <c r="L27" s="6">
        <v>12.53</v>
      </c>
      <c r="M27" s="12">
        <f t="shared" si="3"/>
        <v>-5.5865921787708311E-3</v>
      </c>
    </row>
    <row r="28" spans="1:14" ht="18.75" customHeight="1" x14ac:dyDescent="0.25">
      <c r="A28" s="14" t="s">
        <v>44</v>
      </c>
      <c r="B28" s="6">
        <v>0.06</v>
      </c>
      <c r="C28" s="6">
        <v>0.05</v>
      </c>
      <c r="D28" s="18">
        <f t="shared" si="4"/>
        <v>0.1999999999999999</v>
      </c>
      <c r="E28" s="6">
        <v>0.36</v>
      </c>
      <c r="F28" s="6">
        <v>0.39</v>
      </c>
      <c r="G28" s="7">
        <f t="shared" si="1"/>
        <v>-7.6923076923076983E-2</v>
      </c>
      <c r="H28" s="6">
        <v>1.61</v>
      </c>
      <c r="I28" s="6">
        <v>2.5299999999999998</v>
      </c>
      <c r="J28" s="7">
        <f t="shared" si="2"/>
        <v>-0.36363636363636354</v>
      </c>
      <c r="K28" s="6">
        <v>12.37</v>
      </c>
      <c r="L28" s="6">
        <v>12.65</v>
      </c>
      <c r="M28" s="12">
        <f t="shared" si="3"/>
        <v>-2.2134387351778747E-2</v>
      </c>
    </row>
    <row r="29" spans="1:14" ht="18.75" customHeight="1" x14ac:dyDescent="0.25">
      <c r="A29" s="14"/>
      <c r="B29" s="6"/>
      <c r="C29" s="6"/>
      <c r="D29" s="18" t="str">
        <f t="shared" si="4"/>
        <v/>
      </c>
      <c r="E29" s="6"/>
      <c r="F29" s="6"/>
      <c r="G29" s="7" t="str">
        <f t="shared" si="1"/>
        <v/>
      </c>
      <c r="H29" s="6"/>
      <c r="I29" s="6"/>
      <c r="J29" s="7" t="str">
        <f t="shared" si="2"/>
        <v/>
      </c>
      <c r="K29" s="6"/>
      <c r="L29" s="6"/>
      <c r="M29" s="12" t="str">
        <f t="shared" si="3"/>
        <v/>
      </c>
    </row>
    <row r="30" spans="1:14" ht="18.75" customHeight="1" x14ac:dyDescent="0.25">
      <c r="A30" s="14"/>
      <c r="B30" s="6"/>
      <c r="C30" s="6"/>
      <c r="D30" s="18" t="str">
        <f t="shared" si="4"/>
        <v/>
      </c>
      <c r="E30" s="6"/>
      <c r="F30" s="6"/>
      <c r="G30" s="7" t="str">
        <f t="shared" si="1"/>
        <v/>
      </c>
      <c r="H30" s="6"/>
      <c r="I30" s="6"/>
      <c r="J30" s="7" t="str">
        <f t="shared" si="2"/>
        <v/>
      </c>
      <c r="K30" s="6"/>
      <c r="L30" s="6"/>
      <c r="M30" s="12" t="str">
        <f t="shared" si="3"/>
        <v/>
      </c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28"/>
  <sheetViews>
    <sheetView workbookViewId="0">
      <selection activeCell="R16" sqref="R16"/>
    </sheetView>
  </sheetViews>
  <sheetFormatPr defaultRowHeight="15" x14ac:dyDescent="0.25"/>
  <cols>
    <col min="1" max="1" width="22.28515625" style="22" bestFit="1" customWidth="1"/>
    <col min="2" max="3" width="12.140625" style="30" bestFit="1" customWidth="1"/>
    <col min="4" max="4" width="11.42578125" style="24" bestFit="1" customWidth="1"/>
    <col min="5" max="6" width="12.140625" style="30" bestFit="1" customWidth="1"/>
    <col min="7" max="7" width="11" style="24" bestFit="1" customWidth="1"/>
    <col min="8" max="9" width="12.140625" style="30" bestFit="1" customWidth="1"/>
    <col min="10" max="10" width="12" style="24" bestFit="1" customWidth="1"/>
    <col min="11" max="12" width="13.140625" style="30" bestFit="1" customWidth="1"/>
    <col min="13" max="13" width="12" style="24" bestFit="1" customWidth="1"/>
    <col min="14" max="14" width="13.5703125" style="25" bestFit="1" customWidth="1"/>
  </cols>
  <sheetData>
    <row r="1" spans="1:14" ht="18.75" customHeight="1" x14ac:dyDescent="0.25">
      <c r="A1" s="1" t="s">
        <v>0</v>
      </c>
      <c r="B1" s="50" t="s">
        <v>1</v>
      </c>
      <c r="C1" s="49"/>
      <c r="D1" s="3"/>
      <c r="E1" s="50" t="s">
        <v>2</v>
      </c>
      <c r="F1" s="49"/>
      <c r="G1" s="3"/>
      <c r="H1" s="50" t="s">
        <v>3</v>
      </c>
      <c r="I1" s="49"/>
      <c r="J1" s="3"/>
      <c r="K1" s="50" t="s">
        <v>4</v>
      </c>
      <c r="L1" s="49"/>
      <c r="M1" s="3"/>
      <c r="N1" s="54" t="s">
        <v>5</v>
      </c>
    </row>
    <row r="2" spans="1:14" ht="18.75" customHeight="1" x14ac:dyDescent="0.25">
      <c r="A2" s="4" t="s">
        <v>6</v>
      </c>
      <c r="B2" s="6">
        <f>SUM(B4:B95)</f>
        <v>13.319999999999999</v>
      </c>
      <c r="C2" s="6">
        <f>SUM(C4:C95)</f>
        <v>17.409999999999993</v>
      </c>
      <c r="D2" s="6"/>
      <c r="E2" s="6">
        <f>SUM(E4:E95)</f>
        <v>63.339999999999989</v>
      </c>
      <c r="F2" s="6">
        <f>SUM(F4:F95)</f>
        <v>64.190000000000012</v>
      </c>
      <c r="G2" s="6"/>
      <c r="H2" s="6">
        <f>SUM(H4:H95)</f>
        <v>407.46999999999997</v>
      </c>
      <c r="I2" s="6">
        <f>SUM(I4:I95)</f>
        <v>376.63999999999993</v>
      </c>
      <c r="J2" s="6"/>
      <c r="K2" s="6">
        <f>SUM(K4:K95)</f>
        <v>4604.0899999999992</v>
      </c>
      <c r="L2" s="6">
        <f>SUM(L4:L95)</f>
        <v>1044.8200000000002</v>
      </c>
      <c r="M2" s="7"/>
      <c r="N2" s="55"/>
    </row>
    <row r="3" spans="1:14" ht="18.75" customHeight="1" x14ac:dyDescent="0.25">
      <c r="A3" s="57" t="s">
        <v>7</v>
      </c>
      <c r="B3" s="58" t="s">
        <v>8</v>
      </c>
      <c r="C3" s="58" t="s">
        <v>9</v>
      </c>
      <c r="D3" s="58" t="s">
        <v>10</v>
      </c>
      <c r="E3" s="58" t="s">
        <v>11</v>
      </c>
      <c r="F3" s="58" t="s">
        <v>12</v>
      </c>
      <c r="G3" s="58" t="s">
        <v>13</v>
      </c>
      <c r="H3" s="58" t="s">
        <v>14</v>
      </c>
      <c r="I3" s="58" t="s">
        <v>15</v>
      </c>
      <c r="J3" s="58" t="s">
        <v>16</v>
      </c>
      <c r="K3" s="58" t="s">
        <v>17</v>
      </c>
      <c r="L3" s="58" t="s">
        <v>18</v>
      </c>
      <c r="M3" s="58" t="s">
        <v>19</v>
      </c>
      <c r="N3" s="56"/>
    </row>
    <row r="4" spans="1:14" ht="18.75" customHeight="1" x14ac:dyDescent="0.25">
      <c r="A4" s="65" t="s">
        <v>20</v>
      </c>
      <c r="B4" s="62">
        <v>0.06</v>
      </c>
      <c r="C4" s="62">
        <v>0.08</v>
      </c>
      <c r="D4" s="62">
        <f t="shared" ref="D4:D17" si="0">IF(OR(B4="", B4=0, C4="", C4=0), "", (B4-C4)/C4)</f>
        <v>-0.25000000000000006</v>
      </c>
      <c r="E4" s="62">
        <v>0.41</v>
      </c>
      <c r="F4" s="62">
        <v>0.34</v>
      </c>
      <c r="G4" s="62">
        <f t="shared" ref="G4:G28" si="1">IF(OR(E4="", E4=0, F4="", F4=0), "", (E4-F4)/F4)</f>
        <v>0.20588235294117632</v>
      </c>
      <c r="H4" s="62">
        <v>2.4</v>
      </c>
      <c r="I4" s="62">
        <v>3.41</v>
      </c>
      <c r="J4" s="62">
        <f t="shared" ref="J4:J28" si="2">IF(OR(H4="", H4=0, I4="", I4=0), "", (H4-I4)/I4)</f>
        <v>-0.29618768328445755</v>
      </c>
      <c r="K4" s="62">
        <v>11.21</v>
      </c>
      <c r="L4" s="62">
        <v>15.36</v>
      </c>
      <c r="M4" s="63">
        <f t="shared" ref="M4:M28" si="3">IF(OR(K4="", K4=0, L4="", L4=0), "", (K4-L4)/L4)</f>
        <v>-0.27018229166666657</v>
      </c>
      <c r="N4" s="6">
        <v>1</v>
      </c>
    </row>
    <row r="5" spans="1:14" ht="18.75" customHeight="1" x14ac:dyDescent="0.25">
      <c r="A5" s="65" t="s">
        <v>21</v>
      </c>
      <c r="B5" s="62">
        <v>7.0000000000000007E-2</v>
      </c>
      <c r="C5" s="62">
        <v>0.08</v>
      </c>
      <c r="D5" s="62">
        <f t="shared" si="0"/>
        <v>-0.12499999999999993</v>
      </c>
      <c r="E5" s="62">
        <v>0.54</v>
      </c>
      <c r="F5" s="62">
        <v>0.49</v>
      </c>
      <c r="G5" s="62">
        <f t="shared" si="1"/>
        <v>0.10204081632653071</v>
      </c>
      <c r="H5" s="62">
        <v>3.52</v>
      </c>
      <c r="I5" s="62">
        <v>1.86</v>
      </c>
      <c r="J5" s="62">
        <f t="shared" si="2"/>
        <v>0.89247311827956977</v>
      </c>
      <c r="K5" s="62">
        <v>19.440000000000001</v>
      </c>
      <c r="L5" s="62">
        <v>24.22</v>
      </c>
      <c r="M5" s="63">
        <f t="shared" si="3"/>
        <v>-0.19735755573905853</v>
      </c>
      <c r="N5" s="6">
        <v>2</v>
      </c>
    </row>
    <row r="6" spans="1:14" ht="18.75" customHeight="1" x14ac:dyDescent="0.25">
      <c r="A6" s="65" t="s">
        <v>22</v>
      </c>
      <c r="B6" s="62">
        <v>0.09</v>
      </c>
      <c r="C6" s="62">
        <v>0.11</v>
      </c>
      <c r="D6" s="62">
        <f t="shared" si="0"/>
        <v>-0.18181818181818185</v>
      </c>
      <c r="E6" s="62">
        <v>0.53</v>
      </c>
      <c r="F6" s="62">
        <v>0.6</v>
      </c>
      <c r="G6" s="62">
        <f t="shared" si="1"/>
        <v>-0.11666666666666659</v>
      </c>
      <c r="H6" s="62">
        <v>3.19</v>
      </c>
      <c r="I6" s="62">
        <v>3.33</v>
      </c>
      <c r="J6" s="62">
        <f t="shared" si="2"/>
        <v>-4.204204204204208E-2</v>
      </c>
      <c r="K6" s="62">
        <v>14.48</v>
      </c>
      <c r="L6" s="62">
        <v>13.82</v>
      </c>
      <c r="M6" s="63">
        <f t="shared" si="3"/>
        <v>4.7756874095513754E-2</v>
      </c>
      <c r="N6" s="6">
        <v>1</v>
      </c>
    </row>
    <row r="7" spans="1:14" ht="18.75" customHeight="1" x14ac:dyDescent="0.25">
      <c r="A7" s="65" t="s">
        <v>23</v>
      </c>
      <c r="B7" s="62">
        <v>0.05</v>
      </c>
      <c r="C7" s="62">
        <v>7.0000000000000007E-2</v>
      </c>
      <c r="D7" s="62">
        <f t="shared" si="0"/>
        <v>-0.28571428571428575</v>
      </c>
      <c r="E7" s="62">
        <v>0.42</v>
      </c>
      <c r="F7" s="62">
        <v>0.49</v>
      </c>
      <c r="G7" s="62">
        <f t="shared" si="1"/>
        <v>-0.14285714285714288</v>
      </c>
      <c r="H7" s="62">
        <v>3.74</v>
      </c>
      <c r="I7" s="62">
        <v>3.61</v>
      </c>
      <c r="J7" s="62">
        <f t="shared" si="2"/>
        <v>3.6011080332410066E-2</v>
      </c>
      <c r="K7" s="62">
        <v>25.05</v>
      </c>
      <c r="L7" s="62">
        <v>29.48</v>
      </c>
      <c r="M7" s="63">
        <f t="shared" si="3"/>
        <v>-0.15027137042062413</v>
      </c>
      <c r="N7" s="6">
        <v>1</v>
      </c>
    </row>
    <row r="8" spans="1:14" ht="18.75" customHeight="1" x14ac:dyDescent="0.25">
      <c r="A8" s="65" t="s">
        <v>24</v>
      </c>
      <c r="B8" s="62">
        <v>0.17</v>
      </c>
      <c r="C8" s="62">
        <v>0.21</v>
      </c>
      <c r="D8" s="62">
        <f t="shared" si="0"/>
        <v>-0.19047619047619038</v>
      </c>
      <c r="E8" s="62">
        <v>0.72</v>
      </c>
      <c r="F8" s="62">
        <v>0.97</v>
      </c>
      <c r="G8" s="62">
        <f t="shared" si="1"/>
        <v>-0.25773195876288663</v>
      </c>
      <c r="H8" s="62">
        <v>3.63</v>
      </c>
      <c r="I8" s="62">
        <v>4.8099999999999996</v>
      </c>
      <c r="J8" s="62">
        <f t="shared" si="2"/>
        <v>-0.24532224532224528</v>
      </c>
      <c r="K8" s="62">
        <v>21.42</v>
      </c>
      <c r="L8" s="62">
        <v>25.22</v>
      </c>
      <c r="M8" s="63">
        <f t="shared" si="3"/>
        <v>-0.15067406819984128</v>
      </c>
      <c r="N8" s="6">
        <v>2</v>
      </c>
    </row>
    <row r="9" spans="1:14" ht="18.75" customHeight="1" x14ac:dyDescent="0.25">
      <c r="A9" s="65" t="s">
        <v>25</v>
      </c>
      <c r="B9" s="62">
        <v>0.1</v>
      </c>
      <c r="C9" s="62">
        <v>0.1</v>
      </c>
      <c r="D9" s="62">
        <f t="shared" si="0"/>
        <v>0</v>
      </c>
      <c r="E9" s="62">
        <v>0.51</v>
      </c>
      <c r="F9" s="62">
        <v>0.54</v>
      </c>
      <c r="G9" s="62">
        <f t="shared" si="1"/>
        <v>-5.5555555555555601E-2</v>
      </c>
      <c r="H9" s="62">
        <v>6.06</v>
      </c>
      <c r="I9" s="62">
        <v>6.69</v>
      </c>
      <c r="J9" s="62">
        <f t="shared" si="2"/>
        <v>-9.4170403587444051E-2</v>
      </c>
      <c r="K9" s="62">
        <v>79</v>
      </c>
      <c r="L9" s="62">
        <v>78.010000000000005</v>
      </c>
      <c r="M9" s="63">
        <f t="shared" si="3"/>
        <v>1.2690680681963785E-2</v>
      </c>
      <c r="N9" s="6">
        <v>2</v>
      </c>
    </row>
    <row r="10" spans="1:14" ht="18.75" customHeight="1" x14ac:dyDescent="0.25">
      <c r="A10" s="65" t="s">
        <v>26</v>
      </c>
      <c r="B10" s="62">
        <v>0.28000000000000003</v>
      </c>
      <c r="C10" s="62">
        <v>0.3</v>
      </c>
      <c r="D10" s="62">
        <f t="shared" si="0"/>
        <v>-6.6666666666666541E-2</v>
      </c>
      <c r="E10" s="62">
        <v>0.99</v>
      </c>
      <c r="F10" s="62">
        <v>1.21</v>
      </c>
      <c r="G10" s="62">
        <f t="shared" si="1"/>
        <v>-0.1818181818181818</v>
      </c>
      <c r="H10" s="62">
        <v>5.1100000000000003</v>
      </c>
      <c r="I10" s="62">
        <v>6.25</v>
      </c>
      <c r="J10" s="62">
        <f t="shared" si="2"/>
        <v>-0.18239999999999995</v>
      </c>
      <c r="K10" s="62">
        <v>22.22</v>
      </c>
      <c r="L10" s="62">
        <v>24.82</v>
      </c>
      <c r="M10" s="63">
        <f t="shared" si="3"/>
        <v>-0.10475423045930707</v>
      </c>
      <c r="N10" s="6">
        <v>0</v>
      </c>
    </row>
    <row r="11" spans="1:14" ht="18.75" customHeight="1" x14ac:dyDescent="0.25">
      <c r="A11" s="65" t="s">
        <v>27</v>
      </c>
      <c r="B11" s="62">
        <v>0.18</v>
      </c>
      <c r="C11" s="62">
        <v>0.18</v>
      </c>
      <c r="D11" s="62">
        <f t="shared" si="0"/>
        <v>0</v>
      </c>
      <c r="E11" s="62">
        <v>0.97</v>
      </c>
      <c r="F11" s="62">
        <v>1</v>
      </c>
      <c r="G11" s="62">
        <f t="shared" si="1"/>
        <v>-3.0000000000000027E-2</v>
      </c>
      <c r="H11" s="62">
        <v>5.25</v>
      </c>
      <c r="I11" s="62">
        <v>6.79</v>
      </c>
      <c r="J11" s="62">
        <f t="shared" si="2"/>
        <v>-0.22680412371134021</v>
      </c>
      <c r="K11" s="62">
        <v>24.11</v>
      </c>
      <c r="L11" s="62">
        <v>27.92</v>
      </c>
      <c r="M11" s="63">
        <f t="shared" si="3"/>
        <v>-0.13646131805157599</v>
      </c>
      <c r="N11" s="6">
        <v>2</v>
      </c>
    </row>
    <row r="12" spans="1:14" ht="18.75" customHeight="1" x14ac:dyDescent="0.25">
      <c r="A12" s="65" t="s">
        <v>28</v>
      </c>
      <c r="B12" s="62">
        <v>0.48</v>
      </c>
      <c r="C12" s="62">
        <v>0.54</v>
      </c>
      <c r="D12" s="62">
        <f t="shared" si="0"/>
        <v>-0.1111111111111112</v>
      </c>
      <c r="E12" s="62">
        <v>2.75</v>
      </c>
      <c r="F12" s="62">
        <v>2.75</v>
      </c>
      <c r="G12" s="62">
        <f t="shared" si="1"/>
        <v>0</v>
      </c>
      <c r="H12" s="62">
        <v>21.55</v>
      </c>
      <c r="I12" s="62">
        <v>14.37</v>
      </c>
      <c r="J12" s="62">
        <f t="shared" si="2"/>
        <v>0.49965205288796116</v>
      </c>
      <c r="K12" s="62">
        <v>93.1</v>
      </c>
      <c r="L12" s="62">
        <v>0</v>
      </c>
      <c r="M12" s="63" t="str">
        <f t="shared" si="3"/>
        <v/>
      </c>
      <c r="N12" s="6">
        <v>0</v>
      </c>
    </row>
    <row r="13" spans="1:14" ht="18.75" customHeight="1" x14ac:dyDescent="0.25">
      <c r="A13" s="65" t="s">
        <v>29</v>
      </c>
      <c r="B13" s="62">
        <v>0.33</v>
      </c>
      <c r="C13" s="62">
        <v>0.4</v>
      </c>
      <c r="D13" s="62">
        <f t="shared" si="0"/>
        <v>-0.17500000000000002</v>
      </c>
      <c r="E13" s="62">
        <v>2.76</v>
      </c>
      <c r="F13" s="62">
        <v>4.26</v>
      </c>
      <c r="G13" s="62">
        <f t="shared" si="1"/>
        <v>-0.35211267605633806</v>
      </c>
      <c r="H13" s="62">
        <v>18.5</v>
      </c>
      <c r="I13" s="62">
        <v>26.01</v>
      </c>
      <c r="J13" s="62">
        <f t="shared" si="2"/>
        <v>-0.28873510188389084</v>
      </c>
      <c r="K13" s="62">
        <v>167.08</v>
      </c>
      <c r="L13" s="62">
        <v>0</v>
      </c>
      <c r="M13" s="63" t="str">
        <f t="shared" si="3"/>
        <v/>
      </c>
      <c r="N13" s="6">
        <v>1</v>
      </c>
    </row>
    <row r="14" spans="1:14" ht="18.75" customHeight="1" x14ac:dyDescent="0.25">
      <c r="A14" s="65" t="s">
        <v>30</v>
      </c>
      <c r="B14" s="62">
        <v>1.19</v>
      </c>
      <c r="C14" s="62">
        <v>3.98</v>
      </c>
      <c r="D14" s="62">
        <f t="shared" si="0"/>
        <v>-0.70100502512562812</v>
      </c>
      <c r="E14" s="62">
        <v>10.220000000000001</v>
      </c>
      <c r="F14" s="62">
        <v>10.68</v>
      </c>
      <c r="G14" s="62">
        <f t="shared" si="1"/>
        <v>-4.3071161048689056E-2</v>
      </c>
      <c r="H14" s="62">
        <v>86</v>
      </c>
      <c r="I14" s="62">
        <v>91.87</v>
      </c>
      <c r="J14" s="62">
        <f t="shared" si="2"/>
        <v>-6.3894633721563121E-2</v>
      </c>
      <c r="K14" s="62">
        <v>521.55999999999995</v>
      </c>
      <c r="L14" s="62">
        <v>0</v>
      </c>
      <c r="M14" s="63" t="str">
        <f t="shared" si="3"/>
        <v/>
      </c>
      <c r="N14" s="6">
        <v>1</v>
      </c>
    </row>
    <row r="15" spans="1:14" ht="18.75" customHeight="1" x14ac:dyDescent="0.25">
      <c r="A15" s="65" t="s">
        <v>31</v>
      </c>
      <c r="B15" s="62">
        <v>1.1599999999999999</v>
      </c>
      <c r="C15" s="62">
        <v>1.29</v>
      </c>
      <c r="D15" s="62">
        <f t="shared" si="0"/>
        <v>-0.10077519379844969</v>
      </c>
      <c r="E15" s="62">
        <v>4.22</v>
      </c>
      <c r="F15" s="62">
        <v>4.55</v>
      </c>
      <c r="G15" s="62">
        <f t="shared" si="1"/>
        <v>-7.2527472527472547E-2</v>
      </c>
      <c r="H15" s="62">
        <v>18.32</v>
      </c>
      <c r="I15" s="62">
        <v>16.96</v>
      </c>
      <c r="J15" s="62">
        <f t="shared" si="2"/>
        <v>8.0188679245282987E-2</v>
      </c>
      <c r="K15" s="62">
        <v>62.59</v>
      </c>
      <c r="L15" s="62">
        <v>77.64</v>
      </c>
      <c r="M15" s="63">
        <f t="shared" si="3"/>
        <v>-0.19384337970118493</v>
      </c>
      <c r="N15" s="6">
        <v>0</v>
      </c>
    </row>
    <row r="16" spans="1:14" ht="18.75" customHeight="1" x14ac:dyDescent="0.25">
      <c r="A16" s="65" t="s">
        <v>32</v>
      </c>
      <c r="B16" s="62">
        <v>1.1399999999999999</v>
      </c>
      <c r="C16" s="62">
        <v>1.29</v>
      </c>
      <c r="D16" s="62">
        <f t="shared" si="0"/>
        <v>-0.11627906976744196</v>
      </c>
      <c r="E16" s="62">
        <v>3.84</v>
      </c>
      <c r="F16" s="62">
        <v>4.82</v>
      </c>
      <c r="G16" s="62">
        <f t="shared" si="1"/>
        <v>-0.20331950207468888</v>
      </c>
      <c r="H16" s="62">
        <v>17.87</v>
      </c>
      <c r="I16" s="62">
        <v>29.36</v>
      </c>
      <c r="J16" s="62">
        <f t="shared" si="2"/>
        <v>-0.39134877384196182</v>
      </c>
      <c r="K16" s="62">
        <v>174.61</v>
      </c>
      <c r="L16" s="62">
        <v>124.22</v>
      </c>
      <c r="M16" s="63">
        <f t="shared" si="3"/>
        <v>0.40565126388665285</v>
      </c>
      <c r="N16" s="6">
        <v>0</v>
      </c>
    </row>
    <row r="17" spans="1:14" ht="18.75" customHeight="1" x14ac:dyDescent="0.25">
      <c r="A17" s="65" t="s">
        <v>33</v>
      </c>
      <c r="B17" s="62">
        <v>0.94</v>
      </c>
      <c r="C17" s="62">
        <v>1.01</v>
      </c>
      <c r="D17" s="62">
        <f t="shared" si="0"/>
        <v>-6.9306930693069368E-2</v>
      </c>
      <c r="E17" s="62">
        <v>3.53</v>
      </c>
      <c r="F17" s="62">
        <v>3.96</v>
      </c>
      <c r="G17" s="62">
        <f t="shared" si="1"/>
        <v>-0.10858585858585863</v>
      </c>
      <c r="H17" s="62">
        <v>19.559999999999999</v>
      </c>
      <c r="I17" s="62">
        <v>22.25</v>
      </c>
      <c r="J17" s="62">
        <f t="shared" si="2"/>
        <v>-0.12089887640449444</v>
      </c>
      <c r="K17" s="62">
        <v>247</v>
      </c>
      <c r="L17" s="62">
        <v>0</v>
      </c>
      <c r="M17" s="63" t="str">
        <f t="shared" si="3"/>
        <v/>
      </c>
      <c r="N17" s="6">
        <v>0</v>
      </c>
    </row>
    <row r="18" spans="1:14" ht="18.75" customHeight="1" x14ac:dyDescent="0.25">
      <c r="A18" s="65" t="s">
        <v>34</v>
      </c>
      <c r="B18" s="62">
        <v>2.4300000000000002</v>
      </c>
      <c r="C18" s="62">
        <v>2.71</v>
      </c>
      <c r="D18" s="62">
        <f>C18/B18-1</f>
        <v>0.11522633744855959</v>
      </c>
      <c r="E18" s="62">
        <v>11.39</v>
      </c>
      <c r="F18" s="62">
        <v>13.75</v>
      </c>
      <c r="G18" s="62">
        <f t="shared" si="1"/>
        <v>-0.17163636363636359</v>
      </c>
      <c r="H18" s="62">
        <v>70.5</v>
      </c>
      <c r="I18" s="62">
        <v>77.23</v>
      </c>
      <c r="J18" s="62">
        <f t="shared" si="2"/>
        <v>-8.7142302214165523E-2</v>
      </c>
      <c r="K18" s="62">
        <v>2607</v>
      </c>
      <c r="L18" s="62">
        <v>0</v>
      </c>
      <c r="M18" s="63" t="str">
        <f t="shared" si="3"/>
        <v/>
      </c>
      <c r="N18" s="6">
        <v>0</v>
      </c>
    </row>
    <row r="19" spans="1:14" ht="18.75" customHeight="1" x14ac:dyDescent="0.25">
      <c r="A19" s="65" t="s">
        <v>35</v>
      </c>
      <c r="B19" s="62">
        <v>0.45</v>
      </c>
      <c r="C19" s="62">
        <v>0.52</v>
      </c>
      <c r="D19" s="62">
        <f t="shared" ref="D19:D28" si="4">IF(OR(B19="", B19=0, C19="", C19=0), "", (B19-C19)/C19)</f>
        <v>-0.13461538461538464</v>
      </c>
      <c r="E19" s="62">
        <v>2.3199999999999998</v>
      </c>
      <c r="F19" s="62">
        <v>2.41</v>
      </c>
      <c r="G19" s="62">
        <f t="shared" si="1"/>
        <v>-3.7344398340249087E-2</v>
      </c>
      <c r="H19" s="62">
        <v>10.9</v>
      </c>
      <c r="I19" s="62">
        <v>14.29</v>
      </c>
      <c r="J19" s="62">
        <f t="shared" si="2"/>
        <v>-0.23722883135059475</v>
      </c>
      <c r="K19" s="62">
        <v>59.25</v>
      </c>
      <c r="L19" s="62">
        <v>155.24</v>
      </c>
      <c r="M19" s="63">
        <f t="shared" si="3"/>
        <v>-0.6183329038907498</v>
      </c>
      <c r="N19" s="6">
        <v>0</v>
      </c>
    </row>
    <row r="20" spans="1:14" ht="18.75" customHeight="1" x14ac:dyDescent="0.25">
      <c r="A20" s="65" t="s">
        <v>36</v>
      </c>
      <c r="B20" s="62">
        <v>0.2</v>
      </c>
      <c r="C20" s="62">
        <v>0.28999999999999998</v>
      </c>
      <c r="D20" s="62">
        <f t="shared" si="4"/>
        <v>-0.3103448275862068</v>
      </c>
      <c r="E20" s="62">
        <v>1.2</v>
      </c>
      <c r="F20" s="62">
        <v>4.47</v>
      </c>
      <c r="G20" s="62">
        <f t="shared" si="1"/>
        <v>-0.73154362416107377</v>
      </c>
      <c r="H20" s="62">
        <v>7.48</v>
      </c>
      <c r="I20" s="62">
        <v>12.28</v>
      </c>
      <c r="J20" s="62">
        <f t="shared" si="2"/>
        <v>-0.39087947882736152</v>
      </c>
      <c r="K20" s="62">
        <v>38.909999999999997</v>
      </c>
      <c r="L20" s="62">
        <v>58.68</v>
      </c>
      <c r="M20" s="63">
        <f t="shared" si="3"/>
        <v>-0.33691206543967284</v>
      </c>
      <c r="N20" s="6">
        <v>0</v>
      </c>
    </row>
    <row r="21" spans="1:14" ht="18.75" customHeight="1" x14ac:dyDescent="0.25">
      <c r="A21" s="65" t="s">
        <v>37</v>
      </c>
      <c r="B21" s="62">
        <v>3.47</v>
      </c>
      <c r="C21" s="62">
        <v>3.61</v>
      </c>
      <c r="D21" s="62">
        <f t="shared" si="4"/>
        <v>-3.8781163434902961E-2</v>
      </c>
      <c r="E21" s="62">
        <v>11.47</v>
      </c>
      <c r="F21" s="62">
        <v>0</v>
      </c>
      <c r="G21" s="62" t="str">
        <f t="shared" si="1"/>
        <v/>
      </c>
      <c r="H21" s="62">
        <v>74.81</v>
      </c>
      <c r="I21" s="62">
        <v>0</v>
      </c>
      <c r="J21" s="62" t="str">
        <f t="shared" si="2"/>
        <v/>
      </c>
      <c r="K21" s="62">
        <v>0</v>
      </c>
      <c r="L21" s="62">
        <v>0</v>
      </c>
      <c r="M21" s="63" t="str">
        <f t="shared" si="3"/>
        <v/>
      </c>
      <c r="N21" s="20">
        <v>0</v>
      </c>
    </row>
    <row r="22" spans="1:14" ht="18.75" customHeight="1" x14ac:dyDescent="0.25">
      <c r="A22" s="65" t="s">
        <v>38</v>
      </c>
      <c r="B22" s="62">
        <v>0.04</v>
      </c>
      <c r="C22" s="62">
        <v>0.05</v>
      </c>
      <c r="D22" s="62">
        <f t="shared" si="4"/>
        <v>-0.20000000000000004</v>
      </c>
      <c r="E22" s="62">
        <v>0.3</v>
      </c>
      <c r="F22" s="62">
        <v>0.46</v>
      </c>
      <c r="G22" s="62">
        <f t="shared" si="1"/>
        <v>-0.34782608695652178</v>
      </c>
      <c r="H22" s="62">
        <v>1.69</v>
      </c>
      <c r="I22" s="62">
        <v>2.86</v>
      </c>
      <c r="J22" s="62">
        <f t="shared" si="2"/>
        <v>-0.40909090909090906</v>
      </c>
      <c r="K22" s="62">
        <v>6.88</v>
      </c>
      <c r="L22" s="62">
        <v>10.25</v>
      </c>
      <c r="M22" s="63">
        <f t="shared" si="3"/>
        <v>-0.32878048780487806</v>
      </c>
      <c r="N22" s="70"/>
    </row>
    <row r="23" spans="1:14" ht="18.75" customHeight="1" x14ac:dyDescent="0.25">
      <c r="A23" s="65" t="s">
        <v>39</v>
      </c>
      <c r="B23" s="62">
        <v>0.22</v>
      </c>
      <c r="C23" s="62">
        <v>0.24</v>
      </c>
      <c r="D23" s="62">
        <f t="shared" si="4"/>
        <v>-8.3333333333333301E-2</v>
      </c>
      <c r="E23" s="62">
        <v>1.98</v>
      </c>
      <c r="F23" s="62">
        <v>4.01</v>
      </c>
      <c r="G23" s="62">
        <f t="shared" si="1"/>
        <v>-0.50623441396508728</v>
      </c>
      <c r="H23" s="62">
        <v>12.88</v>
      </c>
      <c r="I23" s="62">
        <v>14.32</v>
      </c>
      <c r="J23" s="62">
        <f t="shared" si="2"/>
        <v>-0.10055865921787706</v>
      </c>
      <c r="K23" s="62">
        <v>174.96</v>
      </c>
      <c r="L23" s="62">
        <v>155.1</v>
      </c>
      <c r="M23" s="63">
        <f t="shared" si="3"/>
        <v>0.12804642166344304</v>
      </c>
      <c r="N23" s="71">
        <v>0</v>
      </c>
    </row>
    <row r="24" spans="1:14" ht="18.75" customHeight="1" x14ac:dyDescent="0.25">
      <c r="A24" s="65" t="s">
        <v>40</v>
      </c>
      <c r="B24" s="62">
        <v>0.13</v>
      </c>
      <c r="C24" s="62">
        <v>0.15</v>
      </c>
      <c r="D24" s="62">
        <f t="shared" si="4"/>
        <v>-0.13333333333333328</v>
      </c>
      <c r="E24" s="62">
        <v>0.99</v>
      </c>
      <c r="F24" s="62">
        <v>1.0900000000000001</v>
      </c>
      <c r="G24" s="62">
        <f t="shared" si="1"/>
        <v>-9.174311926605512E-2</v>
      </c>
      <c r="H24" s="62">
        <v>7.55</v>
      </c>
      <c r="I24" s="62">
        <v>8.26</v>
      </c>
      <c r="J24" s="62">
        <f t="shared" si="2"/>
        <v>-8.5956416464891036E-2</v>
      </c>
      <c r="K24" s="62">
        <v>194.36</v>
      </c>
      <c r="L24" s="62">
        <v>172.17</v>
      </c>
      <c r="M24" s="63">
        <f t="shared" si="3"/>
        <v>0.12888424231863871</v>
      </c>
      <c r="N24" s="71">
        <v>0</v>
      </c>
    </row>
    <row r="25" spans="1:14" ht="18.75" customHeight="1" x14ac:dyDescent="0.25">
      <c r="A25" s="65" t="s">
        <v>41</v>
      </c>
      <c r="B25" s="62">
        <v>0.06</v>
      </c>
      <c r="C25" s="62">
        <v>0.06</v>
      </c>
      <c r="D25" s="62">
        <f t="shared" si="4"/>
        <v>0</v>
      </c>
      <c r="E25" s="62">
        <v>0.39</v>
      </c>
      <c r="F25" s="62">
        <v>0.4</v>
      </c>
      <c r="G25" s="62">
        <f t="shared" si="1"/>
        <v>-2.5000000000000022E-2</v>
      </c>
      <c r="H25" s="62">
        <v>2.06</v>
      </c>
      <c r="I25" s="62">
        <v>3.09</v>
      </c>
      <c r="J25" s="62">
        <f t="shared" si="2"/>
        <v>-0.33333333333333326</v>
      </c>
      <c r="K25" s="62">
        <v>9.82</v>
      </c>
      <c r="L25" s="62">
        <v>16.2</v>
      </c>
      <c r="M25" s="63">
        <f t="shared" si="3"/>
        <v>-0.3938271604938271</v>
      </c>
      <c r="N25" s="71">
        <v>1</v>
      </c>
    </row>
    <row r="26" spans="1:14" ht="18.75" customHeight="1" x14ac:dyDescent="0.25">
      <c r="A26" s="65" t="s">
        <v>42</v>
      </c>
      <c r="B26" s="62">
        <v>0.03</v>
      </c>
      <c r="C26" s="62">
        <v>7.0000000000000007E-2</v>
      </c>
      <c r="D26" s="62">
        <f t="shared" si="4"/>
        <v>-0.57142857142857151</v>
      </c>
      <c r="E26" s="62">
        <v>0.16</v>
      </c>
      <c r="F26" s="62">
        <v>0.21</v>
      </c>
      <c r="G26" s="62">
        <f t="shared" si="1"/>
        <v>-0.23809523809523805</v>
      </c>
      <c r="H26" s="62">
        <v>0.83</v>
      </c>
      <c r="I26" s="62">
        <v>1.9</v>
      </c>
      <c r="J26" s="62">
        <f t="shared" si="2"/>
        <v>-0.56315789473684208</v>
      </c>
      <c r="K26" s="62">
        <v>5.21</v>
      </c>
      <c r="L26" s="62">
        <v>11.29</v>
      </c>
      <c r="M26" s="63">
        <f t="shared" si="3"/>
        <v>-0.53852967227635073</v>
      </c>
      <c r="N26" s="71">
        <v>1</v>
      </c>
    </row>
    <row r="27" spans="1:14" ht="18.75" customHeight="1" x14ac:dyDescent="0.25">
      <c r="A27" s="65" t="s">
        <v>43</v>
      </c>
      <c r="B27" s="62">
        <v>0.02</v>
      </c>
      <c r="C27" s="62">
        <v>0.02</v>
      </c>
      <c r="D27" s="62">
        <f t="shared" si="4"/>
        <v>0</v>
      </c>
      <c r="E27" s="62">
        <v>0.37</v>
      </c>
      <c r="F27" s="62">
        <v>0.34</v>
      </c>
      <c r="G27" s="62">
        <f t="shared" si="1"/>
        <v>8.8235294117646967E-2</v>
      </c>
      <c r="H27" s="62">
        <v>2.27</v>
      </c>
      <c r="I27" s="62">
        <v>2.31</v>
      </c>
      <c r="J27" s="62">
        <f t="shared" si="2"/>
        <v>-1.731601731601733E-2</v>
      </c>
      <c r="K27" s="62">
        <v>12.46</v>
      </c>
      <c r="L27" s="62">
        <v>12.53</v>
      </c>
      <c r="M27" s="63">
        <f t="shared" si="3"/>
        <v>-5.5865921787708311E-3</v>
      </c>
      <c r="N27" s="70"/>
    </row>
    <row r="28" spans="1:14" ht="18.75" customHeight="1" x14ac:dyDescent="0.25">
      <c r="A28" s="65" t="s">
        <v>44</v>
      </c>
      <c r="B28" s="62">
        <v>0.03</v>
      </c>
      <c r="C28" s="62">
        <v>0.05</v>
      </c>
      <c r="D28" s="62">
        <f t="shared" si="4"/>
        <v>-0.40000000000000008</v>
      </c>
      <c r="E28" s="62">
        <v>0.36</v>
      </c>
      <c r="F28" s="62">
        <v>0.39</v>
      </c>
      <c r="G28" s="62">
        <f t="shared" si="1"/>
        <v>-7.6923076923076983E-2</v>
      </c>
      <c r="H28" s="62">
        <v>1.8</v>
      </c>
      <c r="I28" s="62">
        <v>2.5299999999999998</v>
      </c>
      <c r="J28" s="62">
        <f t="shared" si="2"/>
        <v>-0.28853754940711457</v>
      </c>
      <c r="K28" s="62">
        <v>12.37</v>
      </c>
      <c r="L28" s="62">
        <v>12.65</v>
      </c>
      <c r="M28" s="63">
        <f t="shared" si="3"/>
        <v>-2.2134387351778747E-2</v>
      </c>
      <c r="N28" s="70"/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Changes</vt:lpstr>
      <vt:lpstr>Template</vt:lpstr>
      <vt:lpstr>Feb 14</vt:lpstr>
      <vt:lpstr>Feb 12</vt:lpstr>
      <vt:lpstr>Feb 10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Jevgenijs Galaktionovs</cp:lastModifiedBy>
  <dcterms:created xsi:type="dcterms:W3CDTF">2024-02-14T13:50:14Z</dcterms:created>
  <dcterms:modified xsi:type="dcterms:W3CDTF">2024-02-14T14:00:54Z</dcterms:modified>
</cp:coreProperties>
</file>