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8" documentId="11_FF63D355CA69FB54EE2D81B9DFA2812EE87A6A2A" xr6:coauthVersionLast="47" xr6:coauthVersionMax="47" xr10:uidLastSave="{B4F25141-0ACE-49B5-A3D1-060FD2BF36C8}"/>
  <bookViews>
    <workbookView xWindow="28680" yWindow="-120" windowWidth="29040" windowHeight="15720" xr2:uid="{00000000-000D-0000-FFFF-FFFF00000000}"/>
  </bookViews>
  <sheets>
    <sheet name="Changes" sheetId="1" r:id="rId1"/>
    <sheet name="Template" sheetId="2" r:id="rId2"/>
    <sheet name="Feb 15 11_53_45" sheetId="3" r:id="rId3"/>
    <sheet name="Feb 14 18_07_30" sheetId="6" r:id="rId4"/>
    <sheet name="Feb 14" sheetId="7" r:id="rId5"/>
    <sheet name="Feb 10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8" l="1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9" i="8"/>
  <c r="J9" i="8"/>
  <c r="G9" i="8"/>
  <c r="D9" i="8"/>
  <c r="M8" i="8"/>
  <c r="J8" i="8"/>
  <c r="G8" i="8"/>
  <c r="D8" i="8"/>
  <c r="M7" i="8"/>
  <c r="J7" i="8"/>
  <c r="G7" i="8"/>
  <c r="D7" i="8"/>
  <c r="M6" i="8"/>
  <c r="J6" i="8"/>
  <c r="G6" i="8"/>
  <c r="D6" i="8"/>
  <c r="M5" i="8"/>
  <c r="J5" i="8"/>
  <c r="G5" i="8"/>
  <c r="D5" i="8"/>
  <c r="M4" i="8"/>
  <c r="J4" i="8"/>
  <c r="G4" i="8"/>
  <c r="D4" i="8"/>
  <c r="L2" i="8"/>
  <c r="K2" i="8"/>
  <c r="I2" i="8"/>
  <c r="H2" i="8"/>
  <c r="F2" i="8"/>
  <c r="E2" i="8"/>
  <c r="C2" i="8"/>
  <c r="B2" i="8"/>
  <c r="M28" i="7"/>
  <c r="J28" i="7"/>
  <c r="G28" i="7"/>
  <c r="D28" i="7"/>
  <c r="M27" i="7"/>
  <c r="J27" i="7"/>
  <c r="G27" i="7"/>
  <c r="D27" i="7"/>
  <c r="M26" i="7"/>
  <c r="J26" i="7"/>
  <c r="G26" i="7"/>
  <c r="D26" i="7"/>
  <c r="M25" i="7"/>
  <c r="J25" i="7"/>
  <c r="G25" i="7"/>
  <c r="D25" i="7"/>
  <c r="M24" i="7"/>
  <c r="J24" i="7"/>
  <c r="G24" i="7"/>
  <c r="D24" i="7"/>
  <c r="M23" i="7"/>
  <c r="J23" i="7"/>
  <c r="G23" i="7"/>
  <c r="D23" i="7"/>
  <c r="M22" i="7"/>
  <c r="J22" i="7"/>
  <c r="G22" i="7"/>
  <c r="D22" i="7"/>
  <c r="M21" i="7"/>
  <c r="J21" i="7"/>
  <c r="G21" i="7"/>
  <c r="D21" i="7"/>
  <c r="M20" i="7"/>
  <c r="J20" i="7"/>
  <c r="G20" i="7"/>
  <c r="D20" i="7"/>
  <c r="M19" i="7"/>
  <c r="J19" i="7"/>
  <c r="G19" i="7"/>
  <c r="D19" i="7"/>
  <c r="M18" i="7"/>
  <c r="J18" i="7"/>
  <c r="G18" i="7"/>
  <c r="D18" i="7"/>
  <c r="M17" i="7"/>
  <c r="J17" i="7"/>
  <c r="G17" i="7"/>
  <c r="D17" i="7"/>
  <c r="M16" i="7"/>
  <c r="J16" i="7"/>
  <c r="G16" i="7"/>
  <c r="D16" i="7"/>
  <c r="M15" i="7"/>
  <c r="J15" i="7"/>
  <c r="G15" i="7"/>
  <c r="D15" i="7"/>
  <c r="M14" i="7"/>
  <c r="J14" i="7"/>
  <c r="G14" i="7"/>
  <c r="D14" i="7"/>
  <c r="M13" i="7"/>
  <c r="J13" i="7"/>
  <c r="G13" i="7"/>
  <c r="D13" i="7"/>
  <c r="M12" i="7"/>
  <c r="J12" i="7"/>
  <c r="G12" i="7"/>
  <c r="D12" i="7"/>
  <c r="M11" i="7"/>
  <c r="J11" i="7"/>
  <c r="G11" i="7"/>
  <c r="D11" i="7"/>
  <c r="M10" i="7"/>
  <c r="J10" i="7"/>
  <c r="G10" i="7"/>
  <c r="D10" i="7"/>
  <c r="M9" i="7"/>
  <c r="J9" i="7"/>
  <c r="G9" i="7"/>
  <c r="D9" i="7"/>
  <c r="M8" i="7"/>
  <c r="J8" i="7"/>
  <c r="G8" i="7"/>
  <c r="D8" i="7"/>
  <c r="M7" i="7"/>
  <c r="J7" i="7"/>
  <c r="G7" i="7"/>
  <c r="D7" i="7"/>
  <c r="M6" i="7"/>
  <c r="J6" i="7"/>
  <c r="G6" i="7"/>
  <c r="D6" i="7"/>
  <c r="M5" i="7"/>
  <c r="J5" i="7"/>
  <c r="G5" i="7"/>
  <c r="D5" i="7"/>
  <c r="M4" i="7"/>
  <c r="J4" i="7"/>
  <c r="G4" i="7"/>
  <c r="D4" i="7"/>
  <c r="L2" i="7"/>
  <c r="K2" i="7"/>
  <c r="I2" i="7"/>
  <c r="H2" i="7"/>
  <c r="F2" i="7"/>
  <c r="E2" i="7"/>
  <c r="C2" i="7"/>
  <c r="B2" i="7"/>
  <c r="M29" i="6"/>
  <c r="J29" i="6"/>
  <c r="G29" i="6"/>
  <c r="D29" i="6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L2" i="6"/>
  <c r="K2" i="6"/>
  <c r="I2" i="6"/>
  <c r="H2" i="6"/>
  <c r="F2" i="6"/>
  <c r="E2" i="6"/>
  <c r="C2" i="6"/>
  <c r="B2" i="6"/>
  <c r="M29" i="3"/>
  <c r="J29" i="3"/>
  <c r="G29" i="3"/>
  <c r="D29" i="3"/>
  <c r="M28" i="3"/>
  <c r="J28" i="3"/>
  <c r="G28" i="3"/>
  <c r="D28" i="3"/>
  <c r="M27" i="3"/>
  <c r="J27" i="3"/>
  <c r="G27" i="3"/>
  <c r="D27" i="3"/>
  <c r="M26" i="3"/>
  <c r="J26" i="3"/>
  <c r="G26" i="3"/>
  <c r="D26" i="3"/>
  <c r="M25" i="3"/>
  <c r="J25" i="3"/>
  <c r="G25" i="3"/>
  <c r="D25" i="3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J6" i="3"/>
  <c r="G6" i="3"/>
  <c r="D6" i="3"/>
  <c r="M5" i="3"/>
  <c r="J5" i="3"/>
  <c r="G5" i="3"/>
  <c r="D5" i="3"/>
  <c r="M4" i="3"/>
  <c r="J4" i="3"/>
  <c r="G4" i="3"/>
  <c r="D4" i="3"/>
  <c r="L2" i="3"/>
  <c r="K2" i="3"/>
  <c r="I2" i="3"/>
  <c r="H2" i="3"/>
  <c r="F2" i="3"/>
  <c r="E2" i="3"/>
  <c r="C2" i="3"/>
  <c r="B2" i="3"/>
  <c r="M29" i="2"/>
  <c r="J29" i="2"/>
  <c r="G29" i="2"/>
  <c r="D29" i="2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M4" i="2"/>
  <c r="J4" i="2"/>
  <c r="G4" i="2"/>
  <c r="D4" i="2"/>
  <c r="L2" i="2"/>
  <c r="K2" i="2"/>
  <c r="I2" i="2"/>
  <c r="H2" i="2"/>
  <c r="F2" i="2"/>
  <c r="E2" i="2"/>
  <c r="C2" i="2"/>
  <c r="B2" i="2"/>
  <c r="C29" i="1"/>
  <c r="B29" i="1"/>
  <c r="D29" i="1"/>
  <c r="E29" i="1"/>
  <c r="F29" i="1"/>
  <c r="H29" i="1"/>
  <c r="M29" i="1"/>
  <c r="G29" i="1"/>
  <c r="I29" i="1"/>
  <c r="L29" i="1"/>
  <c r="J29" i="1"/>
  <c r="K29" i="1"/>
  <c r="I28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6" i="1"/>
  <c r="G4" i="1"/>
  <c r="F26" i="1"/>
  <c r="F25" i="1"/>
  <c r="F24" i="1"/>
  <c r="F23" i="1"/>
  <c r="F22" i="1"/>
  <c r="F21" i="1"/>
  <c r="F20" i="1"/>
  <c r="F19" i="1"/>
  <c r="F18" i="1"/>
  <c r="F17" i="1"/>
  <c r="F14" i="1"/>
  <c r="F8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F27" i="1"/>
  <c r="F2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8" i="1"/>
  <c r="D6" i="1"/>
  <c r="D4" i="1"/>
  <c r="B24" i="1"/>
  <c r="B20" i="1"/>
  <c r="B17" i="1"/>
  <c r="B14" i="1"/>
  <c r="B11" i="1"/>
  <c r="B9" i="1"/>
  <c r="B6" i="1"/>
  <c r="F13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5" i="1"/>
  <c r="B26" i="1"/>
  <c r="B21" i="1"/>
  <c r="B18" i="1"/>
  <c r="B15" i="1"/>
  <c r="B12" i="1"/>
  <c r="B8" i="1"/>
  <c r="B5" i="1"/>
  <c r="F15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7" i="1"/>
  <c r="B25" i="1"/>
  <c r="B23" i="1"/>
  <c r="B22" i="1"/>
  <c r="B19" i="1"/>
  <c r="B16" i="1"/>
  <c r="B13" i="1"/>
  <c r="B10" i="1"/>
  <c r="B7" i="1"/>
  <c r="B4" i="1"/>
  <c r="F9" i="1"/>
  <c r="B28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5" i="1"/>
  <c r="K6" i="1"/>
  <c r="J5" i="1"/>
  <c r="I26" i="1"/>
  <c r="I20" i="1"/>
  <c r="I16" i="1"/>
  <c r="I12" i="1"/>
  <c r="I9" i="1"/>
  <c r="I5" i="1"/>
  <c r="F16" i="1"/>
  <c r="F5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K4" i="1"/>
  <c r="I27" i="1"/>
  <c r="I23" i="1"/>
  <c r="I19" i="1"/>
  <c r="I15" i="1"/>
  <c r="I11" i="1"/>
  <c r="I7" i="1"/>
  <c r="F11" i="1"/>
  <c r="F6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J4" i="1"/>
  <c r="I24" i="1"/>
  <c r="I22" i="1"/>
  <c r="I18" i="1"/>
  <c r="I14" i="1"/>
  <c r="I10" i="1"/>
  <c r="I6" i="1"/>
  <c r="F12" i="1"/>
  <c r="F7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" i="1"/>
  <c r="I21" i="1"/>
  <c r="I17" i="1"/>
  <c r="I13" i="1"/>
  <c r="I8" i="1"/>
  <c r="I4" i="1"/>
  <c r="F10" i="1"/>
  <c r="F4" i="1"/>
</calcChain>
</file>

<file path=xl/sharedStrings.xml><?xml version="1.0" encoding="utf-8"?>
<sst xmlns="http://schemas.openxmlformats.org/spreadsheetml/2006/main" count="687" uniqueCount="377">
  <si>
    <t>Compare FROM - TO:</t>
  </si>
  <si>
    <t>Feb 15 11_53_45</t>
  </si>
  <si>
    <t>Meteorite</t>
  </si>
  <si>
    <t>Shadow</t>
  </si>
  <si>
    <t>Gold</t>
  </si>
  <si>
    <t>Diamond</t>
  </si>
  <si>
    <t>Card</t>
  </si>
  <si>
    <t>EPD</t>
  </si>
  <si>
    <t>GPD</t>
  </si>
  <si>
    <t>PD</t>
  </si>
  <si>
    <t>EPD2</t>
  </si>
  <si>
    <t>GPD2</t>
  </si>
  <si>
    <t>PD2</t>
  </si>
  <si>
    <t>EPD3</t>
  </si>
  <si>
    <t>GPD3</t>
  </si>
  <si>
    <t>PD3</t>
  </si>
  <si>
    <t>EPD4</t>
  </si>
  <si>
    <t>GPD4</t>
  </si>
  <si>
    <t>PD4</t>
  </si>
  <si>
    <t>Rapture Dance</t>
  </si>
  <si>
    <t>Cutthroat Insight</t>
  </si>
  <si>
    <t>Blade Borrower</t>
  </si>
  <si>
    <t>Scavenger Impling</t>
  </si>
  <si>
    <t>Stoneskin Poison</t>
  </si>
  <si>
    <t>Fighting Fair</t>
  </si>
  <si>
    <t>Guild Enforcer</t>
  </si>
  <si>
    <t>Crooked Quartermaster</t>
  </si>
  <si>
    <t>Unexpected Gift</t>
  </si>
  <si>
    <t>Witherfingers</t>
  </si>
  <si>
    <t>Mugging</t>
  </si>
  <si>
    <t>Encumbered Looter</t>
  </si>
  <si>
    <t>Candy Chain</t>
  </si>
  <si>
    <t>Sleep Dart</t>
  </si>
  <si>
    <t>Ember Oni</t>
  </si>
  <si>
    <t>Armor Lurker</t>
  </si>
  <si>
    <t>Golden Curse</t>
  </si>
  <si>
    <t>Abyss Watcher</t>
  </si>
  <si>
    <t>Patient Pickpocket</t>
  </si>
  <si>
    <t>Hunting Trap</t>
  </si>
  <si>
    <t>Lightfoot informant</t>
  </si>
  <si>
    <t>Umber Arrow</t>
  </si>
  <si>
    <t>Bound By Her Will</t>
  </si>
  <si>
    <t>Walk the Plank</t>
  </si>
  <si>
    <t>Double Dealer</t>
  </si>
  <si>
    <t>Charm</t>
  </si>
  <si>
    <t>GODS Price:</t>
  </si>
  <si>
    <t>Totals:</t>
  </si>
  <si>
    <t>ETH</t>
  </si>
  <si>
    <t>GODS</t>
  </si>
  <si>
    <t>ETH2</t>
  </si>
  <si>
    <t>GODS2</t>
  </si>
  <si>
    <t>ETH3</t>
  </si>
  <si>
    <t>GODS3</t>
  </si>
  <si>
    <t>ETH4</t>
  </si>
  <si>
    <t>GODS4</t>
  </si>
  <si>
    <t>0,08</t>
  </si>
  <si>
    <t>0,06</t>
  </si>
  <si>
    <t>0,45</t>
  </si>
  <si>
    <t>0,51</t>
  </si>
  <si>
    <t>2,56</t>
  </si>
  <si>
    <t>3,2</t>
  </si>
  <si>
    <t>12,53</t>
  </si>
  <si>
    <t>15,76</t>
  </si>
  <si>
    <t>0,5</t>
  </si>
  <si>
    <t>2,98</t>
  </si>
  <si>
    <t>3,52</t>
  </si>
  <si>
    <t>21,84</t>
  </si>
  <si>
    <t>24,98</t>
  </si>
  <si>
    <t>0,12</t>
  </si>
  <si>
    <t>0,6</t>
  </si>
  <si>
    <t>0,67</t>
  </si>
  <si>
    <t>2,92</t>
  </si>
  <si>
    <t>3,44</t>
  </si>
  <si>
    <t>16,01</t>
  </si>
  <si>
    <t>14,33</t>
  </si>
  <si>
    <t>0,05</t>
  </si>
  <si>
    <t>0,44</t>
  </si>
  <si>
    <t>0,61</t>
  </si>
  <si>
    <t>4,2</t>
  </si>
  <si>
    <t>4,73</t>
  </si>
  <si>
    <t>27,57</t>
  </si>
  <si>
    <t>30,25</t>
  </si>
  <si>
    <t>0,18</t>
  </si>
  <si>
    <t>0,21</t>
  </si>
  <si>
    <t>0,81</t>
  </si>
  <si>
    <t>1,28</t>
  </si>
  <si>
    <t>3,98</t>
  </si>
  <si>
    <t>5,68</t>
  </si>
  <si>
    <t>20,49</t>
  </si>
  <si>
    <t>25,31</t>
  </si>
  <si>
    <t>0,1</t>
  </si>
  <si>
    <t>1,03</t>
  </si>
  <si>
    <t>0,86</t>
  </si>
  <si>
    <t>6,37</t>
  </si>
  <si>
    <t>6,08</t>
  </si>
  <si>
    <t>88,45</t>
  </si>
  <si>
    <t>80,47</t>
  </si>
  <si>
    <t>0,25</t>
  </si>
  <si>
    <t>0,28</t>
  </si>
  <si>
    <t>1,16</t>
  </si>
  <si>
    <t>1,22</t>
  </si>
  <si>
    <t>5,71</t>
  </si>
  <si>
    <t>6,44</t>
  </si>
  <si>
    <t>24,94</t>
  </si>
  <si>
    <t>27,77</t>
  </si>
  <si>
    <t>0,16</t>
  </si>
  <si>
    <t>0,17</t>
  </si>
  <si>
    <t>1,07</t>
  </si>
  <si>
    <t>7,0</t>
  </si>
  <si>
    <t>34,82</t>
  </si>
  <si>
    <t>40,96</t>
  </si>
  <si>
    <t>0,56</t>
  </si>
  <si>
    <t>0,74</t>
  </si>
  <si>
    <t>3,17</t>
  </si>
  <si>
    <t>4,09</t>
  </si>
  <si>
    <t>23,62</t>
  </si>
  <si>
    <t>20,56</t>
  </si>
  <si>
    <t>83,98</t>
  </si>
  <si>
    <t>0,0</t>
  </si>
  <si>
    <t>0,37</t>
  </si>
  <si>
    <t>0,4</t>
  </si>
  <si>
    <t>4,18</t>
  </si>
  <si>
    <t>4,39</t>
  </si>
  <si>
    <t>20,08</t>
  </si>
  <si>
    <t>26,83</t>
  </si>
  <si>
    <t>187,56</t>
  </si>
  <si>
    <t>1,21</t>
  </si>
  <si>
    <t>2,88</t>
  </si>
  <si>
    <t>11,17</t>
  </si>
  <si>
    <t>11,34</t>
  </si>
  <si>
    <t>96,52</t>
  </si>
  <si>
    <t>94,67</t>
  </si>
  <si>
    <t>585,32</t>
  </si>
  <si>
    <t>1,25</t>
  </si>
  <si>
    <t>1,35</t>
  </si>
  <si>
    <t>4,03</t>
  </si>
  <si>
    <t>4,71</t>
  </si>
  <si>
    <t>16,63</t>
  </si>
  <si>
    <t>32,0</t>
  </si>
  <si>
    <t>98,41</t>
  </si>
  <si>
    <t>141,39</t>
  </si>
  <si>
    <t>1,39</t>
  </si>
  <si>
    <t>1,47</t>
  </si>
  <si>
    <t>3,9</t>
  </si>
  <si>
    <t>4,96</t>
  </si>
  <si>
    <t>20,16</t>
  </si>
  <si>
    <t>195,95</t>
  </si>
  <si>
    <t>128,01</t>
  </si>
  <si>
    <t>0,94</t>
  </si>
  <si>
    <t>1,0</t>
  </si>
  <si>
    <t>3,94</t>
  </si>
  <si>
    <t>4,08</t>
  </si>
  <si>
    <t>20,05</t>
  </si>
  <si>
    <t>22,93</t>
  </si>
  <si>
    <t>277,19</t>
  </si>
  <si>
    <t>2,52</t>
  </si>
  <si>
    <t>2,75</t>
  </si>
  <si>
    <t>12,84</t>
  </si>
  <si>
    <t>18,16</t>
  </si>
  <si>
    <t>79,14</t>
  </si>
  <si>
    <t>79,61</t>
  </si>
  <si>
    <t>2926,58</t>
  </si>
  <si>
    <t>0,52</t>
  </si>
  <si>
    <t>0,55</t>
  </si>
  <si>
    <t>2,61</t>
  </si>
  <si>
    <t>2,81</t>
  </si>
  <si>
    <t>8,36</t>
  </si>
  <si>
    <t>14,73</t>
  </si>
  <si>
    <t>55,71</t>
  </si>
  <si>
    <t>160,01</t>
  </si>
  <si>
    <t>0,29</t>
  </si>
  <si>
    <t>4,61</t>
  </si>
  <si>
    <t>8,4</t>
  </si>
  <si>
    <t>12,66</t>
  </si>
  <si>
    <t>43,68</t>
  </si>
  <si>
    <t>60,48</t>
  </si>
  <si>
    <t>3,36</t>
  </si>
  <si>
    <t>3,75</t>
  </si>
  <si>
    <t>13,44</t>
  </si>
  <si>
    <t>16,96</t>
  </si>
  <si>
    <t>531,87</t>
  </si>
  <si>
    <t>0,04</t>
  </si>
  <si>
    <t>0,34</t>
  </si>
  <si>
    <t>1,88</t>
  </si>
  <si>
    <t>7,15</t>
  </si>
  <si>
    <t>10,56</t>
  </si>
  <si>
    <t>0,23</t>
  </si>
  <si>
    <t>2,08</t>
  </si>
  <si>
    <t>4,14</t>
  </si>
  <si>
    <t>14,47</t>
  </si>
  <si>
    <t>14,77</t>
  </si>
  <si>
    <t>63,68</t>
  </si>
  <si>
    <t>0,19</t>
  </si>
  <si>
    <t>1,11</t>
  </si>
  <si>
    <t>1,12</t>
  </si>
  <si>
    <t>8,47</t>
  </si>
  <si>
    <t>8,52</t>
  </si>
  <si>
    <t>218,3</t>
  </si>
  <si>
    <t>241,62</t>
  </si>
  <si>
    <t>0,46</t>
  </si>
  <si>
    <t>0,62</t>
  </si>
  <si>
    <t>2,91</t>
  </si>
  <si>
    <t>9,8</t>
  </si>
  <si>
    <t>16,71</t>
  </si>
  <si>
    <t>0,03</t>
  </si>
  <si>
    <t>0,9</t>
  </si>
  <si>
    <t>1,95</t>
  </si>
  <si>
    <t>10,03</t>
  </si>
  <si>
    <t>11,65</t>
  </si>
  <si>
    <t>0,26</t>
  </si>
  <si>
    <t>2,36</t>
  </si>
  <si>
    <t>13,99</t>
  </si>
  <si>
    <t>12,93</t>
  </si>
  <si>
    <t>0,3</t>
  </si>
  <si>
    <t>1,81</t>
  </si>
  <si>
    <t>2,58</t>
  </si>
  <si>
    <t>13,9</t>
  </si>
  <si>
    <t>13,05</t>
  </si>
  <si>
    <t>6,91</t>
  </si>
  <si>
    <t>10,45</t>
  </si>
  <si>
    <t>28,47</t>
  </si>
  <si>
    <t>29,46</t>
  </si>
  <si>
    <t>111,41</t>
  </si>
  <si>
    <t>109,29</t>
  </si>
  <si>
    <t>349,92</t>
  </si>
  <si>
    <t>3,4</t>
  </si>
  <si>
    <t>4,7</t>
  </si>
  <si>
    <t>0,2</t>
  </si>
  <si>
    <t>1,27</t>
  </si>
  <si>
    <t>0,11</t>
  </si>
  <si>
    <t>1,02</t>
  </si>
  <si>
    <t>0,87</t>
  </si>
  <si>
    <t>6,02</t>
  </si>
  <si>
    <t>1,15</t>
  </si>
  <si>
    <t>6,38</t>
  </si>
  <si>
    <t>1,06</t>
  </si>
  <si>
    <t>4,05</t>
  </si>
  <si>
    <t>2,85</t>
  </si>
  <si>
    <t>1,23</t>
  </si>
  <si>
    <t>4,49</t>
  </si>
  <si>
    <t>1,44</t>
  </si>
  <si>
    <t>4,04</t>
  </si>
  <si>
    <t>0,54</t>
  </si>
  <si>
    <t>2,78</t>
  </si>
  <si>
    <t>8,29</t>
  </si>
  <si>
    <t>4,56</t>
  </si>
  <si>
    <t>2,89</t>
  </si>
  <si>
    <t>0,24</t>
  </si>
  <si>
    <t>4,1</t>
  </si>
  <si>
    <t>8,44</t>
  </si>
  <si>
    <t>3,14</t>
  </si>
  <si>
    <t>1,93</t>
  </si>
  <si>
    <t>0,27</t>
  </si>
  <si>
    <t>2,33</t>
  </si>
  <si>
    <t>7,38</t>
  </si>
  <si>
    <t>0,07</t>
  </si>
  <si>
    <t>0,47</t>
  </si>
  <si>
    <t>2,51</t>
  </si>
  <si>
    <t>12,26</t>
  </si>
  <si>
    <t>15,6</t>
  </si>
  <si>
    <t>0,49</t>
  </si>
  <si>
    <t>3,48</t>
  </si>
  <si>
    <t>21,36</t>
  </si>
  <si>
    <t>24,73</t>
  </si>
  <si>
    <t>0,59</t>
  </si>
  <si>
    <t>2,86</t>
  </si>
  <si>
    <t>15,74</t>
  </si>
  <si>
    <t>14,18</t>
  </si>
  <si>
    <t>27,24</t>
  </si>
  <si>
    <t>30,09</t>
  </si>
  <si>
    <t>0,79</t>
  </si>
  <si>
    <t>3,93</t>
  </si>
  <si>
    <t>5,72</t>
  </si>
  <si>
    <t>20,04</t>
  </si>
  <si>
    <t>25,05</t>
  </si>
  <si>
    <t>0,09</t>
  </si>
  <si>
    <t>6,26</t>
  </si>
  <si>
    <t>86,52</t>
  </si>
  <si>
    <t>79,66</t>
  </si>
  <si>
    <t>5,58</t>
  </si>
  <si>
    <t>24,4</t>
  </si>
  <si>
    <t>27,49</t>
  </si>
  <si>
    <t>0,13</t>
  </si>
  <si>
    <t>0,14</t>
  </si>
  <si>
    <t>1,05</t>
  </si>
  <si>
    <t>6,0</t>
  </si>
  <si>
    <t>6,93</t>
  </si>
  <si>
    <t>34,05</t>
  </si>
  <si>
    <t>40,55</t>
  </si>
  <si>
    <t>3,1</t>
  </si>
  <si>
    <t>23,11</t>
  </si>
  <si>
    <t>20,35</t>
  </si>
  <si>
    <t>82,15</t>
  </si>
  <si>
    <t>0,36</t>
  </si>
  <si>
    <t>4,34</t>
  </si>
  <si>
    <t>19,64</t>
  </si>
  <si>
    <t>26,56</t>
  </si>
  <si>
    <t>183,46</t>
  </si>
  <si>
    <t>1,19</t>
  </si>
  <si>
    <t>10,93</t>
  </si>
  <si>
    <t>11,23</t>
  </si>
  <si>
    <t>94,41</t>
  </si>
  <si>
    <t>93,71</t>
  </si>
  <si>
    <t>572,53</t>
  </si>
  <si>
    <t>1,3</t>
  </si>
  <si>
    <t>16,26</t>
  </si>
  <si>
    <t>31,68</t>
  </si>
  <si>
    <t>96,26</t>
  </si>
  <si>
    <t>139,95</t>
  </si>
  <si>
    <t>1,36</t>
  </si>
  <si>
    <t>3,81</t>
  </si>
  <si>
    <t>4,91</t>
  </si>
  <si>
    <t>19,72</t>
  </si>
  <si>
    <t>29,94</t>
  </si>
  <si>
    <t>191,67</t>
  </si>
  <si>
    <t>126,71</t>
  </si>
  <si>
    <t>0,98</t>
  </si>
  <si>
    <t>3,88</t>
  </si>
  <si>
    <t>21,47</t>
  </si>
  <si>
    <t>22,7</t>
  </si>
  <si>
    <t>271,14</t>
  </si>
  <si>
    <t>2,47</t>
  </si>
  <si>
    <t>2,66</t>
  </si>
  <si>
    <t>12,56</t>
  </si>
  <si>
    <t>17,97</t>
  </si>
  <si>
    <t>77,41</t>
  </si>
  <si>
    <t>78,8</t>
  </si>
  <si>
    <t>2862,66</t>
  </si>
  <si>
    <t>2,55</t>
  </si>
  <si>
    <t>11,71</t>
  </si>
  <si>
    <t>14,58</t>
  </si>
  <si>
    <t>64,41</t>
  </si>
  <si>
    <t>158,38</t>
  </si>
  <si>
    <t>1,32</t>
  </si>
  <si>
    <t>8,21</t>
  </si>
  <si>
    <t>42,72</t>
  </si>
  <si>
    <t>59,87</t>
  </si>
  <si>
    <t>2,99</t>
  </si>
  <si>
    <t>3,86</t>
  </si>
  <si>
    <t>13,14</t>
  </si>
  <si>
    <t>16,79</t>
  </si>
  <si>
    <t>547,64</t>
  </si>
  <si>
    <t>0,33</t>
  </si>
  <si>
    <t>1,84</t>
  </si>
  <si>
    <t>2,03</t>
  </si>
  <si>
    <t>14,15</t>
  </si>
  <si>
    <t>14,62</t>
  </si>
  <si>
    <t>63,04</t>
  </si>
  <si>
    <t>0,31</t>
  </si>
  <si>
    <t>1,08</t>
  </si>
  <si>
    <t>213,53</t>
  </si>
  <si>
    <t>239,16</t>
  </si>
  <si>
    <t>2,84</t>
  </si>
  <si>
    <t>9,59</t>
  </si>
  <si>
    <t>16,54</t>
  </si>
  <si>
    <t>0,88</t>
  </si>
  <si>
    <t>9,81</t>
  </si>
  <si>
    <t>11,53</t>
  </si>
  <si>
    <t>0,02</t>
  </si>
  <si>
    <t>13,69</t>
  </si>
  <si>
    <t>12,8</t>
  </si>
  <si>
    <t>1,77</t>
  </si>
  <si>
    <t>13,6</t>
  </si>
  <si>
    <t>12,92</t>
  </si>
  <si>
    <t>6,62</t>
  </si>
  <si>
    <t>28,0</t>
  </si>
  <si>
    <t>29,16</t>
  </si>
  <si>
    <t>108,98</t>
  </si>
  <si>
    <t>108,18</t>
  </si>
  <si>
    <t>342,27</t>
  </si>
  <si>
    <t>Quality copies owned (Met = 0)</t>
  </si>
  <si>
    <t>Price Diff</t>
  </si>
  <si>
    <t>Price Diff2</t>
  </si>
  <si>
    <t>Price Diff3</t>
  </si>
  <si>
    <t>GODS5</t>
  </si>
  <si>
    <t>Price Diff4</t>
  </si>
  <si>
    <t>Feb 14 18_07_30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</si>
</sst>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r.&quot;;\-#,##0.00\ &quot;kr.&quot;"/>
    <numFmt numFmtId="164" formatCode="#,##0%"/>
    <numFmt numFmtId="165" formatCode="#,##0.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1"/>
  </cellStyleXfs>
  <cellXfs count="72"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7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3" fontId="0" fillId="0" borderId="0" xfId="0" applyNumberFormat="1" applyBorder="1"/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right"/>
    </xf>
    <xf numFmtId="166" fontId="1" fillId="2" borderId="6" xfId="0" applyNumberFormat="1" applyFont="1" applyFill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right"/>
    </xf>
    <xf numFmtId="166" fontId="1" fillId="2" borderId="5" xfId="0" applyNumberFormat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1" fillId="0" borderId="8" xfId="0" applyNumberFormat="1" applyFont="1" applyBorder="1" applyAlignment="1">
      <alignment horizontal="left"/>
    </xf>
    <xf numFmtId="166" fontId="1" fillId="0" borderId="9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3" fontId="0" fillId="0" borderId="14" xfId="0" applyNumberFormat="1" applyBorder="1"/>
    <xf numFmtId="3" fontId="1" fillId="0" borderId="14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1" fillId="0" borderId="14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left" vertical="center"/>
    </xf>
    <xf numFmtId="166" fontId="1" fillId="3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11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3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6" fontId="3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7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M29" totalsRowShown="0">
  <autoFilter ref="A3:M29" xr:uid="{00000000-0009-0000-0100-000001000000}"/>
  <tableColumns count="13">
    <tableColumn id="1" xr3:uid="{00000000-0010-0000-0000-000001000000}" name="Card"/>
    <tableColumn id="2" xr3:uid="{00000000-0010-0000-0000-000002000000}" name="EPD"/>
    <tableColumn id="3" xr3:uid="{00000000-0010-0000-0000-000003000000}" name="GPD"/>
    <tableColumn id="4" xr3:uid="{00000000-0010-0000-0000-000004000000}" name="PD"/>
    <tableColumn id="5" xr3:uid="{00000000-0010-0000-0000-000005000000}" name="EPD2"/>
    <tableColumn id="6" xr3:uid="{00000000-0010-0000-0000-000006000000}" name="GPD2"/>
    <tableColumn id="7" xr3:uid="{00000000-0010-0000-0000-000007000000}" name="PD2"/>
    <tableColumn id="8" xr3:uid="{00000000-0010-0000-0000-000008000000}" name="EPD3"/>
    <tableColumn id="9" xr3:uid="{00000000-0010-0000-0000-000009000000}" name="GPD3"/>
    <tableColumn id="10" xr3:uid="{00000000-0010-0000-0000-00000A000000}" name="PD3"/>
    <tableColumn id="11" xr3:uid="{00000000-0010-0000-0000-00000B000000}" name="EPD4"/>
    <tableColumn id="12" xr3:uid="{00000000-0010-0000-0000-00000C000000}" name="GPD4"/>
    <tableColumn id="13" xr3:uid="{00000000-0010-0000-0000-00000D000000}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M29" totalsRowShown="0" headerRowDxfId="29" dataDxfId="28">
  <autoFilter ref="A3:M29" xr:uid="{00000000-0009-0000-0100-000002000000}"/>
  <tableColumns count="13">
    <tableColumn id="1" xr3:uid="{00000000-0010-0000-0100-000001000000}" name="Card" dataDxfId="27"/>
    <tableColumn id="2" xr3:uid="{00000000-0010-0000-0100-000002000000}" name="ETH" dataDxfId="26"/>
    <tableColumn id="3" xr3:uid="{00000000-0010-0000-0100-000003000000}" name="GODS" dataDxfId="25"/>
    <tableColumn id="4" xr3:uid="{00000000-0010-0000-0100-000004000000}" name="PD" dataDxfId="24"/>
    <tableColumn id="5" xr3:uid="{00000000-0010-0000-0100-000005000000}" name="ETH2" dataDxfId="23"/>
    <tableColumn id="6" xr3:uid="{00000000-0010-0000-0100-000006000000}" name="GODS2" dataDxfId="22"/>
    <tableColumn id="7" xr3:uid="{00000000-0010-0000-0100-000007000000}" name="PD2" dataDxfId="21"/>
    <tableColumn id="8" xr3:uid="{00000000-0010-0000-0100-000008000000}" name="ETH3" dataDxfId="20"/>
    <tableColumn id="9" xr3:uid="{00000000-0010-0000-0100-000009000000}" name="GODS3" dataDxfId="19"/>
    <tableColumn id="10" xr3:uid="{00000000-0010-0000-0100-00000A000000}" name="PD3" dataDxfId="18"/>
    <tableColumn id="11" xr3:uid="{00000000-0010-0000-0100-00000B000000}" name="ETH4" dataDxfId="17"/>
    <tableColumn id="12" xr3:uid="{00000000-0010-0000-0100-00000C000000}" name="GODS4" dataDxfId="16"/>
    <tableColumn id="13" xr3:uid="{00000000-0010-0000-0100-00000D000000}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567" displayName="Table22567" ref="A3:M28" totalsRowShown="0" headerRowDxfId="14" dataDxfId="13">
  <autoFilter ref="A3:M28" xr:uid="{00000000-0009-0000-0100-000003000000}"/>
  <tableColumns count="13">
    <tableColumn id="1" xr3:uid="{00000000-0010-0000-0200-000001000000}" name="Card" dataDxfId="12"/>
    <tableColumn id="2" xr3:uid="{00000000-0010-0000-0200-000002000000}" name="ETH" dataDxfId="11"/>
    <tableColumn id="3" xr3:uid="{00000000-0010-0000-0200-000003000000}" name="GODS" dataDxfId="10"/>
    <tableColumn id="4" xr3:uid="{00000000-0010-0000-0200-000004000000}" name="Price Diff" dataDxfId="9"/>
    <tableColumn id="5" xr3:uid="{00000000-0010-0000-0200-000005000000}" name="ETH2" dataDxfId="8"/>
    <tableColumn id="6" xr3:uid="{00000000-0010-0000-0200-000006000000}" name="GODS3" dataDxfId="7"/>
    <tableColumn id="7" xr3:uid="{00000000-0010-0000-0200-000007000000}" name="Price Diff2" dataDxfId="6"/>
    <tableColumn id="8" xr3:uid="{00000000-0010-0000-0200-000008000000}" name="ETH3" dataDxfId="5"/>
    <tableColumn id="9" xr3:uid="{00000000-0010-0000-0200-000009000000}" name="GODS4" dataDxfId="4"/>
    <tableColumn id="10" xr3:uid="{00000000-0010-0000-0200-00000A000000}" name="Price Diff3" dataDxfId="3"/>
    <tableColumn id="11" xr3:uid="{00000000-0010-0000-0200-00000B000000}" name="ETH4" dataDxfId="2"/>
    <tableColumn id="12" xr3:uid="{00000000-0010-0000-0200-00000C000000}" name="GODS5" dataDxfId="1"/>
    <tableColumn id="13" xr3:uid="{00000000-0010-0000-0200-00000D000000}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" displayName="Table22" ref="A3:M28" totalsRowShown="0">
  <autoFilter ref="A3:M28" xr:uid="{00000000-0009-0000-0100-000004000000}"/>
  <tableColumns count="13">
    <tableColumn id="1" xr3:uid="{00000000-0010-0000-0300-000001000000}" name="Card"/>
    <tableColumn id="2" xr3:uid="{00000000-0010-0000-0300-000002000000}" name="ETH"/>
    <tableColumn id="3" xr3:uid="{00000000-0010-0000-0300-000003000000}" name="GODS"/>
    <tableColumn id="4" xr3:uid="{00000000-0010-0000-0300-000004000000}" name="Price Diff"/>
    <tableColumn id="5" xr3:uid="{00000000-0010-0000-0300-000005000000}" name="ETH2"/>
    <tableColumn id="6" xr3:uid="{00000000-0010-0000-0300-000006000000}" name="GODS3"/>
    <tableColumn id="7" xr3:uid="{00000000-0010-0000-0300-000007000000}" name="Price Diff2"/>
    <tableColumn id="8" xr3:uid="{00000000-0010-0000-0300-000008000000}" name="ETH3"/>
    <tableColumn id="9" xr3:uid="{00000000-0010-0000-0300-000009000000}" name="GODS4"/>
    <tableColumn id="10" xr3:uid="{00000000-0010-0000-0300-00000A000000}" name="Price Diff3"/>
    <tableColumn id="11" xr3:uid="{00000000-0010-0000-0300-00000B000000}" name="ETH4"/>
    <tableColumn id="12" xr3:uid="{00000000-0010-0000-0300-00000C000000}" name="GODS5"/>
    <tableColumn id="13" xr3:uid="{00000000-0010-0000-0300-00000D000000}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9"/>
  <sheetViews>
    <sheetView tabSelected="1" workbookViewId="0">
      <selection activeCell="D34" sqref="D34"/>
    </sheetView>
  </sheetViews>
  <sheetFormatPr defaultRowHeight="15" x14ac:dyDescent="0.25"/>
  <cols>
    <col min="1" max="1" width="22.28515625" style="28" bestFit="1" customWidth="1"/>
    <col min="2" max="2" width="10" style="11" bestFit="1" customWidth="1"/>
    <col min="3" max="4" width="15.28515625" style="11" bestFit="1" customWidth="1"/>
    <col min="5" max="5" width="10.140625" style="11" bestFit="1" customWidth="1"/>
    <col min="6" max="6" width="12.140625" style="11" bestFit="1" customWidth="1"/>
    <col min="7" max="7" width="9.28515625" style="15" bestFit="1" customWidth="1"/>
    <col min="8" max="8" width="10.140625" style="15" bestFit="1" customWidth="1"/>
    <col min="9" max="9" width="10.42578125" style="15" bestFit="1" customWidth="1"/>
    <col min="10" max="10" width="9.28515625" style="15" bestFit="1" customWidth="1"/>
    <col min="11" max="11" width="10.140625" style="15" bestFit="1" customWidth="1"/>
    <col min="12" max="12" width="10.42578125" style="15" bestFit="1" customWidth="1"/>
    <col min="13" max="13" width="9.28515625" style="15" bestFit="1" customWidth="1"/>
  </cols>
  <sheetData>
    <row r="1" spans="1:13" ht="18.75" customHeight="1" x14ac:dyDescent="0.25">
      <c r="A1" s="66" t="s">
        <v>0</v>
      </c>
      <c r="B1" s="64"/>
      <c r="C1" s="60" t="s">
        <v>376</v>
      </c>
      <c r="D1" s="61" t="s">
        <v>1</v>
      </c>
      <c r="F1" s="2"/>
      <c r="G1" s="14"/>
      <c r="H1" s="14"/>
      <c r="I1" s="14"/>
      <c r="J1" s="14"/>
      <c r="K1" s="14"/>
      <c r="L1" s="14"/>
      <c r="M1" s="14"/>
    </row>
    <row r="2" spans="1:13" ht="18.75" customHeight="1" x14ac:dyDescent="0.25">
      <c r="A2" s="18"/>
      <c r="B2" s="62" t="s">
        <v>2</v>
      </c>
      <c r="C2" s="63"/>
      <c r="D2" s="64"/>
      <c r="E2" s="62" t="s">
        <v>3</v>
      </c>
      <c r="F2" s="63"/>
      <c r="G2" s="64"/>
      <c r="H2" s="65" t="s">
        <v>4</v>
      </c>
      <c r="I2" s="63"/>
      <c r="J2" s="64"/>
      <c r="K2" s="65" t="s">
        <v>5</v>
      </c>
      <c r="L2" s="63"/>
      <c r="M2" s="64"/>
    </row>
    <row r="3" spans="1:13" ht="18.75" customHeight="1" x14ac:dyDescent="0.25">
      <c r="A3" s="17" t="s">
        <v>6</v>
      </c>
      <c r="B3" s="2" t="s">
        <v>7</v>
      </c>
      <c r="C3" s="19" t="s">
        <v>8</v>
      </c>
      <c r="D3" s="20" t="s">
        <v>9</v>
      </c>
      <c r="E3" s="1" t="s">
        <v>10</v>
      </c>
      <c r="F3" s="2" t="s">
        <v>11</v>
      </c>
      <c r="G3" s="14" t="s">
        <v>12</v>
      </c>
      <c r="H3" s="14" t="s">
        <v>13</v>
      </c>
      <c r="I3" s="21" t="s">
        <v>14</v>
      </c>
      <c r="J3" s="22" t="s">
        <v>15</v>
      </c>
      <c r="K3" s="17" t="s">
        <v>16</v>
      </c>
      <c r="L3" s="21" t="s">
        <v>17</v>
      </c>
      <c r="M3" s="22" t="s">
        <v>18</v>
      </c>
    </row>
    <row r="4" spans="1:13" ht="18.75" customHeight="1" x14ac:dyDescent="0.25">
      <c r="A4" s="23" t="s">
        <v>19</v>
      </c>
      <c r="B4" s="24">
        <f t="shared" ref="B4:B29" ca="1" si="0">IFERROR(IF(INDIRECT("'" &amp; $C$1 &amp; "'!B" &amp; ROW()) = 0, "", (INDIRECT("'" &amp; $D$1 &amp; "'!B" &amp; ROW()) - INDIRECT("'" &amp; $C$1 &amp; "'!B" &amp; ROW())) / INDIRECT("'" &amp; $C$1 &amp; "'!B" &amp; ROW())),"")</f>
        <v>0.33333333333333343</v>
      </c>
      <c r="C4" s="25">
        <f t="shared" ref="C4:C29" ca="1" si="1">IFERROR(IF(INDIRECT("'" &amp; $C$1 &amp; "'!C" &amp; ROW()) = 0, "", (INDIRECT("'" &amp; $D$1 &amp; "'!C" &amp; ROW()) - INDIRECT("'" &amp; $C$1 &amp; "'!C" &amp; ROW())) / INDIRECT("'" &amp; $C$1 &amp; "'!C" &amp; ROW())),"")</f>
        <v>-0.14285714285714296</v>
      </c>
      <c r="D4" s="26">
        <f t="shared" ref="D4:D29" ca="1" si="2">IFERROR(INDIRECT("'" &amp; $D$1 &amp; "'!D" &amp; ROW()) - INDIRECT("'" &amp; $C$1 &amp; "'!D" &amp; ROW()), "")</f>
        <v>0.47619047619047639</v>
      </c>
      <c r="E4" s="27">
        <f t="shared" ref="E4:E29" ca="1" si="3">IFERROR(IF(INDIRECT("'" &amp; $C$1 &amp; "'!E" &amp; ROW()) = 0, "", (INDIRECT("'" &amp; $D$1 &amp; "'!E" &amp; ROW()) - INDIRECT("'" &amp; $C$1 &amp; "'!E" &amp; ROW())) / INDIRECT("'" &amp; $C$1 &amp; "'!E" &amp; ROW())),"")</f>
        <v>2.2727272727272749E-2</v>
      </c>
      <c r="F4" s="25">
        <f t="shared" ref="F4:F29" ca="1" si="4">IFERROR(IF(INDIRECT("'" &amp; $C$1 &amp; "'!F" &amp; ROW()) = 0, "", (INDIRECT("'" &amp; $D$1 &amp; "'!F" &amp; ROW()) - INDIRECT("'" &amp; $C$1 &amp; "'!F" &amp; ROW())) / INDIRECT("'" &amp; $C$1 &amp; "'!F" &amp; ROW())),"")</f>
        <v>8.5106382978723485E-2</v>
      </c>
      <c r="G4" s="26">
        <f t="shared" ref="G4:G29" ca="1" si="5">IFERROR(INDIRECT("'" &amp; $D$1 &amp; "'!G" &amp; ROW()) - INDIRECT("'" &amp; $C$1 &amp; "'!G" &amp; ROW()), "")</f>
        <v>-5.3817271589486917E-2</v>
      </c>
      <c r="H4" s="27">
        <f t="shared" ref="H4:H29" ca="1" si="6">IFERROR(IF(INDIRECT("'" &amp; $C$1 &amp; "'!H" &amp; ROW()) = 0, "", (INDIRECT("'" &amp; $D$1 &amp; "'!H" &amp; ROW()) - INDIRECT("'" &amp; $C$1 &amp; "'!H" &amp; ROW())) / INDIRECT("'" &amp; $C$1 &amp; "'!H" &amp; ROW())),"")</f>
        <v>1.9920318725099709E-2</v>
      </c>
      <c r="I4" s="25">
        <f t="shared" ref="I4:I29" ca="1" si="7">IFERROR(IF(INDIRECT("'" &amp; $C$1 &amp; "'!I" &amp; ROW()) = 0, "", (INDIRECT("'" &amp; $D$1 &amp; "'!I" &amp; ROW()) - INDIRECT("'" &amp; $C$1 &amp; "'!I" &amp; ROW())) / INDIRECT("'" &amp; $C$1 &amp; "'!I" &amp; ROW())),"")</f>
        <v>9.4637223974764189E-3</v>
      </c>
      <c r="J4" s="26">
        <f t="shared" ref="J4:J29" ca="1" si="8">IFERROR(INDIRECT("'" &amp; $D$1 &amp; "'!J" &amp; ROW()) - INDIRECT("'" &amp; $C$1 &amp; "'!J" &amp; ROW()), "")</f>
        <v>8.2018927444794942E-3</v>
      </c>
      <c r="K4" s="27">
        <f t="shared" ref="K4:K29" ca="1" si="9">IFERROR(IF(INDIRECT("'" &amp; $C$1 &amp; "'!K" &amp; ROW()) = 0, "", (INDIRECT("'" &amp; $D$1 &amp; "'!K" &amp; ROW()) - INDIRECT("'" &amp; $C$1 &amp; "'!K" &amp; ROW())) / INDIRECT("'" &amp; $C$1 &amp; "'!K" &amp; ROW())),"")</f>
        <v>2.2022838499184304E-2</v>
      </c>
      <c r="L4" s="25">
        <f t="shared" ref="L4:L29" ca="1" si="10">IFERROR(IF(INDIRECT("'" &amp; $C$1 &amp; "'!L" &amp; ROW()) = 0, "", (INDIRECT("'" &amp; $D$1 &amp; "'!L" &amp; ROW()) - INDIRECT("'" &amp; $C$1 &amp; "'!L" &amp; ROW())) / INDIRECT("'" &amp; $C$1 &amp; "'!L" &amp; ROW())),"")</f>
        <v>1.0256410256410265E-2</v>
      </c>
      <c r="M4" s="26">
        <f t="shared" ref="M4:M29" ca="1" si="11">IFERROR(INDIRECT("'" &amp; $D$1 &amp; "'!M" &amp; ROW()) - INDIRECT("'" &amp; $C$1 &amp; "'!M" &amp; ROW()), "")</f>
        <v>9.1533255238838707E-3</v>
      </c>
    </row>
    <row r="5" spans="1:13" ht="18.75" customHeight="1" x14ac:dyDescent="0.25">
      <c r="A5" s="23" t="s">
        <v>20</v>
      </c>
      <c r="B5" s="24">
        <f t="shared" ca="1" si="0"/>
        <v>0</v>
      </c>
      <c r="C5" s="25">
        <f t="shared" ca="1" si="1"/>
        <v>-0.27272727272727271</v>
      </c>
      <c r="D5" s="26">
        <f t="shared" ca="1" si="2"/>
        <v>0.27272727272727271</v>
      </c>
      <c r="E5" s="27">
        <f t="shared" ca="1" si="3"/>
        <v>2.0408163265306142E-2</v>
      </c>
      <c r="F5" s="25">
        <f t="shared" ca="1" si="4"/>
        <v>2.0000000000000018E-2</v>
      </c>
      <c r="G5" s="26">
        <f t="shared" ca="1" si="5"/>
        <v>3.9215686274509873E-4</v>
      </c>
      <c r="H5" s="27">
        <f t="shared" ca="1" si="6"/>
        <v>2.0547945205479472E-2</v>
      </c>
      <c r="I5" s="25">
        <f t="shared" ca="1" si="7"/>
        <v>1.1494252873563229E-2</v>
      </c>
      <c r="J5" s="26">
        <f t="shared" ca="1" si="8"/>
        <v>7.5104493207941714E-3</v>
      </c>
      <c r="K5" s="27">
        <f t="shared" ca="1" si="9"/>
        <v>2.2471910112359571E-2</v>
      </c>
      <c r="L5" s="25">
        <f t="shared" ca="1" si="10"/>
        <v>1.0109179134654266E-2</v>
      </c>
      <c r="M5" s="26">
        <f t="shared" ca="1" si="11"/>
        <v>1.0571174286780838E-2</v>
      </c>
    </row>
    <row r="6" spans="1:13" ht="18.75" customHeight="1" x14ac:dyDescent="0.25">
      <c r="A6" s="23" t="s">
        <v>21</v>
      </c>
      <c r="B6" s="24">
        <f t="shared" ca="1" si="0"/>
        <v>0</v>
      </c>
      <c r="C6" s="25">
        <f t="shared" ca="1" si="1"/>
        <v>0</v>
      </c>
      <c r="D6" s="26">
        <f t="shared" ca="1" si="2"/>
        <v>0</v>
      </c>
      <c r="E6" s="27">
        <f t="shared" ca="1" si="3"/>
        <v>1.6949152542372899E-2</v>
      </c>
      <c r="F6" s="25">
        <f t="shared" ca="1" si="4"/>
        <v>0.11666666666666678</v>
      </c>
      <c r="G6" s="26">
        <f t="shared" ca="1" si="5"/>
        <v>-8.7810945273631924E-2</v>
      </c>
      <c r="H6" s="27">
        <f t="shared" ca="1" si="6"/>
        <v>2.0979020979020997E-2</v>
      </c>
      <c r="I6" s="25">
        <f t="shared" ca="1" si="7"/>
        <v>1.1764705882352951E-2</v>
      </c>
      <c r="J6" s="26">
        <f t="shared" ca="1" si="8"/>
        <v>7.6607387140902872E-3</v>
      </c>
      <c r="K6" s="27">
        <f t="shared" ca="1" si="9"/>
        <v>1.7153748411690047E-2</v>
      </c>
      <c r="L6" s="25">
        <f t="shared" ca="1" si="10"/>
        <v>1.0578279266572663E-2</v>
      </c>
      <c r="M6" s="26">
        <f t="shared" ca="1" si="11"/>
        <v>7.2224622710500841E-3</v>
      </c>
    </row>
    <row r="7" spans="1:13" ht="18.75" customHeight="1" x14ac:dyDescent="0.25">
      <c r="A7" s="23" t="s">
        <v>22</v>
      </c>
      <c r="B7" s="24">
        <f t="shared" ca="1" si="0"/>
        <v>0.25000000000000006</v>
      </c>
      <c r="C7" s="25">
        <f t="shared" ca="1" si="1"/>
        <v>0</v>
      </c>
      <c r="D7" s="26">
        <f t="shared" ca="1" si="2"/>
        <v>0.20000000000000004</v>
      </c>
      <c r="E7" s="27">
        <f t="shared" ca="1" si="3"/>
        <v>0</v>
      </c>
      <c r="F7" s="25">
        <f t="shared" ca="1" si="4"/>
        <v>0</v>
      </c>
      <c r="G7" s="26">
        <f t="shared" ca="1" si="5"/>
        <v>0</v>
      </c>
      <c r="H7" s="27">
        <f t="shared" ca="1" si="6"/>
        <v>2.4390243902439157E-2</v>
      </c>
      <c r="I7" s="25">
        <f t="shared" ca="1" si="7"/>
        <v>6.3829787234043079E-3</v>
      </c>
      <c r="J7" s="26">
        <f t="shared" ca="1" si="8"/>
        <v>1.5608834510368458E-2</v>
      </c>
      <c r="K7" s="27">
        <f t="shared" ca="1" si="9"/>
        <v>1.2114537444933989E-2</v>
      </c>
      <c r="L7" s="25">
        <f t="shared" ca="1" si="10"/>
        <v>5.317381189764046E-3</v>
      </c>
      <c r="M7" s="26">
        <f t="shared" ca="1" si="11"/>
        <v>6.1208111203579912E-3</v>
      </c>
    </row>
    <row r="8" spans="1:13" ht="18.75" customHeight="1" x14ac:dyDescent="0.25">
      <c r="A8" s="23" t="s">
        <v>23</v>
      </c>
      <c r="B8" s="24">
        <f t="shared" ca="1" si="0"/>
        <v>0</v>
      </c>
      <c r="C8" s="25">
        <f t="shared" ca="1" si="1"/>
        <v>4.9999999999999906E-2</v>
      </c>
      <c r="D8" s="26">
        <f t="shared" ca="1" si="2"/>
        <v>-4.285714285714276E-2</v>
      </c>
      <c r="E8" s="27">
        <f t="shared" ca="1" si="3"/>
        <v>2.5316455696202552E-2</v>
      </c>
      <c r="F8" s="25">
        <f t="shared" ca="1" si="4"/>
        <v>7.8740157480315029E-3</v>
      </c>
      <c r="G8" s="26">
        <f t="shared" ca="1" si="5"/>
        <v>1.0765255905511861E-2</v>
      </c>
      <c r="H8" s="27">
        <f t="shared" ca="1" si="6"/>
        <v>1.2722646310432524E-2</v>
      </c>
      <c r="I8" s="25">
        <f t="shared" ca="1" si="7"/>
        <v>-6.9930069930069999E-3</v>
      </c>
      <c r="J8" s="26">
        <f t="shared" ca="1" si="8"/>
        <v>1.3641288289175546E-2</v>
      </c>
      <c r="K8" s="27">
        <f t="shared" ca="1" si="9"/>
        <v>2.2455089820359247E-2</v>
      </c>
      <c r="L8" s="25">
        <f t="shared" ca="1" si="10"/>
        <v>1.0379241516965988E-2</v>
      </c>
      <c r="M8" s="26">
        <f t="shared" ca="1" si="11"/>
        <v>9.5614381667325499E-3</v>
      </c>
    </row>
    <row r="9" spans="1:13" ht="18.75" customHeight="1" x14ac:dyDescent="0.25">
      <c r="A9" s="23" t="s">
        <v>24</v>
      </c>
      <c r="B9" s="24">
        <f t="shared" ca="1" si="0"/>
        <v>0.11111111111111122</v>
      </c>
      <c r="C9" s="25">
        <f t="shared" ca="1" si="1"/>
        <v>0</v>
      </c>
      <c r="D9" s="26">
        <f t="shared" ca="1" si="2"/>
        <v>0.10000000000000009</v>
      </c>
      <c r="E9" s="27">
        <f t="shared" ca="1" si="3"/>
        <v>-2.8301886792452855E-2</v>
      </c>
      <c r="F9" s="25">
        <f t="shared" ca="1" si="4"/>
        <v>-1.1494252873563229E-2</v>
      </c>
      <c r="G9" s="26">
        <f t="shared" ca="1" si="5"/>
        <v>-2.0716385993050007E-2</v>
      </c>
      <c r="H9" s="27">
        <f t="shared" ca="1" si="6"/>
        <v>1.757188498402561E-2</v>
      </c>
      <c r="I9" s="25">
        <f t="shared" ca="1" si="7"/>
        <v>9.9667774086379564E-3</v>
      </c>
      <c r="J9" s="26">
        <f t="shared" ca="1" si="8"/>
        <v>7.8302587865011E-3</v>
      </c>
      <c r="K9" s="27">
        <f t="shared" ca="1" si="9"/>
        <v>2.2306981044845204E-2</v>
      </c>
      <c r="L9" s="25">
        <f t="shared" ca="1" si="10"/>
        <v>1.0168214913381901E-2</v>
      </c>
      <c r="M9" s="26">
        <f t="shared" ca="1" si="11"/>
        <v>1.3051398604376832E-2</v>
      </c>
    </row>
    <row r="10" spans="1:13" ht="18.75" customHeight="1" x14ac:dyDescent="0.25">
      <c r="A10" s="23" t="s">
        <v>25</v>
      </c>
      <c r="B10" s="24">
        <f t="shared" ca="1" si="0"/>
        <v>-3.8461538461538491E-2</v>
      </c>
      <c r="C10" s="25">
        <f t="shared" ca="1" si="1"/>
        <v>0</v>
      </c>
      <c r="D10" s="26">
        <f t="shared" ca="1" si="2"/>
        <v>-3.5714285714285754E-2</v>
      </c>
      <c r="E10" s="27">
        <f t="shared" ca="1" si="3"/>
        <v>8.6956521739130523E-3</v>
      </c>
      <c r="F10" s="25">
        <f t="shared" ca="1" si="4"/>
        <v>-8.1300813008130159E-3</v>
      </c>
      <c r="G10" s="26">
        <f t="shared" ca="1" si="5"/>
        <v>1.5860322537651621E-2</v>
      </c>
      <c r="H10" s="27">
        <f t="shared" ca="1" si="6"/>
        <v>2.3297491039426504E-2</v>
      </c>
      <c r="I10" s="25">
        <f t="shared" ca="1" si="7"/>
        <v>9.4043887147336209E-3</v>
      </c>
      <c r="J10" s="26">
        <f t="shared" ca="1" si="8"/>
        <v>1.2037812262699718E-2</v>
      </c>
      <c r="K10" s="27">
        <f t="shared" ca="1" si="9"/>
        <v>2.213114754098372E-2</v>
      </c>
      <c r="L10" s="25">
        <f t="shared" ca="1" si="10"/>
        <v>1.0185522008002951E-2</v>
      </c>
      <c r="M10" s="26">
        <f t="shared" ca="1" si="11"/>
        <v>1.0495976341545948E-2</v>
      </c>
    </row>
    <row r="11" spans="1:13" ht="18.75" customHeight="1" x14ac:dyDescent="0.25">
      <c r="A11" s="23" t="s">
        <v>26</v>
      </c>
      <c r="B11" s="24">
        <f t="shared" ca="1" si="0"/>
        <v>0.23076923076923075</v>
      </c>
      <c r="C11" s="25">
        <f t="shared" ca="1" si="1"/>
        <v>0.21428571428571425</v>
      </c>
      <c r="D11" s="26">
        <f t="shared" ca="1" si="2"/>
        <v>1.2605042016806726E-2</v>
      </c>
      <c r="E11" s="27">
        <f t="shared" ca="1" si="3"/>
        <v>1.9047619047619063E-2</v>
      </c>
      <c r="F11" s="25">
        <f t="shared" ca="1" si="4"/>
        <v>9.8039215686274595E-3</v>
      </c>
      <c r="G11" s="26">
        <f t="shared" ca="1" si="5"/>
        <v>9.4231867504283341E-3</v>
      </c>
      <c r="H11" s="27">
        <f t="shared" ca="1" si="6"/>
        <v>1.3333333333333345E-2</v>
      </c>
      <c r="I11" s="25">
        <f t="shared" ca="1" si="7"/>
        <v>1.0101010101010142E-2</v>
      </c>
      <c r="J11" s="26">
        <f t="shared" ca="1" si="8"/>
        <v>2.7705627705627289E-3</v>
      </c>
      <c r="K11" s="27">
        <f t="shared" ca="1" si="9"/>
        <v>2.2613803230543413E-2</v>
      </c>
      <c r="L11" s="25">
        <f t="shared" ca="1" si="10"/>
        <v>1.0110974106042015E-2</v>
      </c>
      <c r="M11" s="26">
        <f t="shared" ca="1" si="11"/>
        <v>1.0393587199445137E-2</v>
      </c>
    </row>
    <row r="12" spans="1:13" ht="18.75" customHeight="1" x14ac:dyDescent="0.25">
      <c r="A12" s="23" t="s">
        <v>27</v>
      </c>
      <c r="B12" s="24">
        <f t="shared" ca="1" si="0"/>
        <v>3.703703703703707E-2</v>
      </c>
      <c r="C12" s="25">
        <f t="shared" ca="1" si="1"/>
        <v>-0.17777777777777781</v>
      </c>
      <c r="D12" s="26">
        <f t="shared" ca="1" si="2"/>
        <v>0.15675675675675679</v>
      </c>
      <c r="E12" s="27">
        <f t="shared" ca="1" si="3"/>
        <v>2.2580645161290269E-2</v>
      </c>
      <c r="F12" s="25">
        <f t="shared" ca="1" si="4"/>
        <v>9.8765432098765517E-3</v>
      </c>
      <c r="G12" s="26">
        <f t="shared" ca="1" si="5"/>
        <v>9.6290259289443791E-3</v>
      </c>
      <c r="H12" s="27">
        <f t="shared" ca="1" si="6"/>
        <v>2.2068368671570818E-2</v>
      </c>
      <c r="I12" s="25">
        <f t="shared" ca="1" si="7"/>
        <v>1.0319410319410185E-2</v>
      </c>
      <c r="J12" s="26">
        <f t="shared" ca="1" si="8"/>
        <v>1.3206149198367323E-2</v>
      </c>
      <c r="K12" s="27">
        <f t="shared" ca="1" si="9"/>
        <v>2.2276323797930594E-2</v>
      </c>
      <c r="L12" s="25" t="str">
        <f t="shared" ca="1" si="10"/>
        <v/>
      </c>
      <c r="M12" s="26" t="str">
        <f t="shared" ca="1" si="11"/>
        <v/>
      </c>
    </row>
    <row r="13" spans="1:13" ht="18.75" customHeight="1" x14ac:dyDescent="0.25">
      <c r="A13" s="23" t="s">
        <v>28</v>
      </c>
      <c r="B13" s="24">
        <f t="shared" ca="1" si="0"/>
        <v>2.7777777777777804E-2</v>
      </c>
      <c r="C13" s="25">
        <f t="shared" ca="1" si="1"/>
        <v>0</v>
      </c>
      <c r="D13" s="26">
        <f t="shared" ca="1" si="2"/>
        <v>2.5000000000000022E-2</v>
      </c>
      <c r="E13" s="27">
        <f t="shared" ca="1" si="3"/>
        <v>2.2004889975550088E-2</v>
      </c>
      <c r="F13" s="25">
        <f t="shared" ca="1" si="4"/>
        <v>1.1520737327188899E-2</v>
      </c>
      <c r="G13" s="26">
        <f t="shared" ca="1" si="5"/>
        <v>9.7676957475620191E-3</v>
      </c>
      <c r="H13" s="27">
        <f t="shared" ca="1" si="6"/>
        <v>2.2403258655804364E-2</v>
      </c>
      <c r="I13" s="25">
        <f t="shared" ca="1" si="7"/>
        <v>1.0165662650602394E-2</v>
      </c>
      <c r="J13" s="26">
        <f t="shared" ca="1" si="8"/>
        <v>8.9581209669089557E-3</v>
      </c>
      <c r="K13" s="27">
        <f t="shared" ca="1" si="9"/>
        <v>2.2348195791998225E-2</v>
      </c>
      <c r="L13" s="25" t="str">
        <f t="shared" ca="1" si="10"/>
        <v/>
      </c>
      <c r="M13" s="26" t="str">
        <f t="shared" ca="1" si="11"/>
        <v/>
      </c>
    </row>
    <row r="14" spans="1:13" ht="18.75" customHeight="1" x14ac:dyDescent="0.25">
      <c r="A14" s="23" t="s">
        <v>29</v>
      </c>
      <c r="B14" s="24">
        <f t="shared" ca="1" si="0"/>
        <v>1.6806722689075647E-2</v>
      </c>
      <c r="C14" s="25">
        <f t="shared" ca="1" si="1"/>
        <v>1.0526315789473615E-2</v>
      </c>
      <c r="D14" s="26">
        <f t="shared" ca="1" si="2"/>
        <v>2.5950292397660668E-3</v>
      </c>
      <c r="E14" s="27">
        <f t="shared" ca="1" si="3"/>
        <v>2.1957913998170195E-2</v>
      </c>
      <c r="F14" s="25">
        <f t="shared" ca="1" si="4"/>
        <v>9.7951914514692283E-3</v>
      </c>
      <c r="G14" s="26">
        <f t="shared" ca="1" si="5"/>
        <v>1.1722976846158866E-2</v>
      </c>
      <c r="H14" s="27">
        <f t="shared" ca="1" si="6"/>
        <v>2.2349327401758282E-2</v>
      </c>
      <c r="I14" s="25">
        <f t="shared" ca="1" si="7"/>
        <v>1.0244370931597567E-2</v>
      </c>
      <c r="J14" s="26">
        <f t="shared" ca="1" si="8"/>
        <v>1.2071711633546773E-2</v>
      </c>
      <c r="K14" s="27">
        <f t="shared" ca="1" si="9"/>
        <v>2.2339440727996922E-2</v>
      </c>
      <c r="L14" s="25" t="str">
        <f t="shared" ca="1" si="10"/>
        <v/>
      </c>
      <c r="M14" s="26" t="str">
        <f t="shared" ca="1" si="11"/>
        <v/>
      </c>
    </row>
    <row r="15" spans="1:13" ht="18.75" customHeight="1" x14ac:dyDescent="0.25">
      <c r="A15" s="23" t="s">
        <v>30</v>
      </c>
      <c r="B15" s="24">
        <f t="shared" ca="1" si="0"/>
        <v>2.4590163934426253E-2</v>
      </c>
      <c r="C15" s="25">
        <f t="shared" ca="1" si="1"/>
        <v>3.8461538461538491E-2</v>
      </c>
      <c r="D15" s="26">
        <f t="shared" ca="1" si="2"/>
        <v>-1.2535612535612549E-2</v>
      </c>
      <c r="E15" s="27">
        <f t="shared" ca="1" si="3"/>
        <v>2.2842639593908705E-2</v>
      </c>
      <c r="F15" s="25">
        <f t="shared" ca="1" si="4"/>
        <v>4.8997772828507737E-2</v>
      </c>
      <c r="G15" s="26">
        <f t="shared" ca="1" si="5"/>
        <v>-2.1879240964823812E-2</v>
      </c>
      <c r="H15" s="27">
        <f t="shared" ca="1" si="6"/>
        <v>2.2755227552275364E-2</v>
      </c>
      <c r="I15" s="25">
        <f t="shared" ca="1" si="7"/>
        <v>1.0101010101010111E-2</v>
      </c>
      <c r="J15" s="26">
        <f t="shared" ca="1" si="8"/>
        <v>6.4299242424241676E-3</v>
      </c>
      <c r="K15" s="27">
        <f t="shared" ca="1" si="9"/>
        <v>2.2335341782671842E-2</v>
      </c>
      <c r="L15" s="25">
        <f t="shared" ca="1" si="10"/>
        <v>1.02893890675241E-2</v>
      </c>
      <c r="M15" s="26">
        <f t="shared" ca="1" si="11"/>
        <v>8.2010284203983264E-3</v>
      </c>
    </row>
    <row r="16" spans="1:13" ht="18.75" customHeight="1" x14ac:dyDescent="0.25">
      <c r="A16" s="23" t="s">
        <v>31</v>
      </c>
      <c r="B16" s="24">
        <f t="shared" ca="1" si="0"/>
        <v>2.205882352941162E-2</v>
      </c>
      <c r="C16" s="25">
        <f t="shared" ca="1" si="1"/>
        <v>2.0833333333333353E-2</v>
      </c>
      <c r="D16" s="26">
        <f t="shared" ca="1" si="2"/>
        <v>1.1337868480724156E-3</v>
      </c>
      <c r="E16" s="27">
        <f t="shared" ca="1" si="3"/>
        <v>2.362204724409445E-2</v>
      </c>
      <c r="F16" s="25">
        <f t="shared" ca="1" si="4"/>
        <v>1.0183299389002001E-2</v>
      </c>
      <c r="G16" s="26">
        <f t="shared" ca="1" si="5"/>
        <v>1.0322909138689967E-2</v>
      </c>
      <c r="H16" s="27">
        <f t="shared" ca="1" si="6"/>
        <v>2.2312373225152195E-2</v>
      </c>
      <c r="I16" s="25">
        <f t="shared" ca="1" si="7"/>
        <v>1.0354041416165621E-2</v>
      </c>
      <c r="J16" s="26">
        <f t="shared" ca="1" si="8"/>
        <v>7.7956463891971639E-3</v>
      </c>
      <c r="K16" s="27">
        <f t="shared" ca="1" si="9"/>
        <v>2.233004643397507E-2</v>
      </c>
      <c r="L16" s="25">
        <f t="shared" ca="1" si="10"/>
        <v>1.025964801515269E-2</v>
      </c>
      <c r="M16" s="26">
        <f t="shared" ca="1" si="11"/>
        <v>1.8073066673976124E-2</v>
      </c>
    </row>
    <row r="17" spans="1:13" ht="18.75" customHeight="1" x14ac:dyDescent="0.25">
      <c r="A17" s="23" t="s">
        <v>32</v>
      </c>
      <c r="B17" s="24">
        <f t="shared" ca="1" si="0"/>
        <v>4.4444444444444363E-2</v>
      </c>
      <c r="C17" s="25">
        <f t="shared" ca="1" si="1"/>
        <v>2.0408163265306142E-2</v>
      </c>
      <c r="D17" s="26">
        <f t="shared" ca="1" si="2"/>
        <v>2.1632653061224402E-2</v>
      </c>
      <c r="E17" s="27">
        <f t="shared" ca="1" si="3"/>
        <v>1.546391752577321E-2</v>
      </c>
      <c r="F17" s="25">
        <f t="shared" ca="1" si="4"/>
        <v>9.9009900990099098E-3</v>
      </c>
      <c r="G17" s="26">
        <f t="shared" ca="1" si="5"/>
        <v>5.29023490584353E-3</v>
      </c>
      <c r="H17" s="27">
        <f t="shared" ca="1" si="6"/>
        <v>-6.6138798323241654E-2</v>
      </c>
      <c r="I17" s="25">
        <f t="shared" ca="1" si="7"/>
        <v>1.0132158590308389E-2</v>
      </c>
      <c r="J17" s="26">
        <f t="shared" ca="1" si="8"/>
        <v>-7.1414629085648468E-2</v>
      </c>
      <c r="K17" s="27">
        <f t="shared" ca="1" si="9"/>
        <v>2.2313196134838134E-2</v>
      </c>
      <c r="L17" s="25" t="str">
        <f t="shared" ca="1" si="10"/>
        <v/>
      </c>
      <c r="M17" s="26" t="str">
        <f t="shared" ca="1" si="11"/>
        <v/>
      </c>
    </row>
    <row r="18" spans="1:13" ht="18.75" customHeight="1" x14ac:dyDescent="0.25">
      <c r="A18" s="23" t="s">
        <v>33</v>
      </c>
      <c r="B18" s="24">
        <f t="shared" ca="1" si="0"/>
        <v>2.0242914979757012E-2</v>
      </c>
      <c r="C18" s="25">
        <f t="shared" ca="1" si="1"/>
        <v>3.3834586466165356E-2</v>
      </c>
      <c r="D18" s="26">
        <f t="shared" ca="1" si="2"/>
        <v>-1.2207792207792223E-2</v>
      </c>
      <c r="E18" s="27">
        <f t="shared" ca="1" si="3"/>
        <v>2.2292993630573195E-2</v>
      </c>
      <c r="F18" s="25">
        <f t="shared" ca="1" si="4"/>
        <v>1.057317751808577E-2</v>
      </c>
      <c r="G18" s="26">
        <f t="shared" ca="1" si="5"/>
        <v>8.1057759015882302E-3</v>
      </c>
      <c r="H18" s="27">
        <f t="shared" ca="1" si="6"/>
        <v>2.2348533781165275E-2</v>
      </c>
      <c r="I18" s="25">
        <f t="shared" ca="1" si="7"/>
        <v>1.0279187817258912E-2</v>
      </c>
      <c r="J18" s="26">
        <f t="shared" ca="1" si="8"/>
        <v>1.1735812976585748E-2</v>
      </c>
      <c r="K18" s="27">
        <f t="shared" ca="1" si="9"/>
        <v>2.2328882927067858E-2</v>
      </c>
      <c r="L18" s="25" t="str">
        <f t="shared" ca="1" si="10"/>
        <v/>
      </c>
      <c r="M18" s="26" t="str">
        <f t="shared" ca="1" si="11"/>
        <v/>
      </c>
    </row>
    <row r="19" spans="1:13" ht="18.75" customHeight="1" x14ac:dyDescent="0.25">
      <c r="A19" s="23" t="s">
        <v>34</v>
      </c>
      <c r="B19" s="24">
        <f t="shared" ca="1" si="0"/>
        <v>6.1224489795918421E-2</v>
      </c>
      <c r="C19" s="25">
        <f t="shared" ca="1" si="1"/>
        <v>1.8518518518518535E-2</v>
      </c>
      <c r="D19" s="26">
        <f t="shared" ca="1" si="2"/>
        <v>3.8047138047138079E-2</v>
      </c>
      <c r="E19" s="27">
        <f t="shared" ca="1" si="3"/>
        <v>2.3529411764705906E-2</v>
      </c>
      <c r="F19" s="25">
        <f t="shared" ca="1" si="4"/>
        <v>1.0791366906474911E-2</v>
      </c>
      <c r="G19" s="26">
        <f t="shared" ca="1" si="5"/>
        <v>1.1559435725440936E-2</v>
      </c>
      <c r="H19" s="27">
        <f t="shared" ca="1" si="6"/>
        <v>-0.2860802732707089</v>
      </c>
      <c r="I19" s="25">
        <f t="shared" ca="1" si="7"/>
        <v>1.0288065843621423E-2</v>
      </c>
      <c r="J19" s="26">
        <f t="shared" ca="1" si="8"/>
        <v>-0.23560578757833051</v>
      </c>
      <c r="K19" s="27">
        <f t="shared" ca="1" si="9"/>
        <v>-0.13507219375873306</v>
      </c>
      <c r="L19" s="25">
        <f t="shared" ca="1" si="10"/>
        <v>1.0291703497916376E-2</v>
      </c>
      <c r="M19" s="26">
        <f t="shared" ca="1" si="11"/>
        <v>-5.8514396739583696E-2</v>
      </c>
    </row>
    <row r="20" spans="1:13" ht="18.75" customHeight="1" x14ac:dyDescent="0.25">
      <c r="A20" s="23" t="s">
        <v>35</v>
      </c>
      <c r="B20" s="24">
        <f t="shared" ca="1" si="0"/>
        <v>4.9999999999999906E-2</v>
      </c>
      <c r="C20" s="25">
        <f t="shared" ca="1" si="1"/>
        <v>3.5714285714285546E-2</v>
      </c>
      <c r="D20" s="26">
        <f t="shared" ca="1" si="2"/>
        <v>9.8522167487685164E-3</v>
      </c>
      <c r="E20" s="27">
        <f t="shared" ca="1" si="3"/>
        <v>2.2727272727272745E-2</v>
      </c>
      <c r="F20" s="25">
        <f t="shared" ca="1" si="4"/>
        <v>1.0964912280701912E-2</v>
      </c>
      <c r="G20" s="26">
        <f t="shared" ca="1" si="5"/>
        <v>3.3679643794952696E-3</v>
      </c>
      <c r="H20" s="27">
        <f t="shared" ca="1" si="6"/>
        <v>2.3142509135200912E-2</v>
      </c>
      <c r="I20" s="25">
        <f t="shared" ca="1" si="7"/>
        <v>1.0375099760574684E-2</v>
      </c>
      <c r="J20" s="26">
        <f t="shared" ca="1" si="8"/>
        <v>8.2796548946035831E-3</v>
      </c>
      <c r="K20" s="27">
        <f t="shared" ca="1" si="9"/>
        <v>2.2471910112359571E-2</v>
      </c>
      <c r="L20" s="25">
        <f t="shared" ca="1" si="10"/>
        <v>1.0188742274929004E-2</v>
      </c>
      <c r="M20" s="26">
        <f t="shared" ca="1" si="11"/>
        <v>8.6762058534232134E-3</v>
      </c>
    </row>
    <row r="21" spans="1:13" ht="18.75" customHeight="1" x14ac:dyDescent="0.25">
      <c r="A21" s="23" t="s">
        <v>36</v>
      </c>
      <c r="B21" s="24">
        <f t="shared" ca="1" si="0"/>
        <v>0.12374581939799319</v>
      </c>
      <c r="C21" s="25">
        <f t="shared" ca="1" si="1"/>
        <v>-2.849740932642484E-2</v>
      </c>
      <c r="D21" s="26">
        <f t="shared" ca="1" si="2"/>
        <v>0.12138860103626931</v>
      </c>
      <c r="E21" s="27">
        <f t="shared" ca="1" si="3"/>
        <v>2.2831050228310421E-2</v>
      </c>
      <c r="F21" s="25">
        <f t="shared" ca="1" si="4"/>
        <v>1.0125074449076933E-2</v>
      </c>
      <c r="G21" s="26">
        <f t="shared" ca="1" si="5"/>
        <v>9.8441345365052058E-3</v>
      </c>
      <c r="H21" s="27">
        <f t="shared" ca="1" si="6"/>
        <v>2.2276323797930594E-2</v>
      </c>
      <c r="I21" s="25" t="str">
        <f t="shared" ca="1" si="7"/>
        <v/>
      </c>
      <c r="J21" s="26" t="str">
        <f t="shared" ca="1" si="8"/>
        <v/>
      </c>
      <c r="K21" s="27">
        <f t="shared" ca="1" si="9"/>
        <v>-2.879628953327E-2</v>
      </c>
      <c r="L21" s="25" t="str">
        <f t="shared" ca="1" si="10"/>
        <v/>
      </c>
      <c r="M21" s="26" t="str">
        <f t="shared" ca="1" si="11"/>
        <v/>
      </c>
    </row>
    <row r="22" spans="1:13" ht="18.75" customHeight="1" x14ac:dyDescent="0.25">
      <c r="A22" s="23" t="s">
        <v>37</v>
      </c>
      <c r="B22" s="24">
        <f t="shared" ca="1" si="0"/>
        <v>0</v>
      </c>
      <c r="C22" s="25">
        <f t="shared" ca="1" si="1"/>
        <v>0</v>
      </c>
      <c r="D22" s="26">
        <f t="shared" ca="1" si="2"/>
        <v>0</v>
      </c>
      <c r="E22" s="27">
        <f t="shared" ca="1" si="3"/>
        <v>3.0303030303030328E-2</v>
      </c>
      <c r="F22" s="25">
        <f t="shared" ca="1" si="4"/>
        <v>2.2727272727272749E-2</v>
      </c>
      <c r="G22" s="26">
        <f t="shared" ca="1" si="5"/>
        <v>5.5555555555555636E-3</v>
      </c>
      <c r="H22" s="27">
        <f t="shared" ca="1" si="6"/>
        <v>2.1739130434782507E-2</v>
      </c>
      <c r="I22" s="25">
        <f t="shared" ca="1" si="7"/>
        <v>1.0380622837370174E-2</v>
      </c>
      <c r="J22" s="26">
        <f t="shared" ca="1" si="8"/>
        <v>7.1574157463146215E-3</v>
      </c>
      <c r="K22" s="27">
        <f t="shared" ca="1" si="9"/>
        <v>2.1428571428571481E-2</v>
      </c>
      <c r="L22" s="25">
        <f t="shared" ca="1" si="10"/>
        <v>1.05263157894738E-2</v>
      </c>
      <c r="M22" s="26">
        <f t="shared" ca="1" si="11"/>
        <v>7.2268740031897205E-3</v>
      </c>
    </row>
    <row r="23" spans="1:13" ht="18.75" customHeight="1" x14ac:dyDescent="0.25">
      <c r="A23" s="23" t="s">
        <v>38</v>
      </c>
      <c r="B23" s="24">
        <f t="shared" ca="1" si="0"/>
        <v>0</v>
      </c>
      <c r="C23" s="25">
        <f t="shared" ca="1" si="1"/>
        <v>4.1666666666666706E-2</v>
      </c>
      <c r="D23" s="26">
        <f t="shared" ca="1" si="2"/>
        <v>-3.8333333333333372E-2</v>
      </c>
      <c r="E23" s="27">
        <f t="shared" ca="1" si="3"/>
        <v>2.4630541871921315E-2</v>
      </c>
      <c r="F23" s="25">
        <f t="shared" ca="1" si="4"/>
        <v>9.7560975609756184E-3</v>
      </c>
      <c r="G23" s="26">
        <f t="shared" ca="1" si="5"/>
        <v>7.2935077176859431E-3</v>
      </c>
      <c r="H23" s="27">
        <f t="shared" ca="1" si="6"/>
        <v>2.2614840989399313E-2</v>
      </c>
      <c r="I23" s="25">
        <f t="shared" ca="1" si="7"/>
        <v>1.0259917920656659E-2</v>
      </c>
      <c r="J23" s="26">
        <f t="shared" ca="1" si="8"/>
        <v>1.183630070566747E-2</v>
      </c>
      <c r="K23" s="27">
        <f t="shared" ca="1" si="9"/>
        <v>2.233004643397507E-2</v>
      </c>
      <c r="L23" s="25">
        <f t="shared" ca="1" si="10"/>
        <v>1.01522842639594E-2</v>
      </c>
      <c r="M23" s="26">
        <f t="shared" ca="1" si="11"/>
        <v>3.6653763742570344E-2</v>
      </c>
    </row>
    <row r="24" spans="1:13" ht="18.75" customHeight="1" x14ac:dyDescent="0.25">
      <c r="A24" s="23" t="s">
        <v>39</v>
      </c>
      <c r="B24" s="24">
        <f t="shared" ca="1" si="0"/>
        <v>-5.2631578947368467E-2</v>
      </c>
      <c r="C24" s="25">
        <f t="shared" ca="1" si="1"/>
        <v>-0.38709677419354838</v>
      </c>
      <c r="D24" s="26">
        <f t="shared" ca="1" si="2"/>
        <v>0.3344651952461799</v>
      </c>
      <c r="E24" s="27">
        <f t="shared" ca="1" si="3"/>
        <v>2.7777777777777801E-2</v>
      </c>
      <c r="F24" s="25">
        <f t="shared" ca="1" si="4"/>
        <v>9.0090090090090159E-3</v>
      </c>
      <c r="G24" s="26">
        <f t="shared" ca="1" si="5"/>
        <v>1.8098455598455614E-2</v>
      </c>
      <c r="H24" s="27">
        <f t="shared" ca="1" si="6"/>
        <v>2.1712907117008625E-2</v>
      </c>
      <c r="I24" s="25">
        <f t="shared" ca="1" si="7"/>
        <v>9.4786729857819999E-3</v>
      </c>
      <c r="J24" s="26">
        <f t="shared" ca="1" si="8"/>
        <v>1.1903967247402435E-2</v>
      </c>
      <c r="K24" s="27">
        <f t="shared" ca="1" si="9"/>
        <v>2.2338781435863861E-2</v>
      </c>
      <c r="L24" s="25">
        <f t="shared" ca="1" si="10"/>
        <v>1.0286001003512327E-2</v>
      </c>
      <c r="M24" s="26">
        <f t="shared" ca="1" si="11"/>
        <v>1.0651561152719244E-2</v>
      </c>
    </row>
    <row r="25" spans="1:13" ht="18.75" customHeight="1" x14ac:dyDescent="0.25">
      <c r="A25" s="23" t="s">
        <v>40</v>
      </c>
      <c r="B25" s="24">
        <f t="shared" ca="1" si="0"/>
        <v>0</v>
      </c>
      <c r="C25" s="25" t="str">
        <f t="shared" ca="1" si="1"/>
        <v/>
      </c>
      <c r="D25" s="26" t="str">
        <f t="shared" ca="1" si="2"/>
        <v/>
      </c>
      <c r="E25" s="27">
        <f t="shared" ca="1" si="3"/>
        <v>2.222222222222224E-2</v>
      </c>
      <c r="F25" s="25">
        <f t="shared" ca="1" si="4"/>
        <v>0</v>
      </c>
      <c r="G25" s="26">
        <f t="shared" ca="1" si="5"/>
        <v>1.6129032258064557E-2</v>
      </c>
      <c r="H25" s="27">
        <f t="shared" ca="1" si="6"/>
        <v>2.4647887323943764E-2</v>
      </c>
      <c r="I25" s="25">
        <f t="shared" ca="1" si="7"/>
        <v>9.5541401273884722E-3</v>
      </c>
      <c r="J25" s="26">
        <f t="shared" ca="1" si="8"/>
        <v>1.3522473829090539E-2</v>
      </c>
      <c r="K25" s="27">
        <f t="shared" ca="1" si="9"/>
        <v>2.189781021897819E-2</v>
      </c>
      <c r="L25" s="25">
        <f t="shared" ca="1" si="10"/>
        <v>1.0278113663845328E-2</v>
      </c>
      <c r="M25" s="26">
        <f t="shared" ca="1" si="11"/>
        <v>6.6686349469613493E-3</v>
      </c>
    </row>
    <row r="26" spans="1:13" ht="18.75" customHeight="1" x14ac:dyDescent="0.25">
      <c r="A26" s="23" t="s">
        <v>41</v>
      </c>
      <c r="B26" s="24">
        <f t="shared" ca="1" si="0"/>
        <v>0</v>
      </c>
      <c r="C26" s="25">
        <f t="shared" ca="1" si="1"/>
        <v>-0.25000000000000006</v>
      </c>
      <c r="D26" s="26">
        <f t="shared" ca="1" si="2"/>
        <v>0.25000000000000006</v>
      </c>
      <c r="E26" s="27">
        <f t="shared" ca="1" si="3"/>
        <v>0</v>
      </c>
      <c r="F26" s="25">
        <f t="shared" ca="1" si="4"/>
        <v>4.1666666666666706E-2</v>
      </c>
      <c r="G26" s="26">
        <f t="shared" ca="1" si="5"/>
        <v>-2.6666666666666672E-2</v>
      </c>
      <c r="H26" s="27">
        <f t="shared" ca="1" si="6"/>
        <v>2.2727272727272749E-2</v>
      </c>
      <c r="I26" s="25">
        <f t="shared" ca="1" si="7"/>
        <v>1.0362694300518144E-2</v>
      </c>
      <c r="J26" s="26">
        <f t="shared" ca="1" si="8"/>
        <v>5.579912315663571E-3</v>
      </c>
      <c r="K26" s="27">
        <f t="shared" ca="1" si="9"/>
        <v>2.2426095820591116E-2</v>
      </c>
      <c r="L26" s="25">
        <f t="shared" ca="1" si="10"/>
        <v>1.0407632263660104E-2</v>
      </c>
      <c r="M26" s="26">
        <f t="shared" ca="1" si="11"/>
        <v>1.0120268454377107E-2</v>
      </c>
    </row>
    <row r="27" spans="1:13" ht="18.75" customHeight="1" x14ac:dyDescent="0.25">
      <c r="A27" s="23" t="s">
        <v>42</v>
      </c>
      <c r="B27" s="24">
        <f t="shared" ca="1" si="0"/>
        <v>0.49999999999999989</v>
      </c>
      <c r="C27" s="25">
        <f t="shared" ca="1" si="1"/>
        <v>0.33333333333333343</v>
      </c>
      <c r="D27" s="26">
        <f t="shared" ca="1" si="2"/>
        <v>8.3333333333333259E-2</v>
      </c>
      <c r="E27" s="27">
        <f t="shared" ca="1" si="3"/>
        <v>-7.4074074074074139E-2</v>
      </c>
      <c r="F27" s="25">
        <f t="shared" ca="1" si="4"/>
        <v>4.0000000000000036E-2</v>
      </c>
      <c r="G27" s="26">
        <f t="shared" ca="1" si="5"/>
        <v>-0.11846153846153856</v>
      </c>
      <c r="H27" s="27">
        <f t="shared" ca="1" si="6"/>
        <v>1.9531249999999931E-2</v>
      </c>
      <c r="I27" s="25">
        <f t="shared" ca="1" si="7"/>
        <v>1.287553648068661E-2</v>
      </c>
      <c r="J27" s="26">
        <f t="shared" ca="1" si="8"/>
        <v>7.219757037899191E-3</v>
      </c>
      <c r="K27" s="27">
        <f t="shared" ca="1" si="9"/>
        <v>2.1913805697589533E-2</v>
      </c>
      <c r="L27" s="25">
        <f t="shared" ca="1" si="10"/>
        <v>1.0156249999999922E-2</v>
      </c>
      <c r="M27" s="26">
        <f t="shared" ca="1" si="11"/>
        <v>1.2448641724671444E-2</v>
      </c>
    </row>
    <row r="28" spans="1:13" ht="18.75" customHeight="1" x14ac:dyDescent="0.25">
      <c r="A28" s="23" t="s">
        <v>43</v>
      </c>
      <c r="B28" s="24">
        <f t="shared" ca="1" si="0"/>
        <v>0</v>
      </c>
      <c r="C28" s="25">
        <f t="shared" ca="1" si="1"/>
        <v>0</v>
      </c>
      <c r="D28" s="26">
        <f t="shared" ca="1" si="2"/>
        <v>0</v>
      </c>
      <c r="E28" s="27">
        <f t="shared" ca="1" si="3"/>
        <v>0</v>
      </c>
      <c r="F28" s="25">
        <f t="shared" ca="1" si="4"/>
        <v>3.703703703703707E-2</v>
      </c>
      <c r="G28" s="26">
        <f t="shared" ca="1" si="5"/>
        <v>-3.9682539682539708E-2</v>
      </c>
      <c r="H28" s="27">
        <f t="shared" ca="1" si="6"/>
        <v>2.2598870056497196E-2</v>
      </c>
      <c r="I28" s="25">
        <f t="shared" ca="1" si="7"/>
        <v>7.8125000000000069E-3</v>
      </c>
      <c r="J28" s="26">
        <f t="shared" ca="1" si="8"/>
        <v>1.014413759689925E-2</v>
      </c>
      <c r="K28" s="27">
        <f t="shared" ca="1" si="9"/>
        <v>2.2058823529411818E-2</v>
      </c>
      <c r="L28" s="25">
        <f t="shared" ca="1" si="10"/>
        <v>1.0061919504644024E-2</v>
      </c>
      <c r="M28" s="26">
        <f t="shared" ca="1" si="11"/>
        <v>1.2502520669489807E-2</v>
      </c>
    </row>
    <row r="29" spans="1:13" x14ac:dyDescent="0.25">
      <c r="A29" s="23" t="s">
        <v>44</v>
      </c>
      <c r="B29" s="24">
        <f t="shared" ca="1" si="0"/>
        <v>4.3806646525679761E-2</v>
      </c>
      <c r="C29" s="25">
        <f t="shared" ca="1" si="1"/>
        <v>0.41598915989159885</v>
      </c>
      <c r="D29" s="26">
        <f t="shared" ca="1" si="2"/>
        <v>-0.2357749510509459</v>
      </c>
      <c r="E29" s="27">
        <f t="shared" ca="1" si="3"/>
        <v>1.6785714285714244E-2</v>
      </c>
      <c r="F29" s="25">
        <f t="shared" ca="1" si="4"/>
        <v>1.0288065843621423E-2</v>
      </c>
      <c r="G29" s="26">
        <f t="shared" ca="1" si="5"/>
        <v>6.1756332782959555E-3</v>
      </c>
      <c r="H29" s="27">
        <f t="shared" ca="1" si="6"/>
        <v>2.2297669297118669E-2</v>
      </c>
      <c r="I29" s="25">
        <f t="shared" ca="1" si="7"/>
        <v>1.0260676650027726E-2</v>
      </c>
      <c r="J29" s="26">
        <f t="shared" ca="1" si="8"/>
        <v>1.2002849836947304E-2</v>
      </c>
      <c r="K29" s="27">
        <f t="shared" ca="1" si="9"/>
        <v>2.235077570339216E-2</v>
      </c>
      <c r="L29" s="25" t="str">
        <f t="shared" ca="1" si="10"/>
        <v/>
      </c>
      <c r="M29" s="26" t="str">
        <f t="shared" ca="1" si="11"/>
        <v/>
      </c>
    </row>
  </sheetData>
  <mergeCells count="5">
    <mergeCell ref="E2:G2"/>
    <mergeCell ref="K2:M2"/>
    <mergeCell ref="A1:B1"/>
    <mergeCell ref="H2:J2"/>
    <mergeCell ref="B2:D2"/>
  </mergeCells>
  <conditionalFormatting sqref="A3:M28 B29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2"/>
  <sheetViews>
    <sheetView workbookViewId="0">
      <selection activeCell="F9" sqref="F9"/>
    </sheetView>
  </sheetViews>
  <sheetFormatPr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45</v>
      </c>
      <c r="B1" s="67" t="s">
        <v>2</v>
      </c>
      <c r="C1" s="64"/>
      <c r="D1" s="51"/>
      <c r="E1" s="67" t="s">
        <v>3</v>
      </c>
      <c r="F1" s="64"/>
      <c r="G1" s="51"/>
      <c r="H1" s="67" t="s">
        <v>4</v>
      </c>
      <c r="I1" s="64"/>
      <c r="J1" s="51"/>
      <c r="K1" s="67" t="s">
        <v>5</v>
      </c>
      <c r="L1" s="64"/>
      <c r="M1" s="56"/>
    </row>
    <row r="2" spans="1:13" ht="19.5" customHeight="1" x14ac:dyDescent="0.25">
      <c r="A2" s="45" t="s">
        <v>46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6</v>
      </c>
      <c r="B3" s="49" t="s">
        <v>47</v>
      </c>
      <c r="C3" s="49" t="s">
        <v>48</v>
      </c>
      <c r="D3" s="53" t="s">
        <v>9</v>
      </c>
      <c r="E3" s="49" t="s">
        <v>49</v>
      </c>
      <c r="F3" s="49" t="s">
        <v>50</v>
      </c>
      <c r="G3" s="53" t="s">
        <v>12</v>
      </c>
      <c r="H3" s="49" t="s">
        <v>51</v>
      </c>
      <c r="I3" s="49" t="s">
        <v>52</v>
      </c>
      <c r="J3" s="53" t="s">
        <v>15</v>
      </c>
      <c r="K3" s="49" t="s">
        <v>53</v>
      </c>
      <c r="L3" s="50" t="s">
        <v>54</v>
      </c>
      <c r="M3" s="58" t="s">
        <v>18</v>
      </c>
    </row>
    <row r="4" spans="1:13" ht="19.5" customHeight="1" x14ac:dyDescent="0.25">
      <c r="A4" s="37" t="s">
        <v>19</v>
      </c>
      <c r="B4" s="34"/>
      <c r="C4" s="34"/>
      <c r="D4" s="54" t="str">
        <f t="shared" ref="D4:D29" si="0">IF(OR(B4="", B4=0, C4="", C4=0), "", (B4-C4)/C4)</f>
        <v/>
      </c>
      <c r="E4" s="34"/>
      <c r="F4" s="34"/>
      <c r="G4" s="54" t="str">
        <f t="shared" ref="G4:G29" si="1">IF(OR(E4="", E4=0, F4="", F4=0), "", (E4-F4)/F4)</f>
        <v/>
      </c>
      <c r="H4" s="34"/>
      <c r="I4" s="34"/>
      <c r="J4" s="54" t="str">
        <f t="shared" ref="J4:J29" si="2">IF(OR(H4="", H4=0, I4="", I4=0), "", (H4-I4)/I4)</f>
        <v/>
      </c>
      <c r="K4" s="34"/>
      <c r="L4" s="35"/>
      <c r="M4" s="57" t="str">
        <f t="shared" ref="M4:M29" si="3">IF(OR(K4="", K4=0, L4="", L4=0), "", (K4-L4)/L4)</f>
        <v/>
      </c>
    </row>
    <row r="5" spans="1:13" ht="19.5" customHeight="1" x14ac:dyDescent="0.25">
      <c r="A5" s="37" t="s">
        <v>20</v>
      </c>
      <c r="B5" s="34"/>
      <c r="C5" s="34"/>
      <c r="D5" s="54" t="str">
        <f t="shared" si="0"/>
        <v/>
      </c>
      <c r="E5" s="34"/>
      <c r="F5" s="34"/>
      <c r="G5" s="54" t="str">
        <f t="shared" si="1"/>
        <v/>
      </c>
      <c r="H5" s="34"/>
      <c r="I5" s="34"/>
      <c r="J5" s="54" t="str">
        <f t="shared" si="2"/>
        <v/>
      </c>
      <c r="K5" s="34"/>
      <c r="L5" s="35"/>
      <c r="M5" s="57" t="str">
        <f t="shared" si="3"/>
        <v/>
      </c>
    </row>
    <row r="6" spans="1:13" ht="19.5" customHeight="1" x14ac:dyDescent="0.25">
      <c r="A6" s="59" t="s">
        <v>21</v>
      </c>
      <c r="B6" s="34"/>
      <c r="C6" s="34"/>
      <c r="D6" s="54" t="str">
        <f t="shared" si="0"/>
        <v/>
      </c>
      <c r="E6" s="34"/>
      <c r="F6" s="34"/>
      <c r="G6" s="54" t="str">
        <f t="shared" si="1"/>
        <v/>
      </c>
      <c r="H6" s="34"/>
      <c r="I6" s="34"/>
      <c r="J6" s="54" t="str">
        <f t="shared" si="2"/>
        <v/>
      </c>
      <c r="K6" s="34"/>
      <c r="L6" s="35"/>
      <c r="M6" s="57" t="str">
        <f t="shared" si="3"/>
        <v/>
      </c>
    </row>
    <row r="7" spans="1:13" ht="19.5" customHeight="1" x14ac:dyDescent="0.25">
      <c r="A7" s="37" t="s">
        <v>22</v>
      </c>
      <c r="B7" s="34"/>
      <c r="C7" s="34"/>
      <c r="D7" s="54" t="str">
        <f t="shared" si="0"/>
        <v/>
      </c>
      <c r="E7" s="34"/>
      <c r="F7" s="34"/>
      <c r="G7" s="54" t="str">
        <f t="shared" si="1"/>
        <v/>
      </c>
      <c r="H7" s="34"/>
      <c r="I7" s="34"/>
      <c r="J7" s="54" t="str">
        <f t="shared" si="2"/>
        <v/>
      </c>
      <c r="K7" s="34"/>
      <c r="L7" s="35"/>
      <c r="M7" s="57" t="str">
        <f t="shared" si="3"/>
        <v/>
      </c>
    </row>
    <row r="8" spans="1:13" ht="19.5" customHeight="1" x14ac:dyDescent="0.25">
      <c r="A8" s="59" t="s">
        <v>23</v>
      </c>
      <c r="B8" s="34"/>
      <c r="C8" s="34"/>
      <c r="D8" s="54" t="str">
        <f t="shared" si="0"/>
        <v/>
      </c>
      <c r="E8" s="34"/>
      <c r="F8" s="34"/>
      <c r="G8" s="54" t="str">
        <f t="shared" si="1"/>
        <v/>
      </c>
      <c r="H8" s="34"/>
      <c r="I8" s="34"/>
      <c r="J8" s="54" t="str">
        <f t="shared" si="2"/>
        <v/>
      </c>
      <c r="K8" s="34"/>
      <c r="L8" s="35"/>
      <c r="M8" s="57" t="str">
        <f t="shared" si="3"/>
        <v/>
      </c>
    </row>
    <row r="9" spans="1:13" ht="19.5" customHeight="1" x14ac:dyDescent="0.25">
      <c r="A9" s="37" t="s">
        <v>24</v>
      </c>
      <c r="B9" s="34"/>
      <c r="C9" s="34"/>
      <c r="D9" s="54" t="str">
        <f t="shared" si="0"/>
        <v/>
      </c>
      <c r="E9" s="34"/>
      <c r="F9" s="34"/>
      <c r="G9" s="54" t="str">
        <f t="shared" si="1"/>
        <v/>
      </c>
      <c r="H9" s="34"/>
      <c r="I9" s="34"/>
      <c r="J9" s="54" t="str">
        <f t="shared" si="2"/>
        <v/>
      </c>
      <c r="K9" s="34"/>
      <c r="L9" s="35"/>
      <c r="M9" s="57" t="str">
        <f t="shared" si="3"/>
        <v/>
      </c>
    </row>
    <row r="10" spans="1:13" ht="19.5" customHeight="1" x14ac:dyDescent="0.25">
      <c r="A10" s="59" t="s">
        <v>25</v>
      </c>
      <c r="B10" s="34"/>
      <c r="C10" s="34"/>
      <c r="D10" s="54" t="str">
        <f t="shared" si="0"/>
        <v/>
      </c>
      <c r="E10" s="34"/>
      <c r="F10" s="34"/>
      <c r="G10" s="54" t="str">
        <f t="shared" si="1"/>
        <v/>
      </c>
      <c r="H10" s="34"/>
      <c r="I10" s="34"/>
      <c r="J10" s="54" t="str">
        <f t="shared" si="2"/>
        <v/>
      </c>
      <c r="K10" s="34"/>
      <c r="L10" s="35"/>
      <c r="M10" s="57" t="str">
        <f t="shared" si="3"/>
        <v/>
      </c>
    </row>
    <row r="11" spans="1:13" ht="19.5" customHeight="1" x14ac:dyDescent="0.25">
      <c r="A11" s="37" t="s">
        <v>26</v>
      </c>
      <c r="B11" s="34"/>
      <c r="C11" s="34"/>
      <c r="D11" s="54" t="str">
        <f t="shared" si="0"/>
        <v/>
      </c>
      <c r="E11" s="34"/>
      <c r="F11" s="34"/>
      <c r="G11" s="54" t="str">
        <f t="shared" si="1"/>
        <v/>
      </c>
      <c r="H11" s="34"/>
      <c r="I11" s="34"/>
      <c r="J11" s="54" t="str">
        <f t="shared" si="2"/>
        <v/>
      </c>
      <c r="K11" s="34"/>
      <c r="L11" s="35"/>
      <c r="M11" s="57" t="str">
        <f t="shared" si="3"/>
        <v/>
      </c>
    </row>
    <row r="12" spans="1:13" ht="19.5" customHeight="1" x14ac:dyDescent="0.25">
      <c r="A12" s="59" t="s">
        <v>27</v>
      </c>
      <c r="B12" s="34"/>
      <c r="C12" s="34"/>
      <c r="D12" s="54" t="str">
        <f t="shared" si="0"/>
        <v/>
      </c>
      <c r="E12" s="34"/>
      <c r="F12" s="34"/>
      <c r="G12" s="54" t="str">
        <f t="shared" si="1"/>
        <v/>
      </c>
      <c r="H12" s="34"/>
      <c r="I12" s="34"/>
      <c r="J12" s="54" t="str">
        <f t="shared" si="2"/>
        <v/>
      </c>
      <c r="K12" s="34"/>
      <c r="L12" s="35"/>
      <c r="M12" s="57" t="str">
        <f t="shared" si="3"/>
        <v/>
      </c>
    </row>
    <row r="13" spans="1:13" ht="19.5" customHeight="1" x14ac:dyDescent="0.25">
      <c r="A13" s="37" t="s">
        <v>28</v>
      </c>
      <c r="B13" s="34"/>
      <c r="C13" s="34"/>
      <c r="D13" s="54" t="str">
        <f t="shared" si="0"/>
        <v/>
      </c>
      <c r="E13" s="34"/>
      <c r="F13" s="34"/>
      <c r="G13" s="54" t="str">
        <f t="shared" si="1"/>
        <v/>
      </c>
      <c r="H13" s="34"/>
      <c r="I13" s="34"/>
      <c r="J13" s="54" t="str">
        <f t="shared" si="2"/>
        <v/>
      </c>
      <c r="K13" s="34"/>
      <c r="L13" s="35"/>
      <c r="M13" s="57" t="str">
        <f t="shared" si="3"/>
        <v/>
      </c>
    </row>
    <row r="14" spans="1:13" ht="19.5" customHeight="1" x14ac:dyDescent="0.25">
      <c r="A14" s="59" t="s">
        <v>29</v>
      </c>
      <c r="B14" s="34"/>
      <c r="C14" s="34"/>
      <c r="D14" s="54" t="str">
        <f t="shared" si="0"/>
        <v/>
      </c>
      <c r="E14" s="34"/>
      <c r="F14" s="34"/>
      <c r="G14" s="54" t="str">
        <f t="shared" si="1"/>
        <v/>
      </c>
      <c r="H14" s="34"/>
      <c r="I14" s="34"/>
      <c r="J14" s="54" t="str">
        <f t="shared" si="2"/>
        <v/>
      </c>
      <c r="K14" s="34"/>
      <c r="L14" s="35"/>
      <c r="M14" s="57" t="str">
        <f t="shared" si="3"/>
        <v/>
      </c>
    </row>
    <row r="15" spans="1:13" ht="19.5" customHeight="1" x14ac:dyDescent="0.25">
      <c r="A15" s="37" t="s">
        <v>30</v>
      </c>
      <c r="B15" s="34"/>
      <c r="C15" s="34"/>
      <c r="D15" s="54" t="str">
        <f t="shared" si="0"/>
        <v/>
      </c>
      <c r="E15" s="34"/>
      <c r="F15" s="34"/>
      <c r="G15" s="54" t="str">
        <f t="shared" si="1"/>
        <v/>
      </c>
      <c r="H15" s="34"/>
      <c r="I15" s="34"/>
      <c r="J15" s="54" t="str">
        <f t="shared" si="2"/>
        <v/>
      </c>
      <c r="K15" s="34"/>
      <c r="L15" s="35"/>
      <c r="M15" s="57" t="str">
        <f t="shared" si="3"/>
        <v/>
      </c>
    </row>
    <row r="16" spans="1:13" ht="19.5" customHeight="1" x14ac:dyDescent="0.25">
      <c r="A16" s="59" t="s">
        <v>31</v>
      </c>
      <c r="B16" s="34"/>
      <c r="C16" s="34"/>
      <c r="D16" s="54" t="str">
        <f t="shared" si="0"/>
        <v/>
      </c>
      <c r="E16" s="34"/>
      <c r="F16" s="34"/>
      <c r="G16" s="54" t="str">
        <f t="shared" si="1"/>
        <v/>
      </c>
      <c r="H16" s="34"/>
      <c r="I16" s="34"/>
      <c r="J16" s="54" t="str">
        <f t="shared" si="2"/>
        <v/>
      </c>
      <c r="K16" s="34"/>
      <c r="L16" s="35"/>
      <c r="M16" s="57" t="str">
        <f t="shared" si="3"/>
        <v/>
      </c>
    </row>
    <row r="17" spans="1:13" ht="19.5" customHeight="1" x14ac:dyDescent="0.25">
      <c r="A17" s="37" t="s">
        <v>32</v>
      </c>
      <c r="B17" s="34"/>
      <c r="C17" s="34"/>
      <c r="D17" s="54" t="str">
        <f t="shared" si="0"/>
        <v/>
      </c>
      <c r="E17" s="34"/>
      <c r="F17" s="34"/>
      <c r="G17" s="54" t="str">
        <f t="shared" si="1"/>
        <v/>
      </c>
      <c r="H17" s="34"/>
      <c r="I17" s="34"/>
      <c r="J17" s="54" t="str">
        <f t="shared" si="2"/>
        <v/>
      </c>
      <c r="K17" s="34"/>
      <c r="L17" s="35"/>
      <c r="M17" s="57" t="str">
        <f t="shared" si="3"/>
        <v/>
      </c>
    </row>
    <row r="18" spans="1:13" ht="18.75" customHeight="1" x14ac:dyDescent="0.25">
      <c r="A18" s="59" t="s">
        <v>33</v>
      </c>
      <c r="B18" s="34"/>
      <c r="C18" s="34"/>
      <c r="D18" s="54" t="str">
        <f t="shared" si="0"/>
        <v/>
      </c>
      <c r="E18" s="34"/>
      <c r="F18" s="34"/>
      <c r="G18" s="54" t="str">
        <f t="shared" si="1"/>
        <v/>
      </c>
      <c r="H18" s="34"/>
      <c r="I18" s="34"/>
      <c r="J18" s="54" t="str">
        <f t="shared" si="2"/>
        <v/>
      </c>
      <c r="K18" s="34"/>
      <c r="L18" s="35"/>
      <c r="M18" s="57" t="str">
        <f t="shared" si="3"/>
        <v/>
      </c>
    </row>
    <row r="19" spans="1:13" ht="18.75" customHeight="1" x14ac:dyDescent="0.25">
      <c r="A19" s="37" t="s">
        <v>34</v>
      </c>
      <c r="B19" s="34"/>
      <c r="C19" s="34"/>
      <c r="D19" s="54" t="str">
        <f t="shared" si="0"/>
        <v/>
      </c>
      <c r="E19" s="34"/>
      <c r="F19" s="34"/>
      <c r="G19" s="54" t="str">
        <f t="shared" si="1"/>
        <v/>
      </c>
      <c r="H19" s="34"/>
      <c r="I19" s="34"/>
      <c r="J19" s="54" t="str">
        <f t="shared" si="2"/>
        <v/>
      </c>
      <c r="K19" s="34"/>
      <c r="L19" s="35"/>
      <c r="M19" s="57" t="str">
        <f t="shared" si="3"/>
        <v/>
      </c>
    </row>
    <row r="20" spans="1:13" ht="18.75" customHeight="1" x14ac:dyDescent="0.25">
      <c r="A20" s="59" t="s">
        <v>35</v>
      </c>
      <c r="B20" s="34"/>
      <c r="C20" s="34"/>
      <c r="D20" s="54" t="str">
        <f t="shared" si="0"/>
        <v/>
      </c>
      <c r="E20" s="34"/>
      <c r="F20" s="34"/>
      <c r="G20" s="54" t="str">
        <f t="shared" si="1"/>
        <v/>
      </c>
      <c r="H20" s="34"/>
      <c r="I20" s="34"/>
      <c r="J20" s="54" t="str">
        <f t="shared" si="2"/>
        <v/>
      </c>
      <c r="K20" s="34"/>
      <c r="L20" s="35"/>
      <c r="M20" s="57" t="str">
        <f t="shared" si="3"/>
        <v/>
      </c>
    </row>
    <row r="21" spans="1:13" ht="19.5" customHeight="1" x14ac:dyDescent="0.25">
      <c r="A21" s="37" t="s">
        <v>36</v>
      </c>
      <c r="B21" s="34"/>
      <c r="C21" s="34"/>
      <c r="D21" s="54" t="str">
        <f t="shared" si="0"/>
        <v/>
      </c>
      <c r="E21" s="34"/>
      <c r="F21" s="34"/>
      <c r="G21" s="54" t="str">
        <f t="shared" si="1"/>
        <v/>
      </c>
      <c r="H21" s="34"/>
      <c r="I21" s="34"/>
      <c r="J21" s="54" t="str">
        <f t="shared" si="2"/>
        <v/>
      </c>
      <c r="K21" s="34"/>
      <c r="L21" s="35"/>
      <c r="M21" s="57" t="str">
        <f t="shared" si="3"/>
        <v/>
      </c>
    </row>
    <row r="22" spans="1:13" ht="18.75" customHeight="1" x14ac:dyDescent="0.25">
      <c r="A22" s="59" t="s">
        <v>37</v>
      </c>
      <c r="B22" s="34"/>
      <c r="C22" s="34"/>
      <c r="D22" s="54" t="str">
        <f t="shared" si="0"/>
        <v/>
      </c>
      <c r="E22" s="34"/>
      <c r="F22" s="34"/>
      <c r="G22" s="54" t="str">
        <f t="shared" si="1"/>
        <v/>
      </c>
      <c r="H22" s="34"/>
      <c r="I22" s="34"/>
      <c r="J22" s="54" t="str">
        <f t="shared" si="2"/>
        <v/>
      </c>
      <c r="K22" s="34"/>
      <c r="L22" s="35"/>
      <c r="M22" s="57" t="str">
        <f t="shared" si="3"/>
        <v/>
      </c>
    </row>
    <row r="23" spans="1:13" ht="18.75" customHeight="1" x14ac:dyDescent="0.25">
      <c r="A23" s="37" t="s">
        <v>38</v>
      </c>
      <c r="B23" s="34"/>
      <c r="C23" s="34"/>
      <c r="D23" s="54" t="str">
        <f t="shared" si="0"/>
        <v/>
      </c>
      <c r="E23" s="34"/>
      <c r="F23" s="34"/>
      <c r="G23" s="54" t="str">
        <f t="shared" si="1"/>
        <v/>
      </c>
      <c r="H23" s="34"/>
      <c r="I23" s="34"/>
      <c r="J23" s="54" t="str">
        <f t="shared" si="2"/>
        <v/>
      </c>
      <c r="K23" s="34"/>
      <c r="L23" s="35"/>
      <c r="M23" s="57" t="str">
        <f t="shared" si="3"/>
        <v/>
      </c>
    </row>
    <row r="24" spans="1:13" ht="18.75" customHeight="1" x14ac:dyDescent="0.25">
      <c r="A24" s="59" t="s">
        <v>39</v>
      </c>
      <c r="B24" s="34"/>
      <c r="C24" s="34"/>
      <c r="D24" s="54" t="str">
        <f t="shared" si="0"/>
        <v/>
      </c>
      <c r="E24" s="34"/>
      <c r="F24" s="34"/>
      <c r="G24" s="54" t="str">
        <f t="shared" si="1"/>
        <v/>
      </c>
      <c r="H24" s="34"/>
      <c r="I24" s="34"/>
      <c r="J24" s="54" t="str">
        <f t="shared" si="2"/>
        <v/>
      </c>
      <c r="K24" s="34"/>
      <c r="L24" s="35"/>
      <c r="M24" s="57" t="str">
        <f t="shared" si="3"/>
        <v/>
      </c>
    </row>
    <row r="25" spans="1:13" ht="18.75" customHeight="1" x14ac:dyDescent="0.25">
      <c r="A25" s="37" t="s">
        <v>40</v>
      </c>
      <c r="B25" s="34"/>
      <c r="C25" s="34"/>
      <c r="D25" s="54" t="str">
        <f t="shared" si="0"/>
        <v/>
      </c>
      <c r="E25" s="34"/>
      <c r="F25" s="34"/>
      <c r="G25" s="54" t="str">
        <f t="shared" si="1"/>
        <v/>
      </c>
      <c r="H25" s="34"/>
      <c r="I25" s="34"/>
      <c r="J25" s="54" t="str">
        <f t="shared" si="2"/>
        <v/>
      </c>
      <c r="K25" s="34"/>
      <c r="L25" s="35"/>
      <c r="M25" s="57" t="str">
        <f t="shared" si="3"/>
        <v/>
      </c>
    </row>
    <row r="26" spans="1:13" ht="18.75" customHeight="1" x14ac:dyDescent="0.25">
      <c r="A26" s="59" t="s">
        <v>41</v>
      </c>
      <c r="B26" s="34"/>
      <c r="C26" s="34"/>
      <c r="D26" s="54" t="str">
        <f t="shared" si="0"/>
        <v/>
      </c>
      <c r="E26" s="34"/>
      <c r="F26" s="34"/>
      <c r="G26" s="54" t="str">
        <f t="shared" si="1"/>
        <v/>
      </c>
      <c r="H26" s="34"/>
      <c r="I26" s="34"/>
      <c r="J26" s="54" t="str">
        <f t="shared" si="2"/>
        <v/>
      </c>
      <c r="K26" s="34"/>
      <c r="L26" s="35"/>
      <c r="M26" s="57" t="str">
        <f t="shared" si="3"/>
        <v/>
      </c>
    </row>
    <row r="27" spans="1:13" ht="18.75" customHeight="1" x14ac:dyDescent="0.25">
      <c r="A27" s="37" t="s">
        <v>42</v>
      </c>
      <c r="B27" s="34"/>
      <c r="C27" s="34"/>
      <c r="D27" s="54" t="str">
        <f t="shared" si="0"/>
        <v/>
      </c>
      <c r="E27" s="34"/>
      <c r="F27" s="34"/>
      <c r="G27" s="54" t="str">
        <f t="shared" si="1"/>
        <v/>
      </c>
      <c r="H27" s="34"/>
      <c r="I27" s="34"/>
      <c r="J27" s="54" t="str">
        <f t="shared" si="2"/>
        <v/>
      </c>
      <c r="K27" s="34"/>
      <c r="L27" s="35"/>
      <c r="M27" s="57" t="str">
        <f t="shared" si="3"/>
        <v/>
      </c>
    </row>
    <row r="28" spans="1:13" ht="18.75" customHeight="1" x14ac:dyDescent="0.25">
      <c r="A28" s="59" t="s">
        <v>43</v>
      </c>
      <c r="B28" s="34"/>
      <c r="C28" s="34"/>
      <c r="D28" s="54" t="str">
        <f t="shared" si="0"/>
        <v/>
      </c>
      <c r="E28" s="34"/>
      <c r="F28" s="34"/>
      <c r="G28" s="54" t="str">
        <f t="shared" si="1"/>
        <v/>
      </c>
      <c r="H28" s="34"/>
      <c r="I28" s="34"/>
      <c r="J28" s="54" t="str">
        <f t="shared" si="2"/>
        <v/>
      </c>
      <c r="K28" s="34"/>
      <c r="L28" s="35"/>
      <c r="M28" s="57" t="str">
        <f t="shared" si="3"/>
        <v/>
      </c>
    </row>
    <row r="29" spans="1:13" x14ac:dyDescent="0.25">
      <c r="A29" s="37" t="s">
        <v>44</v>
      </c>
      <c r="B29" s="34"/>
      <c r="C29" s="34"/>
      <c r="D29" s="54" t="str">
        <f t="shared" si="0"/>
        <v/>
      </c>
      <c r="E29" s="34"/>
      <c r="F29" s="34"/>
      <c r="G29" s="54" t="str">
        <f t="shared" si="1"/>
        <v/>
      </c>
      <c r="H29" s="34"/>
      <c r="I29" s="34"/>
      <c r="J29" s="54" t="str">
        <f t="shared" si="2"/>
        <v/>
      </c>
      <c r="K29" s="34"/>
      <c r="L29" s="35"/>
      <c r="M29" s="57" t="str">
        <f t="shared" si="3"/>
        <v/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conditionalFormatting sqref="B3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32"/>
  <sheetViews>
    <sheetView topLeftCell="A3" workbookViewId="0"/>
  </sheetViews>
  <sheetFormatPr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45</v>
      </c>
      <c r="B1" s="67" t="s">
        <v>2</v>
      </c>
      <c r="C1" s="64"/>
      <c r="D1" s="51"/>
      <c r="E1" s="67" t="s">
        <v>3</v>
      </c>
      <c r="F1" s="64"/>
      <c r="G1" s="51"/>
      <c r="H1" s="67" t="s">
        <v>4</v>
      </c>
      <c r="I1" s="64"/>
      <c r="J1" s="51"/>
      <c r="K1" s="67" t="s">
        <v>5</v>
      </c>
      <c r="L1" s="64"/>
      <c r="M1" s="56"/>
    </row>
    <row r="2" spans="1:13" ht="19.5" customHeight="1" x14ac:dyDescent="0.25">
      <c r="A2" s="45" t="s">
        <v>46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6</v>
      </c>
      <c r="B3" s="49" t="s">
        <v>47</v>
      </c>
      <c r="C3" s="49" t="s">
        <v>48</v>
      </c>
      <c r="D3" s="53" t="s">
        <v>9</v>
      </c>
      <c r="E3" s="49" t="s">
        <v>49</v>
      </c>
      <c r="F3" s="49" t="s">
        <v>50</v>
      </c>
      <c r="G3" s="53" t="s">
        <v>12</v>
      </c>
      <c r="H3" s="49" t="s">
        <v>51</v>
      </c>
      <c r="I3" s="49" t="s">
        <v>52</v>
      </c>
      <c r="J3" s="53" t="s">
        <v>15</v>
      </c>
      <c r="K3" s="49" t="s">
        <v>53</v>
      </c>
      <c r="L3" s="50" t="s">
        <v>54</v>
      </c>
      <c r="M3" s="58" t="s">
        <v>18</v>
      </c>
    </row>
    <row r="4" spans="1:13" ht="19.5" customHeight="1" x14ac:dyDescent="0.25">
      <c r="A4" s="37" t="s">
        <v>19</v>
      </c>
      <c r="B4" s="34" t="s">
        <v>55</v>
      </c>
      <c r="C4" s="34" t="s">
        <v>56</v>
      </c>
      <c r="D4" s="54">
        <f t="shared" ref="D4:D29" si="0">IF(OR(B4="", B4=0, C4="", C4=0), "", (B4-C4)/C4)</f>
        <v>0.33333333333333343</v>
      </c>
      <c r="E4" s="34" t="s">
        <v>57</v>
      </c>
      <c r="F4" s="34" t="s">
        <v>58</v>
      </c>
      <c r="G4" s="54">
        <f t="shared" ref="G4:G29" si="1">IF(OR(E4="", E4=0, F4="", F4=0), "", (E4-F4)/F4)</f>
        <v>-0.11764705882352941</v>
      </c>
      <c r="H4" s="34" t="s">
        <v>59</v>
      </c>
      <c r="I4" s="34" t="s">
        <v>60</v>
      </c>
      <c r="J4" s="54">
        <f t="shared" ref="J4:J29" si="2">IF(OR(H4="", H4=0, I4="", I4=0), "", (H4-I4)/I4)</f>
        <v>-0.20000000000000004</v>
      </c>
      <c r="K4" s="34" t="s">
        <v>61</v>
      </c>
      <c r="L4" s="35" t="s">
        <v>62</v>
      </c>
      <c r="M4" s="57">
        <f t="shared" ref="M4:M29" si="3">IF(OR(K4="", K4=0, L4="", L4=0), "", (K4-L4)/L4)</f>
        <v>-0.20494923857868022</v>
      </c>
    </row>
    <row r="5" spans="1:13" ht="19.5" customHeight="1" x14ac:dyDescent="0.25">
      <c r="A5" s="37" t="s">
        <v>20</v>
      </c>
      <c r="B5" s="34" t="s">
        <v>55</v>
      </c>
      <c r="C5" s="34" t="s">
        <v>55</v>
      </c>
      <c r="D5" s="54">
        <f t="shared" si="0"/>
        <v>0</v>
      </c>
      <c r="E5" s="34" t="s">
        <v>63</v>
      </c>
      <c r="F5" s="34" t="s">
        <v>58</v>
      </c>
      <c r="G5" s="54">
        <f t="shared" si="1"/>
        <v>-1.9607843137254919E-2</v>
      </c>
      <c r="H5" s="34" t="s">
        <v>64</v>
      </c>
      <c r="I5" s="34" t="s">
        <v>65</v>
      </c>
      <c r="J5" s="54">
        <f t="shared" si="2"/>
        <v>-0.15340909090909091</v>
      </c>
      <c r="K5" s="34" t="s">
        <v>66</v>
      </c>
      <c r="L5" s="35" t="s">
        <v>67</v>
      </c>
      <c r="M5" s="57">
        <f t="shared" si="3"/>
        <v>-0.1257005604483587</v>
      </c>
    </row>
    <row r="6" spans="1:13" ht="19.5" customHeight="1" x14ac:dyDescent="0.25">
      <c r="A6" s="59" t="s">
        <v>21</v>
      </c>
      <c r="B6" s="34" t="s">
        <v>55</v>
      </c>
      <c r="C6" s="34" t="s">
        <v>68</v>
      </c>
      <c r="D6" s="54">
        <f t="shared" si="0"/>
        <v>-0.33333333333333331</v>
      </c>
      <c r="E6" s="34" t="s">
        <v>69</v>
      </c>
      <c r="F6" s="34" t="s">
        <v>70</v>
      </c>
      <c r="G6" s="54">
        <f t="shared" si="1"/>
        <v>-0.1044776119402986</v>
      </c>
      <c r="H6" s="34" t="s">
        <v>71</v>
      </c>
      <c r="I6" s="34" t="s">
        <v>72</v>
      </c>
      <c r="J6" s="54">
        <f t="shared" si="2"/>
        <v>-0.15116279069767444</v>
      </c>
      <c r="K6" s="34" t="s">
        <v>73</v>
      </c>
      <c r="L6" s="35" t="s">
        <v>74</v>
      </c>
      <c r="M6" s="57">
        <f t="shared" si="3"/>
        <v>0.11723656664340555</v>
      </c>
    </row>
    <row r="7" spans="1:13" ht="19.5" customHeight="1" x14ac:dyDescent="0.25">
      <c r="A7" s="37" t="s">
        <v>22</v>
      </c>
      <c r="B7" s="34" t="s">
        <v>75</v>
      </c>
      <c r="C7" s="34" t="s">
        <v>75</v>
      </c>
      <c r="D7" s="54">
        <f t="shared" si="0"/>
        <v>0</v>
      </c>
      <c r="E7" s="34" t="s">
        <v>76</v>
      </c>
      <c r="F7" s="34" t="s">
        <v>77</v>
      </c>
      <c r="G7" s="54">
        <f t="shared" si="1"/>
        <v>-0.27868852459016391</v>
      </c>
      <c r="H7" s="34" t="s">
        <v>78</v>
      </c>
      <c r="I7" s="34" t="s">
        <v>79</v>
      </c>
      <c r="J7" s="54">
        <f t="shared" si="2"/>
        <v>-0.11205073995771675</v>
      </c>
      <c r="K7" s="34" t="s">
        <v>80</v>
      </c>
      <c r="L7" s="35" t="s">
        <v>81</v>
      </c>
      <c r="M7" s="57">
        <f t="shared" si="3"/>
        <v>-8.8595041322314036E-2</v>
      </c>
    </row>
    <row r="8" spans="1:13" ht="19.5" customHeight="1" x14ac:dyDescent="0.25">
      <c r="A8" s="59" t="s">
        <v>23</v>
      </c>
      <c r="B8" s="34" t="s">
        <v>82</v>
      </c>
      <c r="C8" s="34" t="s">
        <v>83</v>
      </c>
      <c r="D8" s="54">
        <f t="shared" si="0"/>
        <v>-0.14285714285714285</v>
      </c>
      <c r="E8" s="34" t="s">
        <v>84</v>
      </c>
      <c r="F8" s="34" t="s">
        <v>85</v>
      </c>
      <c r="G8" s="54">
        <f t="shared" si="1"/>
        <v>-0.36718749999999994</v>
      </c>
      <c r="H8" s="34" t="s">
        <v>86</v>
      </c>
      <c r="I8" s="34" t="s">
        <v>87</v>
      </c>
      <c r="J8" s="54">
        <f t="shared" si="2"/>
        <v>-0.29929577464788731</v>
      </c>
      <c r="K8" s="34" t="s">
        <v>88</v>
      </c>
      <c r="L8" s="35" t="s">
        <v>89</v>
      </c>
      <c r="M8" s="57">
        <f t="shared" si="3"/>
        <v>-0.19043856183326752</v>
      </c>
    </row>
    <row r="9" spans="1:13" ht="19.5" customHeight="1" x14ac:dyDescent="0.25">
      <c r="A9" s="37" t="s">
        <v>24</v>
      </c>
      <c r="B9" s="34" t="s">
        <v>90</v>
      </c>
      <c r="C9" s="34" t="s">
        <v>90</v>
      </c>
      <c r="D9" s="54">
        <f t="shared" si="0"/>
        <v>0</v>
      </c>
      <c r="E9" s="34" t="s">
        <v>91</v>
      </c>
      <c r="F9" s="34" t="s">
        <v>92</v>
      </c>
      <c r="G9" s="54">
        <f t="shared" si="1"/>
        <v>0.19767441860465121</v>
      </c>
      <c r="H9" s="34" t="s">
        <v>93</v>
      </c>
      <c r="I9" s="34" t="s">
        <v>94</v>
      </c>
      <c r="J9" s="54">
        <f t="shared" si="2"/>
        <v>4.7697368421052634E-2</v>
      </c>
      <c r="K9" s="34" t="s">
        <v>95</v>
      </c>
      <c r="L9" s="35" t="s">
        <v>96</v>
      </c>
      <c r="M9" s="57">
        <f t="shared" si="3"/>
        <v>9.9167391574499858E-2</v>
      </c>
    </row>
    <row r="10" spans="1:13" ht="19.5" customHeight="1" x14ac:dyDescent="0.25">
      <c r="A10" s="59" t="s">
        <v>25</v>
      </c>
      <c r="B10" s="34" t="s">
        <v>97</v>
      </c>
      <c r="C10" s="34" t="s">
        <v>98</v>
      </c>
      <c r="D10" s="54">
        <f t="shared" si="0"/>
        <v>-0.10714285714285723</v>
      </c>
      <c r="E10" s="34" t="s">
        <v>99</v>
      </c>
      <c r="F10" s="34" t="s">
        <v>100</v>
      </c>
      <c r="G10" s="54">
        <f t="shared" si="1"/>
        <v>-4.9180327868852507E-2</v>
      </c>
      <c r="H10" s="34" t="s">
        <v>101</v>
      </c>
      <c r="I10" s="34" t="s">
        <v>102</v>
      </c>
      <c r="J10" s="54">
        <f t="shared" si="2"/>
        <v>-0.11335403726708081</v>
      </c>
      <c r="K10" s="34" t="s">
        <v>103</v>
      </c>
      <c r="L10" s="35" t="s">
        <v>104</v>
      </c>
      <c r="M10" s="57">
        <f t="shared" si="3"/>
        <v>-0.10190853438962903</v>
      </c>
    </row>
    <row r="11" spans="1:13" ht="19.5" customHeight="1" x14ac:dyDescent="0.25">
      <c r="A11" s="37" t="s">
        <v>26</v>
      </c>
      <c r="B11" s="34" t="s">
        <v>105</v>
      </c>
      <c r="C11" s="34" t="s">
        <v>106</v>
      </c>
      <c r="D11" s="54">
        <f t="shared" si="0"/>
        <v>-5.8823529411764754E-2</v>
      </c>
      <c r="E11" s="34" t="s">
        <v>107</v>
      </c>
      <c r="F11" s="34" t="s">
        <v>91</v>
      </c>
      <c r="G11" s="54">
        <f t="shared" si="1"/>
        <v>3.8834951456310711E-2</v>
      </c>
      <c r="H11" s="34" t="s">
        <v>94</v>
      </c>
      <c r="I11" s="34" t="s">
        <v>108</v>
      </c>
      <c r="J11" s="54">
        <f t="shared" si="2"/>
        <v>-0.13142857142857142</v>
      </c>
      <c r="K11" s="34" t="s">
        <v>109</v>
      </c>
      <c r="L11" s="35" t="s">
        <v>110</v>
      </c>
      <c r="M11" s="57">
        <f t="shared" si="3"/>
        <v>-0.14990234375</v>
      </c>
    </row>
    <row r="12" spans="1:13" ht="19.5" customHeight="1" x14ac:dyDescent="0.25">
      <c r="A12" s="59" t="s">
        <v>27</v>
      </c>
      <c r="B12" s="34" t="s">
        <v>111</v>
      </c>
      <c r="C12" s="34" t="s">
        <v>112</v>
      </c>
      <c r="D12" s="54">
        <f t="shared" si="0"/>
        <v>-0.24324324324324317</v>
      </c>
      <c r="E12" s="34" t="s">
        <v>113</v>
      </c>
      <c r="F12" s="34" t="s">
        <v>114</v>
      </c>
      <c r="G12" s="54">
        <f t="shared" si="1"/>
        <v>-0.22493887530562345</v>
      </c>
      <c r="H12" s="34" t="s">
        <v>115</v>
      </c>
      <c r="I12" s="34" t="s">
        <v>116</v>
      </c>
      <c r="J12" s="54">
        <f t="shared" si="2"/>
        <v>0.14883268482490283</v>
      </c>
      <c r="K12" s="34" t="s">
        <v>117</v>
      </c>
      <c r="L12" s="35" t="s">
        <v>118</v>
      </c>
      <c r="M12" s="57" t="e">
        <f t="shared" si="3"/>
        <v>#DIV/0!</v>
      </c>
    </row>
    <row r="13" spans="1:13" ht="19.5" customHeight="1" x14ac:dyDescent="0.25">
      <c r="A13" s="37" t="s">
        <v>28</v>
      </c>
      <c r="B13" s="34" t="s">
        <v>119</v>
      </c>
      <c r="C13" s="34" t="s">
        <v>120</v>
      </c>
      <c r="D13" s="54">
        <f t="shared" si="0"/>
        <v>-7.5000000000000067E-2</v>
      </c>
      <c r="E13" s="34" t="s">
        <v>121</v>
      </c>
      <c r="F13" s="34" t="s">
        <v>122</v>
      </c>
      <c r="G13" s="54">
        <f t="shared" si="1"/>
        <v>-4.7835990888382682E-2</v>
      </c>
      <c r="H13" s="34" t="s">
        <v>123</v>
      </c>
      <c r="I13" s="34" t="s">
        <v>124</v>
      </c>
      <c r="J13" s="54">
        <f t="shared" si="2"/>
        <v>-0.2515840477077898</v>
      </c>
      <c r="K13" s="34" t="s">
        <v>125</v>
      </c>
      <c r="L13" s="35" t="s">
        <v>118</v>
      </c>
      <c r="M13" s="57" t="e">
        <f t="shared" si="3"/>
        <v>#DIV/0!</v>
      </c>
    </row>
    <row r="14" spans="1:13" ht="19.5" customHeight="1" x14ac:dyDescent="0.25">
      <c r="A14" s="59" t="s">
        <v>29</v>
      </c>
      <c r="B14" s="34" t="s">
        <v>126</v>
      </c>
      <c r="C14" s="34" t="s">
        <v>127</v>
      </c>
      <c r="D14" s="54">
        <f t="shared" si="0"/>
        <v>-0.57986111111111116</v>
      </c>
      <c r="E14" s="34" t="s">
        <v>128</v>
      </c>
      <c r="F14" s="34" t="s">
        <v>129</v>
      </c>
      <c r="G14" s="54">
        <f t="shared" si="1"/>
        <v>-1.4991181657848318E-2</v>
      </c>
      <c r="H14" s="34" t="s">
        <v>130</v>
      </c>
      <c r="I14" s="34" t="s">
        <v>131</v>
      </c>
      <c r="J14" s="54">
        <f t="shared" si="2"/>
        <v>1.9541565437836635E-2</v>
      </c>
      <c r="K14" s="34" t="s">
        <v>132</v>
      </c>
      <c r="L14" s="35" t="s">
        <v>118</v>
      </c>
      <c r="M14" s="57" t="e">
        <f t="shared" si="3"/>
        <v>#DIV/0!</v>
      </c>
    </row>
    <row r="15" spans="1:13" ht="19.5" customHeight="1" x14ac:dyDescent="0.25">
      <c r="A15" s="37" t="s">
        <v>30</v>
      </c>
      <c r="B15" s="34" t="s">
        <v>133</v>
      </c>
      <c r="C15" s="34" t="s">
        <v>134</v>
      </c>
      <c r="D15" s="54">
        <f t="shared" si="0"/>
        <v>-7.4074074074074139E-2</v>
      </c>
      <c r="E15" s="34" t="s">
        <v>135</v>
      </c>
      <c r="F15" s="34" t="s">
        <v>136</v>
      </c>
      <c r="G15" s="54">
        <f t="shared" si="1"/>
        <v>-0.14437367303609336</v>
      </c>
      <c r="H15" s="34" t="s">
        <v>137</v>
      </c>
      <c r="I15" s="34" t="s">
        <v>138</v>
      </c>
      <c r="J15" s="54">
        <f t="shared" si="2"/>
        <v>-0.48031250000000003</v>
      </c>
      <c r="K15" s="34" t="s">
        <v>139</v>
      </c>
      <c r="L15" s="35" t="s">
        <v>140</v>
      </c>
      <c r="M15" s="57">
        <f t="shared" si="3"/>
        <v>-0.30398189405191312</v>
      </c>
    </row>
    <row r="16" spans="1:13" ht="19.5" customHeight="1" x14ac:dyDescent="0.25">
      <c r="A16" s="59" t="s">
        <v>31</v>
      </c>
      <c r="B16" s="34" t="s">
        <v>141</v>
      </c>
      <c r="C16" s="34" t="s">
        <v>142</v>
      </c>
      <c r="D16" s="54">
        <f t="shared" si="0"/>
        <v>-5.442176870748304E-2</v>
      </c>
      <c r="E16" s="34" t="s">
        <v>143</v>
      </c>
      <c r="F16" s="34" t="s">
        <v>144</v>
      </c>
      <c r="G16" s="54">
        <f t="shared" si="1"/>
        <v>-0.21370967741935484</v>
      </c>
      <c r="H16" s="34" t="s">
        <v>145</v>
      </c>
      <c r="I16" s="34" t="s">
        <v>81</v>
      </c>
      <c r="J16" s="54">
        <f t="shared" si="2"/>
        <v>-0.33355371900826447</v>
      </c>
      <c r="K16" s="34" t="s">
        <v>146</v>
      </c>
      <c r="L16" s="35" t="s">
        <v>147</v>
      </c>
      <c r="M16" s="57">
        <f t="shared" si="3"/>
        <v>0.53073978595422233</v>
      </c>
    </row>
    <row r="17" spans="1:13" ht="19.5" customHeight="1" x14ac:dyDescent="0.25">
      <c r="A17" s="37" t="s">
        <v>32</v>
      </c>
      <c r="B17" s="34" t="s">
        <v>148</v>
      </c>
      <c r="C17" s="34" t="s">
        <v>149</v>
      </c>
      <c r="D17" s="54">
        <f t="shared" si="0"/>
        <v>-6.0000000000000053E-2</v>
      </c>
      <c r="E17" s="34" t="s">
        <v>150</v>
      </c>
      <c r="F17" s="34" t="s">
        <v>151</v>
      </c>
      <c r="G17" s="54">
        <f t="shared" si="1"/>
        <v>-3.4313725490196109E-2</v>
      </c>
      <c r="H17" s="34" t="s">
        <v>152</v>
      </c>
      <c r="I17" s="34" t="s">
        <v>153</v>
      </c>
      <c r="J17" s="54">
        <f t="shared" si="2"/>
        <v>-0.12559965111208021</v>
      </c>
      <c r="K17" s="34" t="s">
        <v>154</v>
      </c>
      <c r="L17" s="35" t="s">
        <v>118</v>
      </c>
      <c r="M17" s="57" t="e">
        <f t="shared" si="3"/>
        <v>#DIV/0!</v>
      </c>
    </row>
    <row r="18" spans="1:13" ht="18.75" customHeight="1" x14ac:dyDescent="0.25">
      <c r="A18" s="59" t="s">
        <v>33</v>
      </c>
      <c r="B18" s="34" t="s">
        <v>155</v>
      </c>
      <c r="C18" s="34" t="s">
        <v>156</v>
      </c>
      <c r="D18" s="54">
        <f t="shared" si="0"/>
        <v>-8.3636363636363634E-2</v>
      </c>
      <c r="E18" s="34" t="s">
        <v>157</v>
      </c>
      <c r="F18" s="34" t="s">
        <v>158</v>
      </c>
      <c r="G18" s="54">
        <f t="shared" si="1"/>
        <v>-0.29295154185022027</v>
      </c>
      <c r="H18" s="34" t="s">
        <v>159</v>
      </c>
      <c r="I18" s="34" t="s">
        <v>160</v>
      </c>
      <c r="J18" s="54">
        <f t="shared" si="2"/>
        <v>-5.9037809320436991E-3</v>
      </c>
      <c r="K18" s="34" t="s">
        <v>161</v>
      </c>
      <c r="L18" s="35" t="s">
        <v>118</v>
      </c>
      <c r="M18" s="57" t="e">
        <f t="shared" si="3"/>
        <v>#DIV/0!</v>
      </c>
    </row>
    <row r="19" spans="1:13" ht="18.75" customHeight="1" x14ac:dyDescent="0.25">
      <c r="A19" s="37" t="s">
        <v>34</v>
      </c>
      <c r="B19" s="34" t="s">
        <v>162</v>
      </c>
      <c r="C19" s="34" t="s">
        <v>163</v>
      </c>
      <c r="D19" s="54">
        <f t="shared" si="0"/>
        <v>-5.4545454545454591E-2</v>
      </c>
      <c r="E19" s="34" t="s">
        <v>164</v>
      </c>
      <c r="F19" s="34" t="s">
        <v>165</v>
      </c>
      <c r="G19" s="54">
        <f t="shared" si="1"/>
        <v>-7.1174377224199351E-2</v>
      </c>
      <c r="H19" s="34" t="s">
        <v>166</v>
      </c>
      <c r="I19" s="34" t="s">
        <v>167</v>
      </c>
      <c r="J19" s="54">
        <f t="shared" si="2"/>
        <v>-0.4324507807196199</v>
      </c>
      <c r="K19" s="34" t="s">
        <v>168</v>
      </c>
      <c r="L19" s="35" t="s">
        <v>169</v>
      </c>
      <c r="M19" s="57">
        <f t="shared" si="3"/>
        <v>-0.65183426035872749</v>
      </c>
    </row>
    <row r="20" spans="1:13" ht="18.75" customHeight="1" x14ac:dyDescent="0.25">
      <c r="A20" s="59" t="s">
        <v>35</v>
      </c>
      <c r="B20" s="34" t="s">
        <v>83</v>
      </c>
      <c r="C20" s="34" t="s">
        <v>170</v>
      </c>
      <c r="D20" s="54">
        <f t="shared" si="0"/>
        <v>-0.27586206896551724</v>
      </c>
      <c r="E20" s="34" t="s">
        <v>134</v>
      </c>
      <c r="F20" s="34" t="s">
        <v>171</v>
      </c>
      <c r="G20" s="54">
        <f t="shared" si="1"/>
        <v>-0.70715835140997829</v>
      </c>
      <c r="H20" s="34" t="s">
        <v>172</v>
      </c>
      <c r="I20" s="34" t="s">
        <v>173</v>
      </c>
      <c r="J20" s="54">
        <f t="shared" si="2"/>
        <v>-0.33649289099526064</v>
      </c>
      <c r="K20" s="34" t="s">
        <v>174</v>
      </c>
      <c r="L20" s="35" t="s">
        <v>175</v>
      </c>
      <c r="M20" s="57">
        <f t="shared" si="3"/>
        <v>-0.27777777777777773</v>
      </c>
    </row>
    <row r="21" spans="1:13" ht="19.5" customHeight="1" x14ac:dyDescent="0.25">
      <c r="A21" s="37" t="s">
        <v>36</v>
      </c>
      <c r="B21" s="34" t="s">
        <v>176</v>
      </c>
      <c r="C21" s="34" t="s">
        <v>177</v>
      </c>
      <c r="D21" s="54">
        <f t="shared" si="0"/>
        <v>-0.10400000000000004</v>
      </c>
      <c r="E21" s="34" t="s">
        <v>178</v>
      </c>
      <c r="F21" s="34" t="s">
        <v>179</v>
      </c>
      <c r="G21" s="54">
        <f t="shared" si="1"/>
        <v>-0.20754716981132082</v>
      </c>
      <c r="H21" s="34" t="s">
        <v>117</v>
      </c>
      <c r="I21" s="34" t="s">
        <v>118</v>
      </c>
      <c r="J21" s="54" t="e">
        <f t="shared" si="2"/>
        <v>#DIV/0!</v>
      </c>
      <c r="K21" s="34" t="s">
        <v>180</v>
      </c>
      <c r="L21" s="35" t="s">
        <v>118</v>
      </c>
      <c r="M21" s="57" t="e">
        <f t="shared" si="3"/>
        <v>#DIV/0!</v>
      </c>
    </row>
    <row r="22" spans="1:13" ht="18.75" customHeight="1" x14ac:dyDescent="0.25">
      <c r="A22" s="59" t="s">
        <v>37</v>
      </c>
      <c r="B22" s="34" t="s">
        <v>181</v>
      </c>
      <c r="C22" s="34" t="s">
        <v>75</v>
      </c>
      <c r="D22" s="54">
        <f t="shared" si="0"/>
        <v>-0.20000000000000004</v>
      </c>
      <c r="E22" s="34" t="s">
        <v>182</v>
      </c>
      <c r="F22" s="34" t="s">
        <v>57</v>
      </c>
      <c r="G22" s="54">
        <f t="shared" si="1"/>
        <v>-0.24444444444444441</v>
      </c>
      <c r="H22" s="34" t="s">
        <v>183</v>
      </c>
      <c r="I22" s="34" t="s">
        <v>71</v>
      </c>
      <c r="J22" s="54">
        <f t="shared" si="2"/>
        <v>-0.35616438356164387</v>
      </c>
      <c r="K22" s="34" t="s">
        <v>184</v>
      </c>
      <c r="L22" s="35" t="s">
        <v>185</v>
      </c>
      <c r="M22" s="57">
        <f t="shared" si="3"/>
        <v>-0.32291666666666669</v>
      </c>
    </row>
    <row r="23" spans="1:13" ht="18.75" customHeight="1" x14ac:dyDescent="0.25">
      <c r="A23" s="37" t="s">
        <v>38</v>
      </c>
      <c r="B23" s="34" t="s">
        <v>186</v>
      </c>
      <c r="C23" s="34" t="s">
        <v>97</v>
      </c>
      <c r="D23" s="54">
        <f t="shared" si="0"/>
        <v>-7.999999999999996E-2</v>
      </c>
      <c r="E23" s="34" t="s">
        <v>187</v>
      </c>
      <c r="F23" s="34" t="s">
        <v>188</v>
      </c>
      <c r="G23" s="54">
        <f t="shared" si="1"/>
        <v>-0.49758454106280187</v>
      </c>
      <c r="H23" s="34" t="s">
        <v>189</v>
      </c>
      <c r="I23" s="34" t="s">
        <v>190</v>
      </c>
      <c r="J23" s="54">
        <f t="shared" si="2"/>
        <v>-2.0311442112389909E-2</v>
      </c>
      <c r="K23" s="34" t="s">
        <v>146</v>
      </c>
      <c r="L23" s="35" t="s">
        <v>191</v>
      </c>
      <c r="M23" s="57">
        <f t="shared" si="3"/>
        <v>2.0771042713567835</v>
      </c>
    </row>
    <row r="24" spans="1:13" ht="18.75" customHeight="1" x14ac:dyDescent="0.25">
      <c r="A24" s="59" t="s">
        <v>39</v>
      </c>
      <c r="B24" s="34" t="s">
        <v>82</v>
      </c>
      <c r="C24" s="34" t="s">
        <v>192</v>
      </c>
      <c r="D24" s="54">
        <f t="shared" si="0"/>
        <v>-5.2631578947368467E-2</v>
      </c>
      <c r="E24" s="34" t="s">
        <v>193</v>
      </c>
      <c r="F24" s="34" t="s">
        <v>194</v>
      </c>
      <c r="G24" s="54">
        <f t="shared" si="1"/>
        <v>-8.928571428571435E-3</v>
      </c>
      <c r="H24" s="34" t="s">
        <v>195</v>
      </c>
      <c r="I24" s="34" t="s">
        <v>196</v>
      </c>
      <c r="J24" s="54">
        <f t="shared" si="2"/>
        <v>-5.8685446009388419E-3</v>
      </c>
      <c r="K24" s="34" t="s">
        <v>197</v>
      </c>
      <c r="L24" s="35" t="s">
        <v>198</v>
      </c>
      <c r="M24" s="57">
        <f t="shared" si="3"/>
        <v>-9.6515189139971827E-2</v>
      </c>
    </row>
    <row r="25" spans="1:13" ht="18.75" customHeight="1" x14ac:dyDescent="0.25">
      <c r="A25" s="37" t="s">
        <v>40</v>
      </c>
      <c r="B25" s="34" t="s">
        <v>56</v>
      </c>
      <c r="C25" s="34" t="s">
        <v>56</v>
      </c>
      <c r="D25" s="54">
        <f t="shared" si="0"/>
        <v>0</v>
      </c>
      <c r="E25" s="34" t="s">
        <v>199</v>
      </c>
      <c r="F25" s="34" t="s">
        <v>200</v>
      </c>
      <c r="G25" s="54">
        <f t="shared" si="1"/>
        <v>-0.2580645161290322</v>
      </c>
      <c r="H25" s="34" t="s">
        <v>201</v>
      </c>
      <c r="I25" s="34" t="s">
        <v>113</v>
      </c>
      <c r="J25" s="54">
        <f t="shared" si="2"/>
        <v>-8.2018927444794887E-2</v>
      </c>
      <c r="K25" s="34" t="s">
        <v>202</v>
      </c>
      <c r="L25" s="35" t="s">
        <v>203</v>
      </c>
      <c r="M25" s="57">
        <f t="shared" si="3"/>
        <v>-0.41352483542788748</v>
      </c>
    </row>
    <row r="26" spans="1:13" ht="18.75" customHeight="1" x14ac:dyDescent="0.25">
      <c r="A26" s="59" t="s">
        <v>41</v>
      </c>
      <c r="B26" s="34" t="s">
        <v>204</v>
      </c>
      <c r="C26" s="34" t="s">
        <v>204</v>
      </c>
      <c r="D26" s="54">
        <f t="shared" si="0"/>
        <v>0</v>
      </c>
      <c r="E26" s="34" t="s">
        <v>105</v>
      </c>
      <c r="F26" s="34" t="s">
        <v>97</v>
      </c>
      <c r="G26" s="54">
        <f t="shared" si="1"/>
        <v>-0.36</v>
      </c>
      <c r="H26" s="34" t="s">
        <v>205</v>
      </c>
      <c r="I26" s="34" t="s">
        <v>206</v>
      </c>
      <c r="J26" s="54">
        <f t="shared" si="2"/>
        <v>-0.53846153846153844</v>
      </c>
      <c r="K26" s="34" t="s">
        <v>207</v>
      </c>
      <c r="L26" s="35" t="s">
        <v>208</v>
      </c>
      <c r="M26" s="57">
        <f t="shared" si="3"/>
        <v>-0.13905579399141638</v>
      </c>
    </row>
    <row r="27" spans="1:13" ht="18.75" customHeight="1" x14ac:dyDescent="0.25">
      <c r="A27" s="37" t="s">
        <v>42</v>
      </c>
      <c r="B27" s="34" t="s">
        <v>204</v>
      </c>
      <c r="C27" s="34" t="s">
        <v>181</v>
      </c>
      <c r="D27" s="54">
        <f t="shared" si="0"/>
        <v>-0.25000000000000006</v>
      </c>
      <c r="E27" s="34" t="s">
        <v>97</v>
      </c>
      <c r="F27" s="34" t="s">
        <v>209</v>
      </c>
      <c r="G27" s="54">
        <f t="shared" si="1"/>
        <v>-3.8461538461538491E-2</v>
      </c>
      <c r="H27" s="34" t="s">
        <v>164</v>
      </c>
      <c r="I27" s="34" t="s">
        <v>210</v>
      </c>
      <c r="J27" s="54">
        <f t="shared" si="2"/>
        <v>0.10593220338983052</v>
      </c>
      <c r="K27" s="34" t="s">
        <v>211</v>
      </c>
      <c r="L27" s="35" t="s">
        <v>212</v>
      </c>
      <c r="M27" s="57">
        <f t="shared" si="3"/>
        <v>8.197989172467135E-2</v>
      </c>
    </row>
    <row r="28" spans="1:13" ht="18.75" customHeight="1" x14ac:dyDescent="0.25">
      <c r="A28" s="59" t="s">
        <v>43</v>
      </c>
      <c r="B28" s="34" t="s">
        <v>75</v>
      </c>
      <c r="C28" s="34" t="s">
        <v>75</v>
      </c>
      <c r="D28" s="54">
        <f t="shared" si="0"/>
        <v>0</v>
      </c>
      <c r="E28" s="34" t="s">
        <v>213</v>
      </c>
      <c r="F28" s="34" t="s">
        <v>98</v>
      </c>
      <c r="G28" s="54">
        <f t="shared" si="1"/>
        <v>7.1428571428571286E-2</v>
      </c>
      <c r="H28" s="34" t="s">
        <v>214</v>
      </c>
      <c r="I28" s="34" t="s">
        <v>215</v>
      </c>
      <c r="J28" s="54">
        <f t="shared" si="2"/>
        <v>-0.29844961240310075</v>
      </c>
      <c r="K28" s="34" t="s">
        <v>216</v>
      </c>
      <c r="L28" s="35" t="s">
        <v>217</v>
      </c>
      <c r="M28" s="57">
        <f t="shared" si="3"/>
        <v>6.5134099616858204E-2</v>
      </c>
    </row>
    <row r="29" spans="1:13" x14ac:dyDescent="0.25">
      <c r="A29" s="37" t="s">
        <v>44</v>
      </c>
      <c r="B29" s="34" t="s">
        <v>218</v>
      </c>
      <c r="C29" s="34" t="s">
        <v>219</v>
      </c>
      <c r="D29" s="54">
        <f t="shared" si="0"/>
        <v>-0.33875598086124398</v>
      </c>
      <c r="E29" s="34" t="s">
        <v>220</v>
      </c>
      <c r="F29" s="34" t="s">
        <v>221</v>
      </c>
      <c r="G29" s="54">
        <f t="shared" si="1"/>
        <v>-3.360488798370679E-2</v>
      </c>
      <c r="H29" s="34" t="s">
        <v>222</v>
      </c>
      <c r="I29" s="34" t="s">
        <v>223</v>
      </c>
      <c r="J29" s="54">
        <f t="shared" si="2"/>
        <v>1.9397932107237534E-2</v>
      </c>
      <c r="K29" s="34" t="s">
        <v>224</v>
      </c>
      <c r="L29" s="35" t="s">
        <v>118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32"/>
  <sheetViews>
    <sheetView topLeftCell="A5" workbookViewId="0"/>
  </sheetViews>
  <sheetFormatPr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45</v>
      </c>
      <c r="B1" s="67" t="s">
        <v>2</v>
      </c>
      <c r="C1" s="64"/>
      <c r="D1" s="51"/>
      <c r="E1" s="67" t="s">
        <v>3</v>
      </c>
      <c r="F1" s="64"/>
      <c r="G1" s="51"/>
      <c r="H1" s="67" t="s">
        <v>4</v>
      </c>
      <c r="I1" s="64"/>
      <c r="J1" s="51"/>
      <c r="K1" s="67" t="s">
        <v>5</v>
      </c>
      <c r="L1" s="64"/>
      <c r="M1" s="56"/>
    </row>
    <row r="2" spans="1:13" ht="19.5" customHeight="1" x14ac:dyDescent="0.25">
      <c r="A2" s="45" t="s">
        <v>46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6</v>
      </c>
      <c r="B3" s="49" t="s">
        <v>47</v>
      </c>
      <c r="C3" s="49" t="s">
        <v>48</v>
      </c>
      <c r="D3" s="53" t="s">
        <v>9</v>
      </c>
      <c r="E3" s="49" t="s">
        <v>49</v>
      </c>
      <c r="F3" s="49" t="s">
        <v>50</v>
      </c>
      <c r="G3" s="53" t="s">
        <v>12</v>
      </c>
      <c r="H3" s="49" t="s">
        <v>51</v>
      </c>
      <c r="I3" s="49" t="s">
        <v>52</v>
      </c>
      <c r="J3" s="53" t="s">
        <v>15</v>
      </c>
      <c r="K3" s="49" t="s">
        <v>53</v>
      </c>
      <c r="L3" s="50" t="s">
        <v>54</v>
      </c>
      <c r="M3" s="58" t="s">
        <v>18</v>
      </c>
    </row>
    <row r="4" spans="1:13" ht="19.5" customHeight="1" x14ac:dyDescent="0.25">
      <c r="A4" s="37" t="s">
        <v>19</v>
      </c>
      <c r="B4" s="34" t="s">
        <v>56</v>
      </c>
      <c r="C4" s="34" t="s">
        <v>255</v>
      </c>
      <c r="D4" s="54">
        <f t="shared" ref="D4:D29" si="0">IF(OR(B4="", B4=0, C4="", C4=0), "", (B4-C4)/C4)</f>
        <v>-0.14285714285714296</v>
      </c>
      <c r="E4" s="34" t="s">
        <v>76</v>
      </c>
      <c r="F4" s="34" t="s">
        <v>256</v>
      </c>
      <c r="G4" s="54">
        <f t="shared" ref="G4:G29" si="1">IF(OR(E4="", E4=0, F4="", F4=0), "", (E4-F4)/F4)</f>
        <v>-6.3829787234042493E-2</v>
      </c>
      <c r="H4" s="34" t="s">
        <v>257</v>
      </c>
      <c r="I4" s="34" t="s">
        <v>113</v>
      </c>
      <c r="J4" s="54">
        <f t="shared" ref="J4:J29" si="2">IF(OR(H4="", H4=0, I4="", I4=0), "", (H4-I4)/I4)</f>
        <v>-0.20820189274447953</v>
      </c>
      <c r="K4" s="34" t="s">
        <v>258</v>
      </c>
      <c r="L4" s="35" t="s">
        <v>259</v>
      </c>
      <c r="M4" s="57">
        <f t="shared" ref="M4:M29" si="3">IF(OR(K4="", K4=0, L4="", L4=0), "", (K4-L4)/L4)</f>
        <v>-0.21410256410256409</v>
      </c>
    </row>
    <row r="5" spans="1:13" ht="19.5" customHeight="1" x14ac:dyDescent="0.25">
      <c r="A5" s="37" t="s">
        <v>20</v>
      </c>
      <c r="B5" s="34" t="s">
        <v>55</v>
      </c>
      <c r="C5" s="34" t="s">
        <v>229</v>
      </c>
      <c r="D5" s="54">
        <f t="shared" si="0"/>
        <v>-0.27272727272727271</v>
      </c>
      <c r="E5" s="34" t="s">
        <v>260</v>
      </c>
      <c r="F5" s="34" t="s">
        <v>63</v>
      </c>
      <c r="G5" s="54">
        <f t="shared" si="1"/>
        <v>-2.0000000000000018E-2</v>
      </c>
      <c r="H5" s="34" t="s">
        <v>71</v>
      </c>
      <c r="I5" s="34" t="s">
        <v>261</v>
      </c>
      <c r="J5" s="54">
        <f t="shared" si="2"/>
        <v>-0.16091954022988508</v>
      </c>
      <c r="K5" s="34" t="s">
        <v>262</v>
      </c>
      <c r="L5" s="35" t="s">
        <v>263</v>
      </c>
      <c r="M5" s="57">
        <f t="shared" si="3"/>
        <v>-0.13627173473513954</v>
      </c>
    </row>
    <row r="6" spans="1:13" ht="19.5" customHeight="1" x14ac:dyDescent="0.25">
      <c r="A6" s="59" t="s">
        <v>21</v>
      </c>
      <c r="B6" s="34" t="s">
        <v>55</v>
      </c>
      <c r="C6" s="34" t="s">
        <v>68</v>
      </c>
      <c r="D6" s="54">
        <f t="shared" si="0"/>
        <v>-0.33333333333333331</v>
      </c>
      <c r="E6" s="34" t="s">
        <v>264</v>
      </c>
      <c r="F6" s="34" t="s">
        <v>69</v>
      </c>
      <c r="G6" s="54">
        <f t="shared" si="1"/>
        <v>-1.6666666666666684E-2</v>
      </c>
      <c r="H6" s="34" t="s">
        <v>265</v>
      </c>
      <c r="I6" s="34" t="s">
        <v>225</v>
      </c>
      <c r="J6" s="54">
        <f t="shared" si="2"/>
        <v>-0.15882352941176472</v>
      </c>
      <c r="K6" s="34" t="s">
        <v>266</v>
      </c>
      <c r="L6" s="35" t="s">
        <v>267</v>
      </c>
      <c r="M6" s="57">
        <f t="shared" si="3"/>
        <v>0.11001410437235547</v>
      </c>
    </row>
    <row r="7" spans="1:13" ht="19.5" customHeight="1" x14ac:dyDescent="0.25">
      <c r="A7" s="37" t="s">
        <v>22</v>
      </c>
      <c r="B7" s="34" t="s">
        <v>181</v>
      </c>
      <c r="C7" s="34" t="s">
        <v>75</v>
      </c>
      <c r="D7" s="54">
        <f t="shared" si="0"/>
        <v>-0.20000000000000004</v>
      </c>
      <c r="E7" s="34" t="s">
        <v>76</v>
      </c>
      <c r="F7" s="34" t="s">
        <v>77</v>
      </c>
      <c r="G7" s="54">
        <f t="shared" si="1"/>
        <v>-0.27868852459016391</v>
      </c>
      <c r="H7" s="34" t="s">
        <v>248</v>
      </c>
      <c r="I7" s="34" t="s">
        <v>226</v>
      </c>
      <c r="J7" s="54">
        <f t="shared" si="2"/>
        <v>-0.12765957446808521</v>
      </c>
      <c r="K7" s="34" t="s">
        <v>268</v>
      </c>
      <c r="L7" s="35" t="s">
        <v>269</v>
      </c>
      <c r="M7" s="57">
        <f t="shared" si="3"/>
        <v>-9.4715852442672027E-2</v>
      </c>
    </row>
    <row r="8" spans="1:13" ht="19.5" customHeight="1" x14ac:dyDescent="0.25">
      <c r="A8" s="59" t="s">
        <v>23</v>
      </c>
      <c r="B8" s="34" t="s">
        <v>82</v>
      </c>
      <c r="C8" s="34" t="s">
        <v>227</v>
      </c>
      <c r="D8" s="54">
        <f t="shared" si="0"/>
        <v>-0.10000000000000009</v>
      </c>
      <c r="E8" s="34" t="s">
        <v>270</v>
      </c>
      <c r="F8" s="34" t="s">
        <v>228</v>
      </c>
      <c r="G8" s="54">
        <f t="shared" si="1"/>
        <v>-0.37795275590551181</v>
      </c>
      <c r="H8" s="34" t="s">
        <v>271</v>
      </c>
      <c r="I8" s="34" t="s">
        <v>272</v>
      </c>
      <c r="J8" s="54">
        <f t="shared" si="2"/>
        <v>-0.31293706293706286</v>
      </c>
      <c r="K8" s="34" t="s">
        <v>273</v>
      </c>
      <c r="L8" s="35" t="s">
        <v>274</v>
      </c>
      <c r="M8" s="57">
        <f t="shared" si="3"/>
        <v>-0.20000000000000007</v>
      </c>
    </row>
    <row r="9" spans="1:13" ht="19.5" customHeight="1" x14ac:dyDescent="0.25">
      <c r="A9" s="37" t="s">
        <v>24</v>
      </c>
      <c r="B9" s="34" t="s">
        <v>275</v>
      </c>
      <c r="C9" s="34" t="s">
        <v>90</v>
      </c>
      <c r="D9" s="54">
        <f t="shared" si="0"/>
        <v>-0.10000000000000009</v>
      </c>
      <c r="E9" s="34" t="s">
        <v>235</v>
      </c>
      <c r="F9" s="34" t="s">
        <v>231</v>
      </c>
      <c r="G9" s="54">
        <f t="shared" si="1"/>
        <v>0.21839080459770122</v>
      </c>
      <c r="H9" s="34" t="s">
        <v>276</v>
      </c>
      <c r="I9" s="34" t="s">
        <v>232</v>
      </c>
      <c r="J9" s="54">
        <f t="shared" si="2"/>
        <v>3.9867109634551534E-2</v>
      </c>
      <c r="K9" s="34" t="s">
        <v>277</v>
      </c>
      <c r="L9" s="35" t="s">
        <v>278</v>
      </c>
      <c r="M9" s="57">
        <f t="shared" si="3"/>
        <v>8.6115992970123026E-2</v>
      </c>
    </row>
    <row r="10" spans="1:13" ht="19.5" customHeight="1" x14ac:dyDescent="0.25">
      <c r="A10" s="59" t="s">
        <v>25</v>
      </c>
      <c r="B10" s="34" t="s">
        <v>209</v>
      </c>
      <c r="C10" s="34" t="s">
        <v>98</v>
      </c>
      <c r="D10" s="54">
        <f t="shared" si="0"/>
        <v>-7.142857142857148E-2</v>
      </c>
      <c r="E10" s="34" t="s">
        <v>233</v>
      </c>
      <c r="F10" s="34" t="s">
        <v>238</v>
      </c>
      <c r="G10" s="54">
        <f t="shared" si="1"/>
        <v>-6.5040650406504127E-2</v>
      </c>
      <c r="H10" s="34" t="s">
        <v>279</v>
      </c>
      <c r="I10" s="34" t="s">
        <v>234</v>
      </c>
      <c r="J10" s="54">
        <f t="shared" si="2"/>
        <v>-0.12539184952978052</v>
      </c>
      <c r="K10" s="34" t="s">
        <v>280</v>
      </c>
      <c r="L10" s="35" t="s">
        <v>281</v>
      </c>
      <c r="M10" s="57">
        <f t="shared" si="3"/>
        <v>-0.11240451073117498</v>
      </c>
    </row>
    <row r="11" spans="1:13" ht="19.5" customHeight="1" x14ac:dyDescent="0.25">
      <c r="A11" s="37" t="s">
        <v>26</v>
      </c>
      <c r="B11" s="34" t="s">
        <v>282</v>
      </c>
      <c r="C11" s="34" t="s">
        <v>283</v>
      </c>
      <c r="D11" s="54">
        <f t="shared" si="0"/>
        <v>-7.142857142857148E-2</v>
      </c>
      <c r="E11" s="34" t="s">
        <v>284</v>
      </c>
      <c r="F11" s="34" t="s">
        <v>230</v>
      </c>
      <c r="G11" s="54">
        <f t="shared" si="1"/>
        <v>2.9411764705882377E-2</v>
      </c>
      <c r="H11" s="34" t="s">
        <v>285</v>
      </c>
      <c r="I11" s="34" t="s">
        <v>286</v>
      </c>
      <c r="J11" s="54">
        <f t="shared" si="2"/>
        <v>-0.13419913419913415</v>
      </c>
      <c r="K11" s="34" t="s">
        <v>287</v>
      </c>
      <c r="L11" s="35" t="s">
        <v>288</v>
      </c>
      <c r="M11" s="57">
        <f t="shared" si="3"/>
        <v>-0.16029593094944514</v>
      </c>
    </row>
    <row r="12" spans="1:13" ht="19.5" customHeight="1" x14ac:dyDescent="0.25">
      <c r="A12" s="59" t="s">
        <v>27</v>
      </c>
      <c r="B12" s="34" t="s">
        <v>242</v>
      </c>
      <c r="C12" s="34" t="s">
        <v>205</v>
      </c>
      <c r="D12" s="54">
        <f t="shared" si="0"/>
        <v>-0.39999999999999997</v>
      </c>
      <c r="E12" s="34" t="s">
        <v>289</v>
      </c>
      <c r="F12" s="34" t="s">
        <v>236</v>
      </c>
      <c r="G12" s="54">
        <f t="shared" si="1"/>
        <v>-0.23456790123456783</v>
      </c>
      <c r="H12" s="34" t="s">
        <v>290</v>
      </c>
      <c r="I12" s="34" t="s">
        <v>291</v>
      </c>
      <c r="J12" s="54">
        <f t="shared" si="2"/>
        <v>0.13562653562653551</v>
      </c>
      <c r="K12" s="34" t="s">
        <v>292</v>
      </c>
      <c r="L12" s="35" t="s">
        <v>118</v>
      </c>
      <c r="M12" s="57" t="e">
        <f t="shared" si="3"/>
        <v>#DIV/0!</v>
      </c>
    </row>
    <row r="13" spans="1:13" ht="19.5" customHeight="1" x14ac:dyDescent="0.25">
      <c r="A13" s="37" t="s">
        <v>28</v>
      </c>
      <c r="B13" s="34" t="s">
        <v>293</v>
      </c>
      <c r="C13" s="34" t="s">
        <v>120</v>
      </c>
      <c r="D13" s="54">
        <f t="shared" si="0"/>
        <v>-0.10000000000000009</v>
      </c>
      <c r="E13" s="34" t="s">
        <v>114</v>
      </c>
      <c r="F13" s="34" t="s">
        <v>294</v>
      </c>
      <c r="G13" s="54">
        <f t="shared" si="1"/>
        <v>-5.7603686635944701E-2</v>
      </c>
      <c r="H13" s="34" t="s">
        <v>295</v>
      </c>
      <c r="I13" s="34" t="s">
        <v>296</v>
      </c>
      <c r="J13" s="54">
        <f t="shared" si="2"/>
        <v>-0.26054216867469876</v>
      </c>
      <c r="K13" s="34" t="s">
        <v>297</v>
      </c>
      <c r="L13" s="35" t="s">
        <v>118</v>
      </c>
      <c r="M13" s="57" t="e">
        <f t="shared" si="3"/>
        <v>#DIV/0!</v>
      </c>
    </row>
    <row r="14" spans="1:13" ht="19.5" customHeight="1" x14ac:dyDescent="0.25">
      <c r="A14" s="59" t="s">
        <v>29</v>
      </c>
      <c r="B14" s="34" t="s">
        <v>298</v>
      </c>
      <c r="C14" s="34" t="s">
        <v>237</v>
      </c>
      <c r="D14" s="54">
        <f t="shared" si="0"/>
        <v>-0.58245614035087723</v>
      </c>
      <c r="E14" s="34" t="s">
        <v>299</v>
      </c>
      <c r="F14" s="34" t="s">
        <v>300</v>
      </c>
      <c r="G14" s="54">
        <f t="shared" si="1"/>
        <v>-2.6714158504007185E-2</v>
      </c>
      <c r="H14" s="34" t="s">
        <v>301</v>
      </c>
      <c r="I14" s="34" t="s">
        <v>302</v>
      </c>
      <c r="J14" s="54">
        <f t="shared" si="2"/>
        <v>7.4698538042898615E-3</v>
      </c>
      <c r="K14" s="34" t="s">
        <v>303</v>
      </c>
      <c r="L14" s="35" t="s">
        <v>118</v>
      </c>
      <c r="M14" s="57" t="e">
        <f t="shared" si="3"/>
        <v>#DIV/0!</v>
      </c>
    </row>
    <row r="15" spans="1:13" ht="19.5" customHeight="1" x14ac:dyDescent="0.25">
      <c r="A15" s="37" t="s">
        <v>30</v>
      </c>
      <c r="B15" s="34" t="s">
        <v>100</v>
      </c>
      <c r="C15" s="34" t="s">
        <v>304</v>
      </c>
      <c r="D15" s="54">
        <f t="shared" si="0"/>
        <v>-6.153846153846159E-2</v>
      </c>
      <c r="E15" s="34" t="s">
        <v>150</v>
      </c>
      <c r="F15" s="34" t="s">
        <v>239</v>
      </c>
      <c r="G15" s="54">
        <f t="shared" si="1"/>
        <v>-0.12249443207126955</v>
      </c>
      <c r="H15" s="34" t="s">
        <v>305</v>
      </c>
      <c r="I15" s="34" t="s">
        <v>306</v>
      </c>
      <c r="J15" s="54">
        <f t="shared" si="2"/>
        <v>-0.4867424242424242</v>
      </c>
      <c r="K15" s="34" t="s">
        <v>307</v>
      </c>
      <c r="L15" s="35" t="s">
        <v>308</v>
      </c>
      <c r="M15" s="57">
        <f t="shared" si="3"/>
        <v>-0.31218292247231144</v>
      </c>
    </row>
    <row r="16" spans="1:13" ht="19.5" customHeight="1" x14ac:dyDescent="0.25">
      <c r="A16" s="59" t="s">
        <v>31</v>
      </c>
      <c r="B16" s="34" t="s">
        <v>309</v>
      </c>
      <c r="C16" s="34" t="s">
        <v>240</v>
      </c>
      <c r="D16" s="54">
        <f t="shared" si="0"/>
        <v>-5.5555555555555455E-2</v>
      </c>
      <c r="E16" s="34" t="s">
        <v>310</v>
      </c>
      <c r="F16" s="34" t="s">
        <v>311</v>
      </c>
      <c r="G16" s="54">
        <f t="shared" si="1"/>
        <v>-0.22403258655804481</v>
      </c>
      <c r="H16" s="34" t="s">
        <v>312</v>
      </c>
      <c r="I16" s="34" t="s">
        <v>313</v>
      </c>
      <c r="J16" s="54">
        <f t="shared" si="2"/>
        <v>-0.34134936539746163</v>
      </c>
      <c r="K16" s="34" t="s">
        <v>314</v>
      </c>
      <c r="L16" s="35" t="s">
        <v>315</v>
      </c>
      <c r="M16" s="57">
        <f t="shared" si="3"/>
        <v>0.51266671928024621</v>
      </c>
    </row>
    <row r="17" spans="1:13" ht="19.5" customHeight="1" x14ac:dyDescent="0.25">
      <c r="A17" s="37" t="s">
        <v>32</v>
      </c>
      <c r="B17" s="34" t="s">
        <v>205</v>
      </c>
      <c r="C17" s="34" t="s">
        <v>316</v>
      </c>
      <c r="D17" s="54">
        <f t="shared" si="0"/>
        <v>-8.1632653061224456E-2</v>
      </c>
      <c r="E17" s="34" t="s">
        <v>317</v>
      </c>
      <c r="F17" s="34" t="s">
        <v>241</v>
      </c>
      <c r="G17" s="54">
        <f t="shared" si="1"/>
        <v>-3.9603960396039639E-2</v>
      </c>
      <c r="H17" s="34" t="s">
        <v>318</v>
      </c>
      <c r="I17" s="34" t="s">
        <v>319</v>
      </c>
      <c r="J17" s="54">
        <f t="shared" si="2"/>
        <v>-5.4185022026431738E-2</v>
      </c>
      <c r="K17" s="34" t="s">
        <v>320</v>
      </c>
      <c r="L17" s="35" t="s">
        <v>118</v>
      </c>
      <c r="M17" s="57" t="e">
        <f t="shared" si="3"/>
        <v>#DIV/0!</v>
      </c>
    </row>
    <row r="18" spans="1:13" ht="18.75" customHeight="1" x14ac:dyDescent="0.25">
      <c r="A18" s="59" t="s">
        <v>33</v>
      </c>
      <c r="B18" s="34" t="s">
        <v>321</v>
      </c>
      <c r="C18" s="34" t="s">
        <v>322</v>
      </c>
      <c r="D18" s="54">
        <f t="shared" si="0"/>
        <v>-7.1428571428571411E-2</v>
      </c>
      <c r="E18" s="34" t="s">
        <v>323</v>
      </c>
      <c r="F18" s="34" t="s">
        <v>324</v>
      </c>
      <c r="G18" s="54">
        <f t="shared" si="1"/>
        <v>-0.3010573177518085</v>
      </c>
      <c r="H18" s="34" t="s">
        <v>325</v>
      </c>
      <c r="I18" s="34" t="s">
        <v>326</v>
      </c>
      <c r="J18" s="54">
        <f t="shared" si="2"/>
        <v>-1.7639593908629448E-2</v>
      </c>
      <c r="K18" s="34" t="s">
        <v>327</v>
      </c>
      <c r="L18" s="35" t="s">
        <v>118</v>
      </c>
      <c r="M18" s="57" t="e">
        <f t="shared" si="3"/>
        <v>#DIV/0!</v>
      </c>
    </row>
    <row r="19" spans="1:13" ht="18.75" customHeight="1" x14ac:dyDescent="0.25">
      <c r="A19" s="37" t="s">
        <v>34</v>
      </c>
      <c r="B19" s="34" t="s">
        <v>260</v>
      </c>
      <c r="C19" s="34" t="s">
        <v>242</v>
      </c>
      <c r="D19" s="54">
        <f t="shared" si="0"/>
        <v>-9.2592592592592671E-2</v>
      </c>
      <c r="E19" s="34" t="s">
        <v>328</v>
      </c>
      <c r="F19" s="34" t="s">
        <v>243</v>
      </c>
      <c r="G19" s="54">
        <f t="shared" si="1"/>
        <v>-8.2733812949640287E-2</v>
      </c>
      <c r="H19" s="34" t="s">
        <v>329</v>
      </c>
      <c r="I19" s="34" t="s">
        <v>330</v>
      </c>
      <c r="J19" s="54">
        <f t="shared" si="2"/>
        <v>-0.19684499314128939</v>
      </c>
      <c r="K19" s="34" t="s">
        <v>331</v>
      </c>
      <c r="L19" s="35" t="s">
        <v>332</v>
      </c>
      <c r="M19" s="57">
        <f t="shared" si="3"/>
        <v>-0.59331986361914379</v>
      </c>
    </row>
    <row r="20" spans="1:13" ht="18.75" customHeight="1" x14ac:dyDescent="0.25">
      <c r="A20" s="59" t="s">
        <v>35</v>
      </c>
      <c r="B20" s="34" t="s">
        <v>227</v>
      </c>
      <c r="C20" s="34" t="s">
        <v>98</v>
      </c>
      <c r="D20" s="54">
        <f t="shared" si="0"/>
        <v>-0.28571428571428575</v>
      </c>
      <c r="E20" s="34" t="s">
        <v>333</v>
      </c>
      <c r="F20" s="34" t="s">
        <v>245</v>
      </c>
      <c r="G20" s="54">
        <f t="shared" si="1"/>
        <v>-0.71052631578947356</v>
      </c>
      <c r="H20" s="34" t="s">
        <v>334</v>
      </c>
      <c r="I20" s="34" t="s">
        <v>61</v>
      </c>
      <c r="J20" s="54">
        <f t="shared" si="2"/>
        <v>-0.34477254588986422</v>
      </c>
      <c r="K20" s="34" t="s">
        <v>335</v>
      </c>
      <c r="L20" s="35" t="s">
        <v>336</v>
      </c>
      <c r="M20" s="57">
        <f t="shared" si="3"/>
        <v>-0.28645398363120095</v>
      </c>
    </row>
    <row r="21" spans="1:13" ht="19.5" customHeight="1" x14ac:dyDescent="0.25">
      <c r="A21" s="37" t="s">
        <v>36</v>
      </c>
      <c r="B21" s="34" t="s">
        <v>337</v>
      </c>
      <c r="C21" s="34" t="s">
        <v>338</v>
      </c>
      <c r="D21" s="54">
        <f t="shared" si="0"/>
        <v>-0.22538860103626934</v>
      </c>
      <c r="E21" s="34" t="s">
        <v>339</v>
      </c>
      <c r="F21" s="34" t="s">
        <v>340</v>
      </c>
      <c r="G21" s="54">
        <f t="shared" si="1"/>
        <v>-0.21739130434782603</v>
      </c>
      <c r="H21" s="34" t="s">
        <v>292</v>
      </c>
      <c r="I21" s="34" t="s">
        <v>118</v>
      </c>
      <c r="J21" s="54" t="e">
        <f t="shared" si="2"/>
        <v>#DIV/0!</v>
      </c>
      <c r="K21" s="34" t="s">
        <v>341</v>
      </c>
      <c r="L21" s="35" t="s">
        <v>118</v>
      </c>
      <c r="M21" s="57" t="e">
        <f t="shared" si="3"/>
        <v>#DIV/0!</v>
      </c>
    </row>
    <row r="22" spans="1:13" ht="18.75" customHeight="1" x14ac:dyDescent="0.25">
      <c r="A22" s="59" t="s">
        <v>37</v>
      </c>
      <c r="B22" s="34" t="s">
        <v>181</v>
      </c>
      <c r="C22" s="34" t="s">
        <v>75</v>
      </c>
      <c r="D22" s="54">
        <f t="shared" si="0"/>
        <v>-0.20000000000000004</v>
      </c>
      <c r="E22" s="34" t="s">
        <v>342</v>
      </c>
      <c r="F22" s="34" t="s">
        <v>76</v>
      </c>
      <c r="G22" s="54">
        <f t="shared" si="1"/>
        <v>-0.24999999999999997</v>
      </c>
      <c r="H22" s="34" t="s">
        <v>343</v>
      </c>
      <c r="I22" s="34" t="s">
        <v>246</v>
      </c>
      <c r="J22" s="54">
        <f t="shared" si="2"/>
        <v>-0.36332179930795849</v>
      </c>
      <c r="K22" s="34" t="s">
        <v>108</v>
      </c>
      <c r="L22" s="35" t="s">
        <v>219</v>
      </c>
      <c r="M22" s="57">
        <f t="shared" si="3"/>
        <v>-0.33014354066985641</v>
      </c>
    </row>
    <row r="23" spans="1:13" ht="18.75" customHeight="1" x14ac:dyDescent="0.25">
      <c r="A23" s="37" t="s">
        <v>38</v>
      </c>
      <c r="B23" s="34" t="s">
        <v>186</v>
      </c>
      <c r="C23" s="34" t="s">
        <v>247</v>
      </c>
      <c r="D23" s="54">
        <f t="shared" si="0"/>
        <v>-4.1666666666666588E-2</v>
      </c>
      <c r="E23" s="34" t="s">
        <v>344</v>
      </c>
      <c r="F23" s="34" t="s">
        <v>248</v>
      </c>
      <c r="G23" s="54">
        <f t="shared" si="1"/>
        <v>-0.50487804878048781</v>
      </c>
      <c r="H23" s="34" t="s">
        <v>345</v>
      </c>
      <c r="I23" s="34" t="s">
        <v>346</v>
      </c>
      <c r="J23" s="54">
        <f t="shared" si="2"/>
        <v>-3.2147742818057379E-2</v>
      </c>
      <c r="K23" s="34" t="s">
        <v>314</v>
      </c>
      <c r="L23" s="35" t="s">
        <v>347</v>
      </c>
      <c r="M23" s="57">
        <f t="shared" si="3"/>
        <v>2.0404505076142132</v>
      </c>
    </row>
    <row r="24" spans="1:13" ht="18.75" customHeight="1" x14ac:dyDescent="0.25">
      <c r="A24" s="59" t="s">
        <v>39</v>
      </c>
      <c r="B24" s="34" t="s">
        <v>192</v>
      </c>
      <c r="C24" s="34" t="s">
        <v>348</v>
      </c>
      <c r="D24" s="54">
        <f t="shared" si="0"/>
        <v>-0.38709677419354838</v>
      </c>
      <c r="E24" s="34" t="s">
        <v>349</v>
      </c>
      <c r="F24" s="34" t="s">
        <v>193</v>
      </c>
      <c r="G24" s="54">
        <f t="shared" si="1"/>
        <v>-2.7027027027027049E-2</v>
      </c>
      <c r="H24" s="34" t="s">
        <v>244</v>
      </c>
      <c r="I24" s="34" t="s">
        <v>249</v>
      </c>
      <c r="J24" s="54">
        <f t="shared" si="2"/>
        <v>-1.7772511848341277E-2</v>
      </c>
      <c r="K24" s="34" t="s">
        <v>350</v>
      </c>
      <c r="L24" s="35" t="s">
        <v>351</v>
      </c>
      <c r="M24" s="57">
        <f t="shared" si="3"/>
        <v>-0.10716675029269107</v>
      </c>
    </row>
    <row r="25" spans="1:13" ht="18.75" customHeight="1" x14ac:dyDescent="0.25">
      <c r="A25" s="37" t="s">
        <v>40</v>
      </c>
      <c r="B25" s="34" t="s">
        <v>56</v>
      </c>
      <c r="C25" s="34" t="s">
        <v>118</v>
      </c>
      <c r="D25" s="54" t="e">
        <f t="shared" si="0"/>
        <v>#DIV/0!</v>
      </c>
      <c r="E25" s="34" t="s">
        <v>57</v>
      </c>
      <c r="F25" s="34" t="s">
        <v>200</v>
      </c>
      <c r="G25" s="54">
        <f t="shared" si="1"/>
        <v>-0.27419354838709675</v>
      </c>
      <c r="H25" s="34" t="s">
        <v>352</v>
      </c>
      <c r="I25" s="34" t="s">
        <v>250</v>
      </c>
      <c r="J25" s="54">
        <f t="shared" si="2"/>
        <v>-9.5541401273885426E-2</v>
      </c>
      <c r="K25" s="34" t="s">
        <v>353</v>
      </c>
      <c r="L25" s="35" t="s">
        <v>354</v>
      </c>
      <c r="M25" s="57">
        <f t="shared" si="3"/>
        <v>-0.42019347037484883</v>
      </c>
    </row>
    <row r="26" spans="1:13" ht="18.75" customHeight="1" x14ac:dyDescent="0.25">
      <c r="A26" s="59" t="s">
        <v>41</v>
      </c>
      <c r="B26" s="34" t="s">
        <v>204</v>
      </c>
      <c r="C26" s="34" t="s">
        <v>181</v>
      </c>
      <c r="D26" s="54">
        <f t="shared" si="0"/>
        <v>-0.25000000000000006</v>
      </c>
      <c r="E26" s="34" t="s">
        <v>105</v>
      </c>
      <c r="F26" s="34" t="s">
        <v>247</v>
      </c>
      <c r="G26" s="54">
        <f t="shared" si="1"/>
        <v>-0.33333333333333331</v>
      </c>
      <c r="H26" s="34" t="s">
        <v>355</v>
      </c>
      <c r="I26" s="34" t="s">
        <v>251</v>
      </c>
      <c r="J26" s="54">
        <f t="shared" si="2"/>
        <v>-0.54404145077720201</v>
      </c>
      <c r="K26" s="34" t="s">
        <v>356</v>
      </c>
      <c r="L26" s="35" t="s">
        <v>357</v>
      </c>
      <c r="M26" s="57">
        <f t="shared" si="3"/>
        <v>-0.14917606244579348</v>
      </c>
    </row>
    <row r="27" spans="1:13" ht="18.75" customHeight="1" x14ac:dyDescent="0.25">
      <c r="A27" s="37" t="s">
        <v>42</v>
      </c>
      <c r="B27" s="34" t="s">
        <v>358</v>
      </c>
      <c r="C27" s="34" t="s">
        <v>204</v>
      </c>
      <c r="D27" s="54">
        <f t="shared" si="0"/>
        <v>-0.33333333333333331</v>
      </c>
      <c r="E27" s="34" t="s">
        <v>252</v>
      </c>
      <c r="F27" s="34" t="s">
        <v>97</v>
      </c>
      <c r="G27" s="54">
        <f t="shared" si="1"/>
        <v>8.0000000000000071E-2</v>
      </c>
      <c r="H27" s="34" t="s">
        <v>59</v>
      </c>
      <c r="I27" s="34" t="s">
        <v>253</v>
      </c>
      <c r="J27" s="54">
        <f t="shared" si="2"/>
        <v>9.8712446351931327E-2</v>
      </c>
      <c r="K27" s="34" t="s">
        <v>359</v>
      </c>
      <c r="L27" s="35" t="s">
        <v>360</v>
      </c>
      <c r="M27" s="57">
        <f t="shared" si="3"/>
        <v>6.9531249999999906E-2</v>
      </c>
    </row>
    <row r="28" spans="1:13" ht="18.75" customHeight="1" x14ac:dyDescent="0.25">
      <c r="A28" s="59" t="s">
        <v>43</v>
      </c>
      <c r="B28" s="34" t="s">
        <v>75</v>
      </c>
      <c r="C28" s="34" t="s">
        <v>75</v>
      </c>
      <c r="D28" s="54">
        <f t="shared" si="0"/>
        <v>0</v>
      </c>
      <c r="E28" s="34" t="s">
        <v>213</v>
      </c>
      <c r="F28" s="34" t="s">
        <v>252</v>
      </c>
      <c r="G28" s="54">
        <f t="shared" si="1"/>
        <v>0.11111111111111099</v>
      </c>
      <c r="H28" s="34" t="s">
        <v>361</v>
      </c>
      <c r="I28" s="34" t="s">
        <v>59</v>
      </c>
      <c r="J28" s="54">
        <f t="shared" si="2"/>
        <v>-0.30859375</v>
      </c>
      <c r="K28" s="34" t="s">
        <v>362</v>
      </c>
      <c r="L28" s="35" t="s">
        <v>363</v>
      </c>
      <c r="M28" s="57">
        <f t="shared" si="3"/>
        <v>5.2631578947368397E-2</v>
      </c>
    </row>
    <row r="29" spans="1:13" x14ac:dyDescent="0.25">
      <c r="A29" s="37" t="s">
        <v>44</v>
      </c>
      <c r="B29" s="34" t="s">
        <v>364</v>
      </c>
      <c r="C29" s="34" t="s">
        <v>254</v>
      </c>
      <c r="D29" s="54">
        <f t="shared" si="0"/>
        <v>-0.10298102981029808</v>
      </c>
      <c r="E29" s="34" t="s">
        <v>365</v>
      </c>
      <c r="F29" s="34" t="s">
        <v>366</v>
      </c>
      <c r="G29" s="54">
        <f t="shared" si="1"/>
        <v>-3.9780521262002745E-2</v>
      </c>
      <c r="H29" s="34" t="s">
        <v>367</v>
      </c>
      <c r="I29" s="34" t="s">
        <v>368</v>
      </c>
      <c r="J29" s="54">
        <f t="shared" si="2"/>
        <v>7.3950822702902302E-3</v>
      </c>
      <c r="K29" s="34" t="s">
        <v>369</v>
      </c>
      <c r="L29" s="35" t="s">
        <v>118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N28"/>
  <sheetViews>
    <sheetView workbookViewId="0">
      <selection activeCell="F8" sqref="F8"/>
    </sheetView>
  </sheetViews>
  <sheetFormatPr defaultRowHeight="15" x14ac:dyDescent="0.25"/>
  <cols>
    <col min="1" max="1" width="22.28515625" style="10" bestFit="1" customWidth="1"/>
    <col min="2" max="3" width="12.140625" style="16" bestFit="1" customWidth="1"/>
    <col min="4" max="4" width="11.42578125" style="12" bestFit="1" customWidth="1"/>
    <col min="5" max="6" width="12.140625" style="16" bestFit="1" customWidth="1"/>
    <col min="7" max="7" width="11" style="12" bestFit="1" customWidth="1"/>
    <col min="8" max="9" width="12.140625" style="16" bestFit="1" customWidth="1"/>
    <col min="10" max="10" width="12" style="12" bestFit="1" customWidth="1"/>
    <col min="11" max="12" width="13.140625" style="16" bestFit="1" customWidth="1"/>
    <col min="13" max="13" width="12" style="12" bestFit="1" customWidth="1"/>
    <col min="14" max="14" width="13.5703125" style="13" bestFit="1" customWidth="1"/>
  </cols>
  <sheetData>
    <row r="1" spans="1:14" ht="19.5" customHeight="1" x14ac:dyDescent="0.25">
      <c r="A1" s="1" t="s">
        <v>45</v>
      </c>
      <c r="B1" s="71" t="s">
        <v>2</v>
      </c>
      <c r="C1" s="64"/>
      <c r="D1" s="3"/>
      <c r="E1" s="71" t="s">
        <v>3</v>
      </c>
      <c r="F1" s="64"/>
      <c r="G1" s="3"/>
      <c r="H1" s="71" t="s">
        <v>4</v>
      </c>
      <c r="I1" s="64"/>
      <c r="J1" s="3"/>
      <c r="K1" s="71" t="s">
        <v>5</v>
      </c>
      <c r="L1" s="64"/>
      <c r="M1" s="3"/>
      <c r="N1" s="68" t="s">
        <v>370</v>
      </c>
    </row>
    <row r="2" spans="1:14" ht="19.5" customHeight="1" x14ac:dyDescent="0.25">
      <c r="A2" s="4" t="s">
        <v>46</v>
      </c>
      <c r="B2" s="5">
        <f>SUM(B4:B95)</f>
        <v>13.359999999999998</v>
      </c>
      <c r="C2" s="5">
        <f>SUM(C4:C95)</f>
        <v>16.899999999999995</v>
      </c>
      <c r="D2" s="6"/>
      <c r="E2" s="5">
        <f>SUM(E4:E95)</f>
        <v>69.73</v>
      </c>
      <c r="F2" s="5">
        <f>SUM(F4:F95)</f>
        <v>88.669999999999987</v>
      </c>
      <c r="G2" s="6"/>
      <c r="H2" s="5">
        <f>SUM(H4:H95)</f>
        <v>439.92999999999995</v>
      </c>
      <c r="I2" s="5">
        <f>SUM(I4:I95)</f>
        <v>404.57</v>
      </c>
      <c r="J2" s="6"/>
      <c r="K2" s="5">
        <f>SUM(K4:K95)</f>
        <v>5658.8099999999995</v>
      </c>
      <c r="L2" s="5">
        <f>SUM(L4:L95)</f>
        <v>1106.8500000000001</v>
      </c>
      <c r="M2" s="7"/>
      <c r="N2" s="69"/>
    </row>
    <row r="3" spans="1:14" ht="19.5" customHeight="1" x14ac:dyDescent="0.25">
      <c r="A3" s="29" t="s">
        <v>6</v>
      </c>
      <c r="B3" s="30" t="s">
        <v>47</v>
      </c>
      <c r="C3" s="30" t="s">
        <v>48</v>
      </c>
      <c r="D3" s="30" t="s">
        <v>371</v>
      </c>
      <c r="E3" s="30" t="s">
        <v>49</v>
      </c>
      <c r="F3" s="30" t="s">
        <v>52</v>
      </c>
      <c r="G3" s="30" t="s">
        <v>372</v>
      </c>
      <c r="H3" s="30" t="s">
        <v>51</v>
      </c>
      <c r="I3" s="30" t="s">
        <v>54</v>
      </c>
      <c r="J3" s="30" t="s">
        <v>373</v>
      </c>
      <c r="K3" s="30" t="s">
        <v>53</v>
      </c>
      <c r="L3" s="30" t="s">
        <v>374</v>
      </c>
      <c r="M3" s="30" t="s">
        <v>375</v>
      </c>
      <c r="N3" s="70"/>
    </row>
    <row r="4" spans="1:14" ht="19.5" customHeight="1" x14ac:dyDescent="0.25">
      <c r="A4" s="31" t="s">
        <v>19</v>
      </c>
      <c r="B4" s="32">
        <v>0.06</v>
      </c>
      <c r="C4" s="32">
        <v>7.0000000000000007E-2</v>
      </c>
      <c r="D4" s="32">
        <f t="shared" ref="D4:D28" si="0">IF(OR(B4="", B4=0, C4="", C4=0), "", (B4-C4)/C4)</f>
        <v>-0.14285714285714296</v>
      </c>
      <c r="E4" s="32">
        <v>0.44</v>
      </c>
      <c r="F4" s="32">
        <v>0.48</v>
      </c>
      <c r="G4" s="32">
        <f t="shared" ref="G4:G28" si="1">IF(OR(E4="", E4=0, F4="", F4=0), "", (E4-F4)/F4)</f>
        <v>-8.3333333333333301E-2</v>
      </c>
      <c r="H4" s="32">
        <v>2.5299999999999998</v>
      </c>
      <c r="I4" s="32">
        <v>3.16</v>
      </c>
      <c r="J4" s="32">
        <f t="shared" ref="J4:J28" si="2">IF(OR(H4="", H4=0, I4="", I4=0), "", (H4-I4)/I4)</f>
        <v>-0.19936708860759503</v>
      </c>
      <c r="K4" s="32">
        <v>12.35</v>
      </c>
      <c r="L4" s="32">
        <v>15.56</v>
      </c>
      <c r="M4" s="33">
        <f t="shared" ref="M4:M28" si="3">IF(OR(K4="", K4=0, L4="", L4=0), "", (K4-L4)/L4)</f>
        <v>-0.20629820051413886</v>
      </c>
      <c r="N4" s="6">
        <v>1</v>
      </c>
    </row>
    <row r="5" spans="1:14" ht="19.5" customHeight="1" x14ac:dyDescent="0.25">
      <c r="A5" s="31" t="s">
        <v>20</v>
      </c>
      <c r="B5" s="32">
        <v>0.09</v>
      </c>
      <c r="C5" s="32">
        <v>0.08</v>
      </c>
      <c r="D5" s="32">
        <f t="shared" si="0"/>
        <v>0.12499999999999993</v>
      </c>
      <c r="E5" s="32">
        <v>0.5</v>
      </c>
      <c r="F5" s="32">
        <v>0.5</v>
      </c>
      <c r="G5" s="32">
        <f t="shared" si="1"/>
        <v>0</v>
      </c>
      <c r="H5" s="32">
        <v>2.93</v>
      </c>
      <c r="I5" s="32">
        <v>3.47</v>
      </c>
      <c r="J5" s="34">
        <f t="shared" si="2"/>
        <v>-0.15561959654178675</v>
      </c>
      <c r="K5" s="34">
        <v>21.52</v>
      </c>
      <c r="L5" s="34">
        <v>24.66</v>
      </c>
      <c r="M5" s="35">
        <f t="shared" si="3"/>
        <v>-0.12733171127331713</v>
      </c>
      <c r="N5" s="6">
        <v>2</v>
      </c>
    </row>
    <row r="6" spans="1:14" ht="19.5" customHeight="1" x14ac:dyDescent="0.25">
      <c r="A6" s="31" t="s">
        <v>21</v>
      </c>
      <c r="B6" s="32">
        <v>0.08</v>
      </c>
      <c r="C6" s="32">
        <v>0.12</v>
      </c>
      <c r="D6" s="32">
        <f t="shared" si="0"/>
        <v>-0.33333333333333331</v>
      </c>
      <c r="E6" s="32">
        <v>0.6</v>
      </c>
      <c r="F6" s="32">
        <v>0.66</v>
      </c>
      <c r="G6" s="32">
        <f t="shared" si="1"/>
        <v>-9.0909090909090981E-2</v>
      </c>
      <c r="H6" s="32">
        <v>2.88</v>
      </c>
      <c r="I6" s="32">
        <v>3.39</v>
      </c>
      <c r="J6" s="34">
        <f t="shared" si="2"/>
        <v>-0.15044247787610626</v>
      </c>
      <c r="K6" s="34">
        <v>15.86</v>
      </c>
      <c r="L6" s="34">
        <v>14.15</v>
      </c>
      <c r="M6" s="35">
        <f t="shared" si="3"/>
        <v>0.1208480565371024</v>
      </c>
      <c r="N6" s="6">
        <v>1</v>
      </c>
    </row>
    <row r="7" spans="1:14" ht="19.5" customHeight="1" x14ac:dyDescent="0.25">
      <c r="A7" s="31" t="s">
        <v>22</v>
      </c>
      <c r="B7" s="32">
        <v>0.04</v>
      </c>
      <c r="C7" s="32">
        <v>0.05</v>
      </c>
      <c r="D7" s="34">
        <f t="shared" si="0"/>
        <v>-0.20000000000000004</v>
      </c>
      <c r="E7" s="36">
        <v>0.44</v>
      </c>
      <c r="F7" s="32">
        <v>0.61</v>
      </c>
      <c r="G7" s="32">
        <f t="shared" si="1"/>
        <v>-0.27868852459016391</v>
      </c>
      <c r="H7" s="36">
        <v>4.13</v>
      </c>
      <c r="I7" s="32">
        <v>4.68</v>
      </c>
      <c r="J7" s="34">
        <f t="shared" si="2"/>
        <v>-0.11752136752136749</v>
      </c>
      <c r="K7" s="34">
        <v>27.43</v>
      </c>
      <c r="L7" s="34">
        <v>30.02</v>
      </c>
      <c r="M7" s="35">
        <f t="shared" si="3"/>
        <v>-8.6275816122584933E-2</v>
      </c>
      <c r="N7" s="6">
        <v>1</v>
      </c>
    </row>
    <row r="8" spans="1:14" ht="19.5" customHeight="1" x14ac:dyDescent="0.25">
      <c r="A8" s="31" t="s">
        <v>23</v>
      </c>
      <c r="B8" s="32">
        <v>0.18</v>
      </c>
      <c r="C8" s="32">
        <v>0.2</v>
      </c>
      <c r="D8" s="32">
        <f t="shared" si="0"/>
        <v>-0.10000000000000009</v>
      </c>
      <c r="E8" s="32">
        <v>0.79</v>
      </c>
      <c r="F8" s="32">
        <v>0.77</v>
      </c>
      <c r="G8" s="32">
        <f t="shared" si="1"/>
        <v>2.5974025974025997E-2</v>
      </c>
      <c r="H8" s="32">
        <v>3.6</v>
      </c>
      <c r="I8" s="32">
        <v>5.22</v>
      </c>
      <c r="J8" s="34">
        <f t="shared" si="2"/>
        <v>-0.31034482758620685</v>
      </c>
      <c r="K8" s="34">
        <v>23.69</v>
      </c>
      <c r="L8" s="34">
        <v>25.68</v>
      </c>
      <c r="M8" s="35">
        <f t="shared" si="3"/>
        <v>-7.749221183800617E-2</v>
      </c>
      <c r="N8" s="6">
        <v>2</v>
      </c>
    </row>
    <row r="9" spans="1:14" ht="19.5" customHeight="1" x14ac:dyDescent="0.25">
      <c r="A9" s="31" t="s">
        <v>24</v>
      </c>
      <c r="B9" s="32">
        <v>0.09</v>
      </c>
      <c r="C9" s="32">
        <v>0.1</v>
      </c>
      <c r="D9" s="32">
        <f t="shared" si="0"/>
        <v>-0.10000000000000009</v>
      </c>
      <c r="E9" s="32">
        <v>1.07</v>
      </c>
      <c r="F9" s="32">
        <v>0.86</v>
      </c>
      <c r="G9" s="34">
        <f t="shared" si="1"/>
        <v>0.24418604651162801</v>
      </c>
      <c r="H9" s="34">
        <v>2.75</v>
      </c>
      <c r="I9" s="34">
        <v>6</v>
      </c>
      <c r="J9" s="34">
        <f t="shared" si="2"/>
        <v>-0.54166666666666663</v>
      </c>
      <c r="K9" s="34">
        <v>87.14</v>
      </c>
      <c r="L9" s="34">
        <v>79.45</v>
      </c>
      <c r="M9" s="35">
        <f t="shared" si="3"/>
        <v>9.6790434235368122E-2</v>
      </c>
      <c r="N9" s="6">
        <v>2</v>
      </c>
    </row>
    <row r="10" spans="1:14" ht="19.5" customHeight="1" x14ac:dyDescent="0.25">
      <c r="A10" s="37" t="s">
        <v>25</v>
      </c>
      <c r="B10" s="34">
        <v>0.26</v>
      </c>
      <c r="C10" s="34">
        <v>0.28000000000000003</v>
      </c>
      <c r="D10" s="34">
        <f t="shared" si="0"/>
        <v>-7.142857142857148E-2</v>
      </c>
      <c r="E10" s="34">
        <v>1.1499999999999999</v>
      </c>
      <c r="F10" s="34">
        <v>1.23</v>
      </c>
      <c r="G10" s="34">
        <f t="shared" si="1"/>
        <v>-6.5040650406504127E-2</v>
      </c>
      <c r="H10" s="34">
        <v>5.61</v>
      </c>
      <c r="I10" s="34">
        <v>6.35</v>
      </c>
      <c r="J10" s="34">
        <f t="shared" si="2"/>
        <v>-0.11653543307086604</v>
      </c>
      <c r="K10" s="34">
        <v>24.57</v>
      </c>
      <c r="L10" s="34">
        <v>27.42</v>
      </c>
      <c r="M10" s="35">
        <f t="shared" si="3"/>
        <v>-0.10393873085339173</v>
      </c>
      <c r="N10" s="6">
        <v>0</v>
      </c>
    </row>
    <row r="11" spans="1:14" ht="19.5" customHeight="1" x14ac:dyDescent="0.25">
      <c r="A11" s="31" t="s">
        <v>26</v>
      </c>
      <c r="B11" s="32">
        <v>0.11</v>
      </c>
      <c r="C11" s="32">
        <v>0.15</v>
      </c>
      <c r="D11" s="32">
        <f t="shared" si="0"/>
        <v>-0.26666666666666666</v>
      </c>
      <c r="E11" s="32">
        <v>1.05</v>
      </c>
      <c r="F11" s="32">
        <v>1.02</v>
      </c>
      <c r="G11" s="34">
        <f t="shared" si="1"/>
        <v>2.9411764705882377E-2</v>
      </c>
      <c r="H11" s="34">
        <v>6.04</v>
      </c>
      <c r="I11" s="34">
        <v>6.91</v>
      </c>
      <c r="J11" s="34">
        <f t="shared" si="2"/>
        <v>-0.12590448625180897</v>
      </c>
      <c r="K11" s="34">
        <v>34.299999999999997</v>
      </c>
      <c r="L11" s="34">
        <v>40.44</v>
      </c>
      <c r="M11" s="35">
        <f t="shared" si="3"/>
        <v>-0.15182987141444118</v>
      </c>
      <c r="N11" s="6">
        <v>2</v>
      </c>
    </row>
    <row r="12" spans="1:14" ht="19.5" customHeight="1" x14ac:dyDescent="0.25">
      <c r="A12" s="37" t="s">
        <v>27</v>
      </c>
      <c r="B12" s="34">
        <v>0.54</v>
      </c>
      <c r="C12" s="34">
        <v>0.62</v>
      </c>
      <c r="D12" s="34">
        <f t="shared" si="0"/>
        <v>-0.12903225806451607</v>
      </c>
      <c r="E12" s="34">
        <v>3.12</v>
      </c>
      <c r="F12" s="34">
        <v>4.03</v>
      </c>
      <c r="G12" s="34">
        <f t="shared" si="1"/>
        <v>-0.22580645161290325</v>
      </c>
      <c r="H12" s="34">
        <v>23.25</v>
      </c>
      <c r="I12" s="34">
        <v>20.27</v>
      </c>
      <c r="J12" s="34">
        <f t="shared" si="2"/>
        <v>0.14701529353724718</v>
      </c>
      <c r="K12" s="34">
        <v>82.73</v>
      </c>
      <c r="L12" s="34">
        <v>0</v>
      </c>
      <c r="M12" s="35" t="str">
        <f t="shared" si="3"/>
        <v/>
      </c>
      <c r="N12" s="6">
        <v>0</v>
      </c>
    </row>
    <row r="13" spans="1:14" ht="19.5" customHeight="1" x14ac:dyDescent="0.25">
      <c r="A13" s="38" t="s">
        <v>28</v>
      </c>
      <c r="B13" s="32">
        <v>0.36</v>
      </c>
      <c r="C13" s="32">
        <v>0.4</v>
      </c>
      <c r="D13" s="34">
        <f t="shared" si="0"/>
        <v>-0.10000000000000009</v>
      </c>
      <c r="E13" s="32">
        <v>3.59</v>
      </c>
      <c r="F13" s="32">
        <v>4.33</v>
      </c>
      <c r="G13" s="34">
        <f t="shared" si="1"/>
        <v>-0.17090069284064668</v>
      </c>
      <c r="H13" s="34">
        <v>20.34</v>
      </c>
      <c r="I13" s="34">
        <v>26.46</v>
      </c>
      <c r="J13" s="34">
        <f t="shared" si="2"/>
        <v>-0.23129251700680276</v>
      </c>
      <c r="K13" s="34">
        <v>184.77</v>
      </c>
      <c r="L13" s="34">
        <v>0</v>
      </c>
      <c r="M13" s="35" t="str">
        <f t="shared" si="3"/>
        <v/>
      </c>
      <c r="N13" s="6">
        <v>1</v>
      </c>
    </row>
    <row r="14" spans="1:14" ht="19.5" customHeight="1" x14ac:dyDescent="0.25">
      <c r="A14" s="31" t="s">
        <v>29</v>
      </c>
      <c r="B14" s="32">
        <v>1.2</v>
      </c>
      <c r="C14" s="32">
        <v>2.84</v>
      </c>
      <c r="D14" s="32">
        <f t="shared" si="0"/>
        <v>-0.57746478873239437</v>
      </c>
      <c r="E14" s="32">
        <v>10.99</v>
      </c>
      <c r="F14" s="32">
        <v>11.19</v>
      </c>
      <c r="G14" s="32">
        <f t="shared" si="1"/>
        <v>-1.7873100983020491E-2</v>
      </c>
      <c r="H14" s="34">
        <v>94.98</v>
      </c>
      <c r="I14" s="34">
        <v>93.37</v>
      </c>
      <c r="J14" s="34">
        <f t="shared" si="2"/>
        <v>1.7243225875548884E-2</v>
      </c>
      <c r="K14" s="34">
        <v>576.62</v>
      </c>
      <c r="L14" s="34">
        <v>0</v>
      </c>
      <c r="M14" s="35" t="str">
        <f t="shared" si="3"/>
        <v/>
      </c>
      <c r="N14" s="6">
        <v>1</v>
      </c>
    </row>
    <row r="15" spans="1:14" ht="19.5" customHeight="1" x14ac:dyDescent="0.25">
      <c r="A15" s="37" t="s">
        <v>30</v>
      </c>
      <c r="B15" s="34">
        <v>1.22</v>
      </c>
      <c r="C15" s="34">
        <v>1.33</v>
      </c>
      <c r="D15" s="34">
        <f t="shared" si="0"/>
        <v>-8.2706766917293298E-2</v>
      </c>
      <c r="E15" s="34">
        <v>3.96</v>
      </c>
      <c r="F15" s="34">
        <v>4.47</v>
      </c>
      <c r="G15" s="34">
        <f t="shared" si="1"/>
        <v>-0.11409395973154358</v>
      </c>
      <c r="H15" s="34">
        <v>16.36</v>
      </c>
      <c r="I15" s="34">
        <v>31.56</v>
      </c>
      <c r="J15" s="34">
        <f t="shared" si="2"/>
        <v>-0.48162230671736372</v>
      </c>
      <c r="K15" s="34">
        <v>96.95</v>
      </c>
      <c r="L15" s="34">
        <v>139.59</v>
      </c>
      <c r="M15" s="35">
        <f t="shared" si="3"/>
        <v>-0.30546600759366715</v>
      </c>
      <c r="N15" s="6">
        <v>0</v>
      </c>
    </row>
    <row r="16" spans="1:14" ht="19.5" customHeight="1" x14ac:dyDescent="0.25">
      <c r="A16" s="37" t="s">
        <v>31</v>
      </c>
      <c r="B16" s="34">
        <v>1.36</v>
      </c>
      <c r="C16" s="34">
        <v>1.44</v>
      </c>
      <c r="D16" s="34">
        <f t="shared" si="0"/>
        <v>-5.5555555555555455E-2</v>
      </c>
      <c r="E16" s="34">
        <v>3.83</v>
      </c>
      <c r="F16" s="34">
        <v>4.9000000000000004</v>
      </c>
      <c r="G16" s="34">
        <f t="shared" si="1"/>
        <v>-0.21836734693877555</v>
      </c>
      <c r="H16" s="34">
        <v>19.84</v>
      </c>
      <c r="I16" s="34">
        <v>29.83</v>
      </c>
      <c r="J16" s="34">
        <f t="shared" si="2"/>
        <v>-0.33489775393898757</v>
      </c>
      <c r="K16" s="34">
        <v>193.04</v>
      </c>
      <c r="L16" s="34">
        <v>126.38</v>
      </c>
      <c r="M16" s="35">
        <f t="shared" si="3"/>
        <v>0.52745687608798864</v>
      </c>
      <c r="N16" s="6">
        <v>0</v>
      </c>
    </row>
    <row r="17" spans="1:14" ht="19.5" customHeight="1" x14ac:dyDescent="0.25">
      <c r="A17" s="37" t="s">
        <v>32</v>
      </c>
      <c r="B17" s="34">
        <v>0.96</v>
      </c>
      <c r="C17" s="34">
        <v>1.1100000000000001</v>
      </c>
      <c r="D17" s="34">
        <f t="shared" si="0"/>
        <v>-0.13513513513513525</v>
      </c>
      <c r="E17" s="34">
        <v>3.9</v>
      </c>
      <c r="F17" s="34">
        <v>4.0199999999999996</v>
      </c>
      <c r="G17" s="34">
        <f t="shared" si="1"/>
        <v>-2.9850746268656636E-2</v>
      </c>
      <c r="H17" s="34">
        <v>21.6</v>
      </c>
      <c r="I17" s="34">
        <v>22.61</v>
      </c>
      <c r="J17" s="34">
        <f t="shared" si="2"/>
        <v>-4.4670499778858827E-2</v>
      </c>
      <c r="K17" s="34">
        <v>273.07</v>
      </c>
      <c r="L17" s="34">
        <v>0</v>
      </c>
      <c r="M17" s="35" t="str">
        <f t="shared" si="3"/>
        <v/>
      </c>
      <c r="N17" s="6">
        <v>0</v>
      </c>
    </row>
    <row r="18" spans="1:14" ht="19.5" customHeight="1" x14ac:dyDescent="0.25">
      <c r="A18" s="37" t="s">
        <v>33</v>
      </c>
      <c r="B18" s="34">
        <v>2.4900000000000002</v>
      </c>
      <c r="C18" s="34">
        <v>2.7</v>
      </c>
      <c r="D18" s="34">
        <f t="shared" si="0"/>
        <v>-7.7777777777777765E-2</v>
      </c>
      <c r="E18" s="34">
        <v>12.63</v>
      </c>
      <c r="F18" s="34">
        <v>18.53</v>
      </c>
      <c r="G18" s="34">
        <f t="shared" si="1"/>
        <v>-0.31840259039395574</v>
      </c>
      <c r="H18" s="34">
        <v>77.88</v>
      </c>
      <c r="I18" s="34">
        <v>78.510000000000005</v>
      </c>
      <c r="J18" s="34">
        <f t="shared" si="2"/>
        <v>-8.024455483378037E-3</v>
      </c>
      <c r="K18" s="34">
        <v>2883.1</v>
      </c>
      <c r="L18" s="34">
        <v>0</v>
      </c>
      <c r="M18" s="35" t="str">
        <f t="shared" si="3"/>
        <v/>
      </c>
      <c r="N18" s="6">
        <v>0</v>
      </c>
    </row>
    <row r="19" spans="1:14" ht="19.5" customHeight="1" x14ac:dyDescent="0.25">
      <c r="A19" s="39" t="s">
        <v>34</v>
      </c>
      <c r="B19" s="40">
        <v>0.49</v>
      </c>
      <c r="C19" s="40">
        <v>0.53</v>
      </c>
      <c r="D19" s="40">
        <f t="shared" si="0"/>
        <v>-7.5471698113207614E-2</v>
      </c>
      <c r="E19" s="40">
        <v>2.57</v>
      </c>
      <c r="F19" s="40">
        <v>2.77</v>
      </c>
      <c r="G19" s="40">
        <f t="shared" si="1"/>
        <v>-7.2202166064982018E-2</v>
      </c>
      <c r="H19" s="40">
        <v>11.78</v>
      </c>
      <c r="I19" s="40">
        <v>14.53</v>
      </c>
      <c r="J19" s="40">
        <f t="shared" si="2"/>
        <v>-0.18926359256710257</v>
      </c>
      <c r="K19" s="40">
        <v>64.87</v>
      </c>
      <c r="L19" s="40">
        <v>157.97999999999999</v>
      </c>
      <c r="M19" s="41">
        <f t="shared" si="3"/>
        <v>-0.58937840232940875</v>
      </c>
      <c r="N19" s="6">
        <v>0</v>
      </c>
    </row>
    <row r="20" spans="1:14" ht="19.5" customHeight="1" x14ac:dyDescent="0.25">
      <c r="A20" s="39" t="s">
        <v>35</v>
      </c>
      <c r="B20" s="40">
        <v>0.2</v>
      </c>
      <c r="C20" s="40">
        <v>0.28000000000000003</v>
      </c>
      <c r="D20" s="40">
        <f t="shared" si="0"/>
        <v>-0.28571428571428575</v>
      </c>
      <c r="E20" s="40">
        <v>1.32</v>
      </c>
      <c r="F20" s="40">
        <v>4.54</v>
      </c>
      <c r="G20" s="40">
        <f t="shared" si="1"/>
        <v>-0.70925110132158586</v>
      </c>
      <c r="H20" s="40">
        <v>8.26</v>
      </c>
      <c r="I20" s="40">
        <v>12.48</v>
      </c>
      <c r="J20" s="40">
        <f t="shared" si="2"/>
        <v>-0.33814102564102566</v>
      </c>
      <c r="K20" s="40">
        <v>43.03</v>
      </c>
      <c r="L20" s="40">
        <v>59.71</v>
      </c>
      <c r="M20" s="41">
        <f t="shared" si="3"/>
        <v>-0.27935019259755484</v>
      </c>
      <c r="N20" s="6">
        <v>0</v>
      </c>
    </row>
    <row r="21" spans="1:14" ht="19.5" customHeight="1" x14ac:dyDescent="0.25">
      <c r="A21" s="39" t="s">
        <v>36</v>
      </c>
      <c r="B21" s="40">
        <v>3</v>
      </c>
      <c r="C21" s="40">
        <v>3.82</v>
      </c>
      <c r="D21" s="40">
        <f t="shared" si="0"/>
        <v>-0.21465968586387432</v>
      </c>
      <c r="E21" s="40">
        <v>13.14</v>
      </c>
      <c r="F21" s="40">
        <v>16.73</v>
      </c>
      <c r="G21" s="40">
        <f t="shared" si="1"/>
        <v>-0.214584578601315</v>
      </c>
      <c r="H21" s="40">
        <v>82.65</v>
      </c>
      <c r="I21" s="40">
        <v>0</v>
      </c>
      <c r="J21" s="40" t="str">
        <f t="shared" si="2"/>
        <v/>
      </c>
      <c r="K21" s="40">
        <v>551.54999999999995</v>
      </c>
      <c r="L21" s="40">
        <v>0</v>
      </c>
      <c r="M21" s="41" t="str">
        <f t="shared" si="3"/>
        <v/>
      </c>
      <c r="N21" s="8">
        <v>0</v>
      </c>
    </row>
    <row r="22" spans="1:14" ht="19.5" customHeight="1" x14ac:dyDescent="0.25">
      <c r="A22" s="39" t="s">
        <v>37</v>
      </c>
      <c r="B22" s="40">
        <v>0.04</v>
      </c>
      <c r="C22" s="40">
        <v>0.05</v>
      </c>
      <c r="D22" s="40">
        <f t="shared" si="0"/>
        <v>-0.20000000000000004</v>
      </c>
      <c r="E22" s="40">
        <v>0.33</v>
      </c>
      <c r="F22" s="40">
        <v>0.44</v>
      </c>
      <c r="G22" s="40">
        <f t="shared" si="1"/>
        <v>-0.24999999999999997</v>
      </c>
      <c r="H22" s="40">
        <v>1.85</v>
      </c>
      <c r="I22" s="40">
        <v>2.88</v>
      </c>
      <c r="J22" s="40">
        <f t="shared" si="2"/>
        <v>-0.35763888888888884</v>
      </c>
      <c r="K22" s="40">
        <v>7.05</v>
      </c>
      <c r="L22" s="40">
        <v>10.43</v>
      </c>
      <c r="M22" s="41">
        <f t="shared" si="3"/>
        <v>-0.32406519654841803</v>
      </c>
      <c r="N22" s="9"/>
    </row>
    <row r="23" spans="1:14" ht="18.75" customHeight="1" x14ac:dyDescent="0.25">
      <c r="A23" s="39" t="s">
        <v>38</v>
      </c>
      <c r="B23" s="40">
        <v>0.23</v>
      </c>
      <c r="C23" s="40">
        <v>0.24</v>
      </c>
      <c r="D23" s="40">
        <f t="shared" si="0"/>
        <v>-4.1666666666666588E-2</v>
      </c>
      <c r="E23" s="40">
        <v>2.04</v>
      </c>
      <c r="F23" s="40">
        <v>4.08</v>
      </c>
      <c r="G23" s="40">
        <f t="shared" si="1"/>
        <v>-0.5</v>
      </c>
      <c r="H23" s="40">
        <v>14.24</v>
      </c>
      <c r="I23" s="40">
        <v>14.57</v>
      </c>
      <c r="J23" s="40">
        <f t="shared" si="2"/>
        <v>-2.264927934111188E-2</v>
      </c>
      <c r="K23" s="40">
        <v>193.04</v>
      </c>
      <c r="L23" s="40">
        <v>63.19</v>
      </c>
      <c r="M23" s="41">
        <f t="shared" si="3"/>
        <v>2.054913752175977</v>
      </c>
      <c r="N23" s="6">
        <v>0</v>
      </c>
    </row>
    <row r="24" spans="1:14" ht="18.75" customHeight="1" x14ac:dyDescent="0.25">
      <c r="A24" s="39" t="s">
        <v>39</v>
      </c>
      <c r="B24" s="40">
        <v>0.19</v>
      </c>
      <c r="C24" s="40">
        <v>0.31</v>
      </c>
      <c r="D24" s="40">
        <f t="shared" si="0"/>
        <v>-0.38709677419354838</v>
      </c>
      <c r="E24" s="40">
        <v>1.0900000000000001</v>
      </c>
      <c r="F24" s="40">
        <v>1.1100000000000001</v>
      </c>
      <c r="G24" s="40">
        <f t="shared" si="1"/>
        <v>-1.8018018018018032E-2</v>
      </c>
      <c r="H24" s="40">
        <v>8.34</v>
      </c>
      <c r="I24" s="40">
        <v>8.4</v>
      </c>
      <c r="J24" s="40">
        <f t="shared" si="2"/>
        <v>-7.1428571428572016E-3</v>
      </c>
      <c r="K24" s="40">
        <v>215.06</v>
      </c>
      <c r="L24" s="40">
        <v>238.54</v>
      </c>
      <c r="M24" s="41">
        <f t="shared" si="3"/>
        <v>-9.8432128783432507E-2</v>
      </c>
      <c r="N24" s="6">
        <v>0</v>
      </c>
    </row>
    <row r="25" spans="1:14" ht="18.75" customHeight="1" x14ac:dyDescent="0.25">
      <c r="A25" s="31" t="s">
        <v>40</v>
      </c>
      <c r="B25" s="32">
        <v>0.06</v>
      </c>
      <c r="C25" s="32">
        <v>0.06</v>
      </c>
      <c r="D25" s="40">
        <f t="shared" si="0"/>
        <v>0</v>
      </c>
      <c r="E25" s="36">
        <v>0.45</v>
      </c>
      <c r="F25" s="32">
        <v>0.63</v>
      </c>
      <c r="G25" s="34">
        <f t="shared" si="1"/>
        <v>-0.2857142857142857</v>
      </c>
      <c r="H25" s="34">
        <v>2.86</v>
      </c>
      <c r="I25" s="34">
        <v>3.12</v>
      </c>
      <c r="J25" s="34">
        <f t="shared" si="2"/>
        <v>-8.3333333333333398E-2</v>
      </c>
      <c r="K25" s="34">
        <v>9.66</v>
      </c>
      <c r="L25" s="34">
        <v>16.5</v>
      </c>
      <c r="M25" s="35">
        <f t="shared" si="3"/>
        <v>-0.41454545454545455</v>
      </c>
      <c r="N25" s="6">
        <v>1</v>
      </c>
    </row>
    <row r="26" spans="1:14" ht="18.75" customHeight="1" x14ac:dyDescent="0.25">
      <c r="A26" s="31" t="s">
        <v>41</v>
      </c>
      <c r="B26" s="36">
        <v>0.03</v>
      </c>
      <c r="C26" s="36">
        <v>0.04</v>
      </c>
      <c r="D26" s="40">
        <f t="shared" si="0"/>
        <v>-0.25000000000000006</v>
      </c>
      <c r="E26" s="36">
        <v>0.16</v>
      </c>
      <c r="F26" s="36">
        <v>0.25</v>
      </c>
      <c r="G26" s="34">
        <f t="shared" si="1"/>
        <v>-0.36</v>
      </c>
      <c r="H26" s="36">
        <v>0.88</v>
      </c>
      <c r="I26" s="36">
        <v>1.93</v>
      </c>
      <c r="J26" s="34">
        <f t="shared" si="2"/>
        <v>-0.54404145077720201</v>
      </c>
      <c r="K26" s="36">
        <v>9.93</v>
      </c>
      <c r="L26" s="36">
        <v>11.5</v>
      </c>
      <c r="M26" s="35">
        <f t="shared" si="3"/>
        <v>-0.1365217391304348</v>
      </c>
      <c r="N26" s="6">
        <v>1</v>
      </c>
    </row>
    <row r="27" spans="1:14" ht="18.75" customHeight="1" x14ac:dyDescent="0.25">
      <c r="A27" s="37" t="s">
        <v>42</v>
      </c>
      <c r="B27" s="34">
        <v>0.03</v>
      </c>
      <c r="C27" s="34">
        <v>0.03</v>
      </c>
      <c r="D27" s="40">
        <f t="shared" si="0"/>
        <v>0</v>
      </c>
      <c r="E27" s="34">
        <v>0.27</v>
      </c>
      <c r="F27" s="34">
        <v>0.25</v>
      </c>
      <c r="G27" s="34">
        <f t="shared" si="1"/>
        <v>8.0000000000000071E-2</v>
      </c>
      <c r="H27" s="34">
        <v>2.57</v>
      </c>
      <c r="I27" s="34">
        <v>2.3199999999999998</v>
      </c>
      <c r="J27" s="34">
        <f t="shared" si="2"/>
        <v>0.10775862068965518</v>
      </c>
      <c r="K27" s="34">
        <v>13.79</v>
      </c>
      <c r="L27" s="34">
        <v>12.77</v>
      </c>
      <c r="M27" s="35">
        <f t="shared" si="3"/>
        <v>7.9874706342991361E-2</v>
      </c>
      <c r="N27" s="9"/>
    </row>
    <row r="28" spans="1:14" ht="18.75" customHeight="1" x14ac:dyDescent="0.25">
      <c r="A28" s="37" t="s">
        <v>43</v>
      </c>
      <c r="B28" s="34">
        <v>0.05</v>
      </c>
      <c r="C28" s="34">
        <v>0.05</v>
      </c>
      <c r="D28" s="40">
        <f t="shared" si="0"/>
        <v>0</v>
      </c>
      <c r="E28" s="34">
        <v>0.3</v>
      </c>
      <c r="F28" s="34">
        <v>0.27</v>
      </c>
      <c r="G28" s="34">
        <f t="shared" si="1"/>
        <v>0.11111111111111099</v>
      </c>
      <c r="H28" s="34">
        <v>1.78</v>
      </c>
      <c r="I28" s="34">
        <v>2.5499999999999998</v>
      </c>
      <c r="J28" s="34">
        <f t="shared" si="2"/>
        <v>-0.30196078431372542</v>
      </c>
      <c r="K28" s="34">
        <v>13.69</v>
      </c>
      <c r="L28" s="34">
        <v>12.88</v>
      </c>
      <c r="M28" s="35">
        <f t="shared" si="3"/>
        <v>6.2888198757763872E-2</v>
      </c>
      <c r="N28" s="9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N28"/>
  <sheetViews>
    <sheetView workbookViewId="0">
      <selection activeCell="E30" sqref="E30"/>
    </sheetView>
  </sheetViews>
  <sheetFormatPr defaultRowHeight="15" x14ac:dyDescent="0.25"/>
  <cols>
    <col min="1" max="1" width="22.28515625" style="10" bestFit="1" customWidth="1"/>
    <col min="2" max="3" width="12.140625" style="15" bestFit="1" customWidth="1"/>
    <col min="4" max="4" width="11.42578125" style="12" bestFit="1" customWidth="1"/>
    <col min="5" max="6" width="12.140625" style="15" bestFit="1" customWidth="1"/>
    <col min="7" max="7" width="11" style="12" bestFit="1" customWidth="1"/>
    <col min="8" max="9" width="12.140625" style="15" bestFit="1" customWidth="1"/>
    <col min="10" max="10" width="12" style="12" bestFit="1" customWidth="1"/>
    <col min="11" max="12" width="13.140625" style="15" bestFit="1" customWidth="1"/>
    <col min="13" max="13" width="12" style="12" bestFit="1" customWidth="1"/>
    <col min="14" max="14" width="13.5703125" style="13" bestFit="1" customWidth="1"/>
  </cols>
  <sheetData>
    <row r="1" spans="1:14" ht="18.75" customHeight="1" x14ac:dyDescent="0.25">
      <c r="A1" s="1" t="s">
        <v>45</v>
      </c>
      <c r="B1" s="65" t="s">
        <v>2</v>
      </c>
      <c r="C1" s="64"/>
      <c r="D1" s="3"/>
      <c r="E1" s="65" t="s">
        <v>3</v>
      </c>
      <c r="F1" s="64"/>
      <c r="G1" s="3"/>
      <c r="H1" s="65" t="s">
        <v>4</v>
      </c>
      <c r="I1" s="64"/>
      <c r="J1" s="3"/>
      <c r="K1" s="65" t="s">
        <v>5</v>
      </c>
      <c r="L1" s="64"/>
      <c r="M1" s="3"/>
      <c r="N1" s="68" t="s">
        <v>370</v>
      </c>
    </row>
    <row r="2" spans="1:14" ht="18.75" customHeight="1" x14ac:dyDescent="0.25">
      <c r="A2" s="4" t="s">
        <v>46</v>
      </c>
      <c r="B2" s="6">
        <f>SUM(B4:B95)</f>
        <v>13.319999999999999</v>
      </c>
      <c r="C2" s="6">
        <f>SUM(C4:C95)</f>
        <v>17.409999999999993</v>
      </c>
      <c r="D2" s="6"/>
      <c r="E2" s="6">
        <f>SUM(E4:E95)</f>
        <v>63.339999999999989</v>
      </c>
      <c r="F2" s="6">
        <f>SUM(F4:F95)</f>
        <v>64.190000000000012</v>
      </c>
      <c r="G2" s="6"/>
      <c r="H2" s="6">
        <f>SUM(H4:H95)</f>
        <v>407.46999999999997</v>
      </c>
      <c r="I2" s="6">
        <f>SUM(I4:I95)</f>
        <v>376.63999999999993</v>
      </c>
      <c r="J2" s="6"/>
      <c r="K2" s="6">
        <f>SUM(K4:K95)</f>
        <v>4604.0899999999992</v>
      </c>
      <c r="L2" s="6">
        <f>SUM(L4:L95)</f>
        <v>1044.8200000000002</v>
      </c>
      <c r="M2" s="7"/>
      <c r="N2" s="69"/>
    </row>
    <row r="3" spans="1:14" ht="18.75" customHeight="1" x14ac:dyDescent="0.25">
      <c r="A3" s="29" t="s">
        <v>6</v>
      </c>
      <c r="B3" s="30" t="s">
        <v>47</v>
      </c>
      <c r="C3" s="30" t="s">
        <v>48</v>
      </c>
      <c r="D3" s="30" t="s">
        <v>371</v>
      </c>
      <c r="E3" s="30" t="s">
        <v>49</v>
      </c>
      <c r="F3" s="30" t="s">
        <v>52</v>
      </c>
      <c r="G3" s="30" t="s">
        <v>372</v>
      </c>
      <c r="H3" s="30" t="s">
        <v>51</v>
      </c>
      <c r="I3" s="30" t="s">
        <v>54</v>
      </c>
      <c r="J3" s="30" t="s">
        <v>373</v>
      </c>
      <c r="K3" s="30" t="s">
        <v>53</v>
      </c>
      <c r="L3" s="30" t="s">
        <v>374</v>
      </c>
      <c r="M3" s="30" t="s">
        <v>375</v>
      </c>
      <c r="N3" s="70"/>
    </row>
    <row r="4" spans="1:14" ht="18.75" customHeight="1" x14ac:dyDescent="0.25">
      <c r="A4" s="37" t="s">
        <v>19</v>
      </c>
      <c r="B4" s="34">
        <v>0.06</v>
      </c>
      <c r="C4" s="34">
        <v>0.08</v>
      </c>
      <c r="D4" s="34">
        <f t="shared" ref="D4:D17" si="0">IF(OR(B4="", B4=0, C4="", C4=0), "", (B4-C4)/C4)</f>
        <v>-0.25000000000000006</v>
      </c>
      <c r="E4" s="34">
        <v>0.41</v>
      </c>
      <c r="F4" s="34">
        <v>0.34</v>
      </c>
      <c r="G4" s="34">
        <f t="shared" ref="G4:G28" si="1">IF(OR(E4="", E4=0, F4="", F4=0), "", (E4-F4)/F4)</f>
        <v>0.20588235294117632</v>
      </c>
      <c r="H4" s="34">
        <v>2.4</v>
      </c>
      <c r="I4" s="34">
        <v>3.41</v>
      </c>
      <c r="J4" s="34">
        <f t="shared" ref="J4:J28" si="2">IF(OR(H4="", H4=0, I4="", I4=0), "", (H4-I4)/I4)</f>
        <v>-0.29618768328445755</v>
      </c>
      <c r="K4" s="34">
        <v>11.21</v>
      </c>
      <c r="L4" s="34">
        <v>15.36</v>
      </c>
      <c r="M4" s="35">
        <f t="shared" ref="M4:M28" si="3">IF(OR(K4="", K4=0, L4="", L4=0), "", (K4-L4)/L4)</f>
        <v>-0.27018229166666657</v>
      </c>
      <c r="N4" s="6">
        <v>1</v>
      </c>
    </row>
    <row r="5" spans="1:14" ht="18.75" customHeight="1" x14ac:dyDescent="0.25">
      <c r="A5" s="37" t="s">
        <v>20</v>
      </c>
      <c r="B5" s="34">
        <v>7.0000000000000007E-2</v>
      </c>
      <c r="C5" s="34">
        <v>0.08</v>
      </c>
      <c r="D5" s="34">
        <f t="shared" si="0"/>
        <v>-0.12499999999999993</v>
      </c>
      <c r="E5" s="34">
        <v>0.54</v>
      </c>
      <c r="F5" s="34">
        <v>0.49</v>
      </c>
      <c r="G5" s="34">
        <f t="shared" si="1"/>
        <v>0.10204081632653071</v>
      </c>
      <c r="H5" s="34">
        <v>3.52</v>
      </c>
      <c r="I5" s="34">
        <v>1.86</v>
      </c>
      <c r="J5" s="34">
        <f t="shared" si="2"/>
        <v>0.89247311827956977</v>
      </c>
      <c r="K5" s="34">
        <v>19.440000000000001</v>
      </c>
      <c r="L5" s="34">
        <v>24.22</v>
      </c>
      <c r="M5" s="35">
        <f t="shared" si="3"/>
        <v>-0.19735755573905853</v>
      </c>
      <c r="N5" s="6">
        <v>2</v>
      </c>
    </row>
    <row r="6" spans="1:14" ht="18.75" customHeight="1" x14ac:dyDescent="0.25">
      <c r="A6" s="37" t="s">
        <v>21</v>
      </c>
      <c r="B6" s="34">
        <v>0.09</v>
      </c>
      <c r="C6" s="34">
        <v>0.11</v>
      </c>
      <c r="D6" s="34">
        <f t="shared" si="0"/>
        <v>-0.18181818181818185</v>
      </c>
      <c r="E6" s="34">
        <v>0.53</v>
      </c>
      <c r="F6" s="34">
        <v>0.6</v>
      </c>
      <c r="G6" s="34">
        <f t="shared" si="1"/>
        <v>-0.11666666666666659</v>
      </c>
      <c r="H6" s="34">
        <v>3.19</v>
      </c>
      <c r="I6" s="34">
        <v>3.33</v>
      </c>
      <c r="J6" s="34">
        <f t="shared" si="2"/>
        <v>-4.204204204204208E-2</v>
      </c>
      <c r="K6" s="34">
        <v>14.48</v>
      </c>
      <c r="L6" s="34">
        <v>13.82</v>
      </c>
      <c r="M6" s="35">
        <f t="shared" si="3"/>
        <v>4.7756874095513754E-2</v>
      </c>
      <c r="N6" s="6">
        <v>1</v>
      </c>
    </row>
    <row r="7" spans="1:14" ht="18.75" customHeight="1" x14ac:dyDescent="0.25">
      <c r="A7" s="37" t="s">
        <v>22</v>
      </c>
      <c r="B7" s="34">
        <v>0.05</v>
      </c>
      <c r="C7" s="34">
        <v>7.0000000000000007E-2</v>
      </c>
      <c r="D7" s="34">
        <f t="shared" si="0"/>
        <v>-0.28571428571428575</v>
      </c>
      <c r="E7" s="34">
        <v>0.42</v>
      </c>
      <c r="F7" s="34">
        <v>0.49</v>
      </c>
      <c r="G7" s="34">
        <f t="shared" si="1"/>
        <v>-0.14285714285714288</v>
      </c>
      <c r="H7" s="34">
        <v>3.74</v>
      </c>
      <c r="I7" s="34">
        <v>3.61</v>
      </c>
      <c r="J7" s="34">
        <f t="shared" si="2"/>
        <v>3.6011080332410066E-2</v>
      </c>
      <c r="K7" s="34">
        <v>25.05</v>
      </c>
      <c r="L7" s="34">
        <v>29.48</v>
      </c>
      <c r="M7" s="35">
        <f t="shared" si="3"/>
        <v>-0.15027137042062413</v>
      </c>
      <c r="N7" s="6">
        <v>1</v>
      </c>
    </row>
    <row r="8" spans="1:14" ht="18.75" customHeight="1" x14ac:dyDescent="0.25">
      <c r="A8" s="37" t="s">
        <v>23</v>
      </c>
      <c r="B8" s="34">
        <v>0.17</v>
      </c>
      <c r="C8" s="34">
        <v>0.21</v>
      </c>
      <c r="D8" s="34">
        <f t="shared" si="0"/>
        <v>-0.19047619047619038</v>
      </c>
      <c r="E8" s="34">
        <v>0.72</v>
      </c>
      <c r="F8" s="34">
        <v>0.97</v>
      </c>
      <c r="G8" s="34">
        <f t="shared" si="1"/>
        <v>-0.25773195876288663</v>
      </c>
      <c r="H8" s="34">
        <v>3.63</v>
      </c>
      <c r="I8" s="34">
        <v>4.8099999999999996</v>
      </c>
      <c r="J8" s="34">
        <f t="shared" si="2"/>
        <v>-0.24532224532224528</v>
      </c>
      <c r="K8" s="34">
        <v>21.42</v>
      </c>
      <c r="L8" s="34">
        <v>25.22</v>
      </c>
      <c r="M8" s="35">
        <f t="shared" si="3"/>
        <v>-0.15067406819984128</v>
      </c>
      <c r="N8" s="6">
        <v>2</v>
      </c>
    </row>
    <row r="9" spans="1:14" ht="18.75" customHeight="1" x14ac:dyDescent="0.25">
      <c r="A9" s="37" t="s">
        <v>24</v>
      </c>
      <c r="B9" s="34">
        <v>0.1</v>
      </c>
      <c r="C9" s="34">
        <v>0.1</v>
      </c>
      <c r="D9" s="34">
        <f t="shared" si="0"/>
        <v>0</v>
      </c>
      <c r="E9" s="34">
        <v>0.51</v>
      </c>
      <c r="F9" s="34">
        <v>0.54</v>
      </c>
      <c r="G9" s="34">
        <f t="shared" si="1"/>
        <v>-5.5555555555555601E-2</v>
      </c>
      <c r="H9" s="34">
        <v>6.06</v>
      </c>
      <c r="I9" s="34">
        <v>6.69</v>
      </c>
      <c r="J9" s="34">
        <f t="shared" si="2"/>
        <v>-9.4170403587444051E-2</v>
      </c>
      <c r="K9" s="34">
        <v>79</v>
      </c>
      <c r="L9" s="34">
        <v>78.010000000000005</v>
      </c>
      <c r="M9" s="35">
        <f t="shared" si="3"/>
        <v>1.2690680681963785E-2</v>
      </c>
      <c r="N9" s="6">
        <v>2</v>
      </c>
    </row>
    <row r="10" spans="1:14" ht="18.75" customHeight="1" x14ac:dyDescent="0.25">
      <c r="A10" s="37" t="s">
        <v>25</v>
      </c>
      <c r="B10" s="34">
        <v>0.28000000000000003</v>
      </c>
      <c r="C10" s="34">
        <v>0.3</v>
      </c>
      <c r="D10" s="34">
        <f t="shared" si="0"/>
        <v>-6.6666666666666541E-2</v>
      </c>
      <c r="E10" s="34">
        <v>0.99</v>
      </c>
      <c r="F10" s="34">
        <v>1.21</v>
      </c>
      <c r="G10" s="34">
        <f t="shared" si="1"/>
        <v>-0.1818181818181818</v>
      </c>
      <c r="H10" s="34">
        <v>5.1100000000000003</v>
      </c>
      <c r="I10" s="34">
        <v>6.25</v>
      </c>
      <c r="J10" s="34">
        <f t="shared" si="2"/>
        <v>-0.18239999999999995</v>
      </c>
      <c r="K10" s="34">
        <v>22.22</v>
      </c>
      <c r="L10" s="34">
        <v>24.82</v>
      </c>
      <c r="M10" s="35">
        <f t="shared" si="3"/>
        <v>-0.10475423045930707</v>
      </c>
      <c r="N10" s="6">
        <v>0</v>
      </c>
    </row>
    <row r="11" spans="1:14" ht="18.75" customHeight="1" x14ac:dyDescent="0.25">
      <c r="A11" s="37" t="s">
        <v>26</v>
      </c>
      <c r="B11" s="34">
        <v>0.18</v>
      </c>
      <c r="C11" s="34">
        <v>0.18</v>
      </c>
      <c r="D11" s="34">
        <f t="shared" si="0"/>
        <v>0</v>
      </c>
      <c r="E11" s="34">
        <v>0.97</v>
      </c>
      <c r="F11" s="34">
        <v>1</v>
      </c>
      <c r="G11" s="34">
        <f t="shared" si="1"/>
        <v>-3.0000000000000027E-2</v>
      </c>
      <c r="H11" s="34">
        <v>5.25</v>
      </c>
      <c r="I11" s="34">
        <v>6.79</v>
      </c>
      <c r="J11" s="34">
        <f t="shared" si="2"/>
        <v>-0.22680412371134021</v>
      </c>
      <c r="K11" s="34">
        <v>24.11</v>
      </c>
      <c r="L11" s="34">
        <v>27.92</v>
      </c>
      <c r="M11" s="35">
        <f t="shared" si="3"/>
        <v>-0.13646131805157599</v>
      </c>
      <c r="N11" s="6">
        <v>2</v>
      </c>
    </row>
    <row r="12" spans="1:14" ht="18.75" customHeight="1" x14ac:dyDescent="0.25">
      <c r="A12" s="37" t="s">
        <v>27</v>
      </c>
      <c r="B12" s="34">
        <v>0.48</v>
      </c>
      <c r="C12" s="34">
        <v>0.54</v>
      </c>
      <c r="D12" s="34">
        <f t="shared" si="0"/>
        <v>-0.1111111111111112</v>
      </c>
      <c r="E12" s="34">
        <v>2.75</v>
      </c>
      <c r="F12" s="34">
        <v>2.75</v>
      </c>
      <c r="G12" s="34">
        <f t="shared" si="1"/>
        <v>0</v>
      </c>
      <c r="H12" s="34">
        <v>21.55</v>
      </c>
      <c r="I12" s="34">
        <v>14.37</v>
      </c>
      <c r="J12" s="34">
        <f t="shared" si="2"/>
        <v>0.49965205288796116</v>
      </c>
      <c r="K12" s="34">
        <v>93.1</v>
      </c>
      <c r="L12" s="34">
        <v>0</v>
      </c>
      <c r="M12" s="35" t="str">
        <f t="shared" si="3"/>
        <v/>
      </c>
      <c r="N12" s="6">
        <v>0</v>
      </c>
    </row>
    <row r="13" spans="1:14" ht="18.75" customHeight="1" x14ac:dyDescent="0.25">
      <c r="A13" s="37" t="s">
        <v>28</v>
      </c>
      <c r="B13" s="34">
        <v>0.33</v>
      </c>
      <c r="C13" s="34">
        <v>0.4</v>
      </c>
      <c r="D13" s="34">
        <f t="shared" si="0"/>
        <v>-0.17500000000000002</v>
      </c>
      <c r="E13" s="34">
        <v>2.76</v>
      </c>
      <c r="F13" s="34">
        <v>4.26</v>
      </c>
      <c r="G13" s="34">
        <f t="shared" si="1"/>
        <v>-0.35211267605633806</v>
      </c>
      <c r="H13" s="34">
        <v>18.5</v>
      </c>
      <c r="I13" s="34">
        <v>26.01</v>
      </c>
      <c r="J13" s="34">
        <f t="shared" si="2"/>
        <v>-0.28873510188389084</v>
      </c>
      <c r="K13" s="34">
        <v>167.08</v>
      </c>
      <c r="L13" s="34">
        <v>0</v>
      </c>
      <c r="M13" s="35" t="str">
        <f t="shared" si="3"/>
        <v/>
      </c>
      <c r="N13" s="6">
        <v>1</v>
      </c>
    </row>
    <row r="14" spans="1:14" ht="18.75" customHeight="1" x14ac:dyDescent="0.25">
      <c r="A14" s="37" t="s">
        <v>29</v>
      </c>
      <c r="B14" s="34">
        <v>1.19</v>
      </c>
      <c r="C14" s="34">
        <v>3.98</v>
      </c>
      <c r="D14" s="34">
        <f t="shared" si="0"/>
        <v>-0.70100502512562812</v>
      </c>
      <c r="E14" s="34">
        <v>10.220000000000001</v>
      </c>
      <c r="F14" s="34">
        <v>10.68</v>
      </c>
      <c r="G14" s="34">
        <f t="shared" si="1"/>
        <v>-4.3071161048689056E-2</v>
      </c>
      <c r="H14" s="34">
        <v>86</v>
      </c>
      <c r="I14" s="34">
        <v>91.87</v>
      </c>
      <c r="J14" s="34">
        <f t="shared" si="2"/>
        <v>-6.3894633721563121E-2</v>
      </c>
      <c r="K14" s="34">
        <v>521.55999999999995</v>
      </c>
      <c r="L14" s="34">
        <v>0</v>
      </c>
      <c r="M14" s="35" t="str">
        <f t="shared" si="3"/>
        <v/>
      </c>
      <c r="N14" s="6">
        <v>1</v>
      </c>
    </row>
    <row r="15" spans="1:14" ht="18.75" customHeight="1" x14ac:dyDescent="0.25">
      <c r="A15" s="37" t="s">
        <v>30</v>
      </c>
      <c r="B15" s="34">
        <v>1.1599999999999999</v>
      </c>
      <c r="C15" s="34">
        <v>1.29</v>
      </c>
      <c r="D15" s="34">
        <f t="shared" si="0"/>
        <v>-0.10077519379844969</v>
      </c>
      <c r="E15" s="34">
        <v>4.22</v>
      </c>
      <c r="F15" s="34">
        <v>4.55</v>
      </c>
      <c r="G15" s="34">
        <f t="shared" si="1"/>
        <v>-7.2527472527472547E-2</v>
      </c>
      <c r="H15" s="34">
        <v>18.32</v>
      </c>
      <c r="I15" s="34">
        <v>16.96</v>
      </c>
      <c r="J15" s="34">
        <f t="shared" si="2"/>
        <v>8.0188679245282987E-2</v>
      </c>
      <c r="K15" s="34">
        <v>62.59</v>
      </c>
      <c r="L15" s="34">
        <v>77.64</v>
      </c>
      <c r="M15" s="35">
        <f t="shared" si="3"/>
        <v>-0.19384337970118493</v>
      </c>
      <c r="N15" s="6">
        <v>0</v>
      </c>
    </row>
    <row r="16" spans="1:14" ht="18.75" customHeight="1" x14ac:dyDescent="0.25">
      <c r="A16" s="37" t="s">
        <v>31</v>
      </c>
      <c r="B16" s="34">
        <v>1.1399999999999999</v>
      </c>
      <c r="C16" s="34">
        <v>1.29</v>
      </c>
      <c r="D16" s="34">
        <f t="shared" si="0"/>
        <v>-0.11627906976744196</v>
      </c>
      <c r="E16" s="34">
        <v>3.84</v>
      </c>
      <c r="F16" s="34">
        <v>4.82</v>
      </c>
      <c r="G16" s="34">
        <f t="shared" si="1"/>
        <v>-0.20331950207468888</v>
      </c>
      <c r="H16" s="34">
        <v>17.87</v>
      </c>
      <c r="I16" s="34">
        <v>29.36</v>
      </c>
      <c r="J16" s="34">
        <f t="shared" si="2"/>
        <v>-0.39134877384196182</v>
      </c>
      <c r="K16" s="34">
        <v>174.61</v>
      </c>
      <c r="L16" s="34">
        <v>124.22</v>
      </c>
      <c r="M16" s="35">
        <f t="shared" si="3"/>
        <v>0.40565126388665285</v>
      </c>
      <c r="N16" s="6">
        <v>0</v>
      </c>
    </row>
    <row r="17" spans="1:14" ht="18.75" customHeight="1" x14ac:dyDescent="0.25">
      <c r="A17" s="37" t="s">
        <v>32</v>
      </c>
      <c r="B17" s="34">
        <v>0.94</v>
      </c>
      <c r="C17" s="34">
        <v>1.01</v>
      </c>
      <c r="D17" s="34">
        <f t="shared" si="0"/>
        <v>-6.9306930693069368E-2</v>
      </c>
      <c r="E17" s="34">
        <v>3.53</v>
      </c>
      <c r="F17" s="34">
        <v>3.96</v>
      </c>
      <c r="G17" s="34">
        <f t="shared" si="1"/>
        <v>-0.10858585858585863</v>
      </c>
      <c r="H17" s="34">
        <v>19.559999999999999</v>
      </c>
      <c r="I17" s="34">
        <v>22.25</v>
      </c>
      <c r="J17" s="34">
        <f t="shared" si="2"/>
        <v>-0.12089887640449444</v>
      </c>
      <c r="K17" s="34">
        <v>247</v>
      </c>
      <c r="L17" s="34">
        <v>0</v>
      </c>
      <c r="M17" s="35" t="str">
        <f t="shared" si="3"/>
        <v/>
      </c>
      <c r="N17" s="6">
        <v>0</v>
      </c>
    </row>
    <row r="18" spans="1:14" ht="18.75" customHeight="1" x14ac:dyDescent="0.25">
      <c r="A18" s="37" t="s">
        <v>33</v>
      </c>
      <c r="B18" s="34">
        <v>2.4300000000000002</v>
      </c>
      <c r="C18" s="34">
        <v>2.71</v>
      </c>
      <c r="D18" s="34">
        <f>C18/B18-1</f>
        <v>0.11522633744855959</v>
      </c>
      <c r="E18" s="34">
        <v>11.39</v>
      </c>
      <c r="F18" s="34">
        <v>13.75</v>
      </c>
      <c r="G18" s="34">
        <f t="shared" si="1"/>
        <v>-0.17163636363636359</v>
      </c>
      <c r="H18" s="34">
        <v>70.5</v>
      </c>
      <c r="I18" s="34">
        <v>77.23</v>
      </c>
      <c r="J18" s="34">
        <f t="shared" si="2"/>
        <v>-8.7142302214165523E-2</v>
      </c>
      <c r="K18" s="34">
        <v>2607</v>
      </c>
      <c r="L18" s="34">
        <v>0</v>
      </c>
      <c r="M18" s="35" t="str">
        <f t="shared" si="3"/>
        <v/>
      </c>
      <c r="N18" s="6">
        <v>0</v>
      </c>
    </row>
    <row r="19" spans="1:14" ht="18.75" customHeight="1" x14ac:dyDescent="0.25">
      <c r="A19" s="37" t="s">
        <v>34</v>
      </c>
      <c r="B19" s="34">
        <v>0.45</v>
      </c>
      <c r="C19" s="34">
        <v>0.52</v>
      </c>
      <c r="D19" s="34">
        <f t="shared" ref="D19:D28" si="4">IF(OR(B19="", B19=0, C19="", C19=0), "", (B19-C19)/C19)</f>
        <v>-0.13461538461538464</v>
      </c>
      <c r="E19" s="34">
        <v>2.3199999999999998</v>
      </c>
      <c r="F19" s="34">
        <v>2.41</v>
      </c>
      <c r="G19" s="34">
        <f t="shared" si="1"/>
        <v>-3.7344398340249087E-2</v>
      </c>
      <c r="H19" s="34">
        <v>10.9</v>
      </c>
      <c r="I19" s="34">
        <v>14.29</v>
      </c>
      <c r="J19" s="34">
        <f t="shared" si="2"/>
        <v>-0.23722883135059475</v>
      </c>
      <c r="K19" s="34">
        <v>59.25</v>
      </c>
      <c r="L19" s="34">
        <v>155.24</v>
      </c>
      <c r="M19" s="35">
        <f t="shared" si="3"/>
        <v>-0.6183329038907498</v>
      </c>
      <c r="N19" s="6">
        <v>0</v>
      </c>
    </row>
    <row r="20" spans="1:14" ht="18.75" customHeight="1" x14ac:dyDescent="0.25">
      <c r="A20" s="37" t="s">
        <v>35</v>
      </c>
      <c r="B20" s="34">
        <v>0.2</v>
      </c>
      <c r="C20" s="34">
        <v>0.28999999999999998</v>
      </c>
      <c r="D20" s="34">
        <f t="shared" si="4"/>
        <v>-0.3103448275862068</v>
      </c>
      <c r="E20" s="34">
        <v>1.2</v>
      </c>
      <c r="F20" s="34">
        <v>4.47</v>
      </c>
      <c r="G20" s="34">
        <f t="shared" si="1"/>
        <v>-0.73154362416107377</v>
      </c>
      <c r="H20" s="34">
        <v>7.48</v>
      </c>
      <c r="I20" s="34">
        <v>12.28</v>
      </c>
      <c r="J20" s="34">
        <f t="shared" si="2"/>
        <v>-0.39087947882736152</v>
      </c>
      <c r="K20" s="34">
        <v>38.909999999999997</v>
      </c>
      <c r="L20" s="34">
        <v>58.68</v>
      </c>
      <c r="M20" s="35">
        <f t="shared" si="3"/>
        <v>-0.33691206543967284</v>
      </c>
      <c r="N20" s="6">
        <v>0</v>
      </c>
    </row>
    <row r="21" spans="1:14" ht="18.75" customHeight="1" x14ac:dyDescent="0.25">
      <c r="A21" s="37" t="s">
        <v>36</v>
      </c>
      <c r="B21" s="34">
        <v>3.47</v>
      </c>
      <c r="C21" s="34">
        <v>3.61</v>
      </c>
      <c r="D21" s="34">
        <f t="shared" si="4"/>
        <v>-3.8781163434902961E-2</v>
      </c>
      <c r="E21" s="34">
        <v>11.47</v>
      </c>
      <c r="F21" s="34">
        <v>0</v>
      </c>
      <c r="G21" s="34" t="str">
        <f t="shared" si="1"/>
        <v/>
      </c>
      <c r="H21" s="34">
        <v>74.81</v>
      </c>
      <c r="I21" s="34">
        <v>0</v>
      </c>
      <c r="J21" s="34" t="str">
        <f t="shared" si="2"/>
        <v/>
      </c>
      <c r="K21" s="34">
        <v>0</v>
      </c>
      <c r="L21" s="34">
        <v>0</v>
      </c>
      <c r="M21" s="35" t="str">
        <f t="shared" si="3"/>
        <v/>
      </c>
      <c r="N21" s="8">
        <v>0</v>
      </c>
    </row>
    <row r="22" spans="1:14" ht="18.75" customHeight="1" x14ac:dyDescent="0.25">
      <c r="A22" s="37" t="s">
        <v>37</v>
      </c>
      <c r="B22" s="34">
        <v>0.04</v>
      </c>
      <c r="C22" s="34">
        <v>0.05</v>
      </c>
      <c r="D22" s="34">
        <f t="shared" si="4"/>
        <v>-0.20000000000000004</v>
      </c>
      <c r="E22" s="34">
        <v>0.3</v>
      </c>
      <c r="F22" s="34">
        <v>0.46</v>
      </c>
      <c r="G22" s="34">
        <f t="shared" si="1"/>
        <v>-0.34782608695652178</v>
      </c>
      <c r="H22" s="34">
        <v>1.69</v>
      </c>
      <c r="I22" s="34">
        <v>2.86</v>
      </c>
      <c r="J22" s="34">
        <f t="shared" si="2"/>
        <v>-0.40909090909090906</v>
      </c>
      <c r="K22" s="34">
        <v>6.88</v>
      </c>
      <c r="L22" s="34">
        <v>10.25</v>
      </c>
      <c r="M22" s="35">
        <f t="shared" si="3"/>
        <v>-0.32878048780487806</v>
      </c>
      <c r="N22" s="42"/>
    </row>
    <row r="23" spans="1:14" ht="18.75" customHeight="1" x14ac:dyDescent="0.25">
      <c r="A23" s="37" t="s">
        <v>38</v>
      </c>
      <c r="B23" s="34">
        <v>0.22</v>
      </c>
      <c r="C23" s="34">
        <v>0.24</v>
      </c>
      <c r="D23" s="34">
        <f t="shared" si="4"/>
        <v>-8.3333333333333301E-2</v>
      </c>
      <c r="E23" s="34">
        <v>1.98</v>
      </c>
      <c r="F23" s="34">
        <v>4.01</v>
      </c>
      <c r="G23" s="34">
        <f t="shared" si="1"/>
        <v>-0.50623441396508728</v>
      </c>
      <c r="H23" s="34">
        <v>12.88</v>
      </c>
      <c r="I23" s="34">
        <v>14.32</v>
      </c>
      <c r="J23" s="34">
        <f t="shared" si="2"/>
        <v>-0.10055865921787706</v>
      </c>
      <c r="K23" s="34">
        <v>174.96</v>
      </c>
      <c r="L23" s="34">
        <v>155.1</v>
      </c>
      <c r="M23" s="35">
        <f t="shared" si="3"/>
        <v>0.12804642166344304</v>
      </c>
      <c r="N23" s="43">
        <v>0</v>
      </c>
    </row>
    <row r="24" spans="1:14" ht="18.75" customHeight="1" x14ac:dyDescent="0.25">
      <c r="A24" s="37" t="s">
        <v>39</v>
      </c>
      <c r="B24" s="34">
        <v>0.13</v>
      </c>
      <c r="C24" s="34">
        <v>0.15</v>
      </c>
      <c r="D24" s="34">
        <f t="shared" si="4"/>
        <v>-0.13333333333333328</v>
      </c>
      <c r="E24" s="34">
        <v>0.99</v>
      </c>
      <c r="F24" s="34">
        <v>1.0900000000000001</v>
      </c>
      <c r="G24" s="34">
        <f t="shared" si="1"/>
        <v>-9.174311926605512E-2</v>
      </c>
      <c r="H24" s="34">
        <v>7.55</v>
      </c>
      <c r="I24" s="34">
        <v>8.26</v>
      </c>
      <c r="J24" s="34">
        <f t="shared" si="2"/>
        <v>-8.5956416464891036E-2</v>
      </c>
      <c r="K24" s="34">
        <v>194.36</v>
      </c>
      <c r="L24" s="34">
        <v>172.17</v>
      </c>
      <c r="M24" s="35">
        <f t="shared" si="3"/>
        <v>0.12888424231863871</v>
      </c>
      <c r="N24" s="43">
        <v>0</v>
      </c>
    </row>
    <row r="25" spans="1:14" ht="18.75" customHeight="1" x14ac:dyDescent="0.25">
      <c r="A25" s="37" t="s">
        <v>40</v>
      </c>
      <c r="B25" s="34">
        <v>0.06</v>
      </c>
      <c r="C25" s="34">
        <v>0.06</v>
      </c>
      <c r="D25" s="34">
        <f t="shared" si="4"/>
        <v>0</v>
      </c>
      <c r="E25" s="34">
        <v>0.39</v>
      </c>
      <c r="F25" s="34">
        <v>0.4</v>
      </c>
      <c r="G25" s="34">
        <f t="shared" si="1"/>
        <v>-2.5000000000000022E-2</v>
      </c>
      <c r="H25" s="34">
        <v>2.06</v>
      </c>
      <c r="I25" s="34">
        <v>3.09</v>
      </c>
      <c r="J25" s="34">
        <f t="shared" si="2"/>
        <v>-0.33333333333333326</v>
      </c>
      <c r="K25" s="34">
        <v>9.82</v>
      </c>
      <c r="L25" s="34">
        <v>16.2</v>
      </c>
      <c r="M25" s="35">
        <f t="shared" si="3"/>
        <v>-0.3938271604938271</v>
      </c>
      <c r="N25" s="43">
        <v>1</v>
      </c>
    </row>
    <row r="26" spans="1:14" ht="18.75" customHeight="1" x14ac:dyDescent="0.25">
      <c r="A26" s="37" t="s">
        <v>41</v>
      </c>
      <c r="B26" s="34">
        <v>0.03</v>
      </c>
      <c r="C26" s="34">
        <v>7.0000000000000007E-2</v>
      </c>
      <c r="D26" s="34">
        <f t="shared" si="4"/>
        <v>-0.57142857142857151</v>
      </c>
      <c r="E26" s="34">
        <v>0.16</v>
      </c>
      <c r="F26" s="34">
        <v>0.21</v>
      </c>
      <c r="G26" s="34">
        <f t="shared" si="1"/>
        <v>-0.23809523809523805</v>
      </c>
      <c r="H26" s="34">
        <v>0.83</v>
      </c>
      <c r="I26" s="34">
        <v>1.9</v>
      </c>
      <c r="J26" s="34">
        <f t="shared" si="2"/>
        <v>-0.56315789473684208</v>
      </c>
      <c r="K26" s="34">
        <v>5.21</v>
      </c>
      <c r="L26" s="34">
        <v>11.29</v>
      </c>
      <c r="M26" s="35">
        <f t="shared" si="3"/>
        <v>-0.53852967227635073</v>
      </c>
      <c r="N26" s="43">
        <v>1</v>
      </c>
    </row>
    <row r="27" spans="1:14" ht="18.75" customHeight="1" x14ac:dyDescent="0.25">
      <c r="A27" s="37" t="s">
        <v>42</v>
      </c>
      <c r="B27" s="34">
        <v>0.02</v>
      </c>
      <c r="C27" s="34">
        <v>0.02</v>
      </c>
      <c r="D27" s="34">
        <f t="shared" si="4"/>
        <v>0</v>
      </c>
      <c r="E27" s="34">
        <v>0.37</v>
      </c>
      <c r="F27" s="34">
        <v>0.34</v>
      </c>
      <c r="G27" s="34">
        <f t="shared" si="1"/>
        <v>8.8235294117646967E-2</v>
      </c>
      <c r="H27" s="34">
        <v>2.27</v>
      </c>
      <c r="I27" s="34">
        <v>2.31</v>
      </c>
      <c r="J27" s="34">
        <f t="shared" si="2"/>
        <v>-1.731601731601733E-2</v>
      </c>
      <c r="K27" s="34">
        <v>12.46</v>
      </c>
      <c r="L27" s="34">
        <v>12.53</v>
      </c>
      <c r="M27" s="35">
        <f t="shared" si="3"/>
        <v>-5.5865921787708311E-3</v>
      </c>
      <c r="N27" s="42"/>
    </row>
    <row r="28" spans="1:14" ht="18.75" customHeight="1" x14ac:dyDescent="0.25">
      <c r="A28" s="37" t="s">
        <v>43</v>
      </c>
      <c r="B28" s="34">
        <v>0.03</v>
      </c>
      <c r="C28" s="34">
        <v>0.05</v>
      </c>
      <c r="D28" s="34">
        <f t="shared" si="4"/>
        <v>-0.40000000000000008</v>
      </c>
      <c r="E28" s="34">
        <v>0.36</v>
      </c>
      <c r="F28" s="34">
        <v>0.39</v>
      </c>
      <c r="G28" s="34">
        <f t="shared" si="1"/>
        <v>-7.6923076923076983E-2</v>
      </c>
      <c r="H28" s="34">
        <v>1.8</v>
      </c>
      <c r="I28" s="34">
        <v>2.5299999999999998</v>
      </c>
      <c r="J28" s="34">
        <f t="shared" si="2"/>
        <v>-0.28853754940711457</v>
      </c>
      <c r="K28" s="34">
        <v>12.37</v>
      </c>
      <c r="L28" s="34">
        <v>12.65</v>
      </c>
      <c r="M28" s="35">
        <f t="shared" si="3"/>
        <v>-2.2134387351778747E-2</v>
      </c>
      <c r="N28" s="42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Changes</vt:lpstr>
      <vt:lpstr>Template</vt:lpstr>
      <vt:lpstr>Feb 15 11_53_45</vt:lpstr>
      <vt:lpstr>Feb 14 18_07_30</vt:lpstr>
      <vt:lpstr>Feb 14</vt:lpstr>
      <vt:lpstr>Feb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2024-02-15T11:03:54Z</dcterms:modified>
</cp:coreProperties>
</file>