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5480" tabRatio="500"/>
  </bookViews>
  <sheets>
    <sheet name="Cas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46" i="1" l="1"/>
  <c r="Z46" i="1"/>
  <c r="AA46" i="1"/>
  <c r="AB46" i="1"/>
  <c r="Y47" i="1"/>
  <c r="Z47" i="1"/>
  <c r="AA47" i="1"/>
  <c r="AB47" i="1"/>
  <c r="Y48" i="1"/>
  <c r="Z48" i="1"/>
  <c r="AA48" i="1"/>
  <c r="AB48" i="1"/>
  <c r="X47" i="1"/>
  <c r="X48" i="1"/>
  <c r="X46" i="1"/>
  <c r="S46" i="1"/>
  <c r="T46" i="1"/>
  <c r="U46" i="1"/>
  <c r="V46" i="1"/>
  <c r="S47" i="1"/>
  <c r="T47" i="1"/>
  <c r="U47" i="1"/>
  <c r="V47" i="1"/>
  <c r="S48" i="1"/>
  <c r="T48" i="1"/>
  <c r="U48" i="1"/>
  <c r="V48" i="1"/>
  <c r="R48" i="1"/>
  <c r="R47" i="1"/>
  <c r="R46" i="1"/>
  <c r="S39" i="1"/>
  <c r="U38" i="1"/>
  <c r="U37" i="1"/>
  <c r="T37" i="1"/>
  <c r="S37" i="1"/>
  <c r="V39" i="1"/>
  <c r="T39" i="1"/>
  <c r="U39" i="1"/>
  <c r="R39" i="1"/>
  <c r="V37" i="1"/>
  <c r="S38" i="1"/>
  <c r="T38" i="1"/>
  <c r="V38" i="1"/>
  <c r="R37" i="1"/>
  <c r="R38" i="1"/>
  <c r="Q47" i="1"/>
  <c r="Q48" i="1"/>
  <c r="Q46" i="1"/>
  <c r="Q38" i="1"/>
  <c r="Q39" i="1"/>
  <c r="Q37" i="1"/>
  <c r="R64" i="1"/>
  <c r="S64" i="1"/>
  <c r="T64" i="1"/>
  <c r="U64" i="1"/>
  <c r="R65" i="1"/>
  <c r="S65" i="1"/>
  <c r="T65" i="1"/>
  <c r="U65" i="1"/>
  <c r="R66" i="1"/>
  <c r="S66" i="1"/>
  <c r="T66" i="1"/>
  <c r="U66" i="1"/>
  <c r="Q65" i="1"/>
  <c r="Q66" i="1"/>
  <c r="Q64" i="1"/>
  <c r="V66" i="1"/>
  <c r="V65" i="1"/>
  <c r="V64" i="1"/>
  <c r="R57" i="1"/>
  <c r="R55" i="1"/>
  <c r="S55" i="1"/>
  <c r="T55" i="1"/>
  <c r="U55" i="1"/>
  <c r="R56" i="1"/>
  <c r="S56" i="1"/>
  <c r="T56" i="1"/>
  <c r="U56" i="1"/>
  <c r="S57" i="1"/>
  <c r="T57" i="1"/>
  <c r="U57" i="1"/>
  <c r="Q56" i="1"/>
  <c r="Q57" i="1"/>
  <c r="Q55" i="1"/>
  <c r="V57" i="1"/>
  <c r="V56" i="1"/>
  <c r="V55" i="1"/>
  <c r="V20" i="1"/>
  <c r="V21" i="1"/>
  <c r="V28" i="1"/>
  <c r="V29" i="1"/>
  <c r="V30" i="1"/>
  <c r="V19" i="1"/>
  <c r="R28" i="1"/>
  <c r="S28" i="1"/>
  <c r="T28" i="1"/>
  <c r="U28" i="1"/>
  <c r="R29" i="1"/>
  <c r="S29" i="1"/>
  <c r="T29" i="1"/>
  <c r="U29" i="1"/>
  <c r="R30" i="1"/>
  <c r="S30" i="1"/>
  <c r="T30" i="1"/>
  <c r="U30" i="1"/>
  <c r="Q29" i="1"/>
  <c r="Q30" i="1"/>
  <c r="Q28" i="1"/>
  <c r="R19" i="1"/>
  <c r="S19" i="1"/>
  <c r="T19" i="1"/>
  <c r="U19" i="1"/>
  <c r="R20" i="1"/>
  <c r="S20" i="1"/>
  <c r="T20" i="1"/>
  <c r="U20" i="1"/>
  <c r="R21" i="1"/>
  <c r="S21" i="1"/>
  <c r="T21" i="1"/>
  <c r="U21" i="1"/>
  <c r="Q20" i="1"/>
  <c r="Q21" i="1"/>
  <c r="Q19" i="1"/>
  <c r="C87" i="1"/>
  <c r="C88" i="1"/>
  <c r="C89" i="1"/>
  <c r="C90" i="1"/>
  <c r="C91" i="1"/>
  <c r="C92" i="1"/>
  <c r="D87" i="1"/>
  <c r="D88" i="1"/>
  <c r="D89" i="1"/>
  <c r="D90" i="1"/>
  <c r="D91" i="1"/>
  <c r="D92" i="1"/>
  <c r="E87" i="1"/>
  <c r="E88" i="1"/>
  <c r="E89" i="1"/>
  <c r="E90" i="1"/>
  <c r="E91" i="1"/>
  <c r="E92" i="1"/>
  <c r="F87" i="1"/>
  <c r="F88" i="1"/>
  <c r="F89" i="1"/>
  <c r="F90" i="1"/>
  <c r="F91" i="1"/>
  <c r="F92" i="1"/>
  <c r="G87" i="1"/>
  <c r="G88" i="1"/>
  <c r="G89" i="1"/>
  <c r="G90" i="1"/>
  <c r="G91" i="1"/>
  <c r="G92" i="1"/>
  <c r="H87" i="1"/>
  <c r="H88" i="1"/>
  <c r="H89" i="1"/>
  <c r="H90" i="1"/>
  <c r="H91" i="1"/>
  <c r="H92" i="1"/>
  <c r="I87" i="1"/>
  <c r="I88" i="1"/>
  <c r="I89" i="1"/>
  <c r="I90" i="1"/>
  <c r="I91" i="1"/>
  <c r="I92" i="1"/>
  <c r="J87" i="1"/>
  <c r="J88" i="1"/>
  <c r="J89" i="1"/>
  <c r="J90" i="1"/>
  <c r="J91" i="1"/>
  <c r="J92" i="1"/>
  <c r="K87" i="1"/>
  <c r="K88" i="1"/>
  <c r="K89" i="1"/>
  <c r="K90" i="1"/>
  <c r="K91" i="1"/>
  <c r="K92" i="1"/>
  <c r="L87" i="1"/>
  <c r="L88" i="1"/>
  <c r="L89" i="1"/>
  <c r="L90" i="1"/>
  <c r="L91" i="1"/>
  <c r="L92" i="1"/>
  <c r="M87" i="1"/>
  <c r="M88" i="1"/>
  <c r="M89" i="1"/>
  <c r="M90" i="1"/>
  <c r="M91" i="1"/>
  <c r="M92" i="1"/>
  <c r="N87" i="1"/>
  <c r="N88" i="1"/>
  <c r="N89" i="1"/>
  <c r="N90" i="1"/>
  <c r="N91" i="1"/>
  <c r="N92" i="1"/>
  <c r="O87" i="1"/>
  <c r="O88" i="1"/>
  <c r="O89" i="1"/>
  <c r="O90" i="1"/>
  <c r="O91" i="1"/>
  <c r="O92" i="1"/>
  <c r="P92" i="1"/>
  <c r="P91" i="1"/>
  <c r="P90" i="1"/>
  <c r="P89" i="1"/>
  <c r="P88" i="1"/>
  <c r="P87" i="1"/>
  <c r="P80" i="1"/>
  <c r="C76" i="1"/>
  <c r="D76" i="1"/>
  <c r="E76" i="1"/>
  <c r="F76" i="1"/>
  <c r="G76" i="1"/>
  <c r="H76" i="1"/>
  <c r="I76" i="1"/>
  <c r="J76" i="1"/>
  <c r="K76" i="1"/>
  <c r="L76" i="1"/>
  <c r="M76" i="1"/>
  <c r="N76" i="1"/>
  <c r="O76" i="1"/>
  <c r="P76" i="1"/>
  <c r="A72" i="1"/>
  <c r="A73" i="1"/>
  <c r="A74" i="1"/>
  <c r="A75" i="1"/>
  <c r="A76" i="1"/>
  <c r="P75" i="1"/>
  <c r="P74" i="1"/>
  <c r="P73" i="1"/>
  <c r="P72" i="1"/>
  <c r="P71" i="1"/>
  <c r="P62" i="1"/>
  <c r="C58" i="1"/>
  <c r="D58" i="1"/>
  <c r="E58" i="1"/>
  <c r="F58" i="1"/>
  <c r="G58" i="1"/>
  <c r="H58" i="1"/>
  <c r="I58" i="1"/>
  <c r="J58" i="1"/>
  <c r="K58" i="1"/>
  <c r="L58" i="1"/>
  <c r="M58" i="1"/>
  <c r="N58" i="1"/>
  <c r="O58" i="1"/>
  <c r="P58" i="1"/>
  <c r="A54" i="1"/>
  <c r="A55" i="1"/>
  <c r="A56" i="1"/>
  <c r="A57" i="1"/>
  <c r="A58" i="1"/>
  <c r="P57" i="1"/>
  <c r="P56" i="1"/>
  <c r="P55" i="1"/>
  <c r="P54" i="1"/>
  <c r="P53" i="1"/>
  <c r="P44" i="1"/>
  <c r="C40" i="1"/>
  <c r="D40" i="1"/>
  <c r="E40" i="1"/>
  <c r="F40" i="1"/>
  <c r="G40" i="1"/>
  <c r="H40" i="1"/>
  <c r="I40" i="1"/>
  <c r="J40" i="1"/>
  <c r="K40" i="1"/>
  <c r="L40" i="1"/>
  <c r="M40" i="1"/>
  <c r="N40" i="1"/>
  <c r="O40" i="1"/>
  <c r="P40" i="1"/>
  <c r="A36" i="1"/>
  <c r="A37" i="1"/>
  <c r="A38" i="1"/>
  <c r="A39" i="1"/>
  <c r="A40" i="1"/>
  <c r="P39" i="1"/>
  <c r="P38" i="1"/>
  <c r="P37" i="1"/>
  <c r="P36" i="1"/>
  <c r="P35" i="1"/>
  <c r="P26" i="1"/>
  <c r="C22" i="1"/>
  <c r="D22" i="1"/>
  <c r="E22" i="1"/>
  <c r="F22" i="1"/>
  <c r="G22" i="1"/>
  <c r="H22" i="1"/>
  <c r="I22" i="1"/>
  <c r="J22" i="1"/>
  <c r="K22" i="1"/>
  <c r="L22" i="1"/>
  <c r="M22" i="1"/>
  <c r="N22" i="1"/>
  <c r="O22" i="1"/>
  <c r="P22" i="1"/>
  <c r="A18" i="1"/>
  <c r="A19" i="1"/>
  <c r="A20" i="1"/>
  <c r="A21" i="1"/>
  <c r="A22" i="1"/>
  <c r="P21" i="1"/>
  <c r="P20" i="1"/>
  <c r="P19" i="1"/>
  <c r="P18" i="1"/>
  <c r="P17" i="1"/>
</calcChain>
</file>

<file path=xl/sharedStrings.xml><?xml version="1.0" encoding="utf-8"?>
<sst xmlns="http://schemas.openxmlformats.org/spreadsheetml/2006/main" count="298" uniqueCount="49">
  <si>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</si>
  <si>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</si>
  <si>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</si>
  <si>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</si>
  <si>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</si>
  <si>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</si>
  <si>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</si>
  <si>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</si>
  <si>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</si>
  <si>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</si>
  <si>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</si>
  <si>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</si>
  <si>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</si>
  <si>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</si>
  <si>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</si>
  <si>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</si>
  <si>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</si>
  <si>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</si>
  <si>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</si>
  <si>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</si>
  <si>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</si>
  <si>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</si>
  <si>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</si>
  <si>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</si>
  <si>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</si>
  <si>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</si>
  <si>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</si>
  <si>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</si>
  <si>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</si>
  <si>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</si>
  <si>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</si>
  <si>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</si>
  <si>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</si>
  <si>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</si>
  <si>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</si>
  <si>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</si>
  <si>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</si>
  <si>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</si>
  <si>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</si>
  <si>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</si>
  <si>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</si>
  <si>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</si>
  <si>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</si>
  <si>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</si>
  <si>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</si>
  <si>
    <t>Ratio to Pink</t>
  </si>
  <si>
    <t>Ratio to Silver</t>
  </si>
  <si>
    <t>Average</t>
  </si>
  <si>
    <t>Overall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</si>
</sst>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_(* #,##0_);_(* \(#,##0\);_(*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
      <sz val="12"/>
      <name val="Calibri"/>
      <family val="2"/>
      <scheme val="minor"/>
    </font>
    <font>
      <sz val="8"/>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8">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applyNumberFormat="0">
      <alignment vertical="justify" textRotation="21" indent="4" justifyLastLine="1" shrinkToFit="1"/>
      <protection locked="0"/>
    </xf>
    <xf numFmtId="9" fontId="1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10">
    <xf numFmtId="0" fontId="0" fillId="0" borderId="0" xfId="0"/>
    <xf numFmtId="0" fontId="2" fillId="0" borderId="0" xfId="0" applyFont="1" applyBorder="1"/>
    <xf numFmtId="0" fontId="0" fillId="0" borderId="0" xfId="0" applyBorder="1"/>
    <xf numFmtId="0" fontId="0" fillId="0" borderId="0" xfId="0" applyBorder="1" applyAlignment="1">
      <alignment horizontal="center"/>
    </xf>
    <xf numFmtId="0" fontId="4" fillId="0" borderId="0" xfId="0" applyFont="1" applyBorder="1" applyAlignment="1">
      <alignment horizontal="left"/>
    </xf>
    <xf numFmtId="0" fontId="0" fillId="0" borderId="0" xfId="0" applyBorder="1" applyAlignment="1">
      <alignment horizontal="left"/>
    </xf>
    <xf numFmtId="0" fontId="5" fillId="0" borderId="0" xfId="0" applyFont="1" applyBorder="1" applyAlignment="1">
      <alignment horizontal="left"/>
    </xf>
    <xf numFmtId="0" fontId="6" fillId="0" borderId="0" xfId="0" applyFont="1" applyBorder="1" applyAlignment="1">
      <alignment horizontal="left"/>
    </xf>
    <xf numFmtId="0" fontId="6" fillId="0" borderId="0" xfId="0" applyFont="1" applyBorder="1"/>
    <xf numFmtId="0" fontId="6" fillId="0" borderId="0" xfId="0" applyFont="1"/>
    <xf numFmtId="0" fontId="0" fillId="0" borderId="0" xfId="0" quotePrefix="1" applyBorder="1"/>
    <xf numFmtId="0" fontId="0" fillId="0" borderId="0" xfId="0" quotePrefix="1"/>
    <xf numFmtId="0" fontId="2" fillId="0" borderId="0" xfId="0" applyFont="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0" xfId="0" applyFont="1" applyFill="1" applyBorder="1" applyAlignment="1">
      <alignment horizontal="center" wrapText="1"/>
    </xf>
    <xf numFmtId="0" fontId="0" fillId="0" borderId="0" xfId="0" applyAlignment="1">
      <alignment horizontal="center" wrapText="1"/>
    </xf>
    <xf numFmtId="0" fontId="7" fillId="0" borderId="1" xfId="0" applyFont="1" applyBorder="1"/>
    <xf numFmtId="0" fontId="8" fillId="0" borderId="2" xfId="0" applyFont="1" applyBorder="1"/>
    <xf numFmtId="37" fontId="8" fillId="0" borderId="2" xfId="1" applyNumberFormat="1" applyFont="1" applyFill="1" applyBorder="1"/>
    <xf numFmtId="164" fontId="8" fillId="2" borderId="2" xfId="1" applyNumberFormat="1" applyFont="1" applyFill="1" applyBorder="1"/>
    <xf numFmtId="164" fontId="8" fillId="2" borderId="3" xfId="1" applyNumberFormat="1" applyFont="1" applyFill="1" applyBorder="1"/>
    <xf numFmtId="164" fontId="0" fillId="0" borderId="7" xfId="0" applyNumberFormat="1" applyBorder="1"/>
    <xf numFmtId="9" fontId="8" fillId="0" borderId="0" xfId="2" applyFont="1"/>
    <xf numFmtId="165" fontId="8" fillId="0" borderId="0" xfId="0" applyNumberFormat="1" applyFont="1"/>
    <xf numFmtId="0" fontId="8" fillId="0" borderId="0" xfId="0" applyFont="1"/>
    <xf numFmtId="0" fontId="8" fillId="0" borderId="8" xfId="0" applyFont="1" applyBorder="1"/>
    <xf numFmtId="0" fontId="8" fillId="0" borderId="0" xfId="0" applyFont="1" applyBorder="1"/>
    <xf numFmtId="37" fontId="8" fillId="0" borderId="0" xfId="1" applyNumberFormat="1" applyFont="1" applyFill="1" applyBorder="1"/>
    <xf numFmtId="164" fontId="8" fillId="2" borderId="0" xfId="1" applyNumberFormat="1" applyFont="1" applyFill="1" applyBorder="1"/>
    <xf numFmtId="164" fontId="8" fillId="2" borderId="9" xfId="1" applyNumberFormat="1" applyFont="1" applyFill="1" applyBorder="1"/>
    <xf numFmtId="164" fontId="0" fillId="0" borderId="10" xfId="0" applyNumberFormat="1" applyBorder="1"/>
    <xf numFmtId="0" fontId="2" fillId="3" borderId="11" xfId="0" applyFont="1" applyFill="1" applyBorder="1"/>
    <xf numFmtId="0" fontId="2" fillId="3" borderId="12" xfId="0" applyFont="1" applyFill="1" applyBorder="1"/>
    <xf numFmtId="164" fontId="2" fillId="3" borderId="12" xfId="1" applyNumberFormat="1" applyFont="1" applyFill="1" applyBorder="1"/>
    <xf numFmtId="164" fontId="2" fillId="3" borderId="13" xfId="1" applyNumberFormat="1" applyFont="1" applyFill="1" applyBorder="1"/>
    <xf numFmtId="164" fontId="0" fillId="3" borderId="14" xfId="0" applyNumberFormat="1" applyFill="1" applyBorder="1"/>
    <xf numFmtId="0" fontId="2" fillId="0" borderId="0" xfId="0" applyFont="1"/>
    <xf numFmtId="0" fontId="0" fillId="0" borderId="8" xfId="0" applyBorder="1"/>
    <xf numFmtId="0" fontId="0" fillId="0" borderId="9" xfId="0" applyBorder="1"/>
    <xf numFmtId="0" fontId="0" fillId="0" borderId="10" xfId="0" applyBorder="1"/>
    <xf numFmtId="0" fontId="9" fillId="4" borderId="8" xfId="0" applyFont="1" applyFill="1" applyBorder="1"/>
    <xf numFmtId="0" fontId="9" fillId="4" borderId="0" xfId="0" applyFont="1" applyFill="1" applyBorder="1"/>
    <xf numFmtId="164" fontId="9" fillId="4" borderId="0" xfId="1" applyNumberFormat="1" applyFont="1" applyFill="1" applyBorder="1"/>
    <xf numFmtId="164" fontId="9" fillId="4" borderId="9" xfId="1" applyNumberFormat="1" applyFont="1" applyFill="1" applyBorder="1"/>
    <xf numFmtId="164" fontId="0" fillId="4" borderId="10" xfId="0" applyNumberFormat="1" applyFill="1" applyBorder="1"/>
    <xf numFmtId="0" fontId="9" fillId="0" borderId="0" xfId="0" applyFont="1"/>
    <xf numFmtId="164" fontId="2"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8" fillId="4" borderId="0" xfId="2" applyFont="1" applyFill="1" applyBorder="1"/>
    <xf numFmtId="9" fontId="8" fillId="4" borderId="9" xfId="2" applyFont="1" applyFill="1" applyBorder="1"/>
    <xf numFmtId="9" fontId="8"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9" fontId="0" fillId="0" borderId="0" xfId="2" applyFont="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2" fillId="0" borderId="1" xfId="0" applyFont="1" applyBorder="1"/>
    <xf numFmtId="164" fontId="8" fillId="0" borderId="2" xfId="1" applyNumberFormat="1" applyFont="1" applyFill="1" applyBorder="1"/>
    <xf numFmtId="166" fontId="8" fillId="0" borderId="0" xfId="0" applyNumberFormat="1" applyFont="1"/>
    <xf numFmtId="164" fontId="8" fillId="0" borderId="0" xfId="1" applyNumberFormat="1" applyFont="1" applyFill="1" applyBorder="1"/>
    <xf numFmtId="0" fontId="2" fillId="4" borderId="8" xfId="0" applyFont="1" applyFill="1" applyBorder="1"/>
    <xf numFmtId="0" fontId="2" fillId="0" borderId="8" xfId="0" applyFont="1" applyBorder="1"/>
    <xf numFmtId="1" fontId="2" fillId="0" borderId="0" xfId="0" applyNumberFormat="1" applyFont="1" applyBorder="1"/>
    <xf numFmtId="1" fontId="2" fillId="0" borderId="9" xfId="0" applyNumberFormat="1" applyFont="1" applyBorder="1"/>
    <xf numFmtId="0" fontId="0" fillId="4" borderId="8" xfId="0" applyFill="1" applyBorder="1"/>
    <xf numFmtId="0" fontId="0" fillId="4" borderId="0" xfId="0" applyFill="1" applyBorder="1"/>
    <xf numFmtId="0" fontId="10" fillId="0" borderId="1" xfId="0" applyFont="1" applyBorder="1"/>
    <xf numFmtId="0" fontId="11" fillId="0" borderId="2" xfId="0" applyFont="1" applyBorder="1"/>
    <xf numFmtId="164" fontId="11" fillId="0" borderId="2" xfId="1" applyNumberFormat="1" applyFont="1" applyBorder="1"/>
    <xf numFmtId="164" fontId="11" fillId="0" borderId="3" xfId="1" applyNumberFormat="1" applyFont="1" applyBorder="1"/>
    <xf numFmtId="0" fontId="11" fillId="0" borderId="8" xfId="0" applyFont="1" applyBorder="1"/>
    <xf numFmtId="0" fontId="11" fillId="0" borderId="0" xfId="0" applyFont="1" applyBorder="1"/>
    <xf numFmtId="164" fontId="11" fillId="0" borderId="0" xfId="1" applyNumberFormat="1" applyFont="1" applyBorder="1"/>
    <xf numFmtId="164" fontId="11" fillId="0" borderId="9" xfId="1" applyNumberFormat="1" applyFont="1" applyBorder="1"/>
    <xf numFmtId="0" fontId="10" fillId="3" borderId="4" xfId="0" applyFont="1" applyFill="1" applyBorder="1"/>
    <xf numFmtId="0" fontId="10" fillId="3" borderId="5" xfId="0" applyFont="1" applyFill="1" applyBorder="1"/>
    <xf numFmtId="164" fontId="10" fillId="3" borderId="5" xfId="1" applyNumberFormat="1" applyFont="1" applyFill="1" applyBorder="1"/>
    <xf numFmtId="164" fontId="10" fillId="3" borderId="6" xfId="1" applyNumberFormat="1" applyFont="1" applyFill="1" applyBorder="1"/>
    <xf numFmtId="164" fontId="0" fillId="3" borderId="15" xfId="0" applyNumberFormat="1" applyFill="1" applyBorder="1"/>
    <xf numFmtId="0" fontId="13" fillId="0" borderId="0" xfId="0" applyFont="1" applyBorder="1" applyAlignment="1">
      <alignment horizontal="left"/>
    </xf>
    <xf numFmtId="0" fontId="2" fillId="0" borderId="8" xfId="0" applyFont="1" applyFill="1" applyBorder="1"/>
    <xf numFmtId="0" fontId="2" fillId="0" borderId="0" xfId="0" applyFont="1" applyFill="1" applyBorder="1"/>
    <xf numFmtId="164" fontId="0" fillId="0" borderId="10" xfId="0" applyNumberFormat="1" applyFill="1" applyBorder="1"/>
    <xf numFmtId="0" fontId="2" fillId="0" borderId="0" xfId="0" applyFont="1" applyFill="1"/>
    <xf numFmtId="164" fontId="2" fillId="0" borderId="2" xfId="1" applyNumberFormat="1" applyFont="1" applyFill="1" applyBorder="1"/>
    <xf numFmtId="164" fontId="2" fillId="0" borderId="3" xfId="1" applyNumberFormat="1" applyFont="1" applyFill="1" applyBorder="1"/>
    <xf numFmtId="0" fontId="0" fillId="0" borderId="9" xfId="0" applyBorder="1" applyAlignment="1">
      <alignment horizontal="center"/>
    </xf>
    <xf numFmtId="0" fontId="16" fillId="0" borderId="2" xfId="0" applyFont="1" applyBorder="1" applyAlignment="1">
      <alignment horizontal="center"/>
    </xf>
    <xf numFmtId="0" fontId="16" fillId="0" borderId="0" xfId="0" applyFont="1" applyBorder="1" applyAlignment="1">
      <alignment horizontal="center" vertical="center"/>
    </xf>
    <xf numFmtId="1" fontId="8" fillId="0" borderId="0" xfId="0" applyNumberFormat="1" applyFont="1" applyAlignment="1">
      <alignment horizontal="center"/>
    </xf>
    <xf numFmtId="1" fontId="17" fillId="0" borderId="0" xfId="0" applyNumberFormat="1" applyFont="1" applyAlignment="1">
      <alignment horizontal="center"/>
    </xf>
    <xf numFmtId="1" fontId="0" fillId="0" borderId="0" xfId="0" applyNumberFormat="1" applyFont="1" applyAlignment="1">
      <alignment horizontal="center"/>
    </xf>
    <xf numFmtId="1" fontId="17" fillId="0" borderId="0" xfId="2" applyNumberFormat="1"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cellXfs>
  <cellStyles count="28">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4"/>
    <cellStyle name="Percent" xfId="2" builtinId="5"/>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
  <sheetViews>
    <sheetView tabSelected="1" zoomScale="175" zoomScaleNormal="175" zoomScalePageLayoutView="175" workbookViewId="0">
      <selection activeCell="B13" sqref="B13:O13"/>
    </sheetView>
  </sheetViews>
  <sheetFormatPr baseColWidth="10" defaultColWidth="11" defaultRowHeight="15" x14ac:dyDescent="0"/>
  <cols>
    <col min="1" max="1" width="19.1640625" customWidth="1"/>
    <col min="2" max="2" width="18.83203125" customWidth="1"/>
    <col min="3" max="15" width="8.6640625" customWidth="1"/>
    <col min="16" max="16" width="9" bestFit="1" customWidth="1"/>
    <col min="19" max="19" width="12.5" bestFit="1" customWidth="1"/>
    <col min="20" max="20" width="13.5" customWidth="1"/>
    <col min="21" max="21" width="12.6640625" customWidth="1"/>
  </cols>
  <sheetData>
    <row r="1" spans="1:18" ht="18.75">
      <c r="A1" s="106" t="s">
        <v>0</v>
      </c>
      <c r="B1" s="106"/>
      <c r="C1" s="106"/>
      <c r="D1" s="106"/>
      <c r="E1" s="106"/>
      <c r="F1" s="106"/>
      <c r="G1" s="106"/>
      <c r="H1" s="106"/>
      <c r="I1" s="106"/>
      <c r="J1" s="106"/>
      <c r="K1" s="106"/>
      <c r="L1" s="106"/>
      <c r="M1" s="106"/>
      <c r="N1" s="106"/>
      <c r="O1" s="106"/>
      <c r="P1" s="106"/>
    </row>
    <row r="2" spans="1:18" ht="10" customHeight="1">
      <c r="B2" s="107"/>
      <c r="C2" s="107"/>
      <c r="D2" s="107"/>
      <c r="E2" s="107"/>
      <c r="F2" s="107"/>
      <c r="G2" s="107"/>
      <c r="H2" s="107"/>
      <c r="I2" s="107"/>
      <c r="J2" s="107"/>
      <c r="K2" s="107"/>
      <c r="L2" s="107"/>
      <c r="M2" s="107"/>
      <c r="N2" s="107"/>
      <c r="O2" s="107"/>
    </row>
    <row r="3" spans="1:18">
      <c r="A3" s="1" t="s">
        <v>1</v>
      </c>
      <c r="B3" s="108" t="s">
        <v>40</v>
      </c>
      <c r="C3" s="108"/>
      <c r="D3" s="108"/>
      <c r="E3" s="108"/>
      <c r="F3" s="108"/>
      <c r="G3" s="108"/>
      <c r="H3" s="108"/>
      <c r="I3" s="108"/>
      <c r="J3" s="108"/>
      <c r="K3" s="108"/>
      <c r="L3" s="108"/>
      <c r="M3" s="108"/>
      <c r="N3" s="108"/>
      <c r="O3" s="108"/>
      <c r="P3" s="2"/>
      <c r="Q3" s="2"/>
      <c r="R3" s="2"/>
    </row>
    <row r="4" spans="1:18" ht="5" customHeight="1">
      <c r="A4" s="2"/>
      <c r="B4" s="109"/>
      <c r="C4" s="109"/>
      <c r="D4" s="109"/>
      <c r="E4" s="109"/>
      <c r="F4" s="109"/>
      <c r="G4" s="109"/>
      <c r="H4" s="109"/>
      <c r="I4" s="109"/>
      <c r="J4" s="109"/>
      <c r="K4" s="109"/>
      <c r="L4" s="109"/>
      <c r="M4" s="109"/>
      <c r="N4" s="109"/>
      <c r="O4" s="109"/>
      <c r="P4" s="2"/>
      <c r="Q4" s="2"/>
      <c r="R4" s="2"/>
    </row>
    <row r="5" spans="1:18">
      <c r="A5" s="1" t="s">
        <v>2</v>
      </c>
      <c r="B5" s="2"/>
      <c r="C5" s="2"/>
      <c r="D5" s="2"/>
      <c r="E5" s="2"/>
      <c r="F5" s="2"/>
      <c r="G5" s="2"/>
      <c r="H5" s="2"/>
      <c r="I5" s="2"/>
      <c r="J5" s="2"/>
      <c r="K5" s="2"/>
      <c r="L5" s="2"/>
      <c r="M5" s="2"/>
      <c r="N5" s="2"/>
      <c r="O5" s="2"/>
      <c r="P5" s="2"/>
      <c r="Q5" s="2"/>
      <c r="R5" s="2"/>
    </row>
    <row r="6" spans="1:18">
      <c r="A6" s="4" t="s">
        <v>3</v>
      </c>
      <c r="B6" s="4"/>
      <c r="C6" s="4"/>
      <c r="D6" s="4"/>
      <c r="E6" s="4"/>
      <c r="F6" s="4"/>
      <c r="G6" s="4"/>
      <c r="H6" s="4"/>
      <c r="I6" s="4"/>
      <c r="J6" s="5"/>
      <c r="K6" s="5"/>
      <c r="L6" s="5"/>
      <c r="M6" s="5"/>
      <c r="N6" s="5"/>
      <c r="O6" s="2"/>
      <c r="P6" s="2"/>
      <c r="Q6" s="2"/>
      <c r="R6" s="2"/>
    </row>
    <row r="7" spans="1:18" s="9" customFormat="1">
      <c r="A7" s="6" t="s">
        <v>41</v>
      </c>
      <c r="B7" s="6"/>
      <c r="C7" s="6"/>
      <c r="D7" s="6"/>
      <c r="E7" s="6"/>
      <c r="F7" s="6"/>
      <c r="G7" s="6"/>
      <c r="H7" s="6"/>
      <c r="I7" s="6"/>
      <c r="J7" s="7"/>
      <c r="K7" s="7"/>
      <c r="L7" s="7"/>
      <c r="M7" s="7"/>
      <c r="N7" s="7"/>
      <c r="O7" s="8"/>
      <c r="P7" s="8"/>
      <c r="Q7" s="8"/>
      <c r="R7" s="8"/>
    </row>
    <row r="8" spans="1:18" s="9" customFormat="1">
      <c r="A8" s="6" t="s">
        <v>42</v>
      </c>
      <c r="B8" s="6"/>
      <c r="C8" s="6"/>
      <c r="D8" s="6"/>
      <c r="E8" s="6"/>
      <c r="F8" s="6"/>
      <c r="G8" s="6"/>
      <c r="H8" s="6"/>
      <c r="I8" s="6"/>
      <c r="J8" s="7"/>
      <c r="K8" s="7"/>
      <c r="L8" s="7"/>
      <c r="M8" s="7"/>
      <c r="N8" s="7"/>
      <c r="O8" s="8"/>
      <c r="P8" s="8"/>
      <c r="Q8" s="8"/>
      <c r="R8" s="8"/>
    </row>
    <row r="9" spans="1:18" s="9" customFormat="1">
      <c r="A9" s="6" t="s">
        <v>44</v>
      </c>
      <c r="B9" s="6"/>
      <c r="C9" s="6"/>
      <c r="D9" s="6"/>
      <c r="E9" s="6"/>
      <c r="F9" s="6"/>
      <c r="G9" s="6"/>
      <c r="H9" s="6"/>
      <c r="I9" s="6"/>
      <c r="J9" s="7"/>
      <c r="K9" s="7"/>
      <c r="L9" s="7"/>
      <c r="M9" s="7"/>
      <c r="N9" s="7"/>
      <c r="O9" s="8"/>
      <c r="P9" s="8"/>
      <c r="Q9" s="8"/>
      <c r="R9" s="8"/>
    </row>
    <row r="10" spans="1:18">
      <c r="A10" s="92" t="s">
        <v>4</v>
      </c>
      <c r="B10" s="92"/>
      <c r="C10" s="92"/>
      <c r="D10" s="92"/>
      <c r="E10" s="92"/>
      <c r="F10" s="92"/>
      <c r="G10" s="92"/>
      <c r="H10" s="92"/>
      <c r="I10" s="4"/>
      <c r="J10" s="5"/>
      <c r="K10" s="5"/>
      <c r="L10" s="5"/>
      <c r="M10" s="5"/>
      <c r="N10" s="5"/>
      <c r="O10" s="2"/>
      <c r="P10" s="2"/>
      <c r="Q10" s="2"/>
      <c r="R10" s="2"/>
    </row>
    <row r="11" spans="1:18">
      <c r="A11" s="92" t="s">
        <v>5</v>
      </c>
      <c r="B11" s="92"/>
      <c r="C11" s="92"/>
      <c r="D11" s="92"/>
      <c r="E11" s="92"/>
      <c r="F11" s="92"/>
      <c r="G11" s="92"/>
      <c r="H11" s="92"/>
      <c r="I11" s="4"/>
      <c r="J11" s="5"/>
      <c r="K11" s="5"/>
      <c r="L11" s="5"/>
      <c r="M11" s="5"/>
      <c r="N11" s="5"/>
      <c r="O11" s="2"/>
      <c r="P11" s="2"/>
      <c r="Q11" s="2"/>
      <c r="R11" s="2"/>
    </row>
    <row r="12" spans="1:18">
      <c r="A12" s="92" t="s">
        <v>43</v>
      </c>
      <c r="B12" s="92"/>
      <c r="C12" s="92"/>
      <c r="D12" s="92"/>
      <c r="E12" s="92"/>
      <c r="F12" s="92"/>
      <c r="G12" s="92"/>
      <c r="H12" s="92"/>
      <c r="I12" s="4"/>
      <c r="J12" s="5"/>
      <c r="K12" s="5"/>
      <c r="L12" s="5"/>
      <c r="M12" s="5"/>
      <c r="N12" s="5"/>
      <c r="O12" s="2"/>
      <c r="P12" s="2"/>
      <c r="Q12" s="2"/>
      <c r="R12" s="2"/>
    </row>
    <row r="13" spans="1:18" ht="10" customHeight="1">
      <c r="A13" s="10"/>
      <c r="B13" s="109"/>
      <c r="C13" s="109"/>
      <c r="D13" s="109"/>
      <c r="E13" s="109"/>
      <c r="F13" s="109"/>
      <c r="G13" s="109"/>
      <c r="H13" s="109"/>
      <c r="I13" s="109"/>
      <c r="J13" s="109"/>
      <c r="K13" s="109"/>
      <c r="L13" s="109"/>
      <c r="M13" s="109"/>
      <c r="N13" s="109"/>
      <c r="O13" s="109"/>
      <c r="P13" s="2"/>
      <c r="Q13" s="2"/>
      <c r="R13" s="2"/>
    </row>
    <row r="14" spans="1:18">
      <c r="A14" s="11"/>
      <c r="D14" s="12"/>
      <c r="E14" s="12"/>
      <c r="F14" s="12"/>
      <c r="G14" s="12"/>
      <c r="I14" s="12"/>
      <c r="J14" s="12"/>
      <c r="K14" s="12"/>
      <c r="L14" s="12"/>
      <c r="N14" s="12"/>
    </row>
    <row r="15" spans="1:18" s="16" customFormat="1">
      <c r="A15" s="13" t="s">
        <v>6</v>
      </c>
      <c r="B15" s="100">
        <v>2012</v>
      </c>
      <c r="C15" s="14" t="s">
        <v>7</v>
      </c>
      <c r="D15" s="14" t="s">
        <v>7</v>
      </c>
      <c r="E15" s="14" t="s">
        <v>7</v>
      </c>
      <c r="F15" s="14" t="s">
        <v>7</v>
      </c>
      <c r="G15" s="14" t="s">
        <v>7</v>
      </c>
      <c r="H15" s="14" t="s">
        <v>8</v>
      </c>
      <c r="I15" s="14" t="s">
        <v>8</v>
      </c>
      <c r="J15" s="14" t="s">
        <v>8</v>
      </c>
      <c r="K15" s="14" t="s">
        <v>8</v>
      </c>
      <c r="L15" s="14" t="s">
        <v>8</v>
      </c>
      <c r="M15" s="14" t="s">
        <v>8</v>
      </c>
      <c r="N15" s="14" t="s">
        <v>8</v>
      </c>
      <c r="O15" s="15" t="s">
        <v>8</v>
      </c>
      <c r="P15"/>
    </row>
    <row r="16" spans="1:18" s="21" customFormat="1" ht="31.5">
      <c r="A16" s="17" t="s">
        <v>9</v>
      </c>
      <c r="B16" s="18" t="s">
        <v>10</v>
      </c>
      <c r="C16" s="18" t="s">
        <v>11</v>
      </c>
      <c r="D16" s="18" t="s">
        <v>12</v>
      </c>
      <c r="E16" s="18" t="s">
        <v>13</v>
      </c>
      <c r="F16" s="18" t="s">
        <v>14</v>
      </c>
      <c r="G16" s="18" t="s">
        <v>15</v>
      </c>
      <c r="H16" s="18" t="s">
        <v>16</v>
      </c>
      <c r="I16" s="18" t="s">
        <v>17</v>
      </c>
      <c r="J16" s="18" t="s">
        <v>18</v>
      </c>
      <c r="K16" s="18" t="s">
        <v>19</v>
      </c>
      <c r="L16" s="18" t="s">
        <v>20</v>
      </c>
      <c r="M16" s="18" t="s">
        <v>21</v>
      </c>
      <c r="N16" s="18" t="s">
        <v>22</v>
      </c>
      <c r="O16" s="19" t="s">
        <v>23</v>
      </c>
      <c r="P16" s="20" t="s">
        <v>24</v>
      </c>
      <c r="Q16" s="21" t="s">
        <v>46</v>
      </c>
    </row>
    <row r="17" spans="1:26" s="30" customFormat="1" ht="15" customHeight="1">
      <c r="A17" s="22" t="s">
        <v>25</v>
      </c>
      <c r="B17" s="23" t="s">
        <v>26</v>
      </c>
      <c r="C17" s="24">
        <v>2394</v>
      </c>
      <c r="D17" s="24">
        <v>2027</v>
      </c>
      <c r="E17" s="24">
        <v>1824</v>
      </c>
      <c r="F17" s="24">
        <v>1642</v>
      </c>
      <c r="G17" s="24">
        <v>1592.74</v>
      </c>
      <c r="H17" s="25"/>
      <c r="I17" s="25"/>
      <c r="J17" s="25"/>
      <c r="K17" s="25"/>
      <c r="L17" s="25"/>
      <c r="M17" s="25"/>
      <c r="N17" s="25"/>
      <c r="O17" s="26"/>
      <c r="P17" s="27">
        <f>SUM(C17:O17)</f>
        <v>9479.74</v>
      </c>
      <c r="S17" s="29"/>
      <c r="T17" s="29"/>
      <c r="U17" s="29"/>
      <c r="V17" s="29"/>
      <c r="W17" s="29"/>
      <c r="X17" s="29"/>
      <c r="Y17" s="29"/>
      <c r="Z17" s="29"/>
    </row>
    <row r="18" spans="1:26" s="30" customFormat="1">
      <c r="A18" s="31" t="str">
        <f>A17</f>
        <v>Japan RESELLER</v>
      </c>
      <c r="B18" s="32" t="s">
        <v>27</v>
      </c>
      <c r="C18" s="33">
        <v>1645</v>
      </c>
      <c r="D18" s="33">
        <v>1403</v>
      </c>
      <c r="E18" s="33">
        <v>1263</v>
      </c>
      <c r="F18" s="33">
        <v>1136</v>
      </c>
      <c r="G18" s="33">
        <v>1101.92</v>
      </c>
      <c r="H18" s="34"/>
      <c r="I18" s="34"/>
      <c r="J18" s="34"/>
      <c r="K18" s="34"/>
      <c r="L18" s="34"/>
      <c r="M18" s="34"/>
      <c r="N18" s="34"/>
      <c r="O18" s="35"/>
      <c r="P18" s="36">
        <f t="shared" ref="P18:P22" si="0">SUM(C18:O18)</f>
        <v>6548.92</v>
      </c>
      <c r="Q18" s="102">
        <v>1</v>
      </c>
      <c r="R18" s="102">
        <v>2</v>
      </c>
      <c r="S18" s="102">
        <v>3</v>
      </c>
      <c r="T18" s="102">
        <v>4</v>
      </c>
      <c r="U18" s="102">
        <v>5</v>
      </c>
      <c r="V18" s="29" t="s">
        <v>47</v>
      </c>
    </row>
    <row r="19" spans="1:26" s="30" customFormat="1">
      <c r="A19" s="31" t="str">
        <f>A18</f>
        <v>Japan RESELLER</v>
      </c>
      <c r="B19" s="32" t="s">
        <v>28</v>
      </c>
      <c r="C19" s="33">
        <v>679</v>
      </c>
      <c r="D19" s="33">
        <v>567</v>
      </c>
      <c r="E19" s="33">
        <v>510</v>
      </c>
      <c r="F19" s="33">
        <v>459</v>
      </c>
      <c r="G19" s="33">
        <v>445.22999999999996</v>
      </c>
      <c r="H19" s="34"/>
      <c r="I19" s="34"/>
      <c r="J19" s="34"/>
      <c r="K19" s="34"/>
      <c r="L19" s="34"/>
      <c r="M19" s="34"/>
      <c r="N19" s="34"/>
      <c r="O19" s="35"/>
      <c r="P19" s="36">
        <f t="shared" si="0"/>
        <v>2660.23</v>
      </c>
      <c r="Q19" s="28">
        <f>C19/C$17</f>
        <v>0.28362573099415206</v>
      </c>
      <c r="R19" s="28">
        <f t="shared" ref="R19:U21" si="1">D19/D$17</f>
        <v>0.27972372964972864</v>
      </c>
      <c r="S19" s="28">
        <f t="shared" si="1"/>
        <v>0.27960526315789475</v>
      </c>
      <c r="T19" s="28">
        <f t="shared" si="1"/>
        <v>0.27953714981729599</v>
      </c>
      <c r="U19" s="28">
        <f t="shared" si="1"/>
        <v>0.27953714981729594</v>
      </c>
      <c r="V19" s="28">
        <f>AVERAGE(Q19:U19)</f>
        <v>0.28040580468727344</v>
      </c>
    </row>
    <row r="20" spans="1:26" s="30" customFormat="1">
      <c r="A20" s="31" t="str">
        <f>A19</f>
        <v>Japan RESELLER</v>
      </c>
      <c r="B20" s="32" t="s">
        <v>29</v>
      </c>
      <c r="C20" s="33">
        <v>1285</v>
      </c>
      <c r="D20" s="33">
        <v>1042</v>
      </c>
      <c r="E20" s="33">
        <v>937</v>
      </c>
      <c r="F20" s="33">
        <v>844</v>
      </c>
      <c r="G20" s="33">
        <v>818.68</v>
      </c>
      <c r="H20" s="34"/>
      <c r="I20" s="34"/>
      <c r="J20" s="34"/>
      <c r="K20" s="34"/>
      <c r="L20" s="34"/>
      <c r="M20" s="34"/>
      <c r="N20" s="34"/>
      <c r="O20" s="35"/>
      <c r="P20" s="36">
        <f t="shared" si="0"/>
        <v>4926.68</v>
      </c>
      <c r="Q20" s="28">
        <f t="shared" ref="Q20:Q21" si="2">C20/C$17</f>
        <v>0.53675856307435255</v>
      </c>
      <c r="R20" s="28">
        <f t="shared" si="1"/>
        <v>0.51406018746916626</v>
      </c>
      <c r="S20" s="28">
        <f t="shared" si="1"/>
        <v>0.51370614035087714</v>
      </c>
      <c r="T20" s="28">
        <f t="shared" si="1"/>
        <v>0.51400730816077955</v>
      </c>
      <c r="U20" s="28">
        <f t="shared" si="1"/>
        <v>0.51400730816077955</v>
      </c>
      <c r="V20" s="28">
        <f t="shared" ref="V20:V21" si="3">AVERAGE(Q20:U20)</f>
        <v>0.51850790144319103</v>
      </c>
    </row>
    <row r="21" spans="1:26" s="30" customFormat="1">
      <c r="A21" s="31" t="str">
        <f>A20</f>
        <v>Japan RESELLER</v>
      </c>
      <c r="B21" s="32" t="s">
        <v>30</v>
      </c>
      <c r="C21" s="33">
        <v>1943</v>
      </c>
      <c r="D21" s="33">
        <v>1602</v>
      </c>
      <c r="E21" s="33">
        <v>1441</v>
      </c>
      <c r="F21" s="33">
        <v>1297</v>
      </c>
      <c r="G21" s="33">
        <v>1258.0899999999999</v>
      </c>
      <c r="H21" s="34"/>
      <c r="I21" s="34"/>
      <c r="J21" s="34"/>
      <c r="K21" s="34"/>
      <c r="L21" s="34"/>
      <c r="M21" s="34"/>
      <c r="N21" s="34"/>
      <c r="O21" s="35"/>
      <c r="P21" s="36">
        <f t="shared" si="0"/>
        <v>7541.09</v>
      </c>
      <c r="Q21" s="28">
        <f t="shared" si="2"/>
        <v>0.81161236424394323</v>
      </c>
      <c r="R21" s="28">
        <f t="shared" si="1"/>
        <v>0.79033053774050321</v>
      </c>
      <c r="S21" s="28">
        <f t="shared" si="1"/>
        <v>0.79002192982456143</v>
      </c>
      <c r="T21" s="28">
        <f t="shared" si="1"/>
        <v>0.78989037758830694</v>
      </c>
      <c r="U21" s="28">
        <f t="shared" si="1"/>
        <v>0.78989037758830694</v>
      </c>
      <c r="V21" s="28">
        <f t="shared" si="3"/>
        <v>0.79434911739712444</v>
      </c>
    </row>
    <row r="22" spans="1:26" s="42" customFormat="1">
      <c r="A22" s="37" t="str">
        <f>A21</f>
        <v>Japan RESELLER</v>
      </c>
      <c r="B22" s="38" t="s">
        <v>31</v>
      </c>
      <c r="C22" s="39">
        <f t="shared" ref="C22:O22" si="4">SUM(C17:C21)</f>
        <v>7946</v>
      </c>
      <c r="D22" s="39">
        <f t="shared" si="4"/>
        <v>6641</v>
      </c>
      <c r="E22" s="39">
        <f t="shared" si="4"/>
        <v>5975</v>
      </c>
      <c r="F22" s="39">
        <f t="shared" si="4"/>
        <v>5378</v>
      </c>
      <c r="G22" s="39">
        <f t="shared" si="4"/>
        <v>5216.66</v>
      </c>
      <c r="H22" s="39">
        <f t="shared" si="4"/>
        <v>0</v>
      </c>
      <c r="I22" s="39">
        <f t="shared" si="4"/>
        <v>0</v>
      </c>
      <c r="J22" s="39">
        <f t="shared" si="4"/>
        <v>0</v>
      </c>
      <c r="K22" s="39">
        <f t="shared" si="4"/>
        <v>0</v>
      </c>
      <c r="L22" s="39">
        <f t="shared" si="4"/>
        <v>0</v>
      </c>
      <c r="M22" s="39">
        <f t="shared" si="4"/>
        <v>0</v>
      </c>
      <c r="N22" s="39">
        <f t="shared" si="4"/>
        <v>0</v>
      </c>
      <c r="O22" s="40">
        <f t="shared" si="4"/>
        <v>0</v>
      </c>
      <c r="P22" s="41">
        <f t="shared" si="0"/>
        <v>31156.66</v>
      </c>
      <c r="V22" s="28"/>
    </row>
    <row r="23" spans="1:26" s="96" customFormat="1">
      <c r="A23" s="93"/>
      <c r="B23" s="94"/>
      <c r="C23" s="97"/>
      <c r="D23" s="97"/>
      <c r="E23" s="97"/>
      <c r="F23" s="97"/>
      <c r="G23" s="97"/>
      <c r="H23" s="97"/>
      <c r="I23" s="97"/>
      <c r="J23" s="97"/>
      <c r="K23" s="97"/>
      <c r="L23" s="97"/>
      <c r="M23" s="97"/>
      <c r="N23" s="97"/>
      <c r="O23" s="98"/>
      <c r="P23" s="95"/>
      <c r="V23" s="28"/>
    </row>
    <row r="24" spans="1:26" s="96" customFormat="1">
      <c r="A24" s="93"/>
      <c r="B24" s="94"/>
      <c r="C24" s="3" t="s">
        <v>7</v>
      </c>
      <c r="D24" s="3" t="s">
        <v>7</v>
      </c>
      <c r="E24" s="3" t="s">
        <v>7</v>
      </c>
      <c r="F24" s="3" t="s">
        <v>7</v>
      </c>
      <c r="G24" s="3" t="s">
        <v>7</v>
      </c>
      <c r="H24" s="3" t="s">
        <v>7</v>
      </c>
      <c r="I24" s="3" t="s">
        <v>7</v>
      </c>
      <c r="J24" s="3" t="s">
        <v>7</v>
      </c>
      <c r="K24" s="3" t="s">
        <v>7</v>
      </c>
      <c r="L24" s="3" t="s">
        <v>7</v>
      </c>
      <c r="M24" s="3" t="s">
        <v>7</v>
      </c>
      <c r="N24" s="3" t="s">
        <v>7</v>
      </c>
      <c r="O24" s="99" t="s">
        <v>7</v>
      </c>
      <c r="P24" s="95"/>
      <c r="V24" s="28"/>
    </row>
    <row r="25" spans="1:26" ht="31.5">
      <c r="A25" s="43"/>
      <c r="B25" s="101">
        <v>2011</v>
      </c>
      <c r="C25" s="18" t="s">
        <v>11</v>
      </c>
      <c r="D25" s="18" t="s">
        <v>12</v>
      </c>
      <c r="E25" s="18" t="s">
        <v>13</v>
      </c>
      <c r="F25" s="18" t="s">
        <v>14</v>
      </c>
      <c r="G25" s="18" t="s">
        <v>15</v>
      </c>
      <c r="H25" s="18" t="s">
        <v>16</v>
      </c>
      <c r="I25" s="18" t="s">
        <v>17</v>
      </c>
      <c r="J25" s="18" t="s">
        <v>18</v>
      </c>
      <c r="K25" s="18" t="s">
        <v>19</v>
      </c>
      <c r="L25" s="18" t="s">
        <v>20</v>
      </c>
      <c r="M25" s="18" t="s">
        <v>21</v>
      </c>
      <c r="N25" s="18" t="s">
        <v>22</v>
      </c>
      <c r="O25" s="19" t="s">
        <v>23</v>
      </c>
      <c r="P25" s="45"/>
      <c r="Q25" s="21" t="s">
        <v>45</v>
      </c>
      <c r="V25" s="28"/>
    </row>
    <row r="26" spans="1:26" s="51" customFormat="1">
      <c r="A26" s="46" t="s">
        <v>32</v>
      </c>
      <c r="B26" s="47" t="s">
        <v>24</v>
      </c>
      <c r="C26" s="48">
        <v>5297.333333333333</v>
      </c>
      <c r="D26" s="48">
        <v>4398.013245033113</v>
      </c>
      <c r="E26" s="48">
        <v>4979.166666666667</v>
      </c>
      <c r="F26" s="48">
        <v>13445</v>
      </c>
      <c r="G26" s="48">
        <v>10433.32</v>
      </c>
      <c r="H26" s="48">
        <v>9389.9879999999994</v>
      </c>
      <c r="I26" s="48">
        <v>8920.4885999999988</v>
      </c>
      <c r="J26" s="48">
        <v>8474.4641699999993</v>
      </c>
      <c r="K26" s="48">
        <v>8050.7409614999988</v>
      </c>
      <c r="L26" s="48">
        <v>7648.2039134249981</v>
      </c>
      <c r="M26" s="48">
        <v>6597.0198675496695</v>
      </c>
      <c r="N26" s="48">
        <v>6794.93046357616</v>
      </c>
      <c r="O26" s="49">
        <v>6659.0318543046369</v>
      </c>
      <c r="P26" s="50">
        <f>SUM(C26:O26)</f>
        <v>101087.70107538856</v>
      </c>
    </row>
    <row r="27" spans="1:26" s="57" customFormat="1">
      <c r="A27" s="52" t="s">
        <v>33</v>
      </c>
      <c r="B27" s="53"/>
      <c r="C27" s="54"/>
      <c r="D27" s="54"/>
      <c r="E27" s="54"/>
      <c r="F27" s="54"/>
      <c r="G27" s="54"/>
      <c r="H27" s="54"/>
      <c r="I27" s="54"/>
      <c r="J27" s="54"/>
      <c r="K27" s="54"/>
      <c r="L27" s="54"/>
      <c r="M27" s="54"/>
      <c r="N27" s="54"/>
      <c r="O27" s="55"/>
      <c r="P27" s="56"/>
      <c r="Q27" s="103">
        <v>1</v>
      </c>
      <c r="R27" s="104">
        <v>2</v>
      </c>
      <c r="S27" s="104">
        <v>3</v>
      </c>
      <c r="T27" s="104">
        <v>4</v>
      </c>
      <c r="U27" s="104">
        <v>5</v>
      </c>
      <c r="V27" s="105" t="s">
        <v>47</v>
      </c>
    </row>
    <row r="28" spans="1:26" s="57" customFormat="1">
      <c r="A28" s="52"/>
      <c r="B28" s="53"/>
      <c r="C28" s="54"/>
      <c r="D28" s="54"/>
      <c r="E28" s="54"/>
      <c r="F28" s="54"/>
      <c r="G28" s="54"/>
      <c r="H28" s="58"/>
      <c r="I28" s="58"/>
      <c r="J28" s="58"/>
      <c r="K28" s="58"/>
      <c r="L28" s="58"/>
      <c r="M28" s="58"/>
      <c r="N28" s="58"/>
      <c r="O28" s="59"/>
      <c r="P28" s="60"/>
      <c r="Q28" s="28">
        <f t="shared" ref="Q28:U30" si="5">C19/C$18</f>
        <v>0.4127659574468085</v>
      </c>
      <c r="R28" s="28">
        <f t="shared" si="5"/>
        <v>0.40413399857448323</v>
      </c>
      <c r="S28" s="28">
        <f t="shared" si="5"/>
        <v>0.40380047505938244</v>
      </c>
      <c r="T28" s="28">
        <f t="shared" si="5"/>
        <v>0.40404929577464788</v>
      </c>
      <c r="U28" s="28">
        <f t="shared" si="5"/>
        <v>0.40404929577464782</v>
      </c>
      <c r="V28" s="28">
        <f>AVERAGE(Q28:U28)</f>
        <v>0.40575980452599403</v>
      </c>
    </row>
    <row r="29" spans="1:26" s="57" customFormat="1">
      <c r="A29" s="61"/>
      <c r="B29" s="53"/>
      <c r="C29" s="53"/>
      <c r="D29" s="53"/>
      <c r="E29" s="53"/>
      <c r="F29" s="53"/>
      <c r="G29" s="53"/>
      <c r="H29" s="53"/>
      <c r="I29" s="53"/>
      <c r="J29" s="53"/>
      <c r="K29" s="53"/>
      <c r="L29" s="53"/>
      <c r="M29" s="53"/>
      <c r="N29" s="53"/>
      <c r="O29" s="62"/>
      <c r="P29" s="63"/>
      <c r="Q29" s="28">
        <f t="shared" si="5"/>
        <v>0.78115501519756836</v>
      </c>
      <c r="R29" s="28">
        <f t="shared" si="5"/>
        <v>0.74269422665716323</v>
      </c>
      <c r="S29" s="28">
        <f t="shared" si="5"/>
        <v>0.74188440221694374</v>
      </c>
      <c r="T29" s="28">
        <f t="shared" si="5"/>
        <v>0.74295774647887325</v>
      </c>
      <c r="U29" s="28">
        <f t="shared" si="5"/>
        <v>0.74295774647887314</v>
      </c>
      <c r="V29" s="28">
        <f>AVERAGE(Q29:U29)</f>
        <v>0.75032982740588428</v>
      </c>
    </row>
    <row r="30" spans="1:26" s="57" customFormat="1">
      <c r="A30" s="61"/>
      <c r="B30" s="53"/>
      <c r="C30" s="53"/>
      <c r="D30" s="53"/>
      <c r="E30" s="53"/>
      <c r="F30" s="53"/>
      <c r="G30" s="53"/>
      <c r="H30" s="53"/>
      <c r="I30" s="53"/>
      <c r="J30" s="53"/>
      <c r="K30" s="53"/>
      <c r="L30" s="53"/>
      <c r="M30" s="53"/>
      <c r="N30" s="53"/>
      <c r="O30" s="62"/>
      <c r="P30" s="63"/>
      <c r="Q30" s="28">
        <f t="shared" si="5"/>
        <v>1.1811550151975685</v>
      </c>
      <c r="R30" s="28">
        <f t="shared" si="5"/>
        <v>1.1418389166072702</v>
      </c>
      <c r="S30" s="28">
        <f t="shared" si="5"/>
        <v>1.1409342834520981</v>
      </c>
      <c r="T30" s="28">
        <f t="shared" si="5"/>
        <v>1.141725352112676</v>
      </c>
      <c r="U30" s="28">
        <f t="shared" si="5"/>
        <v>1.141725352112676</v>
      </c>
      <c r="V30" s="28">
        <f>AVERAGE(Q30:U30)</f>
        <v>1.1494757838964578</v>
      </c>
    </row>
    <row r="31" spans="1:26" s="57" customFormat="1">
      <c r="A31" s="65"/>
      <c r="B31" s="66"/>
      <c r="C31" s="66"/>
      <c r="D31" s="66"/>
      <c r="E31" s="66"/>
      <c r="F31" s="66"/>
      <c r="G31" s="66"/>
      <c r="H31" s="66"/>
      <c r="I31" s="66"/>
      <c r="J31" s="66"/>
      <c r="K31" s="66"/>
      <c r="L31" s="66"/>
      <c r="M31" s="66"/>
      <c r="N31" s="66"/>
      <c r="O31" s="67"/>
      <c r="P31" s="68"/>
    </row>
    <row r="32" spans="1:26">
      <c r="C32" s="12"/>
      <c r="H32" s="12"/>
      <c r="I32" s="12"/>
      <c r="J32" s="12"/>
      <c r="K32" s="12"/>
      <c r="L32" s="12"/>
      <c r="M32" s="12"/>
      <c r="N32" s="12"/>
      <c r="O32" s="12"/>
    </row>
    <row r="33" spans="1:28" s="16" customFormat="1">
      <c r="A33" s="13" t="s">
        <v>6</v>
      </c>
      <c r="B33" s="100">
        <v>2012</v>
      </c>
      <c r="C33" s="14" t="s">
        <v>7</v>
      </c>
      <c r="D33" s="14" t="s">
        <v>7</v>
      </c>
      <c r="E33" s="14" t="s">
        <v>7</v>
      </c>
      <c r="F33" s="14" t="s">
        <v>7</v>
      </c>
      <c r="G33" s="14" t="s">
        <v>7</v>
      </c>
      <c r="H33" s="14" t="s">
        <v>8</v>
      </c>
      <c r="I33" s="14" t="s">
        <v>8</v>
      </c>
      <c r="J33" s="14" t="s">
        <v>8</v>
      </c>
      <c r="K33" s="14" t="s">
        <v>8</v>
      </c>
      <c r="L33" s="14" t="s">
        <v>8</v>
      </c>
      <c r="M33" s="14" t="s">
        <v>8</v>
      </c>
      <c r="N33" s="14" t="s">
        <v>8</v>
      </c>
      <c r="O33" s="15" t="s">
        <v>8</v>
      </c>
      <c r="P33"/>
    </row>
    <row r="34" spans="1:28" s="21" customFormat="1" ht="31.5">
      <c r="A34" s="17" t="s">
        <v>9</v>
      </c>
      <c r="B34" s="18" t="s">
        <v>10</v>
      </c>
      <c r="C34" s="18" t="s">
        <v>11</v>
      </c>
      <c r="D34" s="18" t="s">
        <v>12</v>
      </c>
      <c r="E34" s="18" t="s">
        <v>13</v>
      </c>
      <c r="F34" s="18" t="s">
        <v>14</v>
      </c>
      <c r="G34" s="18" t="s">
        <v>15</v>
      </c>
      <c r="H34" s="18" t="s">
        <v>16</v>
      </c>
      <c r="I34" s="18" t="s">
        <v>17</v>
      </c>
      <c r="J34" s="18" t="s">
        <v>18</v>
      </c>
      <c r="K34" s="18" t="s">
        <v>19</v>
      </c>
      <c r="L34" s="18" t="s">
        <v>20</v>
      </c>
      <c r="M34" s="18" t="s">
        <v>21</v>
      </c>
      <c r="N34" s="18" t="s">
        <v>22</v>
      </c>
      <c r="O34" s="19" t="s">
        <v>23</v>
      </c>
      <c r="P34" s="20" t="s">
        <v>24</v>
      </c>
      <c r="Q34" s="21" t="s">
        <v>46</v>
      </c>
    </row>
    <row r="35" spans="1:28">
      <c r="A35" s="69" t="s">
        <v>34</v>
      </c>
      <c r="B35" s="23" t="s">
        <v>26</v>
      </c>
      <c r="C35" s="70">
        <v>2105.5230000000001</v>
      </c>
      <c r="D35" s="70">
        <v>1782.7464999999997</v>
      </c>
      <c r="E35" s="70">
        <v>1604.2080000000001</v>
      </c>
      <c r="F35" s="70">
        <v>1444.1390000000001</v>
      </c>
      <c r="G35" s="70">
        <v>1400.81483</v>
      </c>
      <c r="H35" s="25"/>
      <c r="I35" s="25"/>
      <c r="J35" s="25"/>
      <c r="K35" s="25"/>
      <c r="L35" s="25"/>
      <c r="M35" s="25"/>
      <c r="N35" s="25"/>
      <c r="O35" s="26"/>
      <c r="P35" s="27">
        <f>SUM(C35:O35)</f>
        <v>8337.4313299999994</v>
      </c>
      <c r="R35" s="71"/>
      <c r="S35" s="71"/>
      <c r="T35" s="71"/>
      <c r="U35" s="71"/>
      <c r="V35" s="71"/>
    </row>
    <row r="36" spans="1:28">
      <c r="A36" s="31" t="str">
        <f>A35</f>
        <v>South Asia RESELLER</v>
      </c>
      <c r="B36" s="32" t="s">
        <v>27</v>
      </c>
      <c r="C36" s="72">
        <v>1219.7674999999999</v>
      </c>
      <c r="D36" s="72">
        <v>1040.3244999999999</v>
      </c>
      <c r="E36" s="72">
        <v>936.5145</v>
      </c>
      <c r="F36" s="72">
        <v>842.34399999999994</v>
      </c>
      <c r="G36" s="72">
        <v>817.07367999999997</v>
      </c>
      <c r="H36" s="34"/>
      <c r="I36" s="34"/>
      <c r="J36" s="34"/>
      <c r="K36" s="34"/>
      <c r="L36" s="34"/>
      <c r="M36" s="34"/>
      <c r="N36" s="34"/>
      <c r="O36" s="35"/>
      <c r="P36" s="36">
        <f t="shared" ref="P36:P39" si="6">SUM(C36:O36)</f>
        <v>4856.0241800000003</v>
      </c>
      <c r="R36" s="71"/>
      <c r="S36" s="71"/>
      <c r="T36" s="71"/>
      <c r="U36" s="71"/>
      <c r="V36" s="71"/>
    </row>
    <row r="37" spans="1:28">
      <c r="A37" s="31" t="str">
        <f>A36</f>
        <v>South Asia RESELLER</v>
      </c>
      <c r="B37" s="32" t="s">
        <v>28</v>
      </c>
      <c r="C37" s="72">
        <v>644.46577377353583</v>
      </c>
      <c r="D37" s="72">
        <v>547.74726335463015</v>
      </c>
      <c r="E37" s="72">
        <v>492.9951117224067</v>
      </c>
      <c r="F37" s="72">
        <v>443.60425222792458</v>
      </c>
      <c r="G37" s="72">
        <v>430.29612466108676</v>
      </c>
      <c r="H37" s="34"/>
      <c r="I37" s="34"/>
      <c r="J37" s="34"/>
      <c r="K37" s="34"/>
      <c r="L37" s="34"/>
      <c r="M37" s="34"/>
      <c r="N37" s="34"/>
      <c r="O37" s="35"/>
      <c r="P37" s="36">
        <f t="shared" si="6"/>
        <v>2559.1085257395839</v>
      </c>
      <c r="Q37" s="64">
        <f>AVERAGE(V19,V55)</f>
        <v>0.29315152308214953</v>
      </c>
      <c r="R37" s="29">
        <f>$Q37*C$35</f>
        <v>617.23727433449676</v>
      </c>
      <c r="S37" s="29">
        <f>$Q37*D$35</f>
        <v>522.61485174437121</v>
      </c>
      <c r="T37" s="29">
        <f>$Q37*E$35</f>
        <v>470.27601854056894</v>
      </c>
      <c r="U37" s="29">
        <f>$Q37*F$35</f>
        <v>423.35154739233241</v>
      </c>
      <c r="V37" s="29">
        <f t="shared" ref="S37:V39" si="7">$Q37*G$35</f>
        <v>410.65100097056239</v>
      </c>
    </row>
    <row r="38" spans="1:28">
      <c r="A38" s="31" t="str">
        <f>A37</f>
        <v>South Asia RESELLER</v>
      </c>
      <c r="B38" s="32" t="s">
        <v>29</v>
      </c>
      <c r="C38" s="72">
        <v>846.73215015119524</v>
      </c>
      <c r="D38" s="72">
        <v>719.55740031770188</v>
      </c>
      <c r="E38" s="72">
        <v>647.62629686242371</v>
      </c>
      <c r="F38" s="72">
        <v>582.75332407497592</v>
      </c>
      <c r="G38" s="72">
        <v>565.27072435272657</v>
      </c>
      <c r="H38" s="34"/>
      <c r="I38" s="34"/>
      <c r="J38" s="34"/>
      <c r="K38" s="34"/>
      <c r="L38" s="34"/>
      <c r="M38" s="34"/>
      <c r="N38" s="34"/>
      <c r="O38" s="35"/>
      <c r="P38" s="36">
        <f t="shared" si="6"/>
        <v>3361.9398957590233</v>
      </c>
      <c r="Q38" s="64">
        <f>AVERAGE(V20,V56)</f>
        <v>0.40066519656973848</v>
      </c>
      <c r="R38" s="29">
        <f>$Q38*C$35</f>
        <v>843.60978667710549</v>
      </c>
      <c r="S38" s="29">
        <f t="shared" si="7"/>
        <v>714.28447685651315</v>
      </c>
      <c r="T38" s="29">
        <f t="shared" si="7"/>
        <v>642.75031365874702</v>
      </c>
      <c r="U38" s="29">
        <f>$Q38*F$35</f>
        <v>578.61623630902557</v>
      </c>
      <c r="V38" s="29">
        <f t="shared" si="7"/>
        <v>561.25774921975483</v>
      </c>
    </row>
    <row r="39" spans="1:28">
      <c r="A39" s="31" t="str">
        <f>A38</f>
        <v>South Asia RESELLER</v>
      </c>
      <c r="B39" s="32" t="s">
        <v>30</v>
      </c>
      <c r="C39" s="72">
        <v>1737.6057990050517</v>
      </c>
      <c r="D39" s="72">
        <v>1476.808010215886</v>
      </c>
      <c r="E39" s="72">
        <v>1329.1867938293526</v>
      </c>
      <c r="F39" s="72">
        <v>1196.0242891239759</v>
      </c>
      <c r="G39" s="72">
        <v>1160.1435604502567</v>
      </c>
      <c r="H39" s="34"/>
      <c r="I39" s="34"/>
      <c r="J39" s="34"/>
      <c r="K39" s="34"/>
      <c r="L39" s="34"/>
      <c r="M39" s="34"/>
      <c r="N39" s="34"/>
      <c r="O39" s="35"/>
      <c r="P39" s="36">
        <f t="shared" si="6"/>
        <v>6899.768452624523</v>
      </c>
      <c r="Q39" s="64">
        <f>AVERAGE(V21,V57)</f>
        <v>0.79434911739712444</v>
      </c>
      <c r="R39" s="29">
        <f>$Q39*C$35</f>
        <v>1672.5203367093457</v>
      </c>
      <c r="S39" s="29">
        <f>$Q39*D$35</f>
        <v>1416.1231088178124</v>
      </c>
      <c r="T39" s="29">
        <f t="shared" si="7"/>
        <v>1274.3012089214062</v>
      </c>
      <c r="U39" s="29">
        <f t="shared" si="7"/>
        <v>1147.1505400487661</v>
      </c>
      <c r="V39" s="29">
        <f>$Q39*G$35</f>
        <v>1112.7360238473029</v>
      </c>
    </row>
    <row r="40" spans="1:28" s="42" customFormat="1">
      <c r="A40" s="37" t="str">
        <f>A39</f>
        <v>South Asia RESELLER</v>
      </c>
      <c r="B40" s="38" t="s">
        <v>31</v>
      </c>
      <c r="C40" s="39">
        <f t="shared" ref="C40:O40" si="8">SUM(C35:C39)</f>
        <v>6554.0942229297834</v>
      </c>
      <c r="D40" s="39">
        <f t="shared" si="8"/>
        <v>5567.1836738882175</v>
      </c>
      <c r="E40" s="39">
        <f t="shared" si="8"/>
        <v>5010.530702414183</v>
      </c>
      <c r="F40" s="39">
        <f t="shared" si="8"/>
        <v>4508.8648654268763</v>
      </c>
      <c r="G40" s="39">
        <f t="shared" si="8"/>
        <v>4373.5989194640697</v>
      </c>
      <c r="H40" s="39">
        <f t="shared" si="8"/>
        <v>0</v>
      </c>
      <c r="I40" s="39">
        <f t="shared" si="8"/>
        <v>0</v>
      </c>
      <c r="J40" s="39">
        <f t="shared" si="8"/>
        <v>0</v>
      </c>
      <c r="K40" s="39">
        <f t="shared" si="8"/>
        <v>0</v>
      </c>
      <c r="L40" s="39">
        <f t="shared" si="8"/>
        <v>0</v>
      </c>
      <c r="M40" s="39">
        <f t="shared" si="8"/>
        <v>0</v>
      </c>
      <c r="N40" s="39">
        <f t="shared" si="8"/>
        <v>0</v>
      </c>
      <c r="O40" s="40">
        <f t="shared" si="8"/>
        <v>0</v>
      </c>
      <c r="P40" s="41">
        <f>SUM(C40:O40)</f>
        <v>26014.272384123127</v>
      </c>
    </row>
    <row r="41" spans="1:28">
      <c r="A41" s="43"/>
      <c r="B41" s="2"/>
      <c r="C41" s="2"/>
      <c r="D41" s="2"/>
      <c r="E41" s="2"/>
      <c r="F41" s="2"/>
      <c r="G41" s="2"/>
      <c r="H41" s="2"/>
      <c r="I41" s="2"/>
      <c r="J41" s="2"/>
      <c r="K41" s="2"/>
      <c r="L41" s="2"/>
      <c r="M41" s="2"/>
      <c r="N41" s="2"/>
      <c r="O41" s="44"/>
      <c r="P41" s="45"/>
    </row>
    <row r="42" spans="1:28" s="96" customFormat="1">
      <c r="A42" s="93"/>
      <c r="B42" s="94"/>
      <c r="C42" s="3" t="s">
        <v>7</v>
      </c>
      <c r="D42" s="3" t="s">
        <v>7</v>
      </c>
      <c r="E42" s="3" t="s">
        <v>7</v>
      </c>
      <c r="F42" s="3" t="s">
        <v>7</v>
      </c>
      <c r="G42" s="3" t="s">
        <v>7</v>
      </c>
      <c r="H42" s="3" t="s">
        <v>7</v>
      </c>
      <c r="I42" s="3" t="s">
        <v>7</v>
      </c>
      <c r="J42" s="3" t="s">
        <v>7</v>
      </c>
      <c r="K42" s="3" t="s">
        <v>7</v>
      </c>
      <c r="L42" s="3" t="s">
        <v>7</v>
      </c>
      <c r="M42" s="3" t="s">
        <v>7</v>
      </c>
      <c r="N42" s="3" t="s">
        <v>7</v>
      </c>
      <c r="O42" s="99" t="s">
        <v>7</v>
      </c>
      <c r="P42" s="95"/>
    </row>
    <row r="43" spans="1:28" ht="31.5">
      <c r="A43" s="43"/>
      <c r="B43" s="101">
        <v>2011</v>
      </c>
      <c r="C43" s="18" t="s">
        <v>11</v>
      </c>
      <c r="D43" s="18" t="s">
        <v>12</v>
      </c>
      <c r="E43" s="18" t="s">
        <v>13</v>
      </c>
      <c r="F43" s="18" t="s">
        <v>14</v>
      </c>
      <c r="G43" s="18" t="s">
        <v>15</v>
      </c>
      <c r="H43" s="18" t="s">
        <v>16</v>
      </c>
      <c r="I43" s="18" t="s">
        <v>17</v>
      </c>
      <c r="J43" s="18" t="s">
        <v>18</v>
      </c>
      <c r="K43" s="18" t="s">
        <v>19</v>
      </c>
      <c r="L43" s="18" t="s">
        <v>20</v>
      </c>
      <c r="M43" s="18" t="s">
        <v>21</v>
      </c>
      <c r="N43" s="18" t="s">
        <v>22</v>
      </c>
      <c r="O43" s="19" t="s">
        <v>23</v>
      </c>
      <c r="P43" s="45"/>
      <c r="Q43" s="21" t="s">
        <v>45</v>
      </c>
      <c r="X43" t="s">
        <v>48</v>
      </c>
    </row>
    <row r="44" spans="1:28" s="51" customFormat="1">
      <c r="A44" s="46" t="s">
        <v>32</v>
      </c>
      <c r="B44" s="47" t="s">
        <v>24</v>
      </c>
      <c r="C44" s="48">
        <v>2375.2075</v>
      </c>
      <c r="D44" s="48">
        <v>2171.5930769230768</v>
      </c>
      <c r="E44" s="48">
        <v>2032.578</v>
      </c>
      <c r="F44" s="48">
        <v>4572.9660000000003</v>
      </c>
      <c r="G44" s="48">
        <v>5544.721274999999</v>
      </c>
      <c r="H44" s="48">
        <v>4435.7770199999995</v>
      </c>
      <c r="I44" s="48">
        <v>3548.6216159999999</v>
      </c>
      <c r="J44" s="48">
        <v>3371.1905351999999</v>
      </c>
      <c r="K44" s="48">
        <v>3202.6310084399997</v>
      </c>
      <c r="L44" s="48">
        <v>3042.4994580179996</v>
      </c>
      <c r="M44" s="48">
        <v>2981.6494688576395</v>
      </c>
      <c r="N44" s="48">
        <v>3041.2824582347921</v>
      </c>
      <c r="O44" s="49">
        <v>3071.6952828171402</v>
      </c>
      <c r="P44" s="50">
        <f>SUM(C44:O44)</f>
        <v>43392.412699490647</v>
      </c>
    </row>
    <row r="45" spans="1:28">
      <c r="A45" s="73" t="s">
        <v>33</v>
      </c>
      <c r="B45" s="53"/>
      <c r="C45" s="54"/>
      <c r="D45" s="54"/>
      <c r="E45" s="54"/>
      <c r="F45" s="54"/>
      <c r="G45" s="54"/>
      <c r="H45" s="54"/>
      <c r="I45" s="54"/>
      <c r="J45" s="54"/>
      <c r="K45" s="54"/>
      <c r="L45" s="54"/>
      <c r="M45" s="54"/>
      <c r="N45" s="54"/>
      <c r="O45" s="55"/>
      <c r="P45" s="56"/>
      <c r="X45">
        <v>1</v>
      </c>
      <c r="Y45">
        <v>2</v>
      </c>
      <c r="Z45">
        <v>3</v>
      </c>
      <c r="AA45">
        <v>4</v>
      </c>
      <c r="AB45">
        <v>5</v>
      </c>
    </row>
    <row r="46" spans="1:28" s="57" customFormat="1">
      <c r="A46" s="61"/>
      <c r="B46" s="53"/>
      <c r="C46" s="54"/>
      <c r="D46" s="54"/>
      <c r="E46" s="54"/>
      <c r="F46" s="54"/>
      <c r="G46" s="54"/>
      <c r="H46" s="58"/>
      <c r="I46" s="58"/>
      <c r="J46" s="58"/>
      <c r="K46" s="58"/>
      <c r="L46" s="58"/>
      <c r="M46" s="58"/>
      <c r="N46" s="58"/>
      <c r="O46" s="59"/>
      <c r="P46" s="60"/>
      <c r="Q46" s="64">
        <f>AVERAGE(V28,V64)</f>
        <v>0.55067402042813474</v>
      </c>
      <c r="R46" s="29">
        <f>$Q46*C$36</f>
        <v>671.69427321257479</v>
      </c>
      <c r="S46" s="29">
        <f t="shared" ref="S46:V48" si="9">$Q46*D$36</f>
        <v>572.87967496488898</v>
      </c>
      <c r="T46" s="29">
        <f t="shared" si="9"/>
        <v>515.71420490424441</v>
      </c>
      <c r="U46" s="29">
        <f t="shared" si="9"/>
        <v>463.85695706351669</v>
      </c>
      <c r="V46" s="29">
        <f t="shared" si="9"/>
        <v>449.94124835161119</v>
      </c>
      <c r="X46" s="57">
        <f>AVERAGE(R37, R46)</f>
        <v>644.46577377353583</v>
      </c>
      <c r="Y46" s="57">
        <f t="shared" ref="Y46:AB48" si="10">AVERAGE(S37, S46)</f>
        <v>547.74726335463015</v>
      </c>
      <c r="Z46" s="57">
        <f t="shared" si="10"/>
        <v>492.9951117224067</v>
      </c>
      <c r="AA46" s="57">
        <f t="shared" si="10"/>
        <v>443.60425222792458</v>
      </c>
      <c r="AB46" s="57">
        <f t="shared" si="10"/>
        <v>430.29612466108676</v>
      </c>
    </row>
    <row r="47" spans="1:28" s="57" customFormat="1">
      <c r="A47" s="61"/>
      <c r="B47" s="53"/>
      <c r="C47" s="53"/>
      <c r="D47" s="53"/>
      <c r="E47" s="53"/>
      <c r="F47" s="53"/>
      <c r="G47" s="53"/>
      <c r="H47" s="53"/>
      <c r="I47" s="53"/>
      <c r="J47" s="53"/>
      <c r="K47" s="53"/>
      <c r="L47" s="53"/>
      <c r="M47" s="53"/>
      <c r="N47" s="53"/>
      <c r="O47" s="62"/>
      <c r="P47" s="63"/>
      <c r="Q47" s="64">
        <f t="shared" ref="Q47:Q48" si="11">AVERAGE(V29,V65)</f>
        <v>0.69673483973403538</v>
      </c>
      <c r="R47" s="29">
        <f>$Q47*C$36</f>
        <v>849.85451362528499</v>
      </c>
      <c r="S47" s="29">
        <f t="shared" si="9"/>
        <v>724.83032377889049</v>
      </c>
      <c r="T47" s="29">
        <f t="shared" si="9"/>
        <v>652.5022800661003</v>
      </c>
      <c r="U47" s="29">
        <f t="shared" si="9"/>
        <v>586.89041184092628</v>
      </c>
      <c r="V47" s="29">
        <f t="shared" si="9"/>
        <v>569.28369948569843</v>
      </c>
      <c r="X47" s="57">
        <f t="shared" ref="X47:X48" si="12">AVERAGE(R38, R47)</f>
        <v>846.73215015119524</v>
      </c>
      <c r="Y47" s="57">
        <f t="shared" si="10"/>
        <v>719.55740031770188</v>
      </c>
      <c r="Z47" s="57">
        <f t="shared" si="10"/>
        <v>647.62629686242371</v>
      </c>
      <c r="AA47" s="57">
        <f t="shared" si="10"/>
        <v>582.75332407497592</v>
      </c>
      <c r="AB47" s="57">
        <f t="shared" si="10"/>
        <v>565.27072435272657</v>
      </c>
    </row>
    <row r="48" spans="1:28" s="57" customFormat="1">
      <c r="A48" s="61"/>
      <c r="B48" s="53"/>
      <c r="C48" s="53"/>
      <c r="D48" s="53"/>
      <c r="E48" s="53"/>
      <c r="F48" s="53"/>
      <c r="G48" s="53"/>
      <c r="H48" s="53"/>
      <c r="I48" s="53"/>
      <c r="J48" s="53"/>
      <c r="K48" s="53"/>
      <c r="L48" s="53"/>
      <c r="M48" s="53"/>
      <c r="N48" s="53"/>
      <c r="O48" s="62"/>
      <c r="P48" s="63"/>
      <c r="Q48" s="64">
        <f t="shared" si="11"/>
        <v>1.4778974364383031</v>
      </c>
      <c r="R48" s="29">
        <f>$Q48*C$36</f>
        <v>1802.6912613007578</v>
      </c>
      <c r="S48" s="29">
        <f t="shared" si="9"/>
        <v>1537.4929116139594</v>
      </c>
      <c r="T48" s="29">
        <f t="shared" si="9"/>
        <v>1384.0723787372992</v>
      </c>
      <c r="U48" s="29">
        <f t="shared" si="9"/>
        <v>1244.898038199186</v>
      </c>
      <c r="V48" s="29">
        <f t="shared" si="9"/>
        <v>1207.5510970532102</v>
      </c>
      <c r="X48" s="57">
        <f t="shared" si="12"/>
        <v>1737.6057990050517</v>
      </c>
      <c r="Y48" s="57">
        <f t="shared" si="10"/>
        <v>1476.808010215886</v>
      </c>
      <c r="Z48" s="57">
        <f t="shared" si="10"/>
        <v>1329.1867938293526</v>
      </c>
      <c r="AA48" s="57">
        <f t="shared" si="10"/>
        <v>1196.0242891239759</v>
      </c>
      <c r="AB48" s="57">
        <f t="shared" si="10"/>
        <v>1160.1435604502567</v>
      </c>
    </row>
    <row r="49" spans="1:22" s="57" customFormat="1">
      <c r="A49" s="65"/>
      <c r="B49" s="66"/>
      <c r="C49" s="66"/>
      <c r="D49" s="66"/>
      <c r="E49" s="66"/>
      <c r="F49" s="66"/>
      <c r="G49" s="66"/>
      <c r="H49" s="66"/>
      <c r="I49" s="66"/>
      <c r="J49" s="66"/>
      <c r="K49" s="66"/>
      <c r="L49" s="66"/>
      <c r="M49" s="66"/>
      <c r="N49" s="66"/>
      <c r="O49" s="67"/>
      <c r="P49" s="68"/>
    </row>
    <row r="50" spans="1:22">
      <c r="C50" s="12"/>
      <c r="H50" s="12"/>
      <c r="I50" s="12"/>
      <c r="J50" s="12"/>
      <c r="K50" s="12"/>
      <c r="L50" s="12"/>
      <c r="M50" s="12"/>
      <c r="N50" s="12"/>
      <c r="O50" s="12"/>
    </row>
    <row r="51" spans="1:22" s="16" customFormat="1">
      <c r="A51" s="13" t="s">
        <v>6</v>
      </c>
      <c r="B51" s="100">
        <v>2012</v>
      </c>
      <c r="C51" s="14" t="s">
        <v>7</v>
      </c>
      <c r="D51" s="14" t="s">
        <v>7</v>
      </c>
      <c r="E51" s="14" t="s">
        <v>7</v>
      </c>
      <c r="F51" s="14" t="s">
        <v>7</v>
      </c>
      <c r="G51" s="14" t="s">
        <v>7</v>
      </c>
      <c r="H51" s="14" t="s">
        <v>8</v>
      </c>
      <c r="I51" s="14" t="s">
        <v>8</v>
      </c>
      <c r="J51" s="14" t="s">
        <v>8</v>
      </c>
      <c r="K51" s="14" t="s">
        <v>8</v>
      </c>
      <c r="L51" s="14" t="s">
        <v>8</v>
      </c>
      <c r="M51" s="14" t="s">
        <v>8</v>
      </c>
      <c r="N51" s="14" t="s">
        <v>8</v>
      </c>
      <c r="O51" s="15" t="s">
        <v>8</v>
      </c>
      <c r="P51"/>
    </row>
    <row r="52" spans="1:22" s="21" customFormat="1" ht="31.5">
      <c r="A52" s="17" t="s">
        <v>9</v>
      </c>
      <c r="B52" s="18" t="s">
        <v>10</v>
      </c>
      <c r="C52" s="18" t="s">
        <v>11</v>
      </c>
      <c r="D52" s="18" t="s">
        <v>12</v>
      </c>
      <c r="E52" s="18" t="s">
        <v>13</v>
      </c>
      <c r="F52" s="18" t="s">
        <v>14</v>
      </c>
      <c r="G52" s="18" t="s">
        <v>15</v>
      </c>
      <c r="H52" s="18" t="s">
        <v>16</v>
      </c>
      <c r="I52" s="18" t="s">
        <v>17</v>
      </c>
      <c r="J52" s="18" t="s">
        <v>18</v>
      </c>
      <c r="K52" s="18" t="s">
        <v>19</v>
      </c>
      <c r="L52" s="18" t="s">
        <v>20</v>
      </c>
      <c r="M52" s="18" t="s">
        <v>21</v>
      </c>
      <c r="N52" s="18" t="s">
        <v>22</v>
      </c>
      <c r="O52" s="19" t="s">
        <v>23</v>
      </c>
      <c r="P52" s="20" t="s">
        <v>24</v>
      </c>
      <c r="Q52" s="21" t="s">
        <v>46</v>
      </c>
    </row>
    <row r="53" spans="1:22">
      <c r="A53" s="69" t="s">
        <v>35</v>
      </c>
      <c r="B53" s="23" t="s">
        <v>26</v>
      </c>
      <c r="C53" s="70">
        <v>1817.046</v>
      </c>
      <c r="D53" s="70">
        <v>1538.4929999999997</v>
      </c>
      <c r="E53" s="70">
        <v>1384.4159999999999</v>
      </c>
      <c r="F53" s="70">
        <v>1246.278</v>
      </c>
      <c r="G53" s="70">
        <v>1208.88966</v>
      </c>
      <c r="H53" s="25"/>
      <c r="I53" s="25"/>
      <c r="J53" s="25"/>
      <c r="K53" s="25"/>
      <c r="L53" s="25"/>
      <c r="M53" s="25"/>
      <c r="N53" s="25"/>
      <c r="O53" s="26"/>
      <c r="P53" s="27">
        <f>SUM(C53:O53)</f>
        <v>7195.12266</v>
      </c>
      <c r="Q53" s="30"/>
      <c r="R53" s="30"/>
      <c r="S53" s="29"/>
      <c r="T53" s="29"/>
      <c r="U53" s="29"/>
      <c r="V53" s="29"/>
    </row>
    <row r="54" spans="1:22">
      <c r="A54" s="31" t="str">
        <f>A53</f>
        <v>ANZ RESELLER</v>
      </c>
      <c r="B54" s="32" t="s">
        <v>27</v>
      </c>
      <c r="C54" s="72">
        <v>794.53499999999974</v>
      </c>
      <c r="D54" s="72">
        <v>677.64899999999977</v>
      </c>
      <c r="E54" s="72">
        <v>610.02899999999988</v>
      </c>
      <c r="F54" s="72">
        <v>548.68799999999987</v>
      </c>
      <c r="G54" s="72">
        <v>532.22735999999998</v>
      </c>
      <c r="H54" s="34"/>
      <c r="I54" s="34"/>
      <c r="J54" s="34"/>
      <c r="K54" s="34"/>
      <c r="L54" s="34"/>
      <c r="M54" s="34"/>
      <c r="N54" s="34"/>
      <c r="O54" s="35"/>
      <c r="P54" s="36">
        <f t="shared" ref="P54:P58" si="13">SUM(C54:O54)</f>
        <v>3163.1283599999988</v>
      </c>
      <c r="Q54" s="102">
        <v>1</v>
      </c>
      <c r="R54" s="102">
        <v>2</v>
      </c>
      <c r="S54" s="102">
        <v>3</v>
      </c>
      <c r="T54" s="102">
        <v>4</v>
      </c>
      <c r="U54" s="102">
        <v>5</v>
      </c>
      <c r="V54" s="29" t="s">
        <v>47</v>
      </c>
    </row>
    <row r="55" spans="1:22">
      <c r="A55" s="31" t="str">
        <f>A54</f>
        <v>ANZ RESELLER</v>
      </c>
      <c r="B55" s="32" t="s">
        <v>28</v>
      </c>
      <c r="C55" s="72">
        <v>562.21199999999988</v>
      </c>
      <c r="D55" s="72">
        <v>469.47599999999994</v>
      </c>
      <c r="E55" s="72">
        <v>422.28</v>
      </c>
      <c r="F55" s="72">
        <v>380.05199999999991</v>
      </c>
      <c r="G55" s="72">
        <v>368.65043999999989</v>
      </c>
      <c r="H55" s="34"/>
      <c r="I55" s="34"/>
      <c r="J55" s="34"/>
      <c r="K55" s="34"/>
      <c r="L55" s="34"/>
      <c r="M55" s="34"/>
      <c r="N55" s="34"/>
      <c r="O55" s="35"/>
      <c r="P55" s="36">
        <f t="shared" si="13"/>
        <v>2202.6704399999999</v>
      </c>
      <c r="Q55" s="28">
        <f>C55/C$53</f>
        <v>0.30940988835725669</v>
      </c>
      <c r="R55" s="28">
        <f t="shared" ref="R55:U57" si="14">D55/D$53</f>
        <v>0.30515315961788586</v>
      </c>
      <c r="S55" s="28">
        <f t="shared" si="14"/>
        <v>0.30502392344497609</v>
      </c>
      <c r="T55" s="28">
        <f t="shared" si="14"/>
        <v>0.30494961798250464</v>
      </c>
      <c r="U55" s="28">
        <f t="shared" si="14"/>
        <v>0.30494961798250458</v>
      </c>
      <c r="V55" s="28">
        <f>AVERAGE(Q55:U55)</f>
        <v>0.30589724147702557</v>
      </c>
    </row>
    <row r="56" spans="1:22">
      <c r="A56" s="31" t="str">
        <f>A55</f>
        <v>ANZ RESELLER</v>
      </c>
      <c r="B56" s="32" t="s">
        <v>29</v>
      </c>
      <c r="C56" s="72">
        <v>531.9899999999999</v>
      </c>
      <c r="D56" s="72">
        <v>431.38799999999992</v>
      </c>
      <c r="E56" s="72">
        <v>387.91799999999995</v>
      </c>
      <c r="F56" s="72">
        <v>349.41599999999994</v>
      </c>
      <c r="G56" s="72">
        <v>338.93351999999987</v>
      </c>
      <c r="H56" s="34"/>
      <c r="I56" s="34"/>
      <c r="J56" s="34"/>
      <c r="K56" s="34"/>
      <c r="L56" s="34"/>
      <c r="M56" s="34"/>
      <c r="N56" s="34"/>
      <c r="O56" s="35"/>
      <c r="P56" s="36">
        <f t="shared" si="13"/>
        <v>2039.6455199999996</v>
      </c>
      <c r="Q56" s="28">
        <f t="shared" ref="Q56:Q57" si="15">C56/C$53</f>
        <v>0.29277739804055586</v>
      </c>
      <c r="R56" s="28">
        <f t="shared" si="14"/>
        <v>0.28039646589227252</v>
      </c>
      <c r="S56" s="28">
        <f t="shared" si="14"/>
        <v>0.28020334928229662</v>
      </c>
      <c r="T56" s="28">
        <f t="shared" si="14"/>
        <v>0.2803676226331524</v>
      </c>
      <c r="U56" s="28">
        <f t="shared" si="14"/>
        <v>0.28036762263315235</v>
      </c>
      <c r="V56" s="28">
        <f t="shared" ref="V56:V57" si="16">AVERAGE(Q56:U56)</f>
        <v>0.28282249169628593</v>
      </c>
    </row>
    <row r="57" spans="1:22">
      <c r="A57" s="31" t="str">
        <f>A56</f>
        <v>ANZ RESELLER</v>
      </c>
      <c r="B57" s="32" t="s">
        <v>30</v>
      </c>
      <c r="C57" s="72">
        <v>1474.7369999999999</v>
      </c>
      <c r="D57" s="72">
        <v>1215.9180000000001</v>
      </c>
      <c r="E57" s="72">
        <v>1093.7190000000001</v>
      </c>
      <c r="F57" s="72">
        <v>984.423</v>
      </c>
      <c r="G57" s="72">
        <v>954.89030999999989</v>
      </c>
      <c r="H57" s="34"/>
      <c r="I57" s="34"/>
      <c r="J57" s="34"/>
      <c r="K57" s="34"/>
      <c r="L57" s="34"/>
      <c r="M57" s="34"/>
      <c r="N57" s="34"/>
      <c r="O57" s="35"/>
      <c r="P57" s="36">
        <f t="shared" si="13"/>
        <v>5723.6873099999993</v>
      </c>
      <c r="Q57" s="28">
        <f t="shared" si="15"/>
        <v>0.81161236424394312</v>
      </c>
      <c r="R57" s="28">
        <f>D57/D$53</f>
        <v>0.79033053774050344</v>
      </c>
      <c r="S57" s="28">
        <f t="shared" si="14"/>
        <v>0.79002192982456143</v>
      </c>
      <c r="T57" s="28">
        <f t="shared" si="14"/>
        <v>0.78989037758830694</v>
      </c>
      <c r="U57" s="28">
        <f t="shared" si="14"/>
        <v>0.78989037758830682</v>
      </c>
      <c r="V57" s="28">
        <f t="shared" si="16"/>
        <v>0.79434911739712444</v>
      </c>
    </row>
    <row r="58" spans="1:22" s="42" customFormat="1">
      <c r="A58" s="37" t="str">
        <f>A57</f>
        <v>ANZ RESELLER</v>
      </c>
      <c r="B58" s="38" t="s">
        <v>31</v>
      </c>
      <c r="C58" s="39">
        <f t="shared" ref="C58:O58" si="17">SUM(C53:C57)</f>
        <v>5180.5199999999995</v>
      </c>
      <c r="D58" s="39">
        <f t="shared" si="17"/>
        <v>4332.9239999999991</v>
      </c>
      <c r="E58" s="39">
        <f t="shared" si="17"/>
        <v>3898.3619999999996</v>
      </c>
      <c r="F58" s="39">
        <f t="shared" si="17"/>
        <v>3508.857</v>
      </c>
      <c r="G58" s="39">
        <f t="shared" si="17"/>
        <v>3403.5912899999998</v>
      </c>
      <c r="H58" s="39">
        <f t="shared" si="17"/>
        <v>0</v>
      </c>
      <c r="I58" s="39">
        <f t="shared" si="17"/>
        <v>0</v>
      </c>
      <c r="J58" s="39">
        <f t="shared" si="17"/>
        <v>0</v>
      </c>
      <c r="K58" s="39">
        <f t="shared" si="17"/>
        <v>0</v>
      </c>
      <c r="L58" s="39">
        <f t="shared" si="17"/>
        <v>0</v>
      </c>
      <c r="M58" s="39">
        <f t="shared" si="17"/>
        <v>0</v>
      </c>
      <c r="N58" s="39">
        <f t="shared" si="17"/>
        <v>0</v>
      </c>
      <c r="O58" s="40">
        <f t="shared" si="17"/>
        <v>0</v>
      </c>
      <c r="P58" s="41">
        <f t="shared" si="13"/>
        <v>20324.254290000001</v>
      </c>
    </row>
    <row r="59" spans="1:22">
      <c r="A59" s="43"/>
      <c r="B59" s="2"/>
      <c r="C59" s="2"/>
      <c r="D59" s="2"/>
      <c r="E59" s="2"/>
      <c r="F59" s="2"/>
      <c r="G59" s="2"/>
      <c r="H59" s="2"/>
      <c r="I59" s="2"/>
      <c r="J59" s="2"/>
      <c r="K59" s="2"/>
      <c r="L59" s="2"/>
      <c r="M59" s="2"/>
      <c r="N59" s="2"/>
      <c r="O59" s="44"/>
      <c r="P59" s="45"/>
    </row>
    <row r="60" spans="1:22" s="96" customFormat="1">
      <c r="A60" s="93"/>
      <c r="B60" s="94"/>
      <c r="C60" s="3" t="s">
        <v>7</v>
      </c>
      <c r="D60" s="3" t="s">
        <v>7</v>
      </c>
      <c r="E60" s="3" t="s">
        <v>7</v>
      </c>
      <c r="F60" s="3" t="s">
        <v>7</v>
      </c>
      <c r="G60" s="3" t="s">
        <v>7</v>
      </c>
      <c r="H60" s="3" t="s">
        <v>7</v>
      </c>
      <c r="I60" s="3" t="s">
        <v>7</v>
      </c>
      <c r="J60" s="3" t="s">
        <v>7</v>
      </c>
      <c r="K60" s="3" t="s">
        <v>7</v>
      </c>
      <c r="L60" s="3" t="s">
        <v>7</v>
      </c>
      <c r="M60" s="3" t="s">
        <v>7</v>
      </c>
      <c r="N60" s="3" t="s">
        <v>7</v>
      </c>
      <c r="O60" s="99" t="s">
        <v>7</v>
      </c>
      <c r="P60" s="95"/>
    </row>
    <row r="61" spans="1:22" ht="31.5">
      <c r="A61" s="43"/>
      <c r="B61" s="101">
        <v>2011</v>
      </c>
      <c r="C61" s="18" t="s">
        <v>11</v>
      </c>
      <c r="D61" s="18" t="s">
        <v>12</v>
      </c>
      <c r="E61" s="18" t="s">
        <v>13</v>
      </c>
      <c r="F61" s="18" t="s">
        <v>14</v>
      </c>
      <c r="G61" s="18" t="s">
        <v>15</v>
      </c>
      <c r="H61" s="18" t="s">
        <v>16</v>
      </c>
      <c r="I61" s="18" t="s">
        <v>17</v>
      </c>
      <c r="J61" s="18" t="s">
        <v>18</v>
      </c>
      <c r="K61" s="18" t="s">
        <v>19</v>
      </c>
      <c r="L61" s="18" t="s">
        <v>20</v>
      </c>
      <c r="M61" s="18" t="s">
        <v>21</v>
      </c>
      <c r="N61" s="18" t="s">
        <v>22</v>
      </c>
      <c r="O61" s="19" t="s">
        <v>23</v>
      </c>
      <c r="P61" s="45"/>
      <c r="Q61" s="21" t="s">
        <v>45</v>
      </c>
      <c r="V61" s="28"/>
    </row>
    <row r="62" spans="1:22" s="51" customFormat="1">
      <c r="A62" s="46" t="s">
        <v>32</v>
      </c>
      <c r="B62" s="47" t="s">
        <v>24</v>
      </c>
      <c r="C62" s="48">
        <v>3700.3714285714286</v>
      </c>
      <c r="D62" s="48">
        <v>3333.0184615384605</v>
      </c>
      <c r="E62" s="48">
        <v>3118.6895999999997</v>
      </c>
      <c r="F62" s="48">
        <v>7017.7139999999999</v>
      </c>
      <c r="G62" s="48">
        <v>8508.9782249999989</v>
      </c>
      <c r="H62" s="48">
        <v>6807.1825799999997</v>
      </c>
      <c r="I62" s="48">
        <v>5445.7460639999999</v>
      </c>
      <c r="J62" s="48">
        <v>5173.4587607999993</v>
      </c>
      <c r="K62" s="48">
        <v>4914.7858227599991</v>
      </c>
      <c r="L62" s="48">
        <v>4669.0465316219988</v>
      </c>
      <c r="M62" s="48">
        <v>4575.6656009895587</v>
      </c>
      <c r="N62" s="48">
        <v>4667.1789130093503</v>
      </c>
      <c r="O62" s="49">
        <v>4713.8507021394435</v>
      </c>
      <c r="P62" s="50">
        <f>SUM(C62:O62)</f>
        <v>66645.686690430244</v>
      </c>
    </row>
    <row r="63" spans="1:22" s="57" customFormat="1">
      <c r="A63" s="52" t="s">
        <v>33</v>
      </c>
      <c r="B63" s="53"/>
      <c r="C63" s="54"/>
      <c r="D63" s="54"/>
      <c r="E63" s="54"/>
      <c r="F63" s="54"/>
      <c r="G63" s="54"/>
      <c r="H63" s="54"/>
      <c r="I63" s="54"/>
      <c r="J63" s="54"/>
      <c r="K63" s="54"/>
      <c r="L63" s="54"/>
      <c r="M63" s="54"/>
      <c r="N63" s="54"/>
      <c r="O63" s="55"/>
      <c r="P63" s="56"/>
      <c r="Q63" s="103">
        <v>1</v>
      </c>
      <c r="R63" s="104">
        <v>2</v>
      </c>
      <c r="S63" s="104">
        <v>3</v>
      </c>
      <c r="T63" s="104">
        <v>4</v>
      </c>
      <c r="U63" s="104">
        <v>5</v>
      </c>
      <c r="V63" s="105" t="s">
        <v>47</v>
      </c>
    </row>
    <row r="64" spans="1:22" s="57" customFormat="1">
      <c r="A64" s="61"/>
      <c r="B64" s="53"/>
      <c r="C64" s="54"/>
      <c r="D64" s="54"/>
      <c r="E64" s="54"/>
      <c r="F64" s="54"/>
      <c r="G64" s="54"/>
      <c r="H64" s="58"/>
      <c r="I64" s="58"/>
      <c r="J64" s="58"/>
      <c r="K64" s="58"/>
      <c r="L64" s="58"/>
      <c r="M64" s="58"/>
      <c r="N64" s="58"/>
      <c r="O64" s="59"/>
      <c r="P64" s="60"/>
      <c r="Q64" s="28">
        <f>C55/C$54</f>
        <v>0.70759878419452893</v>
      </c>
      <c r="R64" s="28">
        <f t="shared" ref="R64:U66" si="18">D55/D$54</f>
        <v>0.69280114041340002</v>
      </c>
      <c r="S64" s="28">
        <f t="shared" si="18"/>
        <v>0.69222938581608429</v>
      </c>
      <c r="T64" s="28">
        <f t="shared" si="18"/>
        <v>0.69265593561368211</v>
      </c>
      <c r="U64" s="28">
        <f t="shared" si="18"/>
        <v>0.69265593561368188</v>
      </c>
      <c r="V64" s="28">
        <f>AVERAGE(Q64:U64)</f>
        <v>0.69558823633027544</v>
      </c>
    </row>
    <row r="65" spans="1:22" s="57" customFormat="1">
      <c r="A65" s="61"/>
      <c r="B65" s="53"/>
      <c r="C65" s="53"/>
      <c r="D65" s="53"/>
      <c r="E65" s="53"/>
      <c r="F65" s="53"/>
      <c r="G65" s="53"/>
      <c r="H65" s="53"/>
      <c r="I65" s="53"/>
      <c r="J65" s="53"/>
      <c r="K65" s="53"/>
      <c r="L65" s="53"/>
      <c r="M65" s="53"/>
      <c r="N65" s="53"/>
      <c r="O65" s="62"/>
      <c r="P65" s="63"/>
      <c r="Q65" s="28">
        <f t="shared" ref="Q65:Q66" si="19">C56/C$54</f>
        <v>0.66956144159791586</v>
      </c>
      <c r="R65" s="28">
        <f t="shared" si="18"/>
        <v>0.63659505142042572</v>
      </c>
      <c r="S65" s="28">
        <f t="shared" si="18"/>
        <v>0.6359009161859519</v>
      </c>
      <c r="T65" s="28">
        <f t="shared" si="18"/>
        <v>0.63682092555331993</v>
      </c>
      <c r="U65" s="28">
        <f t="shared" si="18"/>
        <v>0.63682092555331971</v>
      </c>
      <c r="V65" s="28">
        <f>AVERAGE(Q65:U65)</f>
        <v>0.64313985206218649</v>
      </c>
    </row>
    <row r="66" spans="1:22" s="57" customFormat="1">
      <c r="A66" s="61"/>
      <c r="B66" s="53"/>
      <c r="C66" s="53"/>
      <c r="D66" s="53"/>
      <c r="E66" s="53"/>
      <c r="F66" s="53"/>
      <c r="G66" s="53"/>
      <c r="H66" s="53"/>
      <c r="I66" s="53"/>
      <c r="J66" s="53"/>
      <c r="K66" s="53"/>
      <c r="L66" s="53"/>
      <c r="M66" s="53"/>
      <c r="N66" s="53"/>
      <c r="O66" s="62"/>
      <c r="P66" s="63"/>
      <c r="Q66" s="28">
        <f t="shared" si="19"/>
        <v>1.8561007381676078</v>
      </c>
      <c r="R66" s="28">
        <f t="shared" si="18"/>
        <v>1.794318297525711</v>
      </c>
      <c r="S66" s="28">
        <f t="shared" si="18"/>
        <v>1.7928967311390118</v>
      </c>
      <c r="T66" s="28">
        <f t="shared" si="18"/>
        <v>1.7941398390342056</v>
      </c>
      <c r="U66" s="28">
        <f t="shared" si="18"/>
        <v>1.7941398390342052</v>
      </c>
      <c r="V66" s="28">
        <f>AVERAGE(Q66:U66)</f>
        <v>1.8063190889801484</v>
      </c>
    </row>
    <row r="67" spans="1:22" s="57" customFormat="1">
      <c r="A67" s="65"/>
      <c r="B67" s="66"/>
      <c r="C67" s="66"/>
      <c r="D67" s="66"/>
      <c r="E67" s="66"/>
      <c r="F67" s="66"/>
      <c r="G67" s="66"/>
      <c r="H67" s="66"/>
      <c r="I67" s="66"/>
      <c r="J67" s="66"/>
      <c r="K67" s="66"/>
      <c r="L67" s="66"/>
      <c r="M67" s="66"/>
      <c r="N67" s="66"/>
      <c r="O67" s="67"/>
      <c r="P67" s="68"/>
    </row>
    <row r="69" spans="1:22" s="16" customFormat="1">
      <c r="A69" s="13" t="s">
        <v>6</v>
      </c>
      <c r="B69" s="100">
        <v>2012</v>
      </c>
      <c r="C69" s="14" t="s">
        <v>7</v>
      </c>
      <c r="D69" s="14" t="s">
        <v>7</v>
      </c>
      <c r="E69" s="14" t="s">
        <v>7</v>
      </c>
      <c r="F69" s="14" t="s">
        <v>7</v>
      </c>
      <c r="G69" s="14" t="s">
        <v>7</v>
      </c>
      <c r="H69" s="14" t="s">
        <v>8</v>
      </c>
      <c r="I69" s="14" t="s">
        <v>8</v>
      </c>
      <c r="J69" s="14" t="s">
        <v>8</v>
      </c>
      <c r="K69" s="14" t="s">
        <v>8</v>
      </c>
      <c r="L69" s="14" t="s">
        <v>8</v>
      </c>
      <c r="M69" s="14" t="s">
        <v>8</v>
      </c>
      <c r="N69" s="14" t="s">
        <v>8</v>
      </c>
      <c r="O69" s="15" t="s">
        <v>8</v>
      </c>
      <c r="P69"/>
    </row>
    <row r="70" spans="1:22" s="21" customFormat="1" ht="31.5">
      <c r="A70" s="17" t="s">
        <v>9</v>
      </c>
      <c r="B70" s="18" t="s">
        <v>10</v>
      </c>
      <c r="C70" s="18" t="s">
        <v>11</v>
      </c>
      <c r="D70" s="18" t="s">
        <v>12</v>
      </c>
      <c r="E70" s="18" t="s">
        <v>13</v>
      </c>
      <c r="F70" s="18" t="s">
        <v>14</v>
      </c>
      <c r="G70" s="18" t="s">
        <v>15</v>
      </c>
      <c r="H70" s="18" t="s">
        <v>16</v>
      </c>
      <c r="I70" s="18" t="s">
        <v>17</v>
      </c>
      <c r="J70" s="18" t="s">
        <v>18</v>
      </c>
      <c r="K70" s="18" t="s">
        <v>19</v>
      </c>
      <c r="L70" s="18" t="s">
        <v>20</v>
      </c>
      <c r="M70" s="18" t="s">
        <v>21</v>
      </c>
      <c r="N70" s="18" t="s">
        <v>22</v>
      </c>
      <c r="O70" s="19" t="s">
        <v>23</v>
      </c>
      <c r="P70" s="20" t="s">
        <v>24</v>
      </c>
    </row>
    <row r="71" spans="1:22">
      <c r="A71" s="69" t="s">
        <v>36</v>
      </c>
      <c r="B71" s="23" t="s">
        <v>26</v>
      </c>
      <c r="C71" s="70"/>
      <c r="D71" s="70"/>
      <c r="E71" s="70"/>
      <c r="F71" s="70"/>
      <c r="G71" s="70"/>
      <c r="H71" s="25"/>
      <c r="I71" s="25"/>
      <c r="J71" s="25"/>
      <c r="K71" s="25"/>
      <c r="L71" s="25"/>
      <c r="M71" s="25"/>
      <c r="N71" s="25"/>
      <c r="O71" s="26"/>
      <c r="P71" s="27">
        <f>SUM(C71:O71)</f>
        <v>0</v>
      </c>
    </row>
    <row r="72" spans="1:22">
      <c r="A72" s="31" t="str">
        <f>A71</f>
        <v>China RESELLER</v>
      </c>
      <c r="B72" s="32" t="s">
        <v>27</v>
      </c>
      <c r="C72" s="72"/>
      <c r="D72" s="72"/>
      <c r="E72" s="72"/>
      <c r="F72" s="72"/>
      <c r="G72" s="72"/>
      <c r="H72" s="34"/>
      <c r="I72" s="34"/>
      <c r="J72" s="34"/>
      <c r="K72" s="34"/>
      <c r="L72" s="34"/>
      <c r="M72" s="34"/>
      <c r="N72" s="34"/>
      <c r="O72" s="35"/>
      <c r="P72" s="36">
        <f t="shared" ref="P72:P76" si="20">SUM(C72:O72)</f>
        <v>0</v>
      </c>
    </row>
    <row r="73" spans="1:22">
      <c r="A73" s="31" t="str">
        <f>A72</f>
        <v>China RESELLER</v>
      </c>
      <c r="B73" s="32" t="s">
        <v>28</v>
      </c>
      <c r="C73" s="72"/>
      <c r="D73" s="72"/>
      <c r="E73" s="72"/>
      <c r="F73" s="72"/>
      <c r="G73" s="72"/>
      <c r="H73" s="34"/>
      <c r="I73" s="34"/>
      <c r="J73" s="34"/>
      <c r="K73" s="34"/>
      <c r="L73" s="34"/>
      <c r="M73" s="34"/>
      <c r="N73" s="34"/>
      <c r="O73" s="35"/>
      <c r="P73" s="36">
        <f t="shared" si="20"/>
        <v>0</v>
      </c>
    </row>
    <row r="74" spans="1:22">
      <c r="A74" s="31" t="str">
        <f>A73</f>
        <v>China RESELLER</v>
      </c>
      <c r="B74" s="32" t="s">
        <v>29</v>
      </c>
      <c r="C74" s="72"/>
      <c r="D74" s="72"/>
      <c r="E74" s="72"/>
      <c r="F74" s="72"/>
      <c r="G74" s="72"/>
      <c r="H74" s="34"/>
      <c r="I74" s="34"/>
      <c r="J74" s="34"/>
      <c r="K74" s="34"/>
      <c r="L74" s="34"/>
      <c r="M74" s="34"/>
      <c r="N74" s="34"/>
      <c r="O74" s="35"/>
      <c r="P74" s="36">
        <f t="shared" si="20"/>
        <v>0</v>
      </c>
    </row>
    <row r="75" spans="1:22">
      <c r="A75" s="31" t="str">
        <f>A74</f>
        <v>China RESELLER</v>
      </c>
      <c r="B75" s="32" t="s">
        <v>30</v>
      </c>
      <c r="C75" s="72"/>
      <c r="D75" s="72"/>
      <c r="E75" s="72"/>
      <c r="F75" s="72"/>
      <c r="G75" s="72"/>
      <c r="H75" s="34"/>
      <c r="I75" s="34"/>
      <c r="J75" s="34"/>
      <c r="K75" s="34"/>
      <c r="L75" s="34"/>
      <c r="M75" s="34"/>
      <c r="N75" s="34"/>
      <c r="O75" s="35"/>
      <c r="P75" s="36">
        <f t="shared" si="20"/>
        <v>0</v>
      </c>
    </row>
    <row r="76" spans="1:22">
      <c r="A76" s="37" t="str">
        <f>A75</f>
        <v>China RESELLER</v>
      </c>
      <c r="B76" s="38" t="s">
        <v>31</v>
      </c>
      <c r="C76" s="39">
        <f t="shared" ref="C76:O76" si="21">SUM(C71:C75)</f>
        <v>0</v>
      </c>
      <c r="D76" s="39">
        <f t="shared" si="21"/>
        <v>0</v>
      </c>
      <c r="E76" s="39">
        <f t="shared" si="21"/>
        <v>0</v>
      </c>
      <c r="F76" s="39">
        <f t="shared" si="21"/>
        <v>0</v>
      </c>
      <c r="G76" s="39">
        <f t="shared" si="21"/>
        <v>0</v>
      </c>
      <c r="H76" s="39">
        <f t="shared" si="21"/>
        <v>0</v>
      </c>
      <c r="I76" s="39">
        <f t="shared" si="21"/>
        <v>0</v>
      </c>
      <c r="J76" s="39">
        <f t="shared" si="21"/>
        <v>0</v>
      </c>
      <c r="K76" s="39">
        <f t="shared" si="21"/>
        <v>0</v>
      </c>
      <c r="L76" s="39">
        <f t="shared" si="21"/>
        <v>0</v>
      </c>
      <c r="M76" s="39">
        <f t="shared" si="21"/>
        <v>0</v>
      </c>
      <c r="N76" s="39">
        <f t="shared" si="21"/>
        <v>0</v>
      </c>
      <c r="O76" s="40">
        <f t="shared" si="21"/>
        <v>0</v>
      </c>
      <c r="P76" s="41">
        <f t="shared" si="20"/>
        <v>0</v>
      </c>
    </row>
    <row r="77" spans="1:22">
      <c r="A77" s="74"/>
      <c r="B77" s="1"/>
      <c r="C77" s="75"/>
      <c r="D77" s="75"/>
      <c r="E77" s="75"/>
      <c r="F77" s="75"/>
      <c r="G77" s="75"/>
      <c r="H77" s="75"/>
      <c r="I77" s="75"/>
      <c r="J77" s="75"/>
      <c r="K77" s="75"/>
      <c r="L77" s="75"/>
      <c r="M77" s="75"/>
      <c r="N77" s="75"/>
      <c r="O77" s="76"/>
      <c r="P77" s="45"/>
    </row>
    <row r="78" spans="1:22" s="96" customFormat="1">
      <c r="A78" s="93"/>
      <c r="B78" s="94"/>
      <c r="C78" s="3" t="s">
        <v>7</v>
      </c>
      <c r="D78" s="3" t="s">
        <v>7</v>
      </c>
      <c r="E78" s="3" t="s">
        <v>7</v>
      </c>
      <c r="F78" s="3" t="s">
        <v>7</v>
      </c>
      <c r="G78" s="3" t="s">
        <v>7</v>
      </c>
      <c r="H78" s="3" t="s">
        <v>7</v>
      </c>
      <c r="I78" s="3" t="s">
        <v>7</v>
      </c>
      <c r="J78" s="3" t="s">
        <v>7</v>
      </c>
      <c r="K78" s="3" t="s">
        <v>7</v>
      </c>
      <c r="L78" s="3" t="s">
        <v>7</v>
      </c>
      <c r="M78" s="3" t="s">
        <v>7</v>
      </c>
      <c r="N78" s="3" t="s">
        <v>7</v>
      </c>
      <c r="O78" s="99" t="s">
        <v>7</v>
      </c>
      <c r="P78" s="95"/>
    </row>
    <row r="79" spans="1:22" ht="31.5">
      <c r="A79" s="43"/>
      <c r="B79" s="101">
        <v>2011</v>
      </c>
      <c r="C79" s="18" t="s">
        <v>11</v>
      </c>
      <c r="D79" s="18" t="s">
        <v>12</v>
      </c>
      <c r="E79" s="18" t="s">
        <v>13</v>
      </c>
      <c r="F79" s="18" t="s">
        <v>14</v>
      </c>
      <c r="G79" s="18" t="s">
        <v>15</v>
      </c>
      <c r="H79" s="18" t="s">
        <v>16</v>
      </c>
      <c r="I79" s="18" t="s">
        <v>17</v>
      </c>
      <c r="J79" s="18" t="s">
        <v>18</v>
      </c>
      <c r="K79" s="18" t="s">
        <v>19</v>
      </c>
      <c r="L79" s="18" t="s">
        <v>20</v>
      </c>
      <c r="M79" s="18" t="s">
        <v>21</v>
      </c>
      <c r="N79" s="18" t="s">
        <v>22</v>
      </c>
      <c r="O79" s="19" t="s">
        <v>23</v>
      </c>
      <c r="P79" s="45"/>
    </row>
    <row r="80" spans="1:22">
      <c r="A80" s="77" t="s">
        <v>32</v>
      </c>
      <c r="B80" s="78" t="s">
        <v>24</v>
      </c>
      <c r="C80" s="53">
        <v>0</v>
      </c>
      <c r="D80" s="53">
        <v>0</v>
      </c>
      <c r="E80" s="53">
        <v>0</v>
      </c>
      <c r="F80" s="53">
        <v>0</v>
      </c>
      <c r="G80" s="53">
        <v>0</v>
      </c>
      <c r="H80" s="53">
        <v>0</v>
      </c>
      <c r="I80" s="53">
        <v>0</v>
      </c>
      <c r="J80" s="53">
        <v>0</v>
      </c>
      <c r="K80" s="53">
        <v>0</v>
      </c>
      <c r="L80" s="53">
        <v>0</v>
      </c>
      <c r="M80" s="53">
        <v>0</v>
      </c>
      <c r="N80" s="53">
        <v>0</v>
      </c>
      <c r="O80" s="62">
        <v>0</v>
      </c>
      <c r="P80" s="50">
        <f>SUM(C80:O80)</f>
        <v>0</v>
      </c>
    </row>
    <row r="81" spans="1:16">
      <c r="A81" s="52" t="s">
        <v>33</v>
      </c>
      <c r="B81" s="53"/>
      <c r="C81" s="54"/>
      <c r="D81" s="54"/>
      <c r="E81" s="54"/>
      <c r="F81" s="54"/>
      <c r="G81" s="54"/>
      <c r="H81" s="54"/>
      <c r="I81" s="54"/>
      <c r="J81" s="54"/>
      <c r="K81" s="54"/>
      <c r="L81" s="54"/>
      <c r="M81" s="54"/>
      <c r="N81" s="54"/>
      <c r="O81" s="55"/>
      <c r="P81" s="56"/>
    </row>
    <row r="82" spans="1:16">
      <c r="A82" s="61"/>
      <c r="B82" s="53"/>
      <c r="C82" s="54"/>
      <c r="D82" s="54"/>
      <c r="E82" s="54"/>
      <c r="F82" s="54"/>
      <c r="G82" s="54"/>
      <c r="H82" s="58"/>
      <c r="I82" s="58"/>
      <c r="J82" s="58"/>
      <c r="K82" s="58"/>
      <c r="L82" s="58"/>
      <c r="M82" s="58"/>
      <c r="N82" s="58"/>
      <c r="O82" s="59"/>
      <c r="P82" s="60"/>
    </row>
    <row r="83" spans="1:16">
      <c r="A83" s="61"/>
      <c r="B83" s="53"/>
      <c r="C83" s="53"/>
      <c r="D83" s="53"/>
      <c r="E83" s="53"/>
      <c r="F83" s="53"/>
      <c r="G83" s="53"/>
      <c r="H83" s="53"/>
      <c r="I83" s="53"/>
      <c r="J83" s="53"/>
      <c r="K83" s="53"/>
      <c r="L83" s="53"/>
      <c r="M83" s="53"/>
      <c r="N83" s="53"/>
      <c r="O83" s="62"/>
      <c r="P83" s="63"/>
    </row>
    <row r="84" spans="1:16">
      <c r="A84" s="61"/>
      <c r="B84" s="53"/>
      <c r="C84" s="53"/>
      <c r="D84" s="53"/>
      <c r="E84" s="53"/>
      <c r="F84" s="53"/>
      <c r="G84" s="53"/>
      <c r="H84" s="53"/>
      <c r="I84" s="53"/>
      <c r="J84" s="53"/>
      <c r="K84" s="53"/>
      <c r="L84" s="53"/>
      <c r="M84" s="53"/>
      <c r="N84" s="53"/>
      <c r="O84" s="62"/>
      <c r="P84" s="63"/>
    </row>
    <row r="85" spans="1:16">
      <c r="A85" s="65"/>
      <c r="B85" s="66"/>
      <c r="C85" s="66"/>
      <c r="D85" s="66"/>
      <c r="E85" s="66"/>
      <c r="F85" s="66"/>
      <c r="G85" s="66"/>
      <c r="H85" s="66"/>
      <c r="I85" s="66"/>
      <c r="J85" s="66"/>
      <c r="K85" s="66"/>
      <c r="L85" s="66"/>
      <c r="M85" s="66"/>
      <c r="N85" s="66"/>
      <c r="O85" s="67"/>
      <c r="P85" s="68"/>
    </row>
    <row r="87" spans="1:16">
      <c r="A87" s="79" t="s">
        <v>37</v>
      </c>
      <c r="B87" s="80" t="s">
        <v>26</v>
      </c>
      <c r="C87" s="81">
        <f t="shared" ref="C87:O87" si="22">C17+C35+C53+C71</f>
        <v>6316.5690000000004</v>
      </c>
      <c r="D87" s="81">
        <f t="shared" si="22"/>
        <v>5348.2394999999997</v>
      </c>
      <c r="E87" s="81">
        <f t="shared" si="22"/>
        <v>4812.6239999999998</v>
      </c>
      <c r="F87" s="81">
        <f t="shared" si="22"/>
        <v>4332.4170000000004</v>
      </c>
      <c r="G87" s="81">
        <f t="shared" si="22"/>
        <v>4202.4444899999999</v>
      </c>
      <c r="H87" s="81">
        <f t="shared" si="22"/>
        <v>0</v>
      </c>
      <c r="I87" s="81">
        <f t="shared" si="22"/>
        <v>0</v>
      </c>
      <c r="J87" s="81">
        <f t="shared" si="22"/>
        <v>0</v>
      </c>
      <c r="K87" s="81">
        <f t="shared" si="22"/>
        <v>0</v>
      </c>
      <c r="L87" s="81">
        <f t="shared" si="22"/>
        <v>0</v>
      </c>
      <c r="M87" s="81">
        <f t="shared" si="22"/>
        <v>0</v>
      </c>
      <c r="N87" s="81">
        <f t="shared" si="22"/>
        <v>0</v>
      </c>
      <c r="O87" s="82">
        <f t="shared" si="22"/>
        <v>0</v>
      </c>
      <c r="P87" s="27">
        <f>SUM(C87:O87)</f>
        <v>25012.293989999998</v>
      </c>
    </row>
    <row r="88" spans="1:16">
      <c r="A88" s="83" t="s">
        <v>37</v>
      </c>
      <c r="B88" s="84" t="s">
        <v>27</v>
      </c>
      <c r="C88" s="85">
        <f t="shared" ref="C88:O88" si="23">C18+C36+C54+C72</f>
        <v>3659.3024999999998</v>
      </c>
      <c r="D88" s="85">
        <f t="shared" si="23"/>
        <v>3120.9734999999996</v>
      </c>
      <c r="E88" s="85">
        <f t="shared" si="23"/>
        <v>2809.5435000000002</v>
      </c>
      <c r="F88" s="85">
        <f t="shared" si="23"/>
        <v>2527.0320000000002</v>
      </c>
      <c r="G88" s="85">
        <f t="shared" si="23"/>
        <v>2451.2210399999999</v>
      </c>
      <c r="H88" s="85">
        <f t="shared" si="23"/>
        <v>0</v>
      </c>
      <c r="I88" s="85">
        <f t="shared" si="23"/>
        <v>0</v>
      </c>
      <c r="J88" s="85">
        <f t="shared" si="23"/>
        <v>0</v>
      </c>
      <c r="K88" s="85">
        <f t="shared" si="23"/>
        <v>0</v>
      </c>
      <c r="L88" s="85">
        <f t="shared" si="23"/>
        <v>0</v>
      </c>
      <c r="M88" s="85">
        <f t="shared" si="23"/>
        <v>0</v>
      </c>
      <c r="N88" s="85">
        <f t="shared" si="23"/>
        <v>0</v>
      </c>
      <c r="O88" s="86">
        <f t="shared" si="23"/>
        <v>0</v>
      </c>
      <c r="P88" s="36">
        <f t="shared" ref="P88:P92" si="24">SUM(C88:O88)</f>
        <v>14568.072540000001</v>
      </c>
    </row>
    <row r="89" spans="1:16">
      <c r="A89" s="83" t="s">
        <v>37</v>
      </c>
      <c r="B89" s="84" t="s">
        <v>38</v>
      </c>
      <c r="C89" s="85">
        <f t="shared" ref="C89:O89" si="25">C19+C37+C55+C73</f>
        <v>1885.6777737735356</v>
      </c>
      <c r="D89" s="85">
        <f t="shared" si="25"/>
        <v>1584.22326335463</v>
      </c>
      <c r="E89" s="85">
        <f t="shared" si="25"/>
        <v>1425.2751117224066</v>
      </c>
      <c r="F89" s="85">
        <f t="shared" si="25"/>
        <v>1282.6562522279246</v>
      </c>
      <c r="G89" s="85">
        <f t="shared" si="25"/>
        <v>1244.1765646610866</v>
      </c>
      <c r="H89" s="85">
        <f t="shared" si="25"/>
        <v>0</v>
      </c>
      <c r="I89" s="85">
        <f t="shared" si="25"/>
        <v>0</v>
      </c>
      <c r="J89" s="85">
        <f t="shared" si="25"/>
        <v>0</v>
      </c>
      <c r="K89" s="85">
        <f t="shared" si="25"/>
        <v>0</v>
      </c>
      <c r="L89" s="85">
        <f t="shared" si="25"/>
        <v>0</v>
      </c>
      <c r="M89" s="85">
        <f t="shared" si="25"/>
        <v>0</v>
      </c>
      <c r="N89" s="85">
        <f t="shared" si="25"/>
        <v>0</v>
      </c>
      <c r="O89" s="86">
        <f t="shared" si="25"/>
        <v>0</v>
      </c>
      <c r="P89" s="36">
        <f t="shared" si="24"/>
        <v>7422.0089657395838</v>
      </c>
    </row>
    <row r="90" spans="1:16">
      <c r="A90" s="83" t="s">
        <v>37</v>
      </c>
      <c r="B90" s="84" t="s">
        <v>29</v>
      </c>
      <c r="C90" s="85">
        <f t="shared" ref="C90:O90" si="26">C20+C38+C56+C74</f>
        <v>2663.7221501511949</v>
      </c>
      <c r="D90" s="85">
        <f t="shared" si="26"/>
        <v>2192.9454003177016</v>
      </c>
      <c r="E90" s="85">
        <f t="shared" si="26"/>
        <v>1972.5442968624236</v>
      </c>
      <c r="F90" s="85">
        <f t="shared" si="26"/>
        <v>1776.1693240749757</v>
      </c>
      <c r="G90" s="85">
        <f t="shared" si="26"/>
        <v>1722.8842443527262</v>
      </c>
      <c r="H90" s="85">
        <f t="shared" si="26"/>
        <v>0</v>
      </c>
      <c r="I90" s="85">
        <f t="shared" si="26"/>
        <v>0</v>
      </c>
      <c r="J90" s="85">
        <f t="shared" si="26"/>
        <v>0</v>
      </c>
      <c r="K90" s="85">
        <f t="shared" si="26"/>
        <v>0</v>
      </c>
      <c r="L90" s="85">
        <f t="shared" si="26"/>
        <v>0</v>
      </c>
      <c r="M90" s="85">
        <f t="shared" si="26"/>
        <v>0</v>
      </c>
      <c r="N90" s="85">
        <f t="shared" si="26"/>
        <v>0</v>
      </c>
      <c r="O90" s="86">
        <f t="shared" si="26"/>
        <v>0</v>
      </c>
      <c r="P90" s="36">
        <f t="shared" si="24"/>
        <v>10328.265415759022</v>
      </c>
    </row>
    <row r="91" spans="1:16">
      <c r="A91" s="83" t="s">
        <v>37</v>
      </c>
      <c r="B91" s="84" t="s">
        <v>30</v>
      </c>
      <c r="C91" s="85">
        <f t="shared" ref="C91:O91" si="27">C21+C39+C57+C75</f>
        <v>5155.3427990050513</v>
      </c>
      <c r="D91" s="85">
        <f t="shared" si="27"/>
        <v>4294.7260102158862</v>
      </c>
      <c r="E91" s="85">
        <f t="shared" si="27"/>
        <v>3863.9057938293527</v>
      </c>
      <c r="F91" s="85">
        <f t="shared" si="27"/>
        <v>3477.4472891239757</v>
      </c>
      <c r="G91" s="85">
        <f t="shared" si="27"/>
        <v>3373.1238704502566</v>
      </c>
      <c r="H91" s="85">
        <f t="shared" si="27"/>
        <v>0</v>
      </c>
      <c r="I91" s="85">
        <f t="shared" si="27"/>
        <v>0</v>
      </c>
      <c r="J91" s="85">
        <f t="shared" si="27"/>
        <v>0</v>
      </c>
      <c r="K91" s="85">
        <f t="shared" si="27"/>
        <v>0</v>
      </c>
      <c r="L91" s="85">
        <f t="shared" si="27"/>
        <v>0</v>
      </c>
      <c r="M91" s="85">
        <f t="shared" si="27"/>
        <v>0</v>
      </c>
      <c r="N91" s="85">
        <f t="shared" si="27"/>
        <v>0</v>
      </c>
      <c r="O91" s="86">
        <f t="shared" si="27"/>
        <v>0</v>
      </c>
      <c r="P91" s="36">
        <f t="shared" si="24"/>
        <v>20164.545762624522</v>
      </c>
    </row>
    <row r="92" spans="1:16">
      <c r="A92" s="87" t="s">
        <v>39</v>
      </c>
      <c r="B92" s="88" t="s">
        <v>31</v>
      </c>
      <c r="C92" s="89">
        <f t="shared" ref="C92:O92" si="28">SUM(C87:C91)</f>
        <v>19680.614222929784</v>
      </c>
      <c r="D92" s="89">
        <f t="shared" si="28"/>
        <v>16541.107673888218</v>
      </c>
      <c r="E92" s="89">
        <f t="shared" si="28"/>
        <v>14883.892702414181</v>
      </c>
      <c r="F92" s="89">
        <f t="shared" si="28"/>
        <v>13395.721865426876</v>
      </c>
      <c r="G92" s="89">
        <f t="shared" si="28"/>
        <v>12993.850209464068</v>
      </c>
      <c r="H92" s="89">
        <f t="shared" si="28"/>
        <v>0</v>
      </c>
      <c r="I92" s="89">
        <f t="shared" si="28"/>
        <v>0</v>
      </c>
      <c r="J92" s="89">
        <f t="shared" si="28"/>
        <v>0</v>
      </c>
      <c r="K92" s="89">
        <f t="shared" si="28"/>
        <v>0</v>
      </c>
      <c r="L92" s="89">
        <f t="shared" si="28"/>
        <v>0</v>
      </c>
      <c r="M92" s="89">
        <f t="shared" si="28"/>
        <v>0</v>
      </c>
      <c r="N92" s="89">
        <f t="shared" si="28"/>
        <v>0</v>
      </c>
      <c r="O92" s="90">
        <f t="shared" si="28"/>
        <v>0</v>
      </c>
      <c r="P92" s="91">
        <f t="shared" si="24"/>
        <v>77495.186674123135</v>
      </c>
    </row>
  </sheetData>
  <mergeCells count="5">
    <mergeCell ref="A1:P1"/>
    <mergeCell ref="B2:O2"/>
    <mergeCell ref="B3:O3"/>
    <mergeCell ref="B4:O4"/>
    <mergeCell ref="B13:O13"/>
  </mergeCells>
  <phoneticPr fontId="18" type="noConversion"/>
  <pageMargins left="0.75000000000000011" right="0.75000000000000011" top="1" bottom="1" header="0.5" footer="0.5"/>
  <pageSetup paperSize="9" scale="46" fitToHeight="2" orientation="landscape" horizontalDpi="4294967292" verticalDpi="4294967292"/>
  <extLst>
    <ext xmlns:mx="http://schemas.microsoft.com/office/mac/excel/2008/main" uri="{64002731-A6B0-56B0-2670-7721B7C09600}">
      <mx:PLV Mode="0" OnePage="0" WScale="46"/>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Ziyou Yan</cp:lastModifiedBy>
  <dcterms:created xsi:type="dcterms:W3CDTF">2012-08-22T05:35:53Z</dcterms:created>
  <dcterms:modified xsi:type="dcterms:W3CDTF">2014-05-21T12:13:23Z</dcterms:modified>
</cp:coreProperties>
</file>