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Kostenplan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F37" i="1" l="1"/>
  <c r="F27" i="1"/>
  <c r="D27" i="1"/>
  <c r="H23" i="1"/>
  <c r="H21" i="1"/>
  <c r="H20" i="1"/>
  <c r="K21" i="1"/>
  <c r="K5" i="1" l="1"/>
  <c r="K7" i="1" s="1"/>
  <c r="F33" i="1"/>
  <c r="F19" i="1"/>
  <c r="J5" i="1" l="1"/>
  <c r="J7" i="1" s="1"/>
  <c r="C8" i="1" l="1"/>
  <c r="C9" i="1" s="1"/>
  <c r="C10" i="1" s="1"/>
  <c r="C11" i="1" s="1"/>
  <c r="C12" i="1" s="1"/>
  <c r="D18" i="1" s="1"/>
  <c r="E4" i="1"/>
  <c r="E5" i="1" s="1"/>
  <c r="B5" i="1"/>
  <c r="B4" i="1"/>
  <c r="F22" i="1" l="1"/>
  <c r="F18" i="1"/>
  <c r="F20" i="1" s="1"/>
  <c r="F24" i="1"/>
  <c r="F23" i="1"/>
  <c r="F25" i="1" l="1"/>
</calcChain>
</file>

<file path=xl/sharedStrings.xml><?xml version="1.0" encoding="utf-8"?>
<sst xmlns="http://schemas.openxmlformats.org/spreadsheetml/2006/main" count="70" uniqueCount="58">
  <si>
    <t>bis</t>
  </si>
  <si>
    <t>Monat:</t>
  </si>
  <si>
    <t>Woche:</t>
  </si>
  <si>
    <t>Stunde:</t>
  </si>
  <si>
    <t>Informatiklehrer Gehalt</t>
  </si>
  <si>
    <t>E2 - B2</t>
  </si>
  <si>
    <t>Geteilt 2</t>
  </si>
  <si>
    <t>Mittelwert monatl.</t>
  </si>
  <si>
    <t>Wöchentlich</t>
  </si>
  <si>
    <t>Stündlich</t>
  </si>
  <si>
    <t>Anzahl</t>
  </si>
  <si>
    <t>Stundensatz</t>
  </si>
  <si>
    <t>Kosten</t>
  </si>
  <si>
    <t>Projektmitglieder</t>
  </si>
  <si>
    <t>Mittwoch x</t>
  </si>
  <si>
    <t>Stunden pro Mittwoch :</t>
  </si>
  <si>
    <t>2 x 1 1/2 = 3</t>
  </si>
  <si>
    <t>Lehrer</t>
  </si>
  <si>
    <t>Mitarbeiter</t>
  </si>
  <si>
    <t>Arbeitsmittel</t>
  </si>
  <si>
    <t>PCs</t>
  </si>
  <si>
    <t>Büromaterial (Stifte, Blätter..)</t>
  </si>
  <si>
    <t>Verbrauchsmaterial</t>
  </si>
  <si>
    <t>Festpreis</t>
  </si>
  <si>
    <t>Zusätzliche Kosten</t>
  </si>
  <si>
    <t>Gesamtkosten</t>
  </si>
  <si>
    <t>Aussage Hr. Folkman: 60€ (Quelle Folkmann)</t>
  </si>
  <si>
    <t>Wirtschaftsbücher</t>
  </si>
  <si>
    <t>Einsatzzeit (Std.) pro Stk.</t>
  </si>
  <si>
    <t>Kosten/kWh</t>
  </si>
  <si>
    <t>W/h</t>
  </si>
  <si>
    <t>Davon:</t>
  </si>
  <si>
    <t>Planungsphase</t>
  </si>
  <si>
    <t>Durchführung</t>
  </si>
  <si>
    <t>Präsentationsvorbereitung</t>
  </si>
  <si>
    <t>Storm für PCs</t>
  </si>
  <si>
    <t>Inkl. Mehrarbeitszeit</t>
  </si>
  <si>
    <t>=</t>
  </si>
  <si>
    <t>Schüler</t>
  </si>
  <si>
    <t>Kostenplanung Vorher</t>
  </si>
  <si>
    <t>Lehrergehalt:</t>
  </si>
  <si>
    <t>Gruppe: Jamry, Hohn, Schurz, Kayim, Beck</t>
  </si>
  <si>
    <t>Ausbildungsgehalt Fachinformatiker 3. Lehrjahr Quelle:</t>
  </si>
  <si>
    <t>https://www.ausbildung.de/berufe/fachinformatiker-anwendungsentwicklung/gehalt/</t>
  </si>
  <si>
    <t xml:space="preserve"> in der die Lehrer nicht zur Verfügung stehen!)</t>
  </si>
  <si>
    <t>Ein Schul-PC hält Pauschal 4 Jahre (Quelle: FN)</t>
  </si>
  <si>
    <t>Kosten für Schul-PCs belaufen sich auf ca- 160€, aber da es einen Mengengabatt gibt kann man pro Stück mit ca. 110€ rechnen</t>
  </si>
  <si>
    <t>https://www.softwarebilliger.de/pc-computer/fujitsu-esprimo-p720-ci3-2x35ghz/?pid=12387&amp;gclid=EAIaIQobChMIu8_DzpW_2wIVSflRCh0w5QdhEAYYAyABEgIwhvD_BwE</t>
  </si>
  <si>
    <t>Rechner laufen ca. 6 Std. am Tag was bedeutet:</t>
  </si>
  <si>
    <t>Std</t>
  </si>
  <si>
    <t>Jahre</t>
  </si>
  <si>
    <t>€</t>
  </si>
  <si>
    <t>Schultage/Jahr</t>
  </si>
  <si>
    <t>Tage</t>
  </si>
  <si>
    <t>(Anzahl der Stunden der Präsentationsvorbereitung ist in dieser Zeile Mehrarbeit,</t>
  </si>
  <si>
    <t>€ für 1 PC</t>
  </si>
  <si>
    <t xml:space="preserve">Kosten der Arbeitszeit am PC </t>
  </si>
  <si>
    <t>für ein Gruppenmitglied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</si>
</sst>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#,##0.0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right"/>
    </xf>
    <xf numFmtId="164" fontId="0" fillId="0" borderId="0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0" fontId="0" fillId="0" borderId="9" xfId="0" applyBorder="1"/>
    <xf numFmtId="0" fontId="1" fillId="2" borderId="9" xfId="0" applyFont="1" applyFill="1" applyBorder="1"/>
    <xf numFmtId="0" fontId="1" fillId="3" borderId="9" xfId="0" applyFont="1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Fill="1" applyBorder="1"/>
    <xf numFmtId="164" fontId="0" fillId="0" borderId="9" xfId="0" applyNumberFormat="1" applyFill="1" applyBorder="1"/>
    <xf numFmtId="164" fontId="0" fillId="0" borderId="9" xfId="0" applyNumberFormat="1" applyBorder="1"/>
    <xf numFmtId="0" fontId="0" fillId="2" borderId="9" xfId="0" applyFill="1" applyBorder="1" applyAlignment="1">
      <alignment horizontal="right"/>
    </xf>
    <xf numFmtId="164" fontId="0" fillId="0" borderId="5" xfId="0" applyNumberFormat="1" applyBorder="1"/>
    <xf numFmtId="0" fontId="0" fillId="0" borderId="11" xfId="0" applyBorder="1"/>
    <xf numFmtId="0" fontId="0" fillId="0" borderId="10" xfId="0" applyBorder="1"/>
    <xf numFmtId="0" fontId="0" fillId="3" borderId="9" xfId="0" applyFill="1" applyBorder="1" applyAlignment="1">
      <alignment horizontal="right"/>
    </xf>
    <xf numFmtId="0" fontId="1" fillId="3" borderId="1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65" fontId="1" fillId="3" borderId="16" xfId="0" applyNumberFormat="1" applyFont="1" applyFill="1" applyBorder="1"/>
    <xf numFmtId="0" fontId="1" fillId="2" borderId="15" xfId="0" applyFont="1" applyFill="1" applyBorder="1"/>
    <xf numFmtId="0" fontId="0" fillId="2" borderId="16" xfId="0" applyFill="1" applyBorder="1"/>
    <xf numFmtId="0" fontId="0" fillId="0" borderId="15" xfId="0" applyFill="1" applyBorder="1"/>
    <xf numFmtId="0" fontId="0" fillId="0" borderId="15" xfId="0" applyBorder="1"/>
    <xf numFmtId="164" fontId="0" fillId="0" borderId="16" xfId="0" applyNumberFormat="1" applyBorder="1"/>
    <xf numFmtId="164" fontId="0" fillId="2" borderId="16" xfId="0" applyNumberFormat="1" applyFill="1" applyBorder="1"/>
    <xf numFmtId="164" fontId="1" fillId="2" borderId="16" xfId="0" applyNumberFormat="1" applyFont="1" applyFill="1" applyBorder="1"/>
    <xf numFmtId="0" fontId="1" fillId="3" borderId="17" xfId="0" applyFont="1" applyFill="1" applyBorder="1"/>
    <xf numFmtId="0" fontId="0" fillId="3" borderId="18" xfId="0" applyFill="1" applyBorder="1"/>
    <xf numFmtId="0" fontId="0" fillId="3" borderId="18" xfId="0" applyFill="1" applyBorder="1" applyAlignment="1">
      <alignment horizontal="right"/>
    </xf>
    <xf numFmtId="164" fontId="0" fillId="3" borderId="19" xfId="0" applyNumberFormat="1" applyFill="1" applyBorder="1"/>
    <xf numFmtId="0" fontId="1" fillId="3" borderId="15" xfId="0" applyFont="1" applyFill="1" applyBorder="1"/>
    <xf numFmtId="164" fontId="0" fillId="3" borderId="16" xfId="0" applyNumberFormat="1" applyFill="1" applyBorder="1"/>
    <xf numFmtId="164" fontId="0" fillId="3" borderId="9" xfId="0" applyNumberFormat="1" applyFill="1" applyBorder="1"/>
    <xf numFmtId="0" fontId="1" fillId="0" borderId="7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64" fontId="3" fillId="0" borderId="16" xfId="0" applyNumberFormat="1" applyFont="1" applyFill="1" applyBorder="1"/>
    <xf numFmtId="164" fontId="3" fillId="0" borderId="16" xfId="0" applyNumberFormat="1" applyFont="1" applyBorder="1"/>
    <xf numFmtId="164" fontId="3" fillId="3" borderId="9" xfId="0" applyNumberFormat="1" applyFont="1" applyFill="1" applyBorder="1"/>
    <xf numFmtId="0" fontId="0" fillId="0" borderId="26" xfId="0" applyBorder="1"/>
    <xf numFmtId="12" fontId="0" fillId="0" borderId="22" xfId="0" applyNumberFormat="1" applyBorder="1"/>
    <xf numFmtId="0" fontId="0" fillId="0" borderId="27" xfId="0" applyBorder="1"/>
    <xf numFmtId="0" fontId="0" fillId="0" borderId="28" xfId="0" applyBorder="1"/>
    <xf numFmtId="0" fontId="2" fillId="0" borderId="27" xfId="1" applyBorder="1"/>
    <xf numFmtId="0" fontId="4" fillId="0" borderId="27" xfId="0" applyFont="1" applyFill="1" applyBorder="1"/>
    <xf numFmtId="12" fontId="0" fillId="0" borderId="0" xfId="0" applyNumberFormat="1" applyBorder="1"/>
    <xf numFmtId="0" fontId="1" fillId="3" borderId="29" xfId="0" applyFont="1" applyFill="1" applyBorder="1"/>
    <xf numFmtId="0" fontId="0" fillId="3" borderId="29" xfId="0" applyFill="1" applyBorder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30" xfId="0" applyBorder="1"/>
    <xf numFmtId="164" fontId="0" fillId="0" borderId="31" xfId="0" applyNumberFormat="1" applyBorder="1"/>
    <xf numFmtId="0" fontId="0" fillId="2" borderId="15" xfId="0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438150</xdr:colOff>
      <xdr:row>14</xdr:row>
      <xdr:rowOff>85725</xdr:rowOff>
    </xdr:from>
    <xdr:ext cx="184731" cy="264560"/>
    <xdr:sp macro="" textlink="">
      <xdr:nvSpPr>
        <xdr:cNvPr id="2" name="Textfeld 1"/>
        <xdr:cNvSpPr txBox="1"/>
      </xdr:nvSpPr>
      <xdr:spPr>
        <a:xfrm>
          <a:off x="762000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oftwarebilliger.de/pc-computer/fujitsu-esprimo-p720-ci3-2x35ghz/?pid=12387&amp;gclid=EAIaIQobChMIu8_DzpW_2wIVSflRCh0w5QdhEAYYAyABEgIwhvD_BwE" TargetMode="External"/><Relationship Id="rId1" Type="http://schemas.openxmlformats.org/officeDocument/2006/relationships/hyperlink" Target="https://www.ausbildung.de/berufe/fachinformatiker-anwendungsentwicklung/gehal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4" workbookViewId="0">
      <selection activeCell="D11" sqref="D11"/>
    </sheetView>
  </sheetViews>
  <sheetFormatPr baseColWidth="10" defaultRowHeight="15" x14ac:dyDescent="0.25"/>
  <cols>
    <col min="2" max="2" width="32" customWidth="1"/>
    <col min="4" max="4" width="14" customWidth="1"/>
    <col min="5" max="5" width="23.42578125" customWidth="1"/>
    <col min="6" max="6" width="14" customWidth="1"/>
    <col min="11" max="11" width="13.42578125" customWidth="1"/>
  </cols>
  <sheetData>
    <row r="1" spans="1:12" x14ac:dyDescent="0.25">
      <c r="A1" s="49" t="s">
        <v>41</v>
      </c>
    </row>
    <row r="2" spans="1:12" x14ac:dyDescent="0.25">
      <c r="A2" s="3" t="s">
        <v>4</v>
      </c>
      <c r="B2" s="4"/>
      <c r="C2" s="4"/>
      <c r="D2" s="4"/>
      <c r="E2" s="5"/>
      <c r="F2" s="3"/>
      <c r="G2" s="4"/>
      <c r="H2" s="4"/>
      <c r="I2" s="4"/>
      <c r="J2" s="4" t="s">
        <v>38</v>
      </c>
      <c r="K2" s="5" t="s">
        <v>17</v>
      </c>
    </row>
    <row r="3" spans="1:12" x14ac:dyDescent="0.25">
      <c r="A3" s="6" t="s">
        <v>1</v>
      </c>
      <c r="B3" s="7">
        <v>970</v>
      </c>
      <c r="C3" s="8" t="s">
        <v>0</v>
      </c>
      <c r="D3" s="9" t="s">
        <v>1</v>
      </c>
      <c r="E3" s="26">
        <v>1080</v>
      </c>
      <c r="F3" s="12"/>
      <c r="G3" s="11" t="s">
        <v>14</v>
      </c>
      <c r="H3" s="11" t="s">
        <v>36</v>
      </c>
      <c r="I3" s="11"/>
      <c r="J3" s="11">
        <v>12</v>
      </c>
      <c r="K3" s="10">
        <v>9</v>
      </c>
    </row>
    <row r="4" spans="1:12" x14ac:dyDescent="0.25">
      <c r="A4" s="6" t="s">
        <v>2</v>
      </c>
      <c r="B4" s="7">
        <f>B3/4</f>
        <v>242.5</v>
      </c>
      <c r="C4" s="11"/>
      <c r="D4" s="9" t="s">
        <v>2</v>
      </c>
      <c r="E4" s="26">
        <f>E3/4</f>
        <v>270</v>
      </c>
      <c r="F4" s="12"/>
      <c r="G4" s="11" t="s">
        <v>15</v>
      </c>
      <c r="H4" s="11"/>
      <c r="I4" s="11" t="s">
        <v>16</v>
      </c>
      <c r="J4" s="14">
        <v>3</v>
      </c>
      <c r="K4" s="15">
        <v>1.5</v>
      </c>
    </row>
    <row r="5" spans="1:12" x14ac:dyDescent="0.25">
      <c r="A5" s="6" t="s">
        <v>3</v>
      </c>
      <c r="B5" s="7">
        <f>B4/40</f>
        <v>6.0625</v>
      </c>
      <c r="C5" s="11"/>
      <c r="D5" s="9" t="s">
        <v>3</v>
      </c>
      <c r="E5" s="26">
        <f>E4/40</f>
        <v>6.75</v>
      </c>
      <c r="F5" s="12"/>
      <c r="G5" s="11"/>
      <c r="H5" s="11"/>
      <c r="I5" s="11"/>
      <c r="J5" s="11">
        <f>J4*J3</f>
        <v>36</v>
      </c>
      <c r="K5" s="10">
        <f>K3*K4</f>
        <v>13.5</v>
      </c>
    </row>
    <row r="6" spans="1:12" x14ac:dyDescent="0.25">
      <c r="A6" s="12"/>
      <c r="B6" s="11"/>
      <c r="C6" s="11"/>
      <c r="D6" s="11"/>
      <c r="E6" s="10"/>
      <c r="F6" s="12"/>
      <c r="G6" s="11" t="s">
        <v>13</v>
      </c>
      <c r="H6" s="11"/>
      <c r="I6" s="11"/>
      <c r="J6" s="27">
        <v>5</v>
      </c>
      <c r="K6" s="28">
        <v>2</v>
      </c>
    </row>
    <row r="7" spans="1:12" x14ac:dyDescent="0.25">
      <c r="A7" s="12"/>
      <c r="B7" s="11"/>
      <c r="C7" s="11"/>
      <c r="D7" s="11"/>
      <c r="E7" s="10"/>
      <c r="F7" s="12"/>
      <c r="G7" s="11"/>
      <c r="H7" s="11"/>
      <c r="I7" s="11"/>
      <c r="J7" s="11">
        <f>J6*J5</f>
        <v>180</v>
      </c>
      <c r="K7" s="10">
        <f>K5*K6</f>
        <v>27</v>
      </c>
    </row>
    <row r="8" spans="1:12" x14ac:dyDescent="0.25">
      <c r="A8" s="12"/>
      <c r="B8" s="11" t="s">
        <v>5</v>
      </c>
      <c r="C8" s="7">
        <f>E3-B3</f>
        <v>110</v>
      </c>
      <c r="D8" s="11"/>
      <c r="E8" s="10"/>
      <c r="F8" s="12"/>
      <c r="G8" s="11"/>
      <c r="H8" s="11"/>
      <c r="I8" s="11"/>
      <c r="J8" s="11"/>
      <c r="K8" s="10"/>
    </row>
    <row r="9" spans="1:12" x14ac:dyDescent="0.25">
      <c r="A9" s="12"/>
      <c r="B9" s="11" t="s">
        <v>6</v>
      </c>
      <c r="C9" s="7">
        <f>C8/2</f>
        <v>55</v>
      </c>
      <c r="D9" s="11"/>
      <c r="E9" s="10"/>
      <c r="F9" s="12"/>
      <c r="G9" s="11" t="s">
        <v>40</v>
      </c>
      <c r="H9" s="11"/>
      <c r="I9" s="11"/>
      <c r="J9" s="11"/>
      <c r="K9" s="10"/>
    </row>
    <row r="10" spans="1:12" x14ac:dyDescent="0.25">
      <c r="A10" s="12"/>
      <c r="B10" s="1" t="s">
        <v>7</v>
      </c>
      <c r="C10" s="2">
        <f>C9+B3</f>
        <v>1025</v>
      </c>
      <c r="D10" s="11"/>
      <c r="E10" s="10"/>
      <c r="F10" s="12"/>
      <c r="G10" s="11" t="s">
        <v>26</v>
      </c>
      <c r="H10" s="11"/>
      <c r="I10" s="11"/>
      <c r="J10" s="11"/>
      <c r="K10" s="10"/>
    </row>
    <row r="11" spans="1:12" x14ac:dyDescent="0.25">
      <c r="A11" s="12"/>
      <c r="B11" s="11" t="s">
        <v>8</v>
      </c>
      <c r="C11" s="7">
        <f>C10/4</f>
        <v>256.25</v>
      </c>
      <c r="D11" s="11"/>
      <c r="E11" s="10"/>
      <c r="F11" s="12"/>
      <c r="G11" s="11"/>
      <c r="H11" s="11"/>
      <c r="I11" s="11"/>
      <c r="J11" s="11"/>
      <c r="K11" s="10"/>
    </row>
    <row r="12" spans="1:12" ht="15.75" thickBot="1" x14ac:dyDescent="0.3">
      <c r="A12" s="12"/>
      <c r="B12" s="11" t="s">
        <v>9</v>
      </c>
      <c r="C12" s="7">
        <f>C11/40</f>
        <v>6.40625</v>
      </c>
      <c r="D12" s="11"/>
      <c r="E12" s="10"/>
      <c r="F12" s="12"/>
    </row>
    <row r="13" spans="1:12" x14ac:dyDescent="0.25">
      <c r="A13" s="13"/>
      <c r="B13" s="14"/>
      <c r="C13" s="14"/>
      <c r="D13" s="14"/>
      <c r="E13" s="14"/>
      <c r="F13" s="12"/>
      <c r="H13" s="50" t="s">
        <v>42</v>
      </c>
      <c r="I13" s="51"/>
      <c r="J13" s="51"/>
      <c r="K13" s="51"/>
      <c r="L13" s="52"/>
    </row>
    <row r="14" spans="1:12" ht="15.75" thickBot="1" x14ac:dyDescent="0.3">
      <c r="H14" s="63" t="s">
        <v>43</v>
      </c>
      <c r="I14" s="11"/>
      <c r="J14" s="11"/>
      <c r="K14" s="11"/>
      <c r="L14" s="62"/>
    </row>
    <row r="15" spans="1:12" x14ac:dyDescent="0.25">
      <c r="B15" s="30" t="s">
        <v>39</v>
      </c>
      <c r="C15" s="31"/>
      <c r="D15" s="31"/>
      <c r="E15" s="31"/>
      <c r="F15" s="32"/>
      <c r="H15" s="61" t="s">
        <v>45</v>
      </c>
      <c r="I15" s="11"/>
      <c r="J15" s="11"/>
      <c r="K15" s="11"/>
      <c r="L15" s="62"/>
    </row>
    <row r="16" spans="1:12" x14ac:dyDescent="0.25">
      <c r="B16" s="33"/>
      <c r="C16" s="19" t="s">
        <v>10</v>
      </c>
      <c r="D16" s="19" t="s">
        <v>11</v>
      </c>
      <c r="E16" s="19" t="s">
        <v>28</v>
      </c>
      <c r="F16" s="34" t="s">
        <v>12</v>
      </c>
      <c r="H16" s="64" t="s">
        <v>46</v>
      </c>
      <c r="I16" s="11"/>
      <c r="J16" s="11"/>
      <c r="K16" s="11"/>
      <c r="L16" s="62"/>
    </row>
    <row r="17" spans="2:14" x14ac:dyDescent="0.25">
      <c r="B17" s="35" t="s">
        <v>18</v>
      </c>
      <c r="C17" s="21"/>
      <c r="D17" s="21"/>
      <c r="E17" s="21"/>
      <c r="F17" s="36"/>
      <c r="H17" s="63" t="s">
        <v>47</v>
      </c>
      <c r="I17" s="11"/>
      <c r="J17" s="11"/>
      <c r="K17" s="11"/>
      <c r="L17" s="62"/>
    </row>
    <row r="18" spans="2:14" x14ac:dyDescent="0.25">
      <c r="B18" s="37" t="s">
        <v>13</v>
      </c>
      <c r="C18" s="22">
        <v>5</v>
      </c>
      <c r="D18" s="23">
        <f>C12</f>
        <v>6.40625</v>
      </c>
      <c r="E18" s="22">
        <v>36</v>
      </c>
      <c r="F18" s="56">
        <f>C18*D18*E18</f>
        <v>1153.125</v>
      </c>
      <c r="H18" s="61" t="s">
        <v>48</v>
      </c>
      <c r="I18" s="11"/>
      <c r="J18" s="11"/>
      <c r="K18" s="11"/>
      <c r="L18" s="62"/>
    </row>
    <row r="19" spans="2:14" x14ac:dyDescent="0.25">
      <c r="B19" s="38" t="s">
        <v>17</v>
      </c>
      <c r="C19" s="17">
        <v>2</v>
      </c>
      <c r="D19" s="24">
        <v>60</v>
      </c>
      <c r="E19" s="17">
        <v>13.5</v>
      </c>
      <c r="F19" s="57">
        <f>C19*D19*E19</f>
        <v>1620</v>
      </c>
      <c r="H19" s="61">
        <v>6</v>
      </c>
      <c r="I19" s="11" t="s">
        <v>49</v>
      </c>
      <c r="J19" s="11"/>
      <c r="K19" s="11">
        <v>200</v>
      </c>
      <c r="L19" s="62" t="s">
        <v>52</v>
      </c>
    </row>
    <row r="20" spans="2:14" x14ac:dyDescent="0.25">
      <c r="B20" s="20"/>
      <c r="C20" s="20"/>
      <c r="D20" s="48"/>
      <c r="E20" s="29" t="s">
        <v>37</v>
      </c>
      <c r="F20" s="58">
        <f>F19+F18</f>
        <v>2773.125</v>
      </c>
      <c r="H20" s="61">
        <f>K21</f>
        <v>800</v>
      </c>
      <c r="I20" s="11" t="s">
        <v>53</v>
      </c>
      <c r="J20" s="11"/>
      <c r="K20" s="11">
        <v>4</v>
      </c>
      <c r="L20" s="62" t="s">
        <v>50</v>
      </c>
    </row>
    <row r="21" spans="2:14" ht="15.75" thickBot="1" x14ac:dyDescent="0.3">
      <c r="B21" s="66" t="s">
        <v>31</v>
      </c>
      <c r="C21" s="67"/>
      <c r="D21" s="67"/>
      <c r="E21" s="67"/>
      <c r="F21" s="67"/>
      <c r="H21" s="61">
        <f>H19*H20</f>
        <v>4800</v>
      </c>
      <c r="I21" s="11" t="s">
        <v>49</v>
      </c>
      <c r="J21" s="11"/>
      <c r="K21" s="11">
        <f>K20*K19</f>
        <v>800</v>
      </c>
      <c r="L21" s="62" t="s">
        <v>53</v>
      </c>
    </row>
    <row r="22" spans="2:14" ht="15.75" thickBot="1" x14ac:dyDescent="0.3">
      <c r="B22" s="68" t="s">
        <v>32</v>
      </c>
      <c r="C22" s="69"/>
      <c r="D22" s="70"/>
      <c r="E22" s="69">
        <v>18</v>
      </c>
      <c r="F22" s="71">
        <f>(C18*D18*E22)+(D19*C19*E22)</f>
        <v>2736.5625</v>
      </c>
      <c r="H22" s="61"/>
      <c r="I22" s="11"/>
      <c r="J22" s="65"/>
      <c r="K22" s="11"/>
      <c r="L22" s="62"/>
    </row>
    <row r="23" spans="2:14" x14ac:dyDescent="0.25">
      <c r="B23" s="38" t="s">
        <v>33</v>
      </c>
      <c r="C23" s="17"/>
      <c r="D23" s="24"/>
      <c r="E23" s="17">
        <v>9</v>
      </c>
      <c r="F23" s="39">
        <f>(C18*D18*E23)+(D19*C19*E23)</f>
        <v>1368.28125</v>
      </c>
      <c r="H23" s="50">
        <f>(K23/H21)*(J7*K7)</f>
        <v>111.37499999999999</v>
      </c>
      <c r="I23" s="51" t="s">
        <v>51</v>
      </c>
      <c r="J23" s="60"/>
      <c r="K23" s="11">
        <v>110</v>
      </c>
      <c r="L23" s="62" t="s">
        <v>55</v>
      </c>
    </row>
    <row r="24" spans="2:14" x14ac:dyDescent="0.25">
      <c r="B24" s="38" t="s">
        <v>34</v>
      </c>
      <c r="C24" s="17"/>
      <c r="D24" s="17"/>
      <c r="E24" s="17">
        <v>9</v>
      </c>
      <c r="F24" s="39">
        <f>D18*C18*E24</f>
        <v>288.28125</v>
      </c>
      <c r="H24" s="61" t="s">
        <v>56</v>
      </c>
      <c r="I24" s="11"/>
      <c r="J24" s="62"/>
      <c r="K24" s="11"/>
      <c r="L24" s="62"/>
    </row>
    <row r="25" spans="2:14" ht="15.75" thickBot="1" x14ac:dyDescent="0.3">
      <c r="B25" s="74"/>
      <c r="C25" s="21"/>
      <c r="D25" s="21"/>
      <c r="E25" s="25" t="s">
        <v>37</v>
      </c>
      <c r="F25" s="41">
        <f>F22+F23+F24</f>
        <v>4393.125</v>
      </c>
      <c r="H25" s="53" t="s">
        <v>57</v>
      </c>
      <c r="I25" s="54"/>
      <c r="J25" s="55"/>
      <c r="K25" s="54"/>
      <c r="L25" s="55"/>
    </row>
    <row r="26" spans="2:14" x14ac:dyDescent="0.25">
      <c r="B26" s="35" t="s">
        <v>19</v>
      </c>
      <c r="C26" s="21"/>
      <c r="D26" s="21"/>
      <c r="E26" s="25"/>
      <c r="F26" s="41"/>
      <c r="H26" s="11"/>
      <c r="I26" s="11"/>
      <c r="J26" s="11"/>
      <c r="K26" s="11"/>
      <c r="L26" s="11"/>
    </row>
    <row r="27" spans="2:14" ht="15.75" thickBot="1" x14ac:dyDescent="0.3">
      <c r="B27" s="72" t="s">
        <v>20</v>
      </c>
      <c r="C27" s="59">
        <v>5</v>
      </c>
      <c r="D27" s="7">
        <f>H23</f>
        <v>111.37499999999999</v>
      </c>
      <c r="E27" s="59"/>
      <c r="F27" s="73">
        <f>D27*C27</f>
        <v>556.87499999999989</v>
      </c>
    </row>
    <row r="28" spans="2:14" x14ac:dyDescent="0.25">
      <c r="B28" s="38" t="s">
        <v>27</v>
      </c>
      <c r="C28" s="17">
        <v>4</v>
      </c>
      <c r="D28" s="17" t="s">
        <v>23</v>
      </c>
      <c r="E28" s="17"/>
      <c r="F28" s="39">
        <v>120</v>
      </c>
      <c r="H28" s="50" t="s">
        <v>54</v>
      </c>
      <c r="I28" s="51"/>
      <c r="J28" s="51"/>
      <c r="K28" s="51"/>
      <c r="L28" s="51"/>
      <c r="M28" s="51"/>
      <c r="N28" s="52"/>
    </row>
    <row r="29" spans="2:14" ht="15.75" thickBot="1" x14ac:dyDescent="0.3">
      <c r="B29" s="38"/>
      <c r="C29" s="17"/>
      <c r="D29" s="17"/>
      <c r="E29" s="17"/>
      <c r="F29" s="39"/>
      <c r="H29" s="53" t="s">
        <v>44</v>
      </c>
      <c r="I29" s="54"/>
      <c r="J29" s="54"/>
      <c r="K29" s="54"/>
      <c r="L29" s="54"/>
      <c r="M29" s="54"/>
      <c r="N29" s="55"/>
    </row>
    <row r="30" spans="2:14" x14ac:dyDescent="0.25">
      <c r="B30" s="46" t="s">
        <v>22</v>
      </c>
      <c r="C30" s="20"/>
      <c r="D30" s="20"/>
      <c r="E30" s="29" t="s">
        <v>37</v>
      </c>
      <c r="F30" s="47"/>
      <c r="H30" s="11"/>
    </row>
    <row r="31" spans="2:14" x14ac:dyDescent="0.25">
      <c r="B31" s="38" t="s">
        <v>21</v>
      </c>
      <c r="C31" s="17"/>
      <c r="D31" s="17" t="s">
        <v>23</v>
      </c>
      <c r="E31" s="17"/>
      <c r="F31" s="39">
        <v>10</v>
      </c>
    </row>
    <row r="32" spans="2:14" x14ac:dyDescent="0.25">
      <c r="B32" s="38"/>
      <c r="C32" s="21" t="s">
        <v>30</v>
      </c>
      <c r="D32" s="18" t="s">
        <v>29</v>
      </c>
      <c r="E32" s="25"/>
      <c r="F32" s="40"/>
    </row>
    <row r="33" spans="2:6" x14ac:dyDescent="0.25">
      <c r="B33" s="38" t="s">
        <v>35</v>
      </c>
      <c r="C33" s="17">
        <v>300</v>
      </c>
      <c r="D33" s="24">
        <v>0.28999999999999998</v>
      </c>
      <c r="E33" s="17">
        <v>36</v>
      </c>
      <c r="F33" s="39">
        <f>E33*C27*D33</f>
        <v>52.199999999999996</v>
      </c>
    </row>
    <row r="34" spans="2:6" x14ac:dyDescent="0.25">
      <c r="B34" s="35" t="s">
        <v>24</v>
      </c>
      <c r="C34" s="21"/>
      <c r="D34" s="21"/>
      <c r="E34" s="25" t="s">
        <v>37</v>
      </c>
      <c r="F34" s="40"/>
    </row>
    <row r="35" spans="2:6" x14ac:dyDescent="0.25">
      <c r="B35" s="38"/>
      <c r="C35" s="17"/>
      <c r="D35" s="17"/>
      <c r="E35" s="17"/>
      <c r="F35" s="39"/>
    </row>
    <row r="36" spans="2:6" x14ac:dyDescent="0.25">
      <c r="B36" s="38"/>
      <c r="C36" s="17"/>
      <c r="D36" s="17"/>
      <c r="E36" s="17"/>
      <c r="F36" s="39"/>
    </row>
    <row r="37" spans="2:6" ht="15.75" thickBot="1" x14ac:dyDescent="0.3">
      <c r="B37" s="42" t="s">
        <v>25</v>
      </c>
      <c r="C37" s="43"/>
      <c r="D37" s="43"/>
      <c r="E37" s="44" t="s">
        <v>37</v>
      </c>
      <c r="F37" s="45">
        <f>F33+F31+F28+F27+F25</f>
        <v>5132.2</v>
      </c>
    </row>
    <row r="38" spans="2:6" x14ac:dyDescent="0.25">
      <c r="F38" s="16"/>
    </row>
  </sheetData>
  <hyperlinks>
    <hyperlink ref="H14" r:id="rId1"/>
    <hyperlink ref="H17" r:id="rId2"/>
  </hyperlinks>
  <pageMargins left="0.7" right="0.7" top="0.78740157499999996" bottom="0.78740157499999996" header="0.3" footer="0.3"/>
  <pageSetup paperSize="9"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Kostenplan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Schurz</dc:creator>
  <cp:lastModifiedBy>Simon Schurz</cp:lastModifiedBy>
  <dcterms:created xsi:type="dcterms:W3CDTF">2018-05-16T14:02:20Z</dcterms:created>
  <dcterms:modified xsi:type="dcterms:W3CDTF">2018-06-06T14:14:46Z</dcterms:modified>
</cp:coreProperties>
</file>