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/>
  <mc:AlternateContent xmlns:mc="http://schemas.openxmlformats.org/markup-compatibility/2006">
    <mc:Choice Requires="x15">
      <x15ac:absPath xmlns:x15ac="http://schemas.microsoft.com/office/spreadsheetml/2010/11/ac" url="/Users/eugene/Desktop/R/day13/"/>
    </mc:Choice>
  </mc:AlternateContent>
  <xr:revisionPtr revIDLastSave="0" documentId="13_ncr:1_{E1E97AA3-7369-1D40-B00C-9A2B1B638A93}" xr6:coauthVersionLast="46" xr6:coauthVersionMax="46" xr10:uidLastSave="{00000000-0000-0000-0000-000000000000}"/>
  <bookViews>
    <workbookView xWindow="1060" yWindow="500" windowWidth="24780" windowHeight="15820" tabRatio="931" firstSheet="5" activeTab="14" xr2:uid="{00000000-000D-0000-FFFF-FFFF00000000}"/>
  </bookViews>
  <sheets>
    <sheet name="숫자_문자구분" sheetId="17" r:id="rId1"/>
    <sheet name="자동채움" sheetId="23" r:id="rId2"/>
    <sheet name="빈셀삭제" sheetId="40" r:id="rId3"/>
    <sheet name="바꾸기-1" sheetId="24" r:id="rId4"/>
    <sheet name="선택_연결붙이기1" sheetId="28" r:id="rId5"/>
    <sheet name="확인란" sheetId="35" r:id="rId6"/>
    <sheet name="중복레코드" sheetId="22" r:id="rId7"/>
    <sheet name="Sheet1" sheetId="41" r:id="rId8"/>
    <sheet name="Sheet3" sheetId="43" r:id="rId9"/>
    <sheet name="Sheet4" sheetId="44" r:id="rId10"/>
    <sheet name="데이터베이스" sheetId="25" r:id="rId11"/>
    <sheet name="셀서식" sheetId="12" r:id="rId12"/>
    <sheet name="바꾸기" sheetId="2" r:id="rId13"/>
    <sheet name="유효성검사" sheetId="5" r:id="rId14"/>
    <sheet name="식권만들기" sheetId="29" r:id="rId15"/>
    <sheet name="상대절대개념" sheetId="6" r:id="rId16"/>
    <sheet name="241" sheetId="27" r:id="rId17"/>
    <sheet name="텍스트함수" sheetId="11" r:id="rId18"/>
    <sheet name="316찾기참조(2)" sheetId="31" r:id="rId19"/>
    <sheet name="찾기참조(2)" sheetId="8" r:id="rId20"/>
    <sheet name="313IFERROR" sheetId="38" r:id="rId21"/>
    <sheet name="VLOOKUP" sheetId="32" r:id="rId22"/>
    <sheet name="218구매요청서" sheetId="39" r:id="rId23"/>
    <sheet name="if최종" sheetId="30" r:id="rId24"/>
    <sheet name="피벗2" sheetId="14" r:id="rId25"/>
    <sheet name="매출실적" sheetId="18" r:id="rId26"/>
    <sheet name="페이지레이아웃_인쇄제목2" sheetId="20" r:id="rId27"/>
    <sheet name="페이지레이아웃_나누기3" sheetId="21" r:id="rId28"/>
    <sheet name="통합" sheetId="33" r:id="rId29"/>
    <sheet name="분류별통합" sheetId="34" r:id="rId30"/>
    <sheet name="412외부데이터가공" sheetId="26" r:id="rId31"/>
    <sheet name="Sheet2" sheetId="42" r:id="rId32"/>
  </sheets>
  <externalReferences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xlnm._FilterDatabase" localSheetId="30" hidden="1">'412외부데이터가공'!$A$1:$L$83</definedName>
    <definedName name="_xlnm._FilterDatabase" localSheetId="10" hidden="1">데이터베이스!$A$5:$J$18</definedName>
    <definedName name="객관식" localSheetId="22">#REF!</definedName>
    <definedName name="객관식" localSheetId="2">#REF!</definedName>
    <definedName name="객관식">#REF!</definedName>
    <definedName name="검색" localSheetId="22">#REF!</definedName>
    <definedName name="검색" localSheetId="20">#REF!</definedName>
    <definedName name="검색" localSheetId="2">#REF!</definedName>
    <definedName name="검색">#REF!</definedName>
    <definedName name="검색조건" localSheetId="22">#REF!</definedName>
    <definedName name="검색조건" localSheetId="20">#REF!</definedName>
    <definedName name="검색조건" localSheetId="2">#REF!</definedName>
    <definedName name="검색조건">#REF!</definedName>
    <definedName name="급여" localSheetId="20">[4]조견표!$C$3:$G$12</definedName>
    <definedName name="급여">[4]조견표!$C$3:$G$12</definedName>
    <definedName name="기본급테이블" localSheetId="22">#REF!</definedName>
    <definedName name="기본급테이블" localSheetId="2">#REF!</definedName>
    <definedName name="기본급테이블">#REF!</definedName>
    <definedName name="나라" localSheetId="20">#REF!</definedName>
    <definedName name="나라" localSheetId="2">#REF!</definedName>
    <definedName name="나라">#REF!</definedName>
    <definedName name="데이터베이스" localSheetId="20">OFFSET(#REF!,0,0,COUNTA(#REF!:#REF!),COUNTA(#REF!))</definedName>
    <definedName name="데이터베이스" localSheetId="2">OFFSET(#REF!,0,0,COUNTA(#REF!:#REF!),COUNTA(#REF!))</definedName>
    <definedName name="데이터베이스">OFFSET(#REF!,0,0,COUNTA(#REF!:#REF!),COUNTA(#REF!))</definedName>
    <definedName name="등급" localSheetId="22">{"F","D","D+","C","C+","B","B+","A","A+"}</definedName>
    <definedName name="등급" localSheetId="2">{"F","D","D+","C","C+","B","B+","A","A+"}</definedName>
    <definedName name="등급">{"F","D","D+","C","C+","B","B+","A","A+"}</definedName>
    <definedName name="목록" localSheetId="22">#REF!</definedName>
    <definedName name="목록" localSheetId="20">#REF!</definedName>
    <definedName name="목록" localSheetId="2">#REF!</definedName>
    <definedName name="목록">#REF!</definedName>
    <definedName name="목록시작" localSheetId="22">#REF!</definedName>
    <definedName name="목록시작" localSheetId="20">#REF!</definedName>
    <definedName name="목록시작" localSheetId="2">#REF!</definedName>
    <definedName name="목록시작">#REF!</definedName>
    <definedName name="사원번호" localSheetId="22">'[5]209사원현황'!$A$2:$A$5</definedName>
    <definedName name="사원번호" localSheetId="20">'[5]209사원현황'!$A$2:$A$5</definedName>
    <definedName name="사원번호">'[5]209사원현황'!$A$2:$A$5</definedName>
    <definedName name="사원테이블" localSheetId="22">#REF!</definedName>
    <definedName name="사원테이블" localSheetId="2">#REF!</definedName>
    <definedName name="사원테이블">#REF!</definedName>
    <definedName name="사진" localSheetId="22">'[5]209사원현황'!$C$2:$C$5</definedName>
    <definedName name="사진" localSheetId="20">'[5]209사원현황'!$C$2:$C$5</definedName>
    <definedName name="사진">'[5]209사원현황'!$C$2:$C$5</definedName>
    <definedName name="사진추가" localSheetId="22">INDEX('218구매요청서'!사진,MATCH(#REF!,'218구매요청서'!사원번호,0),1)</definedName>
    <definedName name="사진추가" localSheetId="2">INDEX(사진,MATCH(#REF!,사원번호,0),1)</definedName>
    <definedName name="사진추가">INDEX(사진,MATCH(#REF!,사원번호,0),1)</definedName>
    <definedName name="사진테이블" localSheetId="22">#REF!</definedName>
    <definedName name="사진테이블" localSheetId="20">#REF!</definedName>
    <definedName name="사진테이블" localSheetId="2">#REF!</definedName>
    <definedName name="사진테이블">#REF!</definedName>
    <definedName name="상품구분" localSheetId="20">OFFSET([6]BasicData!$B$4,0,0,COUNTA([6]BasicData!$B$4:'[6]BasicData'!$B99),1)</definedName>
    <definedName name="상품구분">OFFSET([6]BasicData!$B$4,0,0,COUNTA([6]BasicData!$B$4:'[6]BasicData'!$B99),1)</definedName>
    <definedName name="성유리">#N/A</definedName>
    <definedName name="수당테이블" localSheetId="22">#REF!</definedName>
    <definedName name="수당테이블" localSheetId="2">#REF!</definedName>
    <definedName name="수당테이블">#REF!</definedName>
    <definedName name="영업사원명단" localSheetId="20">OFFSET([6]BasicData!$A$4,0,0,COUNTA([6]BasicData!$A$4:'[6]BasicData'!$A99),1)</definedName>
    <definedName name="영업사원명단">OFFSET([6]BasicData!$A$4,0,0,COUNTA([6]BasicData!$A$4:'[6]BasicData'!$A99),1)</definedName>
    <definedName name="점수">('[7]IF문 AND OR'!XFD1&gt;=95)+('[7]IF문 AND OR'!XFD1&gt;=90)+('[7]IF문 AND OR'!XFD1&gt;=85)+('[7]IF문 AND OR'!XFD1&gt;=80)+('[7]IF문 AND OR'!XFD1&gt;=75)+('[7]IF문 AND OR'!XFD1&gt;=70)+('[7]IF문 AND OR'!XFD1&gt;=65)+('[7]IF문 AND OR'!XFD1&gt;=60)+('[7]IF문 AND OR'!XFD1&lt;60)+1</definedName>
    <definedName name="접수자" localSheetId="22">[8]찾기참조함수!#REF!</definedName>
    <definedName name="접수자" localSheetId="20">[8]찾기참조함수!#REF!</definedName>
    <definedName name="접수자" localSheetId="2">[8]찾기참조함수!#REF!</definedName>
    <definedName name="접수자">[8]찾기참조함수!#REF!</definedName>
    <definedName name="주관식" localSheetId="22">#REF!</definedName>
    <definedName name="주관식" localSheetId="2">#REF!</definedName>
    <definedName name="주관식">#REF!</definedName>
    <definedName name="주식" localSheetId="2">[9]사용자정의!#REF!</definedName>
    <definedName name="주식">[9]사용자정의!#REF!</definedName>
    <definedName name="지니" localSheetId="22">[10]사용자정의!#REF!</definedName>
    <definedName name="지니" localSheetId="20">[11]사용자정의!#REF!</definedName>
    <definedName name="지니" localSheetId="2">[11]사용자정의!#REF!</definedName>
    <definedName name="지니">[11]사용자정의!#REF!</definedName>
    <definedName name="직급" localSheetId="20">[4]조견표!$A$3:$A$12</definedName>
    <definedName name="직급">[4]조견표!$A$3:$A$12</definedName>
    <definedName name="직책" localSheetId="20">#REF!</definedName>
    <definedName name="직책" localSheetId="2">#REF!</definedName>
    <definedName name="직책">#REF!</definedName>
    <definedName name="최종사진">#N/A</definedName>
    <definedName name="품명">[12]발주품목!$A$2:$A$12</definedName>
    <definedName name="해외출장비용" localSheetId="20">#REF!</definedName>
    <definedName name="해외출장비용" localSheetId="2">#REF!</definedName>
    <definedName name="해외출장비용">#REF!</definedName>
    <definedName name="aa" localSheetId="22">#REF!</definedName>
    <definedName name="aa" localSheetId="2">#REF!</definedName>
    <definedName name="aa">#REF!</definedName>
    <definedName name="anscount" hidden="1">1</definedName>
    <definedName name="bb" localSheetId="22">#REF!</definedName>
    <definedName name="bb" localSheetId="2">#REF!</definedName>
    <definedName name="bb">#REF!</definedName>
    <definedName name="_xlnm.Database" localSheetId="22">#REF!</definedName>
    <definedName name="_xlnm.Database" localSheetId="20">#REF!</definedName>
    <definedName name="_xlnm.Database" localSheetId="2">#REF!</definedName>
    <definedName name="_xlnm.Database">#REF!</definedName>
    <definedName name="Employees" localSheetId="22">#REF!</definedName>
    <definedName name="Employees" localSheetId="20">#REF!</definedName>
    <definedName name="Employees" localSheetId="2">#REF!</definedName>
    <definedName name="Employees">#REF!</definedName>
    <definedName name="Invoice1350_11월25일__Query" localSheetId="20">#REF!</definedName>
    <definedName name="Invoice1350_11월25일__Query" localSheetId="2">#REF!</definedName>
    <definedName name="Invoice1350_11월25일__Query">#REF!</definedName>
    <definedName name="PM_누적재활용가능율" localSheetId="16" hidden="1">OFFSET([2]제품정보!#REF!,1,0,COUNTA([2]제품정보!#REF!)-3,1)</definedName>
    <definedName name="PM_누적재활용가능율" localSheetId="2" hidden="1">OFFSET([2]제품정보!#REF!,1,0,COUNTA([2]제품정보!#REF!)-3,1)</definedName>
    <definedName name="PM_누적재활용가능율" localSheetId="4" hidden="1">OFFSET([2]제품정보!#REF!,1,0,COUNTA([2]제품정보!#REF!)-3,1)</definedName>
    <definedName name="PM_누적재활용가능율" localSheetId="14" hidden="1">OFFSET([2]제품정보!#REF!,1,0,COUNTA([2]제품정보!#REF!)-3,1)</definedName>
    <definedName name="PM_누적재활용가능율" localSheetId="5" hidden="1">OFFSET([2]제품정보!#REF!,1,0,COUNTA([2]제품정보!#REF!)-3,1)</definedName>
    <definedName name="PM_누적재활용가능율" hidden="1">OFFSET([2]제품정보!#REF!,1,0,COUNTA([2]제품정보!#REF!)-3,1)</definedName>
    <definedName name="PM_분해효율" localSheetId="16" hidden="1">OFFSET([2]제품정보!#REF!,1,0,COUNTA([2]제품정보!#REF!)-3,1)</definedName>
    <definedName name="PM_분해효율" localSheetId="2" hidden="1">OFFSET([2]제품정보!#REF!,1,0,COUNTA([2]제품정보!#REF!)-3,1)</definedName>
    <definedName name="PM_분해효율" localSheetId="4" hidden="1">OFFSET([2]제품정보!#REF!,1,0,COUNTA([2]제품정보!#REF!)-3,1)</definedName>
    <definedName name="PM_분해효율" localSheetId="14" hidden="1">OFFSET([2]제품정보!#REF!,1,0,COUNTA([2]제품정보!#REF!)-3,1)</definedName>
    <definedName name="PM_분해효율" localSheetId="5" hidden="1">OFFSET([2]제품정보!#REF!,1,0,COUNTA([2]제품정보!#REF!)-3,1)</definedName>
    <definedName name="PM_분해효율" hidden="1">OFFSET([2]제품정보!#REF!,1,0,COUNTA([2]제품정보!#REF!)-3,1)</definedName>
    <definedName name="PM_에너지목록" localSheetId="2" hidden="1">OFFSET([1]관리인자!$O$29,1,0,COUNTA([1]관리인자!$O$29:'[1]관리인자'!$O$98),8)</definedName>
    <definedName name="PM_에너지목록" localSheetId="5" hidden="1">OFFSET([1]관리인자!$O$29,1,0,COUNTA([1]관리인자!$O$29:'[1]관리인자'!$O$98),8)</definedName>
    <definedName name="PM_에너지목록" hidden="1">OFFSET([1]관리인자!$O$29,1,0,COUNTA([1]관리인자!$O$29:'[1]관리인자'!$O$98),8)</definedName>
    <definedName name="PM_작성자" localSheetId="2" hidden="1">[1]개요!$H$3</definedName>
    <definedName name="PM_작성자" localSheetId="5" hidden="1">[1]개요!$H$3</definedName>
    <definedName name="PM_작성자" hidden="1">[1]개요!$H$3</definedName>
    <definedName name="PM_첨부1" localSheetId="16" hidden="1">#REF!</definedName>
    <definedName name="PM_첨부1" localSheetId="2" hidden="1">#REF!</definedName>
    <definedName name="PM_첨부1" localSheetId="4" hidden="1">#REF!</definedName>
    <definedName name="PM_첨부1" localSheetId="14" hidden="1">#REF!</definedName>
    <definedName name="PM_첨부1" localSheetId="5" hidden="1">#REF!</definedName>
    <definedName name="PM_첨부1" hidden="1">#REF!</definedName>
    <definedName name="PM_첨부1_End" localSheetId="16" hidden="1">#REF!</definedName>
    <definedName name="PM_첨부1_End" localSheetId="2" hidden="1">#REF!</definedName>
    <definedName name="PM_첨부1_End" localSheetId="4" hidden="1">#REF!</definedName>
    <definedName name="PM_첨부1_End" localSheetId="14" hidden="1">#REF!</definedName>
    <definedName name="PM_첨부1_End" localSheetId="5" hidden="1">#REF!</definedName>
    <definedName name="PM_첨부1_End" hidden="1">#REF!</definedName>
    <definedName name="PM_해체" localSheetId="16" hidden="1">[2]제품정보!#REF!</definedName>
    <definedName name="PM_해체" localSheetId="2" hidden="1">[2]제품정보!#REF!</definedName>
    <definedName name="PM_해체" localSheetId="4" hidden="1">[2]제품정보!#REF!</definedName>
    <definedName name="PM_해체" localSheetId="14" hidden="1">[2]제품정보!#REF!</definedName>
    <definedName name="PM_해체" localSheetId="5" hidden="1">[2]제품정보!#REF!</definedName>
    <definedName name="PM_해체" hidden="1">[2]제품정보!#REF!</definedName>
    <definedName name="PM_Emission목록" localSheetId="2" hidden="1">OFFSET([1]관리인자!$B$29,1,0,COUNTA([1]관리인자!$B$29:'[1]관리인자'!$B$95),8)</definedName>
    <definedName name="PM_Emission목록" localSheetId="5" hidden="1">OFFSET([1]관리인자!$B$29,1,0,COUNTA([1]관리인자!$B$29:'[1]관리인자'!$B$95),8)</definedName>
    <definedName name="PM_Emission목록" hidden="1">OFFSET([1]관리인자!$B$29,1,0,COUNTA([1]관리인자!$B$29:'[1]관리인자'!$B$95),8)</definedName>
    <definedName name="vlookup" localSheetId="22">'[3]179 H_VLOOKUP'!#REF!</definedName>
    <definedName name="vlookup" localSheetId="20">'[3]179 H_VLOOKUP'!#REF!</definedName>
    <definedName name="vlookup" localSheetId="2">'[3]179 H_VLOOKUP'!#REF!</definedName>
    <definedName name="vlookup">'[3]179 H_VLOOKUP'!#REF!</definedName>
  </definedNames>
  <calcPr calcId="191029"/>
  <pivotCaches>
    <pivotCache cacheId="11" r:id="rId4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1" l="1"/>
  <c r="D17" i="11"/>
  <c r="D21" i="11" s="1"/>
  <c r="F5" i="11"/>
  <c r="F6" i="11"/>
  <c r="F7" i="11"/>
  <c r="F8" i="11"/>
  <c r="F9" i="11"/>
  <c r="F10" i="11"/>
  <c r="F11" i="11"/>
  <c r="F12" i="11"/>
  <c r="F4" i="11"/>
  <c r="C5" i="11"/>
  <c r="C6" i="11"/>
  <c r="C7" i="11"/>
  <c r="C8" i="11"/>
  <c r="C9" i="11"/>
  <c r="C10" i="11"/>
  <c r="C11" i="11"/>
  <c r="C12" i="11"/>
  <c r="C4" i="11"/>
  <c r="D5" i="11"/>
  <c r="D6" i="11"/>
  <c r="D7" i="11"/>
  <c r="D8" i="11"/>
  <c r="D9" i="11"/>
  <c r="D10" i="11"/>
  <c r="D11" i="11"/>
  <c r="D12" i="11"/>
  <c r="D4" i="11"/>
  <c r="B5" i="11"/>
  <c r="B6" i="11"/>
  <c r="B7" i="11"/>
  <c r="B8" i="11"/>
  <c r="B9" i="11"/>
  <c r="B10" i="11"/>
  <c r="B11" i="11"/>
  <c r="B12" i="11"/>
  <c r="B4" i="11"/>
  <c r="A4" i="44"/>
  <c r="A6" i="44"/>
  <c r="A7" i="44" s="1"/>
  <c r="A8" i="44" s="1"/>
  <c r="A9" i="44" s="1"/>
  <c r="A11" i="44"/>
  <c r="A12" i="44" s="1"/>
  <c r="A13" i="44" s="1"/>
  <c r="B3" i="23"/>
  <c r="B4" i="23" s="1"/>
  <c r="B5" i="23" s="1"/>
  <c r="B6" i="23" s="1"/>
  <c r="B7" i="23" s="1"/>
  <c r="B9" i="23"/>
  <c r="B10" i="23" s="1"/>
  <c r="B11" i="23" s="1"/>
  <c r="B12" i="23" s="1"/>
  <c r="B13" i="23" s="1"/>
  <c r="B15" i="23"/>
  <c r="B16" i="23"/>
  <c r="B17" i="23"/>
  <c r="B18" i="23"/>
  <c r="B19" i="23" s="1"/>
  <c r="B20" i="23" s="1"/>
  <c r="B21" i="23" s="1"/>
  <c r="B22" i="23" s="1"/>
  <c r="B23" i="23" s="1"/>
  <c r="B25" i="23"/>
  <c r="B26" i="23"/>
  <c r="B27" i="23"/>
  <c r="B28" i="23" s="1"/>
  <c r="B29" i="23" s="1"/>
  <c r="B30" i="23" s="1"/>
  <c r="B31" i="23" s="1"/>
  <c r="B32" i="23" s="1"/>
  <c r="B33" i="23" s="1"/>
  <c r="B35" i="23"/>
  <c r="B36" i="23"/>
  <c r="B37" i="23" s="1"/>
  <c r="B38" i="23" s="1"/>
  <c r="B39" i="23" s="1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2" i="26"/>
  <c r="B31" i="39" l="1"/>
  <c r="B30" i="39"/>
  <c r="B29" i="39"/>
  <c r="B28" i="39"/>
  <c r="B27" i="39"/>
  <c r="R26" i="39"/>
  <c r="B26" i="39"/>
  <c r="R25" i="39"/>
  <c r="B25" i="39"/>
  <c r="G24" i="39"/>
  <c r="B24" i="39"/>
  <c r="G23" i="39"/>
  <c r="B23" i="39"/>
  <c r="G22" i="39"/>
  <c r="B22" i="39"/>
  <c r="G21" i="39"/>
  <c r="B21" i="39"/>
  <c r="G20" i="39"/>
  <c r="B20" i="39"/>
  <c r="G19" i="39"/>
  <c r="B19" i="39"/>
  <c r="G18" i="39"/>
  <c r="F18" i="39"/>
  <c r="B18" i="39"/>
  <c r="G17" i="39"/>
  <c r="F17" i="39"/>
  <c r="B17" i="39"/>
  <c r="G16" i="39"/>
  <c r="F16" i="39"/>
  <c r="B16" i="39"/>
  <c r="G15" i="39"/>
  <c r="F15" i="39"/>
  <c r="B15" i="39"/>
  <c r="G14" i="39"/>
  <c r="F14" i="39"/>
  <c r="B14" i="39"/>
  <c r="G13" i="39"/>
  <c r="R13" i="39" s="1"/>
  <c r="F13" i="39"/>
  <c r="B13" i="39"/>
  <c r="G12" i="39"/>
  <c r="R12" i="39" s="1"/>
  <c r="H15" i="39" s="1"/>
  <c r="F12" i="39"/>
  <c r="B12" i="39"/>
  <c r="P10" i="39"/>
  <c r="O10" i="39"/>
  <c r="N10" i="39"/>
  <c r="M10" i="39"/>
  <c r="L10" i="39"/>
  <c r="K10" i="39"/>
  <c r="J10" i="39"/>
  <c r="I10" i="39"/>
  <c r="H10" i="39"/>
  <c r="N13" i="39" l="1"/>
  <c r="J13" i="39"/>
  <c r="M13" i="39"/>
  <c r="P13" i="39"/>
  <c r="L13" i="39"/>
  <c r="I13" i="39"/>
  <c r="H13" i="39"/>
  <c r="O13" i="39"/>
  <c r="K13" i="39"/>
  <c r="H12" i="39"/>
  <c r="L12" i="39"/>
  <c r="P12" i="39"/>
  <c r="I12" i="39"/>
  <c r="M12" i="39"/>
  <c r="J12" i="39"/>
  <c r="N12" i="39"/>
  <c r="H14" i="39"/>
  <c r="K12" i="39"/>
  <c r="O12" i="39"/>
  <c r="J7" i="38" l="1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K6" i="38"/>
  <c r="J6" i="38"/>
  <c r="D23" i="38"/>
  <c r="F23" i="38" s="1"/>
  <c r="D22" i="38"/>
  <c r="F22" i="38" s="1"/>
  <c r="D21" i="38"/>
  <c r="F21" i="38" s="1"/>
  <c r="D20" i="38"/>
  <c r="K20" i="38" s="1"/>
  <c r="D19" i="38"/>
  <c r="F19" i="38" s="1"/>
  <c r="D18" i="38"/>
  <c r="K18" i="38" s="1"/>
  <c r="D17" i="38"/>
  <c r="F17" i="38" s="1"/>
  <c r="D16" i="38"/>
  <c r="K16" i="38" s="1"/>
  <c r="D15" i="38"/>
  <c r="F15" i="38" s="1"/>
  <c r="D14" i="38"/>
  <c r="K14" i="38" s="1"/>
  <c r="D13" i="38"/>
  <c r="F13" i="38" s="1"/>
  <c r="D12" i="38"/>
  <c r="K12" i="38" s="1"/>
  <c r="D11" i="38"/>
  <c r="F11" i="38" s="1"/>
  <c r="D10" i="38"/>
  <c r="K10" i="38" s="1"/>
  <c r="D9" i="38"/>
  <c r="F9" i="38" s="1"/>
  <c r="D8" i="38"/>
  <c r="K8" i="38" s="1"/>
  <c r="D7" i="38"/>
  <c r="F7" i="38" s="1"/>
  <c r="D6" i="38"/>
  <c r="F6" i="38" s="1"/>
  <c r="F14" i="38" l="1"/>
  <c r="K17" i="38"/>
  <c r="F12" i="38"/>
  <c r="K22" i="38"/>
  <c r="K13" i="38"/>
  <c r="K21" i="38"/>
  <c r="F20" i="38"/>
  <c r="K9" i="38"/>
  <c r="F10" i="38"/>
  <c r="F8" i="38"/>
  <c r="F16" i="38"/>
  <c r="K23" i="38"/>
  <c r="K19" i="38"/>
  <c r="K15" i="38"/>
  <c r="K11" i="38"/>
  <c r="K7" i="38"/>
  <c r="F18" i="38"/>
  <c r="P10" i="27"/>
  <c r="P20" i="27"/>
  <c r="P30" i="27"/>
  <c r="P40" i="27"/>
  <c r="P50" i="27"/>
  <c r="P60" i="27"/>
  <c r="P70" i="27"/>
  <c r="P80" i="27"/>
  <c r="P90" i="27"/>
  <c r="P100" i="27"/>
  <c r="P101" i="27"/>
  <c r="P102" i="27"/>
  <c r="P103" i="27"/>
  <c r="P104" i="27"/>
  <c r="P105" i="27"/>
  <c r="P106" i="27"/>
  <c r="P107" i="27"/>
  <c r="P108" i="27"/>
  <c r="P109" i="27"/>
  <c r="P110" i="27"/>
  <c r="D120" i="27"/>
  <c r="E120" i="27"/>
  <c r="F120" i="27"/>
  <c r="G120" i="27"/>
  <c r="H120" i="27"/>
  <c r="I120" i="27"/>
  <c r="J120" i="27"/>
  <c r="K120" i="27"/>
  <c r="L120" i="27"/>
  <c r="M120" i="27"/>
  <c r="N120" i="27"/>
  <c r="O120" i="27"/>
  <c r="F19" i="32" l="1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A2" i="32"/>
  <c r="O123" i="27" l="1"/>
  <c r="N123" i="27"/>
  <c r="M123" i="27"/>
  <c r="L123" i="27"/>
  <c r="K123" i="27"/>
  <c r="J123" i="27"/>
  <c r="I123" i="27"/>
  <c r="H123" i="27"/>
  <c r="G123" i="27"/>
  <c r="F123" i="27"/>
  <c r="E123" i="27"/>
  <c r="D123" i="27"/>
  <c r="O122" i="27"/>
  <c r="N122" i="27"/>
  <c r="M122" i="27"/>
  <c r="L122" i="27"/>
  <c r="K122" i="27"/>
  <c r="J122" i="27"/>
  <c r="I122" i="27"/>
  <c r="H122" i="27"/>
  <c r="G122" i="27"/>
  <c r="F122" i="27"/>
  <c r="E122" i="27"/>
  <c r="D122" i="27"/>
  <c r="O121" i="27"/>
  <c r="N121" i="27"/>
  <c r="M121" i="27"/>
  <c r="L121" i="27"/>
  <c r="K121" i="27"/>
  <c r="J121" i="27"/>
  <c r="I121" i="27"/>
  <c r="H121" i="27"/>
  <c r="G121" i="27"/>
  <c r="F121" i="27"/>
  <c r="E121" i="27"/>
  <c r="D121" i="27"/>
  <c r="P119" i="27"/>
  <c r="P118" i="27"/>
  <c r="P117" i="27"/>
  <c r="P116" i="27"/>
  <c r="P115" i="27"/>
  <c r="P114" i="27"/>
  <c r="P113" i="27"/>
  <c r="P112" i="27"/>
  <c r="P111" i="27"/>
  <c r="P99" i="27"/>
  <c r="P98" i="27"/>
  <c r="P97" i="27"/>
  <c r="P96" i="27"/>
  <c r="P95" i="27"/>
  <c r="P94" i="27"/>
  <c r="P93" i="27"/>
  <c r="P92" i="27"/>
  <c r="P91" i="27"/>
  <c r="P89" i="27"/>
  <c r="P88" i="27"/>
  <c r="P87" i="27"/>
  <c r="P86" i="27"/>
  <c r="P85" i="27"/>
  <c r="P84" i="27"/>
  <c r="P83" i="27"/>
  <c r="P82" i="27"/>
  <c r="P81" i="27"/>
  <c r="P79" i="27"/>
  <c r="P78" i="27"/>
  <c r="P77" i="27"/>
  <c r="P76" i="27"/>
  <c r="P75" i="27"/>
  <c r="P74" i="27"/>
  <c r="P73" i="27"/>
  <c r="P72" i="27"/>
  <c r="P71" i="27"/>
  <c r="P69" i="27"/>
  <c r="P68" i="27"/>
  <c r="P67" i="27"/>
  <c r="P66" i="27"/>
  <c r="P65" i="27"/>
  <c r="P64" i="27"/>
  <c r="P63" i="27"/>
  <c r="P62" i="27"/>
  <c r="P61" i="27"/>
  <c r="P59" i="27"/>
  <c r="P58" i="27"/>
  <c r="P57" i="27"/>
  <c r="P56" i="27"/>
  <c r="P55" i="27"/>
  <c r="P54" i="27"/>
  <c r="P53" i="27"/>
  <c r="P52" i="27"/>
  <c r="P51" i="27"/>
  <c r="P49" i="27"/>
  <c r="P48" i="27"/>
  <c r="P47" i="27"/>
  <c r="P46" i="27"/>
  <c r="P45" i="27"/>
  <c r="P44" i="27"/>
  <c r="P43" i="27"/>
  <c r="P42" i="27"/>
  <c r="P41" i="27"/>
  <c r="P39" i="27"/>
  <c r="P38" i="27"/>
  <c r="P37" i="27"/>
  <c r="P36" i="27"/>
  <c r="P35" i="27"/>
  <c r="P34" i="27"/>
  <c r="P33" i="27"/>
  <c r="P32" i="27"/>
  <c r="P31" i="27"/>
  <c r="P29" i="27"/>
  <c r="P28" i="27"/>
  <c r="P27" i="27"/>
  <c r="P26" i="27"/>
  <c r="P25" i="27"/>
  <c r="P24" i="27"/>
  <c r="P23" i="27"/>
  <c r="P22" i="27"/>
  <c r="P21" i="27"/>
  <c r="P19" i="27"/>
  <c r="P18" i="27"/>
  <c r="P17" i="27"/>
  <c r="P16" i="27"/>
  <c r="P15" i="27"/>
  <c r="P14" i="27"/>
  <c r="P13" i="27"/>
  <c r="P12" i="27"/>
  <c r="P11" i="27"/>
  <c r="P9" i="27"/>
  <c r="P8" i="27"/>
  <c r="P7" i="27"/>
  <c r="P6" i="27"/>
  <c r="P5" i="27"/>
  <c r="P4" i="27"/>
  <c r="P122" i="27" l="1"/>
  <c r="P120" i="27"/>
  <c r="P121" i="27"/>
  <c r="P123" i="27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H7" i="25" l="1"/>
  <c r="I7" i="25" s="1"/>
  <c r="H9" i="25"/>
  <c r="I9" i="25" s="1"/>
  <c r="H11" i="25"/>
  <c r="I11" i="25" s="1"/>
  <c r="H13" i="25"/>
  <c r="I13" i="25" s="1"/>
  <c r="H15" i="25"/>
  <c r="I15" i="25" s="1"/>
  <c r="H17" i="25"/>
  <c r="I17" i="25" s="1"/>
  <c r="H19" i="25"/>
  <c r="I19" i="25" s="1"/>
  <c r="H21" i="25"/>
  <c r="I21" i="25" s="1"/>
  <c r="H23" i="25"/>
  <c r="I23" i="25" s="1"/>
  <c r="H25" i="25"/>
  <c r="I25" i="25" s="1"/>
  <c r="H27" i="25"/>
  <c r="I27" i="25" s="1"/>
  <c r="H6" i="25"/>
  <c r="I6" i="25" s="1"/>
  <c r="H8" i="25"/>
  <c r="I8" i="25" s="1"/>
  <c r="H10" i="25"/>
  <c r="I10" i="25" s="1"/>
  <c r="H12" i="25"/>
  <c r="I12" i="25" s="1"/>
  <c r="H14" i="25"/>
  <c r="I14" i="25" s="1"/>
  <c r="H16" i="25"/>
  <c r="I16" i="25" s="1"/>
  <c r="H18" i="25"/>
  <c r="I18" i="25" s="1"/>
  <c r="H20" i="25"/>
  <c r="I20" i="25" s="1"/>
  <c r="H22" i="25"/>
  <c r="I22" i="25" s="1"/>
  <c r="H24" i="25"/>
  <c r="I24" i="25" s="1"/>
  <c r="H26" i="25"/>
  <c r="I26" i="25" s="1"/>
  <c r="H28" i="25"/>
  <c r="I28" i="25" s="1"/>
  <c r="J19" i="21"/>
  <c r="I19" i="21"/>
  <c r="H19" i="21"/>
  <c r="D19" i="21"/>
  <c r="C19" i="21"/>
  <c r="B19" i="21"/>
  <c r="K18" i="21"/>
  <c r="E18" i="21"/>
  <c r="K17" i="21"/>
  <c r="E17" i="21"/>
  <c r="K16" i="21"/>
  <c r="E16" i="21"/>
  <c r="K15" i="21"/>
  <c r="E15" i="21"/>
  <c r="K14" i="21"/>
  <c r="E14" i="21"/>
  <c r="J9" i="21"/>
  <c r="I9" i="21"/>
  <c r="H9" i="21"/>
  <c r="D9" i="21"/>
  <c r="C9" i="21"/>
  <c r="B9" i="21"/>
  <c r="K8" i="21"/>
  <c r="E8" i="21"/>
  <c r="K7" i="21"/>
  <c r="E7" i="21"/>
  <c r="K6" i="21"/>
  <c r="E6" i="21"/>
  <c r="K5" i="21"/>
  <c r="E5" i="21"/>
  <c r="K4" i="21"/>
  <c r="E4" i="21"/>
  <c r="H16" i="20"/>
  <c r="H15" i="20"/>
  <c r="H14" i="20"/>
  <c r="H13" i="20"/>
  <c r="H12" i="20"/>
  <c r="H11" i="20"/>
  <c r="H10" i="20"/>
  <c r="H9" i="20"/>
  <c r="H8" i="20"/>
  <c r="H7" i="20"/>
  <c r="H6" i="20"/>
  <c r="H5" i="20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K19" i="21" l="1"/>
  <c r="E9" i="21"/>
  <c r="E19" i="21"/>
  <c r="K9" i="21"/>
  <c r="H17" i="20"/>
  <c r="H18" i="20" s="1"/>
  <c r="K16" i="2" l="1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E13" i="12"/>
  <c r="E12" i="12"/>
  <c r="E11" i="12"/>
  <c r="E10" i="12"/>
  <c r="E9" i="12"/>
  <c r="E8" i="12"/>
  <c r="E7" i="12"/>
  <c r="E6" i="12"/>
  <c r="E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</author>
    <author>허진</author>
  </authors>
  <commentList>
    <comment ref="A4" authorId="0" shapeId="0" xr:uid="{00000000-0006-0000-0900-000001000000}">
      <text>
        <r>
          <rPr>
            <b/>
            <sz val="9"/>
            <color indexed="81"/>
            <rFont val="돋움"/>
            <family val="3"/>
            <charset val="129"/>
          </rPr>
          <t>한화생명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 xr:uid="{00000000-0006-0000-0900-000002000000}">
      <text>
        <r>
          <rPr>
            <b/>
            <sz val="9"/>
            <color indexed="81"/>
            <rFont val="돋움"/>
            <family val="3"/>
            <charset val="129"/>
          </rPr>
          <t>기업</t>
        </r>
        <r>
          <rPr>
            <b/>
            <sz val="9"/>
            <color indexed="81"/>
            <rFont val="Tahoma"/>
            <family val="2"/>
          </rPr>
          <t xml:space="preserve">: </t>
        </r>
        <r>
          <rPr>
            <b/>
            <sz val="9"/>
            <color indexed="81"/>
            <rFont val="돋움"/>
            <family val="3"/>
            <charset val="129"/>
          </rPr>
          <t>한화생명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주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F4" authorId="1" shapeId="0" xr:uid="{00000000-0006-0000-0900-000003000000}">
      <text>
        <r>
          <rPr>
            <sz val="9"/>
            <color indexed="81"/>
            <rFont val="굴림"/>
            <family val="3"/>
            <charset val="129"/>
          </rPr>
          <t>주민번호 형식 넣기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</author>
  </authors>
  <commentList>
    <comment ref="E1" authorId="0" shapeId="0" xr:uid="{00000000-0006-0000-0B00-000001000000}">
      <text>
        <r>
          <rPr>
            <sz val="9"/>
            <color indexed="81"/>
            <rFont val="굴림"/>
            <family val="3"/>
            <charset val="129"/>
          </rPr>
          <t xml:space="preserve">p 111  전화번호 
국번 3자리와 4자리 구별법
9자리보다 작거나 같은경우는
국번이 3자리 아닌경우 4자리
</t>
        </r>
        <r>
          <rPr>
            <b/>
            <sz val="9"/>
            <color indexed="81"/>
            <rFont val="굴림"/>
            <family val="3"/>
            <charset val="129"/>
          </rPr>
          <t>[</t>
        </r>
        <r>
          <rPr>
            <sz val="9"/>
            <color indexed="81"/>
            <rFont val="굴림"/>
            <family val="3"/>
            <charset val="129"/>
          </rPr>
          <t>&lt;=999999999</t>
        </r>
        <r>
          <rPr>
            <b/>
            <sz val="9"/>
            <color indexed="81"/>
            <rFont val="굴림"/>
            <family val="3"/>
            <charset val="129"/>
          </rPr>
          <t>]</t>
        </r>
        <r>
          <rPr>
            <sz val="9"/>
            <color indexed="81"/>
            <rFont val="굴림"/>
            <family val="3"/>
            <charset val="129"/>
          </rPr>
          <t>000-000-0000</t>
        </r>
        <r>
          <rPr>
            <b/>
            <sz val="9"/>
            <color indexed="81"/>
            <rFont val="굴림"/>
            <family val="3"/>
            <charset val="129"/>
          </rPr>
          <t>;</t>
        </r>
        <r>
          <rPr>
            <sz val="9"/>
            <color indexed="81"/>
            <rFont val="굴림"/>
            <family val="3"/>
            <charset val="129"/>
          </rPr>
          <t xml:space="preserve">
000-0000-0000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</author>
  </authors>
  <commentList>
    <comment ref="G3" authorId="0" shapeId="0" xr:uid="{00000000-0006-0000-1300-000001000000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학생의
평균점수를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
학점을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구하시오
</t>
        </r>
        <r>
          <rPr>
            <sz val="9"/>
            <color indexed="81"/>
            <rFont val="Tahoma"/>
            <family val="2"/>
          </rPr>
          <t>(vlookup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<sst xmlns="http://schemas.openxmlformats.org/spreadsheetml/2006/main" count="2242" uniqueCount="1042">
  <si>
    <t>성명</t>
  </si>
  <si>
    <t>입사일자</t>
  </si>
  <si>
    <t>근무팀</t>
  </si>
  <si>
    <t>직급</t>
  </si>
  <si>
    <t>호봉</t>
  </si>
  <si>
    <t>직위</t>
  </si>
  <si>
    <t>기본급</t>
  </si>
  <si>
    <t>식대</t>
  </si>
  <si>
    <t>교통비</t>
  </si>
  <si>
    <t>차량보조금</t>
  </si>
  <si>
    <t>지급계</t>
  </si>
  <si>
    <t>김용철</t>
  </si>
  <si>
    <t>총무팀</t>
  </si>
  <si>
    <t>차장</t>
  </si>
  <si>
    <t>정용기</t>
  </si>
  <si>
    <t>허선도</t>
  </si>
  <si>
    <t>박정우</t>
  </si>
  <si>
    <t>영업팀</t>
  </si>
  <si>
    <t>정창욱</t>
  </si>
  <si>
    <t>김동구</t>
  </si>
  <si>
    <t>조용길</t>
  </si>
  <si>
    <t>R/D팀</t>
  </si>
  <si>
    <t>부장</t>
  </si>
  <si>
    <t>노준조</t>
  </si>
  <si>
    <t>김사현</t>
  </si>
  <si>
    <t>김정우</t>
  </si>
  <si>
    <t>김지훈</t>
  </si>
  <si>
    <t>부장</t>
    <phoneticPr fontId="7" type="noConversion"/>
  </si>
  <si>
    <t>정노천</t>
  </si>
  <si>
    <t>이홍기</t>
  </si>
  <si>
    <t>황채명</t>
  </si>
  <si>
    <t>신종갑</t>
  </si>
  <si>
    <t>과장</t>
    <phoneticPr fontId="7" type="noConversion"/>
  </si>
  <si>
    <t>박유진</t>
    <phoneticPr fontId="9" type="noConversion"/>
  </si>
  <si>
    <t>부서</t>
    <phoneticPr fontId="9" type="noConversion"/>
  </si>
  <si>
    <t>[데이터]-[데이터 유효성 검사]</t>
    <phoneticPr fontId="4" type="noConversion"/>
  </si>
  <si>
    <t>Park Yoo-Jin</t>
    <phoneticPr fontId="9" type="noConversion"/>
  </si>
  <si>
    <t>박경근</t>
    <phoneticPr fontId="9" type="noConversion"/>
  </si>
  <si>
    <t>Park kyung-Kun</t>
    <phoneticPr fontId="9" type="noConversion"/>
  </si>
  <si>
    <t>주정은</t>
    <phoneticPr fontId="9" type="noConversion"/>
  </si>
  <si>
    <t>Joo jung-eun</t>
    <phoneticPr fontId="9" type="noConversion"/>
  </si>
  <si>
    <t>최치원</t>
    <phoneticPr fontId="9" type="noConversion"/>
  </si>
  <si>
    <t>Choi Chi-Won</t>
    <phoneticPr fontId="9" type="noConversion"/>
  </si>
  <si>
    <t>기획부</t>
    <phoneticPr fontId="9" type="noConversion"/>
  </si>
  <si>
    <t>이현일</t>
    <phoneticPr fontId="9" type="noConversion"/>
  </si>
  <si>
    <t>Lee Hyun-il</t>
    <phoneticPr fontId="9" type="noConversion"/>
  </si>
  <si>
    <t>인사부</t>
    <phoneticPr fontId="9" type="noConversion"/>
  </si>
  <si>
    <t>김명옥</t>
    <phoneticPr fontId="9" type="noConversion"/>
  </si>
  <si>
    <t>Kim Myoung-ok</t>
    <phoneticPr fontId="9" type="noConversion"/>
  </si>
  <si>
    <t>경리부</t>
    <phoneticPr fontId="9" type="noConversion"/>
  </si>
  <si>
    <t>박한이</t>
    <phoneticPr fontId="9" type="noConversion"/>
  </si>
  <si>
    <t>Park Han_lee</t>
    <phoneticPr fontId="9" type="noConversion"/>
  </si>
  <si>
    <t>영업부</t>
    <phoneticPr fontId="9" type="noConversion"/>
  </si>
  <si>
    <t>관리부</t>
    <phoneticPr fontId="9" type="noConversion"/>
  </si>
  <si>
    <t>생산부</t>
    <phoneticPr fontId="9" type="noConversion"/>
  </si>
  <si>
    <t>자재부</t>
    <phoneticPr fontId="9" type="noConversion"/>
  </si>
  <si>
    <t>금액</t>
    <phoneticPr fontId="9" type="noConversion"/>
  </si>
  <si>
    <t>부가세(절대)</t>
    <phoneticPr fontId="9" type="noConversion"/>
  </si>
  <si>
    <t>부가세(이름정의)</t>
    <phoneticPr fontId="9" type="noConversion"/>
  </si>
  <si>
    <t>인터넷</t>
    <phoneticPr fontId="9" type="noConversion"/>
  </si>
  <si>
    <t>한글</t>
    <phoneticPr fontId="9" type="noConversion"/>
  </si>
  <si>
    <t>엑셀</t>
    <phoneticPr fontId="9" type="noConversion"/>
  </si>
  <si>
    <t>파워포인트</t>
    <phoneticPr fontId="9" type="noConversion"/>
  </si>
  <si>
    <t>워드</t>
    <phoneticPr fontId="9" type="noConversion"/>
  </si>
  <si>
    <t>금액= 단가 * 수량</t>
    <phoneticPr fontId="9" type="noConversion"/>
  </si>
  <si>
    <t>부가세= 금액 * 부가세율</t>
    <phoneticPr fontId="9" type="noConversion"/>
  </si>
  <si>
    <t>문제1) 금액에 대한 부가세를 작성하되 절대참조를 이용하여 구하시오.</t>
    <phoneticPr fontId="9" type="noConversion"/>
  </si>
  <si>
    <t>문제2) 금액에 대한 부가세를 구하되 C11셀의 이름은 '부가세'라고 정의하고 구하시오.</t>
    <phoneticPr fontId="9" type="noConversion"/>
  </si>
  <si>
    <t>구입수량별 할인율 및 택배비</t>
    <phoneticPr fontId="9" type="noConversion"/>
  </si>
  <si>
    <t>주문자 내역서</t>
    <phoneticPr fontId="9" type="noConversion"/>
  </si>
  <si>
    <t>사업자 현황</t>
    <phoneticPr fontId="9" type="noConversion"/>
  </si>
  <si>
    <t>사업자등록번호 &amp; 상호</t>
  </si>
  <si>
    <t>사업자등록번호</t>
    <phoneticPr fontId="9" type="noConversion"/>
  </si>
  <si>
    <t>상   호</t>
    <phoneticPr fontId="9" type="noConversion"/>
  </si>
  <si>
    <t>주민등록번호</t>
  </si>
  <si>
    <t>6028123415 티케이</t>
    <phoneticPr fontId="9" type="noConversion"/>
  </si>
  <si>
    <r>
      <t>301215-1715</t>
    </r>
    <r>
      <rPr>
        <sz val="11"/>
        <rFont val="돋움"/>
        <family val="3"/>
        <charset val="129"/>
      </rPr>
      <t>52</t>
    </r>
    <r>
      <rPr>
        <sz val="11"/>
        <rFont val="돋움"/>
        <family val="3"/>
        <charset val="129"/>
      </rPr>
      <t>6</t>
    </r>
    <phoneticPr fontId="9" type="noConversion"/>
  </si>
  <si>
    <t>6028123676 플러스원</t>
    <phoneticPr fontId="9" type="noConversion"/>
  </si>
  <si>
    <r>
      <t>591226-11</t>
    </r>
    <r>
      <rPr>
        <sz val="11"/>
        <rFont val="돋움"/>
        <family val="3"/>
        <charset val="129"/>
      </rPr>
      <t>906</t>
    </r>
    <r>
      <rPr>
        <sz val="11"/>
        <rFont val="돋움"/>
        <family val="3"/>
        <charset val="129"/>
      </rPr>
      <t>22</t>
    </r>
    <phoneticPr fontId="9" type="noConversion"/>
  </si>
  <si>
    <t>6028123680 태평양환경방제</t>
    <phoneticPr fontId="9" type="noConversion"/>
  </si>
  <si>
    <r>
      <t>410820-2</t>
    </r>
    <r>
      <rPr>
        <sz val="11"/>
        <rFont val="돋움"/>
        <family val="3"/>
        <charset val="129"/>
      </rPr>
      <t>240</t>
    </r>
    <r>
      <rPr>
        <sz val="11"/>
        <rFont val="돋움"/>
        <family val="3"/>
        <charset val="129"/>
      </rPr>
      <t>417</t>
    </r>
    <phoneticPr fontId="9" type="noConversion"/>
  </si>
  <si>
    <t>6028123754 가나무역</t>
    <phoneticPr fontId="9" type="noConversion"/>
  </si>
  <si>
    <r>
      <t>460629-10</t>
    </r>
    <r>
      <rPr>
        <sz val="11"/>
        <rFont val="돋움"/>
        <family val="3"/>
        <charset val="129"/>
      </rPr>
      <t>709</t>
    </r>
    <r>
      <rPr>
        <sz val="11"/>
        <rFont val="돋움"/>
        <family val="3"/>
        <charset val="129"/>
      </rPr>
      <t>11</t>
    </r>
    <phoneticPr fontId="9" type="noConversion"/>
  </si>
  <si>
    <t>6028123813 에스엠이</t>
    <phoneticPr fontId="9" type="noConversion"/>
  </si>
  <si>
    <r>
      <t>620129-21</t>
    </r>
    <r>
      <rPr>
        <sz val="11"/>
        <rFont val="돋움"/>
        <family val="3"/>
        <charset val="129"/>
      </rPr>
      <t>550</t>
    </r>
    <r>
      <rPr>
        <sz val="11"/>
        <rFont val="돋움"/>
        <family val="3"/>
        <charset val="129"/>
      </rPr>
      <t>19</t>
    </r>
    <phoneticPr fontId="9" type="noConversion"/>
  </si>
  <si>
    <t>6028123827 윤쉽핑</t>
    <phoneticPr fontId="9" type="noConversion"/>
  </si>
  <si>
    <r>
      <t>620409-11</t>
    </r>
    <r>
      <rPr>
        <sz val="11"/>
        <rFont val="돋움"/>
        <family val="3"/>
        <charset val="129"/>
      </rPr>
      <t>109</t>
    </r>
    <r>
      <rPr>
        <sz val="11"/>
        <rFont val="돋움"/>
        <family val="3"/>
        <charset val="129"/>
      </rPr>
      <t>13</t>
    </r>
    <phoneticPr fontId="9" type="noConversion"/>
  </si>
  <si>
    <t>6028124165 제원</t>
    <phoneticPr fontId="9" type="noConversion"/>
  </si>
  <si>
    <r>
      <t>551121-11</t>
    </r>
    <r>
      <rPr>
        <sz val="11"/>
        <rFont val="돋움"/>
        <family val="3"/>
        <charset val="129"/>
      </rPr>
      <t>460</t>
    </r>
    <r>
      <rPr>
        <sz val="11"/>
        <rFont val="돋움"/>
        <family val="3"/>
        <charset val="129"/>
      </rPr>
      <t>18</t>
    </r>
    <phoneticPr fontId="9" type="noConversion"/>
  </si>
  <si>
    <t>6028124170 간구무역</t>
    <phoneticPr fontId="9" type="noConversion"/>
  </si>
  <si>
    <r>
      <t>631213-18</t>
    </r>
    <r>
      <rPr>
        <sz val="11"/>
        <rFont val="돋움"/>
        <family val="3"/>
        <charset val="129"/>
      </rPr>
      <t>291</t>
    </r>
    <r>
      <rPr>
        <sz val="11"/>
        <rFont val="돋움"/>
        <family val="3"/>
        <charset val="129"/>
      </rPr>
      <t>19</t>
    </r>
    <phoneticPr fontId="9" type="noConversion"/>
  </si>
  <si>
    <t>6028124715 대강수산</t>
    <phoneticPr fontId="9" type="noConversion"/>
  </si>
  <si>
    <r>
      <t>631110-11</t>
    </r>
    <r>
      <rPr>
        <sz val="11"/>
        <rFont val="돋움"/>
        <family val="3"/>
        <charset val="129"/>
      </rPr>
      <t>722</t>
    </r>
    <r>
      <rPr>
        <sz val="11"/>
        <rFont val="돋움"/>
        <family val="3"/>
        <charset val="129"/>
      </rPr>
      <t>11</t>
    </r>
    <phoneticPr fontId="9" type="noConversion"/>
  </si>
  <si>
    <t>1. 오늘의 날짜 : TODAY()</t>
    <phoneticPr fontId="9" type="noConversion"/>
  </si>
  <si>
    <t>2. 오늘의 날짜와 시간 : NOW()</t>
    <phoneticPr fontId="9" type="noConversion"/>
  </si>
  <si>
    <t>3. 년도 : YEAR(), 월 : MONTH(), 일 : DAY()</t>
    <phoneticPr fontId="9" type="noConversion"/>
  </si>
  <si>
    <t>사원</t>
    <phoneticPr fontId="4" type="noConversion"/>
  </si>
  <si>
    <t>대리</t>
    <phoneticPr fontId="4" type="noConversion"/>
  </si>
  <si>
    <t>과장</t>
    <phoneticPr fontId="4" type="noConversion"/>
  </si>
  <si>
    <t>3. 요일</t>
    <phoneticPr fontId="9" type="noConversion"/>
  </si>
  <si>
    <t>대현건설</t>
    <phoneticPr fontId="9" type="noConversion"/>
  </si>
  <si>
    <t>미래산업</t>
    <phoneticPr fontId="9" type="noConversion"/>
  </si>
  <si>
    <t>대현건설</t>
    <phoneticPr fontId="9" type="noConversion"/>
  </si>
  <si>
    <t>미래산업</t>
    <phoneticPr fontId="9" type="noConversion"/>
  </si>
  <si>
    <t>삼영전기</t>
    <phoneticPr fontId="9" type="noConversion"/>
  </si>
  <si>
    <t>금강제철</t>
    <phoneticPr fontId="9" type="noConversion"/>
  </si>
  <si>
    <t>대동산업</t>
    <phoneticPr fontId="9" type="noConversion"/>
  </si>
  <si>
    <t>삼성전기</t>
    <phoneticPr fontId="9" type="noConversion"/>
  </si>
  <si>
    <t>lg화학</t>
    <phoneticPr fontId="9" type="noConversion"/>
  </si>
  <si>
    <t>사원명</t>
    <phoneticPr fontId="9" type="noConversion"/>
  </si>
  <si>
    <t>영업점</t>
    <phoneticPr fontId="9" type="noConversion"/>
  </si>
  <si>
    <t>판매액</t>
    <phoneticPr fontId="9" type="noConversion"/>
  </si>
  <si>
    <t>이민정</t>
    <phoneticPr fontId="9" type="noConversion"/>
  </si>
  <si>
    <t>홍보부</t>
    <phoneticPr fontId="9" type="noConversion"/>
  </si>
  <si>
    <t>강남점</t>
    <phoneticPr fontId="9" type="noConversion"/>
  </si>
  <si>
    <t>강지호</t>
    <phoneticPr fontId="9" type="noConversion"/>
  </si>
  <si>
    <t>울산점</t>
    <phoneticPr fontId="9" type="noConversion"/>
  </si>
  <si>
    <t>김현아</t>
    <phoneticPr fontId="9" type="noConversion"/>
  </si>
  <si>
    <t>천안점</t>
    <phoneticPr fontId="9" type="noConversion"/>
  </si>
  <si>
    <t>이민환</t>
    <phoneticPr fontId="9" type="noConversion"/>
  </si>
  <si>
    <t>정미정</t>
    <phoneticPr fontId="9" type="noConversion"/>
  </si>
  <si>
    <t>김수혁</t>
    <phoneticPr fontId="9" type="noConversion"/>
  </si>
  <si>
    <t>임경숙</t>
    <phoneticPr fontId="9" type="noConversion"/>
  </si>
  <si>
    <t>강만수</t>
    <phoneticPr fontId="9" type="noConversion"/>
  </si>
  <si>
    <t>전산부</t>
    <phoneticPr fontId="9" type="noConversion"/>
  </si>
  <si>
    <t>수원점</t>
    <phoneticPr fontId="9" type="noConversion"/>
  </si>
  <si>
    <t>유민지</t>
    <phoneticPr fontId="9" type="noConversion"/>
  </si>
  <si>
    <t>박찬호</t>
    <phoneticPr fontId="9" type="noConversion"/>
  </si>
  <si>
    <t>김서영</t>
    <phoneticPr fontId="9" type="noConversion"/>
  </si>
  <si>
    <t>홍민서</t>
    <phoneticPr fontId="9" type="noConversion"/>
  </si>
  <si>
    <t>이미순</t>
    <phoneticPr fontId="9" type="noConversion"/>
  </si>
  <si>
    <t>김영오</t>
    <phoneticPr fontId="9" type="noConversion"/>
  </si>
  <si>
    <t>윤성인</t>
    <phoneticPr fontId="9" type="noConversion"/>
  </si>
  <si>
    <t>강광훈</t>
    <phoneticPr fontId="9" type="noConversion"/>
  </si>
  <si>
    <t>한화생명</t>
    <phoneticPr fontId="9" type="noConversion"/>
  </si>
  <si>
    <t>매출실적</t>
    <phoneticPr fontId="9" type="noConversion"/>
  </si>
  <si>
    <t>매출일자</t>
    <phoneticPr fontId="51" type="noConversion"/>
  </si>
  <si>
    <t>담당</t>
    <phoneticPr fontId="51" type="noConversion"/>
  </si>
  <si>
    <t>거래처</t>
    <phoneticPr fontId="51" type="noConversion"/>
  </si>
  <si>
    <t>제품분류</t>
    <phoneticPr fontId="51" type="noConversion"/>
  </si>
  <si>
    <t>제품이름</t>
  </si>
  <si>
    <t>단가</t>
    <phoneticPr fontId="51" type="noConversion"/>
  </si>
  <si>
    <t>수량</t>
    <phoneticPr fontId="51" type="noConversion"/>
  </si>
  <si>
    <t>판매액</t>
    <phoneticPr fontId="51" type="noConversion"/>
  </si>
  <si>
    <t>김덕훈</t>
  </si>
  <si>
    <t>오성통상</t>
    <phoneticPr fontId="4" type="noConversion"/>
  </si>
  <si>
    <t>과자류</t>
  </si>
  <si>
    <t>진미트로피컬캔디</t>
  </si>
  <si>
    <t>동광통상</t>
    <phoneticPr fontId="4" type="noConversion"/>
  </si>
  <si>
    <t>가공식품</t>
  </si>
  <si>
    <t>대양특선건과(배)</t>
  </si>
  <si>
    <t>유림사과통조림</t>
  </si>
  <si>
    <t>오성통상</t>
    <phoneticPr fontId="4" type="noConversion"/>
  </si>
  <si>
    <t>김소미</t>
  </si>
  <si>
    <t>태강교역</t>
  </si>
  <si>
    <t>조미료</t>
  </si>
  <si>
    <t>대양특선블루베리잼</t>
  </si>
  <si>
    <t>신한100%복숭아시럽</t>
  </si>
  <si>
    <t>신한초콜릿소스</t>
  </si>
  <si>
    <t>동광통상</t>
  </si>
  <si>
    <t>음료</t>
  </si>
  <si>
    <t>태일라이트맥주</t>
  </si>
  <si>
    <t>오성통상</t>
  </si>
  <si>
    <t>해산물</t>
  </si>
  <si>
    <t>훈제대합조개통조림</t>
  </si>
  <si>
    <t>보스톤산게살통조림</t>
  </si>
  <si>
    <t>신영상사</t>
  </si>
  <si>
    <t>대양특선딸기소스</t>
  </si>
  <si>
    <t>대양특선건과(자두)</t>
  </si>
  <si>
    <t>육류</t>
  </si>
  <si>
    <t>앨리스포장육</t>
  </si>
  <si>
    <t>콜롬비아산원두커피</t>
  </si>
  <si>
    <t>김찬진</t>
  </si>
  <si>
    <t>삼화상사</t>
  </si>
  <si>
    <t>유제품</t>
  </si>
  <si>
    <t>대관령특제버터</t>
  </si>
  <si>
    <t>선하라</t>
  </si>
  <si>
    <t>오영수</t>
  </si>
  <si>
    <t>곡류</t>
  </si>
  <si>
    <t>한성통밀가루</t>
  </si>
  <si>
    <t>유가을</t>
  </si>
  <si>
    <t>대양핫케이크소스</t>
  </si>
  <si>
    <t>신한100%파인애플시럽</t>
  </si>
  <si>
    <t>윤대현</t>
  </si>
  <si>
    <t>대양마말레이드</t>
  </si>
  <si>
    <t>필로믹스</t>
  </si>
  <si>
    <t>최소라</t>
  </si>
  <si>
    <t>태양100%오렌지주스</t>
  </si>
  <si>
    <t>성보야생녹차</t>
  </si>
  <si>
    <t>태양체리시럽</t>
  </si>
  <si>
    <t>서울구이김</t>
  </si>
  <si>
    <t>A</t>
    <phoneticPr fontId="9" type="noConversion"/>
  </si>
  <si>
    <t>출장 예산안</t>
    <phoneticPr fontId="17" type="noConversion"/>
  </si>
  <si>
    <t>출장 예산</t>
    <phoneticPr fontId="17" type="noConversion"/>
  </si>
  <si>
    <t xml:space="preserve">      합계</t>
    <phoneticPr fontId="17" type="noConversion"/>
  </si>
  <si>
    <t>항공료</t>
    <phoneticPr fontId="17" type="noConversion"/>
  </si>
  <si>
    <t>총 티켓 비용</t>
    <phoneticPr fontId="17" type="noConversion"/>
  </si>
  <si>
    <t>수량</t>
    <phoneticPr fontId="17" type="noConversion"/>
  </si>
  <si>
    <t>장</t>
    <phoneticPr fontId="17" type="noConversion"/>
  </si>
  <si>
    <t>숙박비</t>
    <phoneticPr fontId="17" type="noConversion"/>
  </si>
  <si>
    <t>1박당 비용</t>
    <phoneticPr fontId="17" type="noConversion"/>
  </si>
  <si>
    <t>3(4)</t>
    <phoneticPr fontId="17" type="noConversion"/>
  </si>
  <si>
    <t>박(일)</t>
    <phoneticPr fontId="17" type="noConversion"/>
  </si>
  <si>
    <t>박</t>
    <phoneticPr fontId="17" type="noConversion"/>
  </si>
  <si>
    <t>식대</t>
    <phoneticPr fontId="17" type="noConversion"/>
  </si>
  <si>
    <t>하루당 비용</t>
    <phoneticPr fontId="17" type="noConversion"/>
  </si>
  <si>
    <t>6x3</t>
    <phoneticPr fontId="17" type="noConversion"/>
  </si>
  <si>
    <t>일</t>
    <phoneticPr fontId="17" type="noConversion"/>
  </si>
  <si>
    <t>차량 임대</t>
    <phoneticPr fontId="17" type="noConversion"/>
  </si>
  <si>
    <t>연료비</t>
    <phoneticPr fontId="17" type="noConversion"/>
  </si>
  <si>
    <t>리터당 비용</t>
    <phoneticPr fontId="17" type="noConversion"/>
  </si>
  <si>
    <t>리터</t>
    <phoneticPr fontId="17" type="noConversion"/>
  </si>
  <si>
    <t>접대</t>
    <phoneticPr fontId="17" type="noConversion"/>
  </si>
  <si>
    <t>금액</t>
    <phoneticPr fontId="17" type="noConversion"/>
  </si>
  <si>
    <t>선물</t>
    <phoneticPr fontId="17" type="noConversion"/>
  </si>
  <si>
    <t>기타</t>
    <phoneticPr fontId="17" type="noConversion"/>
  </si>
  <si>
    <t>총 출장 비용</t>
    <phoneticPr fontId="17" type="noConversion"/>
  </si>
  <si>
    <t>예산 미달(초과) 금액</t>
    <phoneticPr fontId="17" type="noConversion"/>
  </si>
  <si>
    <t>1/4 분기 매출 실적</t>
    <phoneticPr fontId="4" type="noConversion"/>
  </si>
  <si>
    <t>2/4 분기 매출 실적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</si>
  <si>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</si>
  <si>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</si>
  <si>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</si>
  <si>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합계</t>
    <phoneticPr fontId="4" type="noConversion"/>
  </si>
  <si>
    <t>7월</t>
    <phoneticPr fontId="4" type="noConversion"/>
  </si>
  <si>
    <t>8월</t>
  </si>
  <si>
    <t>9월</t>
  </si>
  <si>
    <t>영업1팀</t>
    <phoneticPr fontId="4" type="noConversion"/>
  </si>
  <si>
    <t>영업2팀</t>
    <phoneticPr fontId="4" type="noConversion"/>
  </si>
  <si>
    <t>영업3팀</t>
  </si>
  <si>
    <t>영업4팀</t>
  </si>
  <si>
    <t>영업5팀</t>
  </si>
  <si>
    <t>3/4 분기 매출 실적</t>
    <phoneticPr fontId="4" type="noConversion"/>
  </si>
  <si>
    <t>4/4 분기 매출 실적</t>
    <phoneticPr fontId="4" type="noConversion"/>
  </si>
  <si>
    <t>4월</t>
    <phoneticPr fontId="4" type="noConversion"/>
  </si>
  <si>
    <t>5월</t>
  </si>
  <si>
    <t>6월</t>
  </si>
  <si>
    <t>10월</t>
    <phoneticPr fontId="4" type="noConversion"/>
  </si>
  <si>
    <t>11월</t>
  </si>
  <si>
    <t>12월</t>
  </si>
  <si>
    <t>영업1팀</t>
    <phoneticPr fontId="4" type="noConversion"/>
  </si>
  <si>
    <t>영업2팀</t>
    <phoneticPr fontId="4" type="noConversion"/>
  </si>
  <si>
    <t>합계</t>
    <phoneticPr fontId="4" type="noConversion"/>
  </si>
  <si>
    <t>이글은 왜? 인쇄가 안될까요?</t>
    <phoneticPr fontId="4" type="noConversion"/>
  </si>
  <si>
    <t>중복된 주민번호 항목 제거</t>
    <phoneticPr fontId="7" type="noConversion"/>
  </si>
  <si>
    <t>순번</t>
  </si>
  <si>
    <t>거래일자</t>
  </si>
  <si>
    <t>600223-1784382</t>
  </si>
  <si>
    <t>600223-2784383</t>
  </si>
  <si>
    <t>010223-3784384</t>
  </si>
  <si>
    <t>남동수</t>
  </si>
  <si>
    <t>010223-4784385</t>
  </si>
  <si>
    <t>990223-8784386</t>
  </si>
  <si>
    <t>970223-9784387</t>
  </si>
  <si>
    <t>600223-1784389</t>
  </si>
  <si>
    <t>600223-1784390</t>
  </si>
  <si>
    <t>600223-1784391</t>
  </si>
  <si>
    <t>박득우</t>
  </si>
  <si>
    <t>600223-1784392</t>
  </si>
  <si>
    <t>안석준</t>
  </si>
  <si>
    <t>600223-1784393</t>
  </si>
  <si>
    <t>김용곤</t>
  </si>
  <si>
    <t>600223-1784394</t>
  </si>
  <si>
    <t>강충기</t>
  </si>
  <si>
    <t>600223-1784395</t>
  </si>
  <si>
    <t>부서</t>
    <phoneticPr fontId="9" type="noConversion"/>
  </si>
  <si>
    <t>직위</t>
    <phoneticPr fontId="9" type="noConversion"/>
  </si>
  <si>
    <t>성명</t>
    <phoneticPr fontId="9" type="noConversion"/>
  </si>
  <si>
    <t>입사일자</t>
    <phoneticPr fontId="9" type="noConversion"/>
  </si>
  <si>
    <t>총무팀</t>
    <phoneticPr fontId="9" type="noConversion"/>
  </si>
  <si>
    <t>과장</t>
    <phoneticPr fontId="9" type="noConversion"/>
  </si>
  <si>
    <t>한용수</t>
  </si>
  <si>
    <t>대리</t>
    <phoneticPr fontId="9" type="noConversion"/>
  </si>
  <si>
    <t>강승호</t>
  </si>
  <si>
    <t>사원</t>
    <phoneticPr fontId="9" type="noConversion"/>
  </si>
  <si>
    <t>김기백</t>
  </si>
  <si>
    <t>과장</t>
    <phoneticPr fontId="9" type="noConversion"/>
  </si>
  <si>
    <t>김홍긍</t>
  </si>
  <si>
    <t>대리</t>
    <phoneticPr fontId="9" type="noConversion"/>
  </si>
  <si>
    <t>박순화</t>
  </si>
  <si>
    <t>안순호</t>
  </si>
  <si>
    <t>경리팀</t>
    <phoneticPr fontId="9" type="noConversion"/>
  </si>
  <si>
    <t>이병태</t>
  </si>
  <si>
    <t>차장</t>
    <phoneticPr fontId="9" type="noConversion"/>
  </si>
  <si>
    <t>이승남</t>
  </si>
  <si>
    <t>이승희</t>
  </si>
  <si>
    <t>이원상</t>
  </si>
  <si>
    <t>장충귀</t>
  </si>
  <si>
    <t>최정호</t>
  </si>
  <si>
    <t>인사팀</t>
    <phoneticPr fontId="9" type="noConversion"/>
  </si>
  <si>
    <t>박선희</t>
  </si>
  <si>
    <t>강문자</t>
  </si>
  <si>
    <t>김권중</t>
  </si>
  <si>
    <t>김두영</t>
  </si>
  <si>
    <t>김미선</t>
  </si>
  <si>
    <t>김선홍</t>
  </si>
  <si>
    <t>김은애</t>
  </si>
  <si>
    <t>김정훈</t>
  </si>
  <si>
    <t>김지심</t>
  </si>
  <si>
    <t>김태희</t>
  </si>
  <si>
    <t>개발팀</t>
    <phoneticPr fontId="9" type="noConversion"/>
  </si>
  <si>
    <t>김현경</t>
  </si>
  <si>
    <t>김현주</t>
  </si>
  <si>
    <t>박수연</t>
  </si>
  <si>
    <t>박정호</t>
  </si>
  <si>
    <t>설윤정</t>
  </si>
  <si>
    <t>신진선</t>
  </si>
  <si>
    <t>이경애</t>
  </si>
  <si>
    <t>이광순</t>
  </si>
  <si>
    <t>장기석</t>
  </si>
  <si>
    <t>장연재</t>
  </si>
  <si>
    <t>교육팀</t>
    <phoneticPr fontId="9" type="noConversion"/>
  </si>
  <si>
    <t>장종순</t>
  </si>
  <si>
    <t>정명식</t>
  </si>
  <si>
    <t>정선영</t>
  </si>
  <si>
    <t>정은경</t>
  </si>
  <si>
    <t>정재기</t>
  </si>
  <si>
    <t>최문창</t>
  </si>
  <si>
    <t>[데이터]-[중복된 항목 제거]</t>
    <phoneticPr fontId="4" type="noConversion"/>
  </si>
  <si>
    <t>설치부서</t>
    <phoneticPr fontId="9" type="noConversion"/>
  </si>
  <si>
    <t>비품명</t>
    <phoneticPr fontId="9" type="noConversion"/>
  </si>
  <si>
    <t>구매일자</t>
    <phoneticPr fontId="9" type="noConversion"/>
  </si>
  <si>
    <t>내용년수</t>
    <phoneticPr fontId="9" type="noConversion"/>
  </si>
  <si>
    <t>경과년수</t>
    <phoneticPr fontId="9" type="noConversion"/>
  </si>
  <si>
    <t>취득원가</t>
    <phoneticPr fontId="9" type="noConversion"/>
  </si>
  <si>
    <t>잔존가액</t>
    <phoneticPr fontId="9" type="noConversion"/>
  </si>
  <si>
    <t>감가상각액</t>
    <phoneticPr fontId="9" type="noConversion"/>
  </si>
  <si>
    <t>장부가액</t>
    <phoneticPr fontId="9" type="noConversion"/>
  </si>
  <si>
    <t>품질수준</t>
    <phoneticPr fontId="9" type="noConversion"/>
  </si>
  <si>
    <t>경리팀</t>
    <phoneticPr fontId="9" type="noConversion"/>
  </si>
  <si>
    <t>사무용책상</t>
    <phoneticPr fontId="9" type="noConversion"/>
  </si>
  <si>
    <t>C</t>
    <phoneticPr fontId="9" type="noConversion"/>
  </si>
  <si>
    <t>소파</t>
    <phoneticPr fontId="9" type="noConversion"/>
  </si>
  <si>
    <t>컴퓨터</t>
    <phoneticPr fontId="9" type="noConversion"/>
  </si>
  <si>
    <t>케비넷</t>
    <phoneticPr fontId="9" type="noConversion"/>
  </si>
  <si>
    <t>인사팀</t>
    <phoneticPr fontId="9" type="noConversion"/>
  </si>
  <si>
    <t>테이블</t>
    <phoneticPr fontId="9" type="noConversion"/>
  </si>
  <si>
    <t>B</t>
    <phoneticPr fontId="9" type="noConversion"/>
  </si>
  <si>
    <t>프린터기</t>
    <phoneticPr fontId="9" type="noConversion"/>
  </si>
  <si>
    <t>전산팀</t>
    <phoneticPr fontId="9" type="noConversion"/>
  </si>
  <si>
    <t>모니터</t>
    <phoneticPr fontId="9" type="noConversion"/>
  </si>
  <si>
    <t>총무팀</t>
    <phoneticPr fontId="9" type="noConversion"/>
  </si>
  <si>
    <t>1월</t>
    <phoneticPr fontId="4" type="noConversion"/>
  </si>
  <si>
    <t>1사분기</t>
    <phoneticPr fontId="4" type="noConversion"/>
  </si>
  <si>
    <t>1000원</t>
    <phoneticPr fontId="4" type="noConversion"/>
  </si>
  <si>
    <t>월</t>
    <phoneticPr fontId="4" type="noConversion"/>
  </si>
  <si>
    <t>분기</t>
    <phoneticPr fontId="4" type="noConversion"/>
  </si>
  <si>
    <t>금액1</t>
    <phoneticPr fontId="4" type="noConversion"/>
  </si>
  <si>
    <t>금액2</t>
    <phoneticPr fontId="4" type="noConversion"/>
  </si>
  <si>
    <t>날짜</t>
    <phoneticPr fontId="4" type="noConversion"/>
  </si>
  <si>
    <t>주민번호</t>
    <phoneticPr fontId="4" type="noConversion"/>
  </si>
  <si>
    <t>구분</t>
    <phoneticPr fontId="4" type="noConversion"/>
  </si>
  <si>
    <t>보안</t>
    <phoneticPr fontId="9" type="noConversion"/>
  </si>
  <si>
    <t>사업자등록번호</t>
  </si>
  <si>
    <t>상호</t>
  </si>
  <si>
    <t>사업자 번호</t>
    <phoneticPr fontId="9" type="noConversion"/>
  </si>
  <si>
    <t>상호명</t>
    <phoneticPr fontId="9" type="noConversion"/>
  </si>
  <si>
    <t>대표자성명</t>
  </si>
  <si>
    <t>설립일자</t>
  </si>
  <si>
    <t>자본금</t>
  </si>
  <si>
    <t>업태</t>
  </si>
  <si>
    <t>종목</t>
  </si>
  <si>
    <t>성별</t>
  </si>
  <si>
    <t>6038149290</t>
  </si>
  <si>
    <t>6038149290 대양피셔리(주)</t>
  </si>
  <si>
    <t>석길홍</t>
  </si>
  <si>
    <t>2004/05/01</t>
  </si>
  <si>
    <t>어업</t>
  </si>
  <si>
    <t>채낚기</t>
  </si>
  <si>
    <t>1</t>
  </si>
  <si>
    <t>6068173178</t>
  </si>
  <si>
    <t>6068173178 (주)위드골드닷컴</t>
  </si>
  <si>
    <t>양정문</t>
  </si>
  <si>
    <t>서비스</t>
  </si>
  <si>
    <t>소프트웨어개발</t>
  </si>
  <si>
    <t>6068172903</t>
  </si>
  <si>
    <t>6068172903 (주)스케쳐스 코리아</t>
  </si>
  <si>
    <t>조종수</t>
  </si>
  <si>
    <t>2004/04/30</t>
  </si>
  <si>
    <t>수출주선</t>
  </si>
  <si>
    <t>6058151185</t>
  </si>
  <si>
    <t>6058151185 (주)에이케이라인</t>
  </si>
  <si>
    <t>이상평</t>
  </si>
  <si>
    <t>2004/05/22</t>
  </si>
  <si>
    <t>해운중개</t>
  </si>
  <si>
    <t>6028123680</t>
  </si>
  <si>
    <t>6028123680 태평양환경방제 주식회사</t>
  </si>
  <si>
    <t>안상환</t>
  </si>
  <si>
    <t>방역및청소</t>
  </si>
  <si>
    <t>6078158281</t>
  </si>
  <si>
    <t>6078158281 주식회사 켐우드</t>
  </si>
  <si>
    <t>최대현</t>
  </si>
  <si>
    <t>무역</t>
  </si>
  <si>
    <t>화공약품．목재</t>
  </si>
  <si>
    <t>6028123813</t>
  </si>
  <si>
    <t>6028123813 에스엠이주식회사</t>
  </si>
  <si>
    <t>현승호</t>
  </si>
  <si>
    <t>도소매</t>
  </si>
  <si>
    <t>6038148888</t>
  </si>
  <si>
    <t>6038148888 (주)거창</t>
  </si>
  <si>
    <t>송미영</t>
  </si>
  <si>
    <t>2004/04/12</t>
  </si>
  <si>
    <t>냉동수산물</t>
  </si>
  <si>
    <t>2</t>
  </si>
  <si>
    <t>6178138225</t>
  </si>
  <si>
    <t>6178138225 (유)케이막스</t>
  </si>
  <si>
    <t>정은평</t>
  </si>
  <si>
    <t>2004/05/12</t>
  </si>
  <si>
    <t>6028124490</t>
  </si>
  <si>
    <t>6028124490 주식회사 효진인터내셔날</t>
  </si>
  <si>
    <t>최유홍</t>
  </si>
  <si>
    <t>2004/04/19</t>
  </si>
  <si>
    <t>무역업</t>
  </si>
  <si>
    <t>6068172183</t>
  </si>
  <si>
    <t>6068172183 세명무역상사(주)</t>
  </si>
  <si>
    <t>정상호</t>
  </si>
  <si>
    <t>기계공구</t>
  </si>
  <si>
    <t>6058152165</t>
  </si>
  <si>
    <t>6058152165 연산철판(주)</t>
  </si>
  <si>
    <t>안상부</t>
  </si>
  <si>
    <t>철판</t>
  </si>
  <si>
    <t>6088146717</t>
  </si>
  <si>
    <t>6088146717 (주)마창카오디오</t>
  </si>
  <si>
    <t>전진호</t>
  </si>
  <si>
    <t>카오디오</t>
  </si>
  <si>
    <t>6168138085</t>
  </si>
  <si>
    <t>6168138085 (주)동방수산</t>
  </si>
  <si>
    <t>이창우</t>
  </si>
  <si>
    <t>2004/03/08</t>
  </si>
  <si>
    <t>수산물，수산물수출입</t>
  </si>
  <si>
    <t>6178138282</t>
  </si>
  <si>
    <t>6178138282 스피드(주)</t>
  </si>
  <si>
    <t>이지환</t>
  </si>
  <si>
    <t>도매</t>
  </si>
  <si>
    <t>6038149612</t>
  </si>
  <si>
    <t>6038149612 (주)베스트마린씨푸드</t>
  </si>
  <si>
    <t>강윤희</t>
  </si>
  <si>
    <t>6218149323</t>
  </si>
  <si>
    <t>6218149323 은성트레이딩 주식회사</t>
  </si>
  <si>
    <t>김대상</t>
  </si>
  <si>
    <t>무역（유리）</t>
  </si>
  <si>
    <t>6088145853</t>
  </si>
  <si>
    <t>6088145853 (주)철국</t>
  </si>
  <si>
    <t>파지，고철，비철</t>
  </si>
  <si>
    <t>6038149136</t>
  </si>
  <si>
    <t>6038149136 제이케이월드 주식회사</t>
  </si>
  <si>
    <t>박외준</t>
  </si>
  <si>
    <t>수산물</t>
  </si>
  <si>
    <t>6068173106</t>
  </si>
  <si>
    <t>6068173106 (주)에이치리프로모션</t>
  </si>
  <si>
    <t>이현욱</t>
  </si>
  <si>
    <t>6068174217</t>
  </si>
  <si>
    <t>6068174217 (주)제이플러스</t>
  </si>
  <si>
    <t>이종훈</t>
  </si>
  <si>
    <t>6158125200</t>
  </si>
  <si>
    <t>6158125200 (주)에이블텍</t>
  </si>
  <si>
    <t>안창호</t>
  </si>
  <si>
    <t>6058150416</t>
  </si>
  <si>
    <t>6058150416 (주)엔시스</t>
  </si>
  <si>
    <t>진병명</t>
  </si>
  <si>
    <t>2004/05/21</t>
  </si>
  <si>
    <t>6178137809</t>
  </si>
  <si>
    <t>6178137809 (주)에오커뮤니케이션</t>
  </si>
  <si>
    <t>권미연</t>
  </si>
  <si>
    <t>6038149456</t>
  </si>
  <si>
    <t>6038149456 (주)재형수산</t>
  </si>
  <si>
    <t>김동규</t>
  </si>
  <si>
    <t>6058152243</t>
  </si>
  <si>
    <t>6058152243 (주)구보상사</t>
  </si>
  <si>
    <t>안병환</t>
  </si>
  <si>
    <t>6068174541</t>
  </si>
  <si>
    <t>6068174541 (주)부전무역</t>
  </si>
  <si>
    <t>이훈</t>
  </si>
  <si>
    <t>6058152826</t>
  </si>
  <si>
    <t>6058152826 (주)씨월드코리아</t>
  </si>
  <si>
    <t>김성희</t>
  </si>
  <si>
    <t>6068173047</t>
  </si>
  <si>
    <t>6068173047 (주)남경테크</t>
  </si>
  <si>
    <t>이춘성</t>
  </si>
  <si>
    <t>화공약품</t>
  </si>
  <si>
    <t>6038148383</t>
  </si>
  <si>
    <t>6038148383 성호특수강(주)</t>
  </si>
  <si>
    <t>장기호</t>
  </si>
  <si>
    <t>스텐레스</t>
  </si>
  <si>
    <t>6068174143</t>
  </si>
  <si>
    <t>6068174143 주식회사 웰텍</t>
  </si>
  <si>
    <t>김진환</t>
  </si>
  <si>
    <t>섬유，화학</t>
  </si>
  <si>
    <t>6028124170</t>
  </si>
  <si>
    <t>6028124170 (주)간구무역</t>
  </si>
  <si>
    <t>이해재</t>
  </si>
  <si>
    <t>2004/05/10</t>
  </si>
  <si>
    <t>기타무역</t>
  </si>
  <si>
    <t>6038149062</t>
  </si>
  <si>
    <t>6038149062 금호글로벌주식회사</t>
  </si>
  <si>
    <t>이호선</t>
  </si>
  <si>
    <t>2004/05/14</t>
  </si>
  <si>
    <t>6038148985</t>
  </si>
  <si>
    <t>6038148985 (주)디앤에프</t>
  </si>
  <si>
    <t>김기환</t>
  </si>
  <si>
    <t>수산물수입</t>
  </si>
  <si>
    <t>6218148080</t>
  </si>
  <si>
    <t>6218148080 하이넷코리아(주)</t>
  </si>
  <si>
    <t>안만길</t>
  </si>
  <si>
    <t>6028123827</t>
  </si>
  <si>
    <t>6028123827 (주)윤쉽핑</t>
  </si>
  <si>
    <t>윤태식</t>
  </si>
  <si>
    <t>6058152831</t>
  </si>
  <si>
    <t>6058152831 (주)대주엔텍</t>
  </si>
  <si>
    <t>김성수</t>
  </si>
  <si>
    <t>6078158490</t>
  </si>
  <si>
    <t>6078158490 동아푸드뱅크주식회사</t>
  </si>
  <si>
    <t>이동준</t>
  </si>
  <si>
    <t>6038149247</t>
  </si>
  <si>
    <t>6038149247 (주)제이앤에이치트레이딩</t>
  </si>
  <si>
    <t>이진호</t>
  </si>
  <si>
    <t>6068174589</t>
  </si>
  <si>
    <t>6068174589 (주)삼경코프레이션</t>
  </si>
  <si>
    <t>정병섭</t>
  </si>
  <si>
    <t>무역（신발）</t>
  </si>
  <si>
    <t>6038148928</t>
  </si>
  <si>
    <t>6038148928 (주)욱일무역</t>
  </si>
  <si>
    <t>황윤항</t>
  </si>
  <si>
    <t>6028123676</t>
  </si>
  <si>
    <t>6028123676 주식회사플러스원</t>
  </si>
  <si>
    <t>김영곤</t>
  </si>
  <si>
    <t>선박용부품</t>
  </si>
  <si>
    <t>6028124883</t>
  </si>
  <si>
    <t>6028124883 (주)아미물산</t>
  </si>
  <si>
    <t>양경복</t>
  </si>
  <si>
    <t>6038148501</t>
  </si>
  <si>
    <t>6038148501 (주)성아무역</t>
  </si>
  <si>
    <t>홍한진</t>
  </si>
  <si>
    <t>목재</t>
  </si>
  <si>
    <t>6158124268</t>
  </si>
  <si>
    <t>6158124268 삼호목재(주)</t>
  </si>
  <si>
    <t>김용범</t>
  </si>
  <si>
    <t>6078157429</t>
  </si>
  <si>
    <t>6078157429 (주)팍스무역</t>
  </si>
  <si>
    <t>박영봉</t>
  </si>
  <si>
    <t>6058149938</t>
  </si>
  <si>
    <t>6058149938 (주)금양스틸</t>
  </si>
  <si>
    <t>이병윤</t>
  </si>
  <si>
    <t>스텐레스강</t>
  </si>
  <si>
    <t>6058151808</t>
  </si>
  <si>
    <t>6058151808 삼주코포레이션주식회사</t>
  </si>
  <si>
    <t>박재윤</t>
  </si>
  <si>
    <t>6058151114</t>
  </si>
  <si>
    <t>6058151114 (주)거성티엔씨</t>
  </si>
  <si>
    <t>오동환</t>
  </si>
  <si>
    <t>6028124165</t>
  </si>
  <si>
    <t>6028124165 주식회사 제원</t>
  </si>
  <si>
    <t>김영기</t>
  </si>
  <si>
    <t>선용품</t>
  </si>
  <si>
    <t>6178139224</t>
  </si>
  <si>
    <t>6178139224 유니콘코퍼레이션(주)</t>
  </si>
  <si>
    <t>정상태</t>
  </si>
  <si>
    <t>6068172320</t>
  </si>
  <si>
    <t>6068172320 태유강업(주)</t>
  </si>
  <si>
    <t>배병학</t>
  </si>
  <si>
    <t>철재</t>
  </si>
  <si>
    <t>6038148966</t>
  </si>
  <si>
    <t>6038148966 (주)팬라이프코리아</t>
  </si>
  <si>
    <t>최명환</t>
  </si>
  <si>
    <t>가정용전기기기</t>
  </si>
  <si>
    <t>6068172956</t>
  </si>
  <si>
    <t>6068172956 (주)시티통상</t>
  </si>
  <si>
    <t>도정헌</t>
  </si>
  <si>
    <t>무역（수출）</t>
  </si>
  <si>
    <t>6158124652</t>
  </si>
  <si>
    <t>6158124652 (주)제이케이</t>
  </si>
  <si>
    <t>김재열</t>
  </si>
  <si>
    <t>중고기계수입판매업</t>
  </si>
  <si>
    <t>6028123754</t>
  </si>
  <si>
    <t>6028123754 (주)가나무역</t>
  </si>
  <si>
    <t>조일수</t>
  </si>
  <si>
    <t>의류，내의</t>
  </si>
  <si>
    <t>6038148461</t>
  </si>
  <si>
    <t>6038148461 주식회사 평화무역</t>
  </si>
  <si>
    <t>공장부</t>
  </si>
  <si>
    <t>무역（수출입）</t>
  </si>
  <si>
    <t>6218147951</t>
  </si>
  <si>
    <t>6218147951 케이．엘．디이 주식회사</t>
  </si>
  <si>
    <t>장익언</t>
  </si>
  <si>
    <t>6178138171</t>
  </si>
  <si>
    <t>6178138171 (주)월드펌</t>
  </si>
  <si>
    <t>윤종한</t>
  </si>
  <si>
    <t>농축산물수출입</t>
  </si>
  <si>
    <t>6028123415</t>
  </si>
  <si>
    <t>6028123415 (주)티케이</t>
  </si>
  <si>
    <t>이인호</t>
  </si>
  <si>
    <t>6038149698</t>
  </si>
  <si>
    <t>6038149698 (주)만어수산</t>
  </si>
  <si>
    <t>서만수</t>
  </si>
  <si>
    <t>6138127430</t>
  </si>
  <si>
    <t>6138127430 주식회사우드뱅크</t>
  </si>
  <si>
    <t>박용수</t>
  </si>
  <si>
    <t>목재．합판</t>
  </si>
  <si>
    <t>6038148457</t>
  </si>
  <si>
    <t>6038148457 유한회사경진목재</t>
  </si>
  <si>
    <t>조정훈</t>
  </si>
  <si>
    <t>2004/05/17</t>
  </si>
  <si>
    <t>6038149382</t>
  </si>
  <si>
    <t>6038149382 (주)이오푸드</t>
  </si>
  <si>
    <t>이철우</t>
  </si>
  <si>
    <t>6058151190</t>
  </si>
  <si>
    <t>6058151190 (주)천일인더스트리</t>
  </si>
  <si>
    <t>서순선</t>
  </si>
  <si>
    <t>재봉기계</t>
  </si>
  <si>
    <t>6068173862</t>
  </si>
  <si>
    <t>6068173862 티케이공구(주)</t>
  </si>
  <si>
    <t>이강욱</t>
  </si>
  <si>
    <t>6138127288</t>
  </si>
  <si>
    <t>6138127288 (주)한솔물산</t>
  </si>
  <si>
    <t>정건</t>
  </si>
  <si>
    <t>6038148535</t>
  </si>
  <si>
    <t>6038148535 삼호에프엠주식회사</t>
  </si>
  <si>
    <t>김봉조</t>
  </si>
  <si>
    <t>6058152355</t>
  </si>
  <si>
    <t>6058152355 (주)강서인더스트리</t>
  </si>
  <si>
    <t>정용주</t>
  </si>
  <si>
    <t>6038148705</t>
  </si>
  <si>
    <t>6038148705 주식회사동우인터내쇼날</t>
  </si>
  <si>
    <t>공인식</t>
  </si>
  <si>
    <t>농수산물</t>
  </si>
  <si>
    <t>6038148971</t>
  </si>
  <si>
    <t>6038148971 (주)명성종합서비스</t>
  </si>
  <si>
    <t>박진태</t>
  </si>
  <si>
    <t>선용품공급</t>
  </si>
  <si>
    <t>6218148528</t>
  </si>
  <si>
    <t>6218148528 (주)동원물산</t>
  </si>
  <si>
    <t>김재익</t>
  </si>
  <si>
    <t>건강식품</t>
  </si>
  <si>
    <t>6178137677</t>
  </si>
  <si>
    <t>6178137677 (주)반석종합석재</t>
  </si>
  <si>
    <t>장현구</t>
  </si>
  <si>
    <t>석자재</t>
  </si>
  <si>
    <t>6068173770</t>
  </si>
  <si>
    <t>6068173770 주식회사 삼진티씨</t>
  </si>
  <si>
    <t>이순태</t>
  </si>
  <si>
    <t>의류</t>
  </si>
  <si>
    <t>6068173687</t>
  </si>
  <si>
    <t>6068173687 (주)아트인터내셔날</t>
  </si>
  <si>
    <t>김청수</t>
  </si>
  <si>
    <t>건축자재</t>
  </si>
  <si>
    <t>6068173483</t>
  </si>
  <si>
    <t>6068173483 (주)제이비씨코퍼레이숀</t>
  </si>
  <si>
    <t>하광인</t>
  </si>
  <si>
    <t>도 소매</t>
    <phoneticPr fontId="9" type="noConversion"/>
  </si>
  <si>
    <t>6218147849</t>
  </si>
  <si>
    <t>6218147849 주식회사에이팩토리</t>
  </si>
  <si>
    <t>윤혜숙</t>
  </si>
  <si>
    <t>6038149529</t>
  </si>
  <si>
    <t>6038149529 (주)씨버드</t>
  </si>
  <si>
    <t>노원석</t>
  </si>
  <si>
    <t>냉동수산물，생선（선어）</t>
  </si>
  <si>
    <t>6058151230</t>
  </si>
  <si>
    <t>6058151230 대운교역주식회사</t>
  </si>
  <si>
    <t>최병국</t>
  </si>
  <si>
    <t>무역，건축자재</t>
  </si>
  <si>
    <t>6038148670</t>
  </si>
  <si>
    <t>6038148670 주식회사협신</t>
  </si>
  <si>
    <t>문덕태</t>
  </si>
  <si>
    <t>6028124715</t>
  </si>
  <si>
    <t>6028124715 (주)대강수산</t>
  </si>
  <si>
    <t>오세부</t>
  </si>
  <si>
    <t>6108157629</t>
  </si>
  <si>
    <t>6108157629 필드터프승목 주식회사</t>
  </si>
  <si>
    <t>이필희</t>
  </si>
  <si>
    <t>건설업</t>
  </si>
  <si>
    <t>조경공사</t>
  </si>
  <si>
    <t>부서</t>
    <phoneticPr fontId="9" type="noConversion"/>
  </si>
  <si>
    <t>성  명</t>
    <phoneticPr fontId="9" type="noConversion"/>
  </si>
  <si>
    <t>내용</t>
    <phoneticPr fontId="4" type="noConversion"/>
  </si>
  <si>
    <t>1월</t>
    <phoneticPr fontId="63" type="noConversion"/>
  </si>
  <si>
    <t>2월</t>
  </si>
  <si>
    <t>3월</t>
  </si>
  <si>
    <t>4월</t>
  </si>
  <si>
    <t>7월</t>
  </si>
  <si>
    <t>10월</t>
  </si>
  <si>
    <t>계</t>
    <phoneticPr fontId="9" type="noConversion"/>
  </si>
  <si>
    <t>영업부</t>
    <phoneticPr fontId="9" type="noConversion"/>
  </si>
  <si>
    <t>박지성</t>
    <phoneticPr fontId="4" type="noConversion"/>
  </si>
  <si>
    <t>년차</t>
    <phoneticPr fontId="9" type="noConversion"/>
  </si>
  <si>
    <t>지각</t>
    <phoneticPr fontId="9" type="noConversion"/>
  </si>
  <si>
    <t>외근</t>
  </si>
  <si>
    <t>병가</t>
    <phoneticPr fontId="9" type="noConversion"/>
  </si>
  <si>
    <t>유재석</t>
    <phoneticPr fontId="4" type="noConversion"/>
  </si>
  <si>
    <t>김연아</t>
    <phoneticPr fontId="4" type="noConversion"/>
  </si>
  <si>
    <t>박봉수</t>
    <phoneticPr fontId="9" type="noConversion"/>
  </si>
  <si>
    <t>김명재</t>
    <phoneticPr fontId="9" type="noConversion"/>
  </si>
  <si>
    <t>기획부</t>
    <phoneticPr fontId="9" type="noConversion"/>
  </si>
  <si>
    <t>황병기</t>
    <phoneticPr fontId="9" type="noConversion"/>
  </si>
  <si>
    <t>윤지욱</t>
    <phoneticPr fontId="9" type="noConversion"/>
  </si>
  <si>
    <t>김보선</t>
    <phoneticPr fontId="9" type="noConversion"/>
  </si>
  <si>
    <t>김승근</t>
    <phoneticPr fontId="9" type="noConversion"/>
  </si>
  <si>
    <t>총무부</t>
    <phoneticPr fontId="9" type="noConversion"/>
  </si>
  <si>
    <t>조두경</t>
    <phoneticPr fontId="9" type="noConversion"/>
  </si>
  <si>
    <t>김성준</t>
    <phoneticPr fontId="9" type="noConversion"/>
  </si>
  <si>
    <t>안요한</t>
    <phoneticPr fontId="9" type="noConversion"/>
  </si>
  <si>
    <t>경리부</t>
    <phoneticPr fontId="9" type="noConversion"/>
  </si>
  <si>
    <t>엄지호</t>
    <phoneticPr fontId="9" type="noConversion"/>
  </si>
  <si>
    <t>진지효</t>
    <phoneticPr fontId="9" type="noConversion"/>
  </si>
  <si>
    <t>장훈</t>
    <phoneticPr fontId="9" type="noConversion"/>
  </si>
  <si>
    <t>구매부</t>
    <phoneticPr fontId="9" type="noConversion"/>
  </si>
  <si>
    <t>손장민</t>
    <phoneticPr fontId="9" type="noConversion"/>
  </si>
  <si>
    <t>허명회</t>
    <phoneticPr fontId="9" type="noConversion"/>
  </si>
  <si>
    <t>이주연</t>
    <phoneticPr fontId="9" type="noConversion"/>
  </si>
  <si>
    <t>이남주</t>
    <phoneticPr fontId="9" type="noConversion"/>
  </si>
  <si>
    <t>홍보부</t>
    <phoneticPr fontId="9" type="noConversion"/>
  </si>
  <si>
    <t>천진희</t>
    <phoneticPr fontId="9" type="noConversion"/>
  </si>
  <si>
    <t>안선경</t>
    <phoneticPr fontId="9" type="noConversion"/>
  </si>
  <si>
    <t>박선영</t>
    <phoneticPr fontId="9" type="noConversion"/>
  </si>
  <si>
    <t>김은희</t>
    <phoneticPr fontId="9" type="noConversion"/>
  </si>
  <si>
    <t>인사부</t>
    <phoneticPr fontId="9" type="noConversion"/>
  </si>
  <si>
    <t>김미연</t>
    <phoneticPr fontId="9" type="noConversion"/>
  </si>
  <si>
    <t>신혜숙</t>
    <phoneticPr fontId="9" type="noConversion"/>
  </si>
  <si>
    <t>김보경</t>
    <phoneticPr fontId="9" type="noConversion"/>
  </si>
  <si>
    <t>전산실</t>
    <phoneticPr fontId="9" type="noConversion"/>
  </si>
  <si>
    <t>이선린</t>
    <phoneticPr fontId="9" type="noConversion"/>
  </si>
  <si>
    <t>이경희</t>
    <phoneticPr fontId="9" type="noConversion"/>
  </si>
  <si>
    <t>고은경</t>
    <phoneticPr fontId="9" type="noConversion"/>
  </si>
  <si>
    <t>합계</t>
    <phoneticPr fontId="9" type="noConversion"/>
  </si>
  <si>
    <t>구입수량</t>
    <phoneticPr fontId="9" type="noConversion"/>
  </si>
  <si>
    <t>할인율</t>
    <phoneticPr fontId="9" type="noConversion"/>
  </si>
  <si>
    <t>택배비</t>
    <phoneticPr fontId="9" type="noConversion"/>
  </si>
  <si>
    <t>판매단가</t>
    <phoneticPr fontId="9" type="noConversion"/>
  </si>
  <si>
    <t>할 인 율</t>
    <phoneticPr fontId="9" type="noConversion"/>
  </si>
  <si>
    <t>택 배 비</t>
    <phoneticPr fontId="9" type="noConversion"/>
  </si>
  <si>
    <t>일련번호</t>
    <phoneticPr fontId="9" type="noConversion"/>
  </si>
  <si>
    <t>책명</t>
    <phoneticPr fontId="9" type="noConversion"/>
  </si>
  <si>
    <t>단가</t>
    <phoneticPr fontId="9" type="noConversion"/>
  </si>
  <si>
    <t>수량</t>
    <phoneticPr fontId="9" type="noConversion"/>
  </si>
  <si>
    <t>부가세율</t>
    <phoneticPr fontId="9" type="noConversion"/>
  </si>
  <si>
    <t>부서</t>
    <phoneticPr fontId="9" type="noConversion"/>
  </si>
  <si>
    <t>직책</t>
    <phoneticPr fontId="9" type="noConversion"/>
  </si>
  <si>
    <t>이름(한글)</t>
    <phoneticPr fontId="9" type="noConversion"/>
  </si>
  <si>
    <t>이름(영문)</t>
    <phoneticPr fontId="9" type="noConversion"/>
  </si>
  <si>
    <t>부서</t>
    <phoneticPr fontId="9" type="noConversion"/>
  </si>
  <si>
    <t>직책</t>
    <phoneticPr fontId="9" type="noConversion"/>
  </si>
  <si>
    <t>전화번호</t>
    <phoneticPr fontId="9" type="noConversion"/>
  </si>
  <si>
    <t>종목1</t>
    <phoneticPr fontId="9" type="noConversion"/>
  </si>
  <si>
    <t>종목2</t>
    <phoneticPr fontId="9" type="noConversion"/>
  </si>
  <si>
    <t>매수가</t>
    <phoneticPr fontId="9" type="noConversion"/>
  </si>
  <si>
    <t>매도가</t>
    <phoneticPr fontId="9" type="noConversion"/>
  </si>
  <si>
    <t>가격변동</t>
    <phoneticPr fontId="9" type="noConversion"/>
  </si>
  <si>
    <t>주민번호</t>
    <phoneticPr fontId="9" type="noConversion"/>
  </si>
  <si>
    <t>2010년 월별 지출액</t>
    <phoneticPr fontId="9" type="noConversion"/>
  </si>
  <si>
    <t>구분</t>
    <phoneticPr fontId="9" type="noConversion"/>
  </si>
  <si>
    <t>광고홍보비</t>
    <phoneticPr fontId="77" type="noConversion"/>
  </si>
  <si>
    <t>외주제작비</t>
    <phoneticPr fontId="77" type="noConversion"/>
  </si>
  <si>
    <t>인건비</t>
    <phoneticPr fontId="9" type="noConversion"/>
  </si>
  <si>
    <t>장소대여료</t>
    <phoneticPr fontId="9" type="noConversion"/>
  </si>
  <si>
    <t>1월</t>
    <phoneticPr fontId="9" type="noConversion"/>
  </si>
  <si>
    <t>결과화면</t>
    <phoneticPr fontId="9" type="noConversion"/>
  </si>
  <si>
    <t>부서 : 총무부</t>
  </si>
  <si>
    <t>식 권</t>
  </si>
  <si>
    <t>우리주식회사</t>
  </si>
  <si>
    <t>2015년 근태결과보고서</t>
    <phoneticPr fontId="4" type="noConversion"/>
  </si>
  <si>
    <t>능력평가 집계표</t>
    <phoneticPr fontId="9" type="noConversion"/>
  </si>
  <si>
    <t>번호</t>
    <phoneticPr fontId="9" type="noConversion"/>
  </si>
  <si>
    <t>이  름</t>
    <phoneticPr fontId="9" type="noConversion"/>
  </si>
  <si>
    <t>교육점수</t>
    <phoneticPr fontId="9" type="noConversion"/>
  </si>
  <si>
    <t>업무능력</t>
    <phoneticPr fontId="9" type="noConversion"/>
  </si>
  <si>
    <t>실적등급</t>
    <phoneticPr fontId="9" type="noConversion"/>
  </si>
  <si>
    <t>해외연수</t>
    <phoneticPr fontId="9" type="noConversion"/>
  </si>
  <si>
    <t>업무평가</t>
    <phoneticPr fontId="9" type="noConversion"/>
  </si>
  <si>
    <t>특별수당A</t>
    <phoneticPr fontId="9" type="noConversion"/>
  </si>
  <si>
    <t>특별수당B</t>
    <phoneticPr fontId="9" type="noConversion"/>
  </si>
  <si>
    <t>강환진</t>
  </si>
  <si>
    <t>권미정</t>
  </si>
  <si>
    <t>B</t>
    <phoneticPr fontId="9" type="noConversion"/>
  </si>
  <si>
    <t>A</t>
    <phoneticPr fontId="9" type="noConversion"/>
  </si>
  <si>
    <t>권현구</t>
  </si>
  <si>
    <t>D</t>
    <phoneticPr fontId="9" type="noConversion"/>
  </si>
  <si>
    <t>C</t>
    <phoneticPr fontId="9" type="noConversion"/>
  </si>
  <si>
    <t>김대호</t>
  </si>
  <si>
    <t>김문식</t>
  </si>
  <si>
    <t>C</t>
    <phoneticPr fontId="9" type="noConversion"/>
  </si>
  <si>
    <t>B</t>
    <phoneticPr fontId="9" type="noConversion"/>
  </si>
  <si>
    <t>김양경</t>
  </si>
  <si>
    <t>A</t>
    <phoneticPr fontId="9" type="noConversion"/>
  </si>
  <si>
    <t>김운형</t>
  </si>
  <si>
    <t>김지흔</t>
  </si>
  <si>
    <t>김태욱</t>
  </si>
  <si>
    <t>김현정</t>
  </si>
  <si>
    <t>김효진</t>
  </si>
  <si>
    <t>D</t>
    <phoneticPr fontId="9" type="noConversion"/>
  </si>
  <si>
    <t>박명화</t>
  </si>
  <si>
    <t>F</t>
    <phoneticPr fontId="9" type="noConversion"/>
  </si>
  <si>
    <t>박세희</t>
  </si>
  <si>
    <t>박영상</t>
  </si>
  <si>
    <t>박영환</t>
  </si>
  <si>
    <t>박정남</t>
  </si>
  <si>
    <t>오상식</t>
  </si>
  <si>
    <t>※ 해외연수 : 교육점수가 80점 이상이면 pass, 나머지는 재교육</t>
    <phoneticPr fontId="9" type="noConversion"/>
  </si>
  <si>
    <t>※ 업무평가 : 업무능력이 A이면 해당사원이름을 나머지는 업무능력 값을 출력</t>
    <phoneticPr fontId="9" type="noConversion"/>
  </si>
  <si>
    <r>
      <t>※ 특별수당A : 업무능력과 실적등급이</t>
    </r>
    <r>
      <rPr>
        <b/>
        <sz val="11"/>
        <rFont val="돋움"/>
        <family val="3"/>
        <charset val="129"/>
      </rPr>
      <t xml:space="preserve"> 모두</t>
    </r>
    <r>
      <rPr>
        <sz val="11"/>
        <color theme="1"/>
        <rFont val="바탕"/>
        <family val="2"/>
        <charset val="129"/>
        <scheme val="minor"/>
      </rPr>
      <t xml:space="preserve"> A 이면 200000, 나머지는 빈칸</t>
    </r>
    <phoneticPr fontId="9" type="noConversion"/>
  </si>
  <si>
    <t>AND(조건1, 조건2)</t>
    <phoneticPr fontId="9" type="noConversion"/>
  </si>
  <si>
    <r>
      <t>※ 특별수당 B: 업무능력이 A</t>
    </r>
    <r>
      <rPr>
        <b/>
        <sz val="11"/>
        <rFont val="돋움"/>
        <family val="3"/>
        <charset val="129"/>
      </rPr>
      <t xml:space="preserve">이거나 </t>
    </r>
    <r>
      <rPr>
        <sz val="11"/>
        <color theme="1"/>
        <rFont val="바탕"/>
        <family val="2"/>
        <charset val="129"/>
        <scheme val="minor"/>
      </rPr>
      <t xml:space="preserve"> 실적등급이  A 이면 100000, 나머지는 '해당없음'</t>
    </r>
    <phoneticPr fontId="9" type="noConversion"/>
  </si>
  <si>
    <t>OR(조건1, 저건2)</t>
    <phoneticPr fontId="9" type="noConversion"/>
  </si>
  <si>
    <t>A</t>
    <phoneticPr fontId="9" type="noConversion"/>
  </si>
  <si>
    <t>자격증 평가 응시자 명단</t>
    <phoneticPr fontId="9" type="noConversion"/>
  </si>
  <si>
    <t>[시험 접수자]</t>
    <phoneticPr fontId="9" type="noConversion"/>
  </si>
  <si>
    <t>[시험 응시자]</t>
    <phoneticPr fontId="9" type="noConversion"/>
  </si>
  <si>
    <t>수험번호</t>
    <phoneticPr fontId="9" type="noConversion"/>
  </si>
  <si>
    <t>성명</t>
    <phoneticPr fontId="9" type="noConversion"/>
  </si>
  <si>
    <t>김광원</t>
    <phoneticPr fontId="9" type="noConversion"/>
  </si>
  <si>
    <t>김수연</t>
    <phoneticPr fontId="9" type="noConversion"/>
  </si>
  <si>
    <t>김주성</t>
    <phoneticPr fontId="9" type="noConversion"/>
  </si>
  <si>
    <t>박병근</t>
    <phoneticPr fontId="9" type="noConversion"/>
  </si>
  <si>
    <t>이동배</t>
    <phoneticPr fontId="9" type="noConversion"/>
  </si>
  <si>
    <t>이미화</t>
    <phoneticPr fontId="9" type="noConversion"/>
  </si>
  <si>
    <t>이재영</t>
    <phoneticPr fontId="9" type="noConversion"/>
  </si>
  <si>
    <t>이종열</t>
    <phoneticPr fontId="9" type="noConversion"/>
  </si>
  <si>
    <t>정경애</t>
    <phoneticPr fontId="9" type="noConversion"/>
  </si>
  <si>
    <t>정성억</t>
    <phoneticPr fontId="9" type="noConversion"/>
  </si>
  <si>
    <t>정용조</t>
    <phoneticPr fontId="9" type="noConversion"/>
  </si>
  <si>
    <t>정재룡</t>
    <phoneticPr fontId="9" type="noConversion"/>
  </si>
  <si>
    <t>조명곤</t>
    <phoneticPr fontId="9" type="noConversion"/>
  </si>
  <si>
    <t>조성환</t>
    <phoneticPr fontId="9" type="noConversion"/>
  </si>
  <si>
    <t>홍주화</t>
    <phoneticPr fontId="9" type="noConversion"/>
  </si>
  <si>
    <t>황우성</t>
    <phoneticPr fontId="9" type="noConversion"/>
  </si>
  <si>
    <t>황인권</t>
    <phoneticPr fontId="9" type="noConversion"/>
  </si>
  <si>
    <t>박찬석</t>
  </si>
  <si>
    <t>반명</t>
  </si>
  <si>
    <t>국어</t>
  </si>
  <si>
    <t xml:space="preserve">영어 </t>
  </si>
  <si>
    <t>수학</t>
  </si>
  <si>
    <t>평균</t>
  </si>
  <si>
    <t>평가</t>
  </si>
  <si>
    <t>점수</t>
  </si>
  <si>
    <t>학점</t>
  </si>
  <si>
    <t>4반</t>
  </si>
  <si>
    <t>F</t>
  </si>
  <si>
    <t>3반</t>
  </si>
  <si>
    <t>D-</t>
  </si>
  <si>
    <t>2반</t>
  </si>
  <si>
    <t>D+</t>
  </si>
  <si>
    <t>1반</t>
  </si>
  <si>
    <t>김종진</t>
  </si>
  <si>
    <t>C-</t>
  </si>
  <si>
    <t>김한나</t>
  </si>
  <si>
    <t>C+</t>
  </si>
  <si>
    <t>박이호</t>
  </si>
  <si>
    <t>B-</t>
  </si>
  <si>
    <t>B+</t>
  </si>
  <si>
    <t>박중태</t>
  </si>
  <si>
    <t>A-</t>
  </si>
  <si>
    <t>A+</t>
  </si>
  <si>
    <t>박한식</t>
  </si>
  <si>
    <t>박한얼</t>
  </si>
  <si>
    <t>신점기</t>
  </si>
  <si>
    <t>윤정덕</t>
  </si>
  <si>
    <t>이장호</t>
  </si>
  <si>
    <t>임정호</t>
  </si>
  <si>
    <t>대리</t>
  </si>
  <si>
    <t>과장</t>
  </si>
  <si>
    <t>사원</t>
  </si>
  <si>
    <t>직급</t>
    <phoneticPr fontId="4" type="noConversion"/>
  </si>
  <si>
    <t>서울 매출현황</t>
    <phoneticPr fontId="4" type="noConversion"/>
  </si>
  <si>
    <t>대전 매출현황</t>
    <phoneticPr fontId="4" type="noConversion"/>
  </si>
  <si>
    <t>총 매출현황</t>
    <phoneticPr fontId="4" type="noConversion"/>
  </si>
  <si>
    <t>날짜</t>
    <phoneticPr fontId="4" type="noConversion"/>
  </si>
  <si>
    <t>매출금액</t>
    <phoneticPr fontId="4" type="noConversion"/>
  </si>
  <si>
    <t>매출금액</t>
  </si>
  <si>
    <t>대구 매출현황</t>
    <phoneticPr fontId="4" type="noConversion"/>
  </si>
  <si>
    <t>부산 매출현황</t>
    <phoneticPr fontId="4" type="noConversion"/>
  </si>
  <si>
    <t>상반기 매출현황</t>
    <phoneticPr fontId="4" type="noConversion"/>
  </si>
  <si>
    <t>하반기 매출현황</t>
    <phoneticPr fontId="4" type="noConversion"/>
  </si>
  <si>
    <t>거래처</t>
    <phoneticPr fontId="4" type="noConversion"/>
  </si>
  <si>
    <t>한빛유통</t>
    <phoneticPr fontId="4" type="noConversion"/>
  </si>
  <si>
    <t>나라백화점</t>
    <phoneticPr fontId="4" type="noConversion"/>
  </si>
  <si>
    <t>*백화점</t>
    <phoneticPr fontId="4" type="noConversion"/>
  </si>
  <si>
    <t>형제마트</t>
    <phoneticPr fontId="4" type="noConversion"/>
  </si>
  <si>
    <t>신라유통</t>
    <phoneticPr fontId="4" type="noConversion"/>
  </si>
  <si>
    <t>*유통</t>
    <phoneticPr fontId="4" type="noConversion"/>
  </si>
  <si>
    <t>미래마트</t>
    <phoneticPr fontId="4" type="noConversion"/>
  </si>
  <si>
    <t>*마트</t>
    <phoneticPr fontId="4" type="noConversion"/>
  </si>
  <si>
    <t>무한유통</t>
    <phoneticPr fontId="4" type="noConversion"/>
  </si>
  <si>
    <t>햇님유통</t>
    <phoneticPr fontId="4" type="noConversion"/>
  </si>
  <si>
    <t>시크릿유통</t>
    <phoneticPr fontId="4" type="noConversion"/>
  </si>
  <si>
    <t>무지개백화점</t>
    <phoneticPr fontId="4" type="noConversion"/>
  </si>
  <si>
    <t>스타백화점</t>
    <phoneticPr fontId="4" type="noConversion"/>
  </si>
  <si>
    <t>골드마트</t>
    <phoneticPr fontId="4" type="noConversion"/>
  </si>
  <si>
    <t>달님유통</t>
    <phoneticPr fontId="4" type="noConversion"/>
  </si>
  <si>
    <t>결재</t>
    <phoneticPr fontId="4" type="noConversion"/>
  </si>
  <si>
    <t>담당</t>
    <phoneticPr fontId="4" type="noConversion"/>
  </si>
  <si>
    <t>검토</t>
    <phoneticPr fontId="4" type="noConversion"/>
  </si>
  <si>
    <t>승인</t>
    <phoneticPr fontId="4" type="noConversion"/>
  </si>
  <si>
    <t>2016년 근태결과보고서</t>
    <phoneticPr fontId="4" type="noConversion"/>
  </si>
  <si>
    <t>제품 가격비교표</t>
    <phoneticPr fontId="9" type="noConversion"/>
  </si>
  <si>
    <t>담당</t>
    <phoneticPr fontId="9" type="noConversion"/>
  </si>
  <si>
    <t>팀장</t>
    <phoneticPr fontId="9" type="noConversion"/>
  </si>
  <si>
    <t>쇼핑몰</t>
  </si>
  <si>
    <t>제품단가</t>
    <phoneticPr fontId="9" type="noConversion"/>
  </si>
  <si>
    <t>배송료</t>
  </si>
  <si>
    <t>구입단가</t>
    <phoneticPr fontId="9" type="noConversion"/>
  </si>
  <si>
    <t>주문수량</t>
    <phoneticPr fontId="9" type="noConversion"/>
  </si>
  <si>
    <t>금액</t>
    <phoneticPr fontId="9" type="noConversion"/>
  </si>
  <si>
    <t>일렉몰</t>
  </si>
  <si>
    <t>무료</t>
    <phoneticPr fontId="9" type="noConversion"/>
  </si>
  <si>
    <t>미정</t>
    <phoneticPr fontId="9" type="noConversion"/>
  </si>
  <si>
    <t>e-코리아</t>
    <phoneticPr fontId="9" type="noConversion"/>
  </si>
  <si>
    <t>인터파크</t>
    <phoneticPr fontId="9" type="noConversion"/>
  </si>
  <si>
    <t>온켓</t>
    <phoneticPr fontId="9" type="noConversion"/>
  </si>
  <si>
    <t>고용산</t>
  </si>
  <si>
    <t>e-store</t>
    <phoneticPr fontId="9" type="noConversion"/>
  </si>
  <si>
    <t>다파라</t>
    <phoneticPr fontId="9" type="noConversion"/>
  </si>
  <si>
    <t>전자랜드</t>
  </si>
  <si>
    <t>아이클럽</t>
  </si>
  <si>
    <t>제이엔아이컴</t>
  </si>
  <si>
    <t>세이브앤조이</t>
  </si>
  <si>
    <t>엠플</t>
    <phoneticPr fontId="9" type="noConversion"/>
  </si>
  <si>
    <t>FORbit</t>
  </si>
  <si>
    <t>피시포올</t>
  </si>
  <si>
    <t>조이젠</t>
  </si>
  <si>
    <t>아이컴프리</t>
  </si>
  <si>
    <t>옥션</t>
    <phoneticPr fontId="9" type="noConversion"/>
  </si>
  <si>
    <t>G마켓</t>
    <phoneticPr fontId="9" type="noConversion"/>
  </si>
  <si>
    <t>구입단가</t>
    <phoneticPr fontId="4" type="noConversion"/>
  </si>
  <si>
    <t>금액</t>
    <phoneticPr fontId="4" type="noConversion"/>
  </si>
  <si>
    <t>전산소모품 구매 발주서</t>
    <phoneticPr fontId="9" type="noConversion"/>
  </si>
  <si>
    <t>신청부서</t>
    <phoneticPr fontId="9" type="noConversion"/>
  </si>
  <si>
    <t>총무팀</t>
    <phoneticPr fontId="9" type="noConversion"/>
  </si>
  <si>
    <t>신청날짜</t>
    <phoneticPr fontId="9" type="noConversion"/>
  </si>
  <si>
    <t>품명</t>
    <phoneticPr fontId="9" type="noConversion"/>
  </si>
  <si>
    <t>단가</t>
    <phoneticPr fontId="9" type="noConversion"/>
  </si>
  <si>
    <t>단위</t>
    <phoneticPr fontId="9" type="noConversion"/>
  </si>
  <si>
    <t>수령요청날짜</t>
    <phoneticPr fontId="9" type="noConversion"/>
  </si>
  <si>
    <t>복사용지</t>
    <phoneticPr fontId="9" type="noConversion"/>
  </si>
  <si>
    <t>BOX</t>
    <phoneticPr fontId="9" type="noConversion"/>
  </si>
  <si>
    <t>총 구매 금액</t>
    <phoneticPr fontId="9" type="noConversion"/>
  </si>
  <si>
    <t>프린터토너</t>
    <phoneticPr fontId="9" type="noConversion"/>
  </si>
  <si>
    <t>개</t>
    <phoneticPr fontId="9" type="noConversion"/>
  </si>
  <si>
    <t>USB메모리</t>
    <phoneticPr fontId="9" type="noConversion"/>
  </si>
  <si>
    <t>랜덤</t>
    <phoneticPr fontId="9" type="noConversion"/>
  </si>
  <si>
    <t>공CD(낱장)</t>
    <phoneticPr fontId="9" type="noConversion"/>
  </si>
  <si>
    <t>개</t>
    <phoneticPr fontId="9" type="noConversion"/>
  </si>
  <si>
    <t>품명</t>
    <phoneticPr fontId="9" type="noConversion"/>
  </si>
  <si>
    <t>수량 : 단위</t>
    <phoneticPr fontId="9" type="noConversion"/>
  </si>
  <si>
    <t>단가(단위별)</t>
    <phoneticPr fontId="9" type="noConversion"/>
  </si>
  <si>
    <t>금액</t>
    <phoneticPr fontId="9" type="noConversion"/>
  </si>
  <si>
    <t>비고</t>
    <phoneticPr fontId="9" type="noConversion"/>
  </si>
  <si>
    <t>공CD(묶음)</t>
    <phoneticPr fontId="9" type="noConversion"/>
  </si>
  <si>
    <t>묶음</t>
    <phoneticPr fontId="9" type="noConversion"/>
  </si>
  <si>
    <t>복사용지</t>
    <phoneticPr fontId="9" type="noConversion"/>
  </si>
  <si>
    <t>공CD(700장)</t>
    <phoneticPr fontId="9" type="noConversion"/>
  </si>
  <si>
    <t>BOX</t>
    <phoneticPr fontId="9" type="noConversion"/>
  </si>
  <si>
    <t>프린터토너</t>
    <phoneticPr fontId="9" type="noConversion"/>
  </si>
  <si>
    <t>먼지제거기</t>
    <phoneticPr fontId="9" type="noConversion"/>
  </si>
  <si>
    <t>CD케이스</t>
    <phoneticPr fontId="9" type="noConversion"/>
  </si>
  <si>
    <t>RW CD(낱장)</t>
    <phoneticPr fontId="9" type="noConversion"/>
  </si>
  <si>
    <t>RW CD(묶음)</t>
    <phoneticPr fontId="9" type="noConversion"/>
  </si>
  <si>
    <t>스피커(2채널)</t>
    <phoneticPr fontId="9" type="noConversion"/>
  </si>
  <si>
    <t>대</t>
    <phoneticPr fontId="9" type="noConversion"/>
  </si>
  <si>
    <t xml:space="preserve"> =IFERROR(B6+C6,B6)</t>
    <phoneticPr fontId="4" type="noConversion"/>
  </si>
  <si>
    <t>오행상</t>
    <phoneticPr fontId="9" type="noConversion"/>
  </si>
  <si>
    <t>양재동</t>
    <phoneticPr fontId="9" type="noConversion"/>
  </si>
  <si>
    <t>서초구</t>
    <phoneticPr fontId="9" type="noConversion"/>
  </si>
  <si>
    <t>김경옥</t>
    <phoneticPr fontId="9" type="noConversion"/>
  </si>
  <si>
    <t>안암동</t>
    <phoneticPr fontId="9" type="noConversion"/>
  </si>
  <si>
    <t>성북구</t>
    <phoneticPr fontId="9" type="noConversion"/>
  </si>
  <si>
    <t>김영주</t>
    <phoneticPr fontId="9" type="noConversion"/>
  </si>
  <si>
    <t>도곡동</t>
    <phoneticPr fontId="9" type="noConversion"/>
  </si>
  <si>
    <t>강남구</t>
    <phoneticPr fontId="9" type="noConversion"/>
  </si>
  <si>
    <t>이한구</t>
    <phoneticPr fontId="9" type="noConversion"/>
  </si>
  <si>
    <t>하계동</t>
    <phoneticPr fontId="9" type="noConversion"/>
  </si>
  <si>
    <t>노원구</t>
    <phoneticPr fontId="9" type="noConversion"/>
  </si>
  <si>
    <t>동장</t>
    <phoneticPr fontId="9" type="noConversion"/>
  </si>
  <si>
    <t>동</t>
    <phoneticPr fontId="9" type="noConversion"/>
  </si>
  <si>
    <t>관할구청</t>
    <phoneticPr fontId="9" type="noConversion"/>
  </si>
  <si>
    <t>2020-7-1/8-28</t>
    <phoneticPr fontId="4" type="noConversion"/>
  </si>
  <si>
    <t>엑셀 데이터</t>
  </si>
  <si>
    <t>★ 내용</t>
  </si>
  <si>
    <t>★★ 내용</t>
  </si>
  <si>
    <t>★  내용들</t>
  </si>
  <si>
    <t>제목 ★ 중요도</t>
  </si>
  <si>
    <t>2020-7-1/8-28</t>
  </si>
  <si>
    <t>도，소매</t>
    <phoneticPr fontId="9" type="noConversion"/>
  </si>
  <si>
    <t>도．소매</t>
    <phoneticPr fontId="9" type="noConversion"/>
  </si>
  <si>
    <t>길이LEN()</t>
    <phoneticPr fontId="4" type="noConversion"/>
  </si>
  <si>
    <t>※ 특별수당 C: 업무능력이가 실적등급이 모두 A이면 2000000이고</t>
    <phoneticPr fontId="9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</si>
  <si>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</si>
  <si>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</si>
  <si>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</si>
  <si>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</si>
  <si>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</si>
  <si>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</si>
  <si>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</si>
  <si>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</si>
  <si>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</si>
  <si>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</si>
  <si>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</si>
  <si>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2四分期</t>
  </si>
  <si>
    <t>1001원</t>
  </si>
  <si>
    <t>3四分期</t>
  </si>
  <si>
    <t>1002원</t>
  </si>
  <si>
    <t>4四分期</t>
  </si>
  <si>
    <t>1003원</t>
  </si>
  <si>
    <t>1四分期</t>
  </si>
  <si>
    <t>1004원</t>
  </si>
  <si>
    <t>1005원</t>
  </si>
  <si>
    <t>1006원</t>
  </si>
  <si>
    <t>1007원</t>
  </si>
  <si>
    <t>1008원</t>
  </si>
  <si>
    <t>1009원</t>
  </si>
  <si>
    <t>1010원</t>
  </si>
  <si>
    <t>1011원</t>
  </si>
  <si>
    <t>ctrl G</t>
    <phoneticPr fontId="4" type="noConversion"/>
  </si>
  <si>
    <t>ctrl Enter</t>
    <phoneticPr fontId="4" type="noConversion"/>
  </si>
  <si>
    <t>비품명</t>
  </si>
  <si>
    <t>사무용책상</t>
  </si>
  <si>
    <t>소파</t>
  </si>
  <si>
    <t>컴퓨터</t>
  </si>
  <si>
    <t>케비넷</t>
  </si>
  <si>
    <t>테이블</t>
  </si>
  <si>
    <t>프린터기</t>
  </si>
  <si>
    <t>모니터</t>
  </si>
  <si>
    <t>합계 : 잔존가액</t>
  </si>
  <si>
    <t>1999년</t>
  </si>
  <si>
    <t>2000년</t>
  </si>
  <si>
    <t>2001년</t>
  </si>
  <si>
    <t>2002년</t>
  </si>
  <si>
    <t>2003년</t>
  </si>
  <si>
    <t>합계 : 취득원가</t>
  </si>
  <si>
    <t>합계 : 감가상각액</t>
  </si>
  <si>
    <t>평균 : 장부가액</t>
  </si>
  <si>
    <t>설치부서</t>
  </si>
  <si>
    <t>(모두)</t>
  </si>
  <si>
    <t>연</t>
  </si>
  <si>
    <t>사업자등록</t>
  </si>
  <si>
    <t>호 &amp; 상호</t>
  </si>
  <si>
    <t>티케이</t>
  </si>
  <si>
    <t>플러스원</t>
  </si>
  <si>
    <t>태평양환경방제</t>
  </si>
  <si>
    <t>가나무역</t>
  </si>
  <si>
    <t>에스엠이</t>
  </si>
  <si>
    <t>윤쉽핑</t>
  </si>
  <si>
    <t>제원</t>
  </si>
  <si>
    <t>간구무역</t>
  </si>
  <si>
    <t>대강수산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</si>
</sst>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₩&quot;#,##0_);[Red]\(&quot;₩&quot;#,##0\)"/>
    <numFmt numFmtId="176" formatCode="_-&quot;₩&quot;* #,##0_-;\-&quot;₩&quot;* #,##0_-;_-&quot;₩&quot;* &quot;-&quot;_-;_-@_-"/>
    <numFmt numFmtId="177" formatCode="_-* #,##0_-;\-* #,##0_-;_-* &quot;-&quot;_-;_-@_-"/>
    <numFmt numFmtId="178" formatCode="yyyy\-mm\-dd\ hh:mm:ss\.ss"/>
    <numFmt numFmtId="179" formatCode="_ * #,##0.0000_ ;_ * \-#,##0.0000_ ;_ * &quot;-&quot;_ ;_ @_ "/>
    <numFmt numFmtId="180" formatCode="_ * #,##0_ ;_ * \-#,##0_ ;_ * &quot;-&quot;_ ;_ @_ "/>
    <numFmt numFmtId="181" formatCode="_ * #,##0.00_ ;_ * \-#,##0.00_ ;_ * &quot;-&quot;??_ ;_ @_ "/>
    <numFmt numFmtId="182" formatCode="#,##0_ "/>
    <numFmt numFmtId="183" formatCode="aaa"/>
    <numFmt numFmtId="184" formatCode="0_ "/>
    <numFmt numFmtId="185" formatCode="0_);[Red]\(0\)"/>
    <numFmt numFmtId="186" formatCode="000000000"/>
    <numFmt numFmtId="187" formatCode="_(&quot;$&quot;* #,##0.00_);_(&quot;$&quot;* \(#,##0.00\);_(&quot;$&quot;* &quot;-&quot;??_);_(@_)"/>
    <numFmt numFmtId="188" formatCode="yy/mm/dd"/>
    <numFmt numFmtId="189" formatCode="0.0_ "/>
    <numFmt numFmtId="190" formatCode="&quot;유효기간:&quot;\ \ yyyy&quot;년&quot;mm&quot;월&quot;dd&quot;일&quot;"/>
    <numFmt numFmtId="191" formatCode="_-* #,##0.00_-;\-* #,##0.00_-;_-* &quot;-&quot;_-;_-@_-"/>
    <numFmt numFmtId="192" formatCode="mm&quot;월&quot;\ dd&quot;일&quot;"/>
    <numFmt numFmtId="193" formatCode="mm&quot;월&quot;"/>
    <numFmt numFmtId="194" formatCode="m&quot;월&quot;d&quot;일&quot;\(aaa\)"/>
    <numFmt numFmtId="195" formatCode="#,##0\ &quot;원&quot;"/>
    <numFmt numFmtId="196" formatCode=";;;"/>
    <numFmt numFmtId="198" formatCode="m&quot;월&quot;\ d&quot;일&quot;"/>
    <numFmt numFmtId="202" formatCode="000000\-0000000"/>
    <numFmt numFmtId="204" formatCode="0&quot;원&quot;"/>
    <numFmt numFmtId="208" formatCode="yyyy\-mm\ \(aaa\)"/>
  </numFmts>
  <fonts count="104">
    <font>
      <sz val="11"/>
      <color theme="1"/>
      <name val="바탕"/>
      <family val="2"/>
      <charset val="129"/>
      <scheme val="minor"/>
    </font>
    <font>
      <sz val="11"/>
      <color theme="1"/>
      <name val="바탕"/>
      <family val="2"/>
      <charset val="129"/>
      <scheme val="minor"/>
    </font>
    <font>
      <sz val="11"/>
      <name val="돋움체"/>
      <family val="3"/>
      <charset val="129"/>
    </font>
    <font>
      <b/>
      <sz val="11"/>
      <color indexed="9"/>
      <name val="바탕"/>
      <family val="3"/>
      <charset val="129"/>
      <scheme val="minor"/>
    </font>
    <font>
      <sz val="8"/>
      <name val="바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바탕"/>
      <family val="3"/>
      <charset val="129"/>
      <scheme val="minor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9"/>
      <color indexed="81"/>
      <name val="굴림"/>
      <family val="3"/>
      <charset val="129"/>
    </font>
    <font>
      <b/>
      <sz val="9"/>
      <color indexed="81"/>
      <name val="굴림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돋움"/>
      <family val="3"/>
      <charset val="129"/>
    </font>
    <font>
      <b/>
      <sz val="11"/>
      <color theme="3"/>
      <name val="굴림체"/>
      <family val="2"/>
      <charset val="129"/>
    </font>
    <font>
      <sz val="11"/>
      <color theme="1"/>
      <name val="굴림체"/>
      <family val="2"/>
      <charset val="129"/>
    </font>
    <font>
      <sz val="12"/>
      <name val="새굴림"/>
      <family val="1"/>
      <charset val="129"/>
    </font>
    <font>
      <b/>
      <sz val="20"/>
      <color indexed="12"/>
      <name val="양재소슬체S"/>
      <family val="1"/>
      <charset val="129"/>
    </font>
    <font>
      <sz val="12"/>
      <name val="굴림체"/>
      <family val="3"/>
      <charset val="129"/>
    </font>
    <font>
      <b/>
      <sz val="12"/>
      <name val="굴림체"/>
      <family val="3"/>
      <charset val="129"/>
    </font>
    <font>
      <b/>
      <sz val="12"/>
      <name val="돋움"/>
      <family val="3"/>
      <charset val="129"/>
    </font>
    <font>
      <sz val="12"/>
      <name val="굴림"/>
      <family val="3"/>
      <charset val="129"/>
    </font>
    <font>
      <b/>
      <sz val="14"/>
      <name val="돋움"/>
      <family val="3"/>
      <charset val="129"/>
    </font>
    <font>
      <b/>
      <sz val="18"/>
      <name val="돋움"/>
      <family val="3"/>
      <charset val="129"/>
    </font>
    <font>
      <sz val="9"/>
      <color indexed="81"/>
      <name val="Tahoma"/>
      <family val="2"/>
    </font>
    <font>
      <b/>
      <sz val="16"/>
      <name val="돋움체"/>
      <family val="3"/>
      <charset val="129"/>
    </font>
    <font>
      <sz val="11"/>
      <color theme="0"/>
      <name val="굴림체"/>
      <family val="2"/>
      <charset val="129"/>
    </font>
    <font>
      <sz val="11"/>
      <name val="굴림체"/>
      <family val="3"/>
      <charset val="129"/>
    </font>
    <font>
      <b/>
      <sz val="15"/>
      <color theme="3"/>
      <name val="굴림체"/>
      <family val="2"/>
      <charset val="129"/>
    </font>
    <font>
      <b/>
      <sz val="18"/>
      <color theme="3"/>
      <name val="돋움"/>
      <family val="3"/>
      <charset val="129"/>
      <scheme val="major"/>
    </font>
    <font>
      <b/>
      <sz val="20"/>
      <name val="HY견고딕"/>
      <family val="1"/>
      <charset val="129"/>
    </font>
    <font>
      <b/>
      <sz val="10"/>
      <color indexed="12"/>
      <name val="돋움"/>
      <family val="3"/>
      <charset val="129"/>
    </font>
    <font>
      <sz val="9"/>
      <name val="돋움"/>
      <family val="3"/>
      <charset val="129"/>
    </font>
    <font>
      <sz val="9"/>
      <name val="HY강M"/>
      <family val="1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name val="굴림"/>
      <family val="3"/>
      <charset val="129"/>
    </font>
    <font>
      <sz val="11"/>
      <color indexed="9"/>
      <name val="돋움"/>
      <family val="3"/>
      <charset val="129"/>
    </font>
    <font>
      <sz val="11"/>
      <color theme="0"/>
      <name val="바탕"/>
      <family val="2"/>
      <charset val="129"/>
      <scheme val="minor"/>
    </font>
    <font>
      <b/>
      <sz val="20"/>
      <color theme="8" tint="-0.249977111117893"/>
      <name val="바탕"/>
      <family val="3"/>
      <charset val="129"/>
      <scheme val="minor"/>
    </font>
    <font>
      <sz val="11"/>
      <name val="바탕"/>
      <family val="3"/>
      <charset val="129"/>
      <scheme val="minor"/>
    </font>
    <font>
      <b/>
      <sz val="11"/>
      <color theme="0"/>
      <name val="바탕"/>
      <family val="3"/>
      <charset val="129"/>
      <scheme val="minor"/>
    </font>
    <font>
      <sz val="10"/>
      <name val="돋움체"/>
      <family val="3"/>
      <charset val="129"/>
    </font>
    <font>
      <b/>
      <sz val="22"/>
      <color indexed="21"/>
      <name val="바탕"/>
      <family val="3"/>
      <charset val="129"/>
      <scheme val="minor"/>
    </font>
    <font>
      <sz val="10"/>
      <name val="바탕"/>
      <family val="3"/>
      <charset val="129"/>
      <scheme val="minor"/>
    </font>
    <font>
      <b/>
      <sz val="11"/>
      <name val="바탕"/>
      <family val="3"/>
      <charset val="129"/>
      <scheme val="minor"/>
    </font>
    <font>
      <b/>
      <sz val="12"/>
      <color indexed="9"/>
      <name val="바탕"/>
      <family val="3"/>
      <charset val="129"/>
      <scheme val="minor"/>
    </font>
    <font>
      <sz val="10"/>
      <color indexed="9"/>
      <name val="바탕"/>
      <family val="3"/>
      <charset val="129"/>
      <scheme val="minor"/>
    </font>
    <font>
      <b/>
      <sz val="18"/>
      <color theme="3"/>
      <name val="돋움"/>
      <family val="2"/>
      <charset val="129"/>
      <scheme val="major"/>
    </font>
    <font>
      <b/>
      <sz val="13"/>
      <color theme="3"/>
      <name val="맑은 고딕"/>
      <family val="2"/>
      <charset val="129"/>
    </font>
    <font>
      <b/>
      <sz val="14"/>
      <color indexed="9"/>
      <name val="휴먼모음T"/>
      <family val="1"/>
      <charset val="129"/>
    </font>
    <font>
      <sz val="10"/>
      <name val="돋움"/>
      <family val="3"/>
      <charset val="129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8"/>
      <name val="돋움체"/>
      <family val="3"/>
      <charset val="129"/>
    </font>
    <font>
      <b/>
      <sz val="24"/>
      <color theme="3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12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indexed="12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indexed="9"/>
      <name val="휴먼모음T"/>
      <family val="1"/>
      <charset val="129"/>
    </font>
    <font>
      <b/>
      <sz val="9"/>
      <color indexed="9"/>
      <name val="휴먼모음T"/>
      <family val="1"/>
      <charset val="129"/>
    </font>
    <font>
      <b/>
      <i/>
      <u/>
      <sz val="14"/>
      <name val="돋움"/>
      <family val="3"/>
      <charset val="129"/>
    </font>
    <font>
      <sz val="11"/>
      <color indexed="9"/>
      <name val="HY견고딕"/>
      <family val="1"/>
      <charset val="129"/>
    </font>
    <font>
      <sz val="8"/>
      <name val="Web Wulnungdo nw10"/>
      <family val="1"/>
      <charset val="129"/>
    </font>
    <font>
      <sz val="10"/>
      <color indexed="8"/>
      <name val="한컴바탕"/>
      <family val="1"/>
      <charset val="129"/>
    </font>
    <font>
      <b/>
      <sz val="11"/>
      <name val="Adobe 고딕 Std B"/>
      <family val="2"/>
      <charset val="129"/>
    </font>
    <font>
      <sz val="12"/>
      <name val="Adobe 고딕 Std B"/>
      <family val="2"/>
      <charset val="129"/>
    </font>
    <font>
      <b/>
      <sz val="20"/>
      <name val="Adobe 고딕 Std B"/>
      <family val="2"/>
      <charset val="129"/>
    </font>
    <font>
      <b/>
      <sz val="14"/>
      <name val="Adobe 고딕 Std B"/>
      <family val="2"/>
      <charset val="129"/>
    </font>
    <font>
      <b/>
      <sz val="14"/>
      <color theme="3"/>
      <name val="맑은고딕"/>
      <family val="3"/>
      <charset val="129"/>
    </font>
    <font>
      <sz val="11"/>
      <color theme="1"/>
      <name val="맑은고딕"/>
      <family val="3"/>
      <charset val="129"/>
    </font>
    <font>
      <b/>
      <sz val="18"/>
      <name val="돋움체"/>
      <family val="3"/>
      <charset val="129"/>
    </font>
    <font>
      <sz val="11"/>
      <color indexed="8"/>
      <name val="돋움체"/>
      <family val="3"/>
      <charset val="129"/>
    </font>
    <font>
      <b/>
      <sz val="11"/>
      <color indexed="12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color theme="0"/>
      <name val="돋움"/>
      <family val="3"/>
      <charset val="129"/>
    </font>
    <font>
      <sz val="11"/>
      <color rgb="FFFF0000"/>
      <name val="바탕"/>
      <family val="3"/>
      <charset val="129"/>
      <scheme val="minor"/>
    </font>
    <font>
      <b/>
      <sz val="12"/>
      <name val="바탕"/>
      <family val="3"/>
      <charset val="129"/>
      <scheme val="minor"/>
    </font>
    <font>
      <sz val="14"/>
      <name val="바탕"/>
      <family val="3"/>
      <charset val="129"/>
      <scheme val="minor"/>
    </font>
    <font>
      <sz val="12"/>
      <name val="바탕"/>
      <family val="3"/>
      <charset val="129"/>
      <scheme val="minor"/>
    </font>
    <font>
      <sz val="9"/>
      <color indexed="81"/>
      <name val="돋움"/>
      <family val="3"/>
      <charset val="129"/>
    </font>
    <font>
      <b/>
      <sz val="22"/>
      <color theme="3"/>
      <name val="돋움"/>
      <family val="2"/>
      <charset val="129"/>
      <scheme val="major"/>
    </font>
    <font>
      <b/>
      <sz val="22"/>
      <color theme="3"/>
      <name val="돋움"/>
      <family val="3"/>
      <charset val="129"/>
      <scheme val="major"/>
    </font>
    <font>
      <b/>
      <sz val="11"/>
      <color theme="0"/>
      <name val="돋움"/>
      <family val="3"/>
      <charset val="129"/>
    </font>
    <font>
      <sz val="11"/>
      <color theme="1"/>
      <name val="돋움"/>
      <family val="3"/>
      <charset val="129"/>
    </font>
    <font>
      <b/>
      <sz val="20"/>
      <name val="돋움"/>
      <family val="3"/>
      <charset val="129"/>
    </font>
    <font>
      <sz val="11"/>
      <color indexed="9"/>
      <name val="휴먼둥근헤드라인"/>
      <family val="1"/>
      <charset val="129"/>
    </font>
    <font>
      <b/>
      <sz val="11"/>
      <color theme="1"/>
      <name val="바탕"/>
      <family val="1"/>
      <charset val="129"/>
      <scheme val="minor"/>
    </font>
    <font>
      <sz val="9"/>
      <color rgb="FF000000"/>
      <name val="굴림"/>
      <family val="2"/>
      <charset val="129"/>
    </font>
    <font>
      <sz val="11"/>
      <name val="돋움"/>
      <family val="2"/>
      <charset val="129"/>
    </font>
  </fonts>
  <fills count="2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/>
        <bgColor theme="8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indexed="41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9"/>
      </left>
      <right style="medium">
        <color indexed="9"/>
      </right>
      <top style="thick">
        <color indexed="9"/>
      </top>
      <bottom/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ck">
        <color indexed="21"/>
      </left>
      <right/>
      <top style="thick">
        <color indexed="21"/>
      </top>
      <bottom/>
      <diagonal/>
    </border>
    <border>
      <left style="thick">
        <color indexed="51"/>
      </left>
      <right style="thick">
        <color indexed="51"/>
      </right>
      <top style="thick">
        <color indexed="21"/>
      </top>
      <bottom style="thick">
        <color indexed="51"/>
      </bottom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ck">
        <color indexed="21"/>
      </right>
      <top/>
      <bottom style="thick">
        <color indexed="21"/>
      </bottom>
      <diagonal/>
    </border>
    <border>
      <left style="thick">
        <color indexed="21"/>
      </left>
      <right/>
      <top/>
      <bottom/>
      <diagonal/>
    </border>
    <border>
      <left/>
      <right/>
      <top style="thick">
        <color indexed="21"/>
      </top>
      <bottom style="hair">
        <color indexed="22"/>
      </bottom>
      <diagonal/>
    </border>
    <border>
      <left style="hair">
        <color indexed="51"/>
      </left>
      <right style="hair">
        <color indexed="51"/>
      </right>
      <top style="thick">
        <color indexed="21"/>
      </top>
      <bottom style="hair">
        <color indexed="22"/>
      </bottom>
      <diagonal/>
    </border>
    <border>
      <left/>
      <right style="thick">
        <color indexed="21"/>
      </right>
      <top style="thick">
        <color indexed="21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51"/>
      </left>
      <right style="hair">
        <color indexed="51"/>
      </right>
      <top style="hair">
        <color indexed="22"/>
      </top>
      <bottom style="hair">
        <color indexed="22"/>
      </bottom>
      <diagonal/>
    </border>
    <border>
      <left/>
      <right style="thick">
        <color indexed="21"/>
      </right>
      <top style="hair">
        <color indexed="22"/>
      </top>
      <bottom style="hair">
        <color indexed="22"/>
      </bottom>
      <diagonal/>
    </border>
    <border>
      <left style="thick">
        <color indexed="21"/>
      </left>
      <right/>
      <top style="hair">
        <color indexed="22"/>
      </top>
      <bottom/>
      <diagonal/>
    </border>
    <border>
      <left style="thick">
        <color indexed="21"/>
      </left>
      <right/>
      <top style="hair">
        <color indexed="22"/>
      </top>
      <bottom style="thick">
        <color indexed="21"/>
      </bottom>
      <diagonal/>
    </border>
    <border>
      <left style="hair">
        <color indexed="51"/>
      </left>
      <right style="hair">
        <color indexed="51"/>
      </right>
      <top style="hair">
        <color indexed="22"/>
      </top>
      <bottom style="thick">
        <color indexed="21"/>
      </bottom>
      <diagonal/>
    </border>
    <border>
      <left/>
      <right/>
      <top style="hair">
        <color indexed="22"/>
      </top>
      <bottom style="thick">
        <color indexed="21"/>
      </bottom>
      <diagonal/>
    </border>
    <border>
      <left/>
      <right style="thick">
        <color indexed="21"/>
      </right>
      <top style="hair">
        <color indexed="22"/>
      </top>
      <bottom style="thick">
        <color indexed="2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</borders>
  <cellStyleXfs count="8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0" borderId="0">
      <alignment vertical="center"/>
    </xf>
    <xf numFmtId="0" fontId="13" fillId="0" borderId="0"/>
    <xf numFmtId="0" fontId="14" fillId="0" borderId="0"/>
    <xf numFmtId="0" fontId="13" fillId="0" borderId="0" applyNumberFormat="0" applyFill="0" applyBorder="0" applyAlignment="0" applyProtection="0"/>
    <xf numFmtId="178" fontId="8" fillId="0" borderId="0" applyFill="0" applyBorder="0" applyAlignment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5" fillId="0" borderId="0" applyNumberFormat="0" applyAlignment="0">
      <alignment horizontal="lef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6" fillId="0" borderId="0" applyNumberFormat="0" applyAlignment="0">
      <alignment horizontal="left"/>
    </xf>
    <xf numFmtId="38" fontId="17" fillId="6" borderId="0" applyNumberFormat="0" applyBorder="0" applyAlignment="0" applyProtection="0"/>
    <xf numFmtId="0" fontId="18" fillId="0" borderId="5" applyNumberFormat="0" applyAlignment="0" applyProtection="0">
      <alignment horizontal="left" vertical="center"/>
    </xf>
    <xf numFmtId="0" fontId="18" fillId="0" borderId="6">
      <alignment horizontal="left" vertical="center"/>
    </xf>
    <xf numFmtId="10" fontId="17" fillId="7" borderId="4" applyNumberFormat="0" applyBorder="0" applyAlignment="0" applyProtection="0"/>
    <xf numFmtId="179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10" fontId="13" fillId="0" borderId="0" applyFont="0" applyFill="0" applyBorder="0" applyAlignment="0" applyProtection="0"/>
    <xf numFmtId="30" fontId="20" fillId="0" borderId="0" applyNumberFormat="0" applyFill="0" applyBorder="0" applyAlignment="0" applyProtection="0">
      <alignment horizontal="left"/>
    </xf>
    <xf numFmtId="40" fontId="21" fillId="0" borderId="0" applyBorder="0">
      <alignment horizontal="right"/>
    </xf>
    <xf numFmtId="9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/>
    <xf numFmtId="0" fontId="8" fillId="0" borderId="7"/>
    <xf numFmtId="0" fontId="23" fillId="0" borderId="0" applyNumberFormat="0" applyFill="0" applyBorder="0" applyAlignment="0" applyProtection="0">
      <alignment vertical="center"/>
    </xf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22" fillId="0" borderId="0">
      <alignment vertical="center"/>
    </xf>
    <xf numFmtId="0" fontId="8" fillId="0" borderId="0"/>
    <xf numFmtId="0" fontId="2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8" fillId="0" borderId="0"/>
    <xf numFmtId="0" fontId="8" fillId="0" borderId="0"/>
    <xf numFmtId="177" fontId="2" fillId="0" borderId="0" applyFon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77" fontId="24" fillId="0" borderId="0" applyFont="0" applyFill="0" applyBorder="0" applyAlignment="0" applyProtection="0"/>
    <xf numFmtId="0" fontId="58" fillId="0" borderId="39" applyNumberFormat="0" applyFill="0" applyAlignment="0" applyProtection="0">
      <alignment vertical="center"/>
    </xf>
    <xf numFmtId="0" fontId="24" fillId="0" borderId="0"/>
    <xf numFmtId="0" fontId="8" fillId="0" borderId="0">
      <alignment vertical="center"/>
    </xf>
    <xf numFmtId="0" fontId="8" fillId="0" borderId="0"/>
    <xf numFmtId="0" fontId="47" fillId="2" borderId="0" applyNumberFormat="0" applyBorder="0" applyAlignment="0" applyProtection="0">
      <alignment vertical="center"/>
    </xf>
    <xf numFmtId="0" fontId="60" fillId="0" borderId="0"/>
    <xf numFmtId="0" fontId="8" fillId="0" borderId="0"/>
    <xf numFmtId="0" fontId="13" fillId="0" borderId="0"/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/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412">
    <xf numFmtId="0" fontId="0" fillId="0" borderId="0" xfId="0">
      <alignment vertical="center"/>
    </xf>
    <xf numFmtId="0" fontId="3" fillId="5" borderId="2" xfId="3" applyFont="1" applyFill="1" applyBorder="1" applyAlignment="1">
      <alignment horizontal="center" vertical="center"/>
    </xf>
    <xf numFmtId="0" fontId="3" fillId="5" borderId="2" xfId="4" applyFont="1" applyFill="1" applyBorder="1" applyAlignment="1">
      <alignment horizontal="center" vertical="center"/>
    </xf>
    <xf numFmtId="0" fontId="3" fillId="5" borderId="2" xfId="5" applyFont="1" applyFill="1" applyBorder="1" applyAlignment="1">
      <alignment horizontal="center" vertical="center"/>
    </xf>
    <xf numFmtId="0" fontId="3" fillId="5" borderId="2" xfId="6" applyFont="1" applyFill="1" applyBorder="1" applyAlignment="1">
      <alignment horizontal="center" vertical="center"/>
    </xf>
    <xf numFmtId="0" fontId="5" fillId="0" borderId="0" xfId="7">
      <alignment vertical="center"/>
    </xf>
    <xf numFmtId="0" fontId="1" fillId="4" borderId="3" xfId="2" applyNumberFormat="1" applyBorder="1" applyAlignment="1">
      <alignment horizontal="center" vertical="center"/>
    </xf>
    <xf numFmtId="14" fontId="6" fillId="4" borderId="3" xfId="2" applyNumberFormat="1" applyFont="1" applyBorder="1" applyAlignment="1">
      <alignment horizontal="center" vertical="center"/>
    </xf>
    <xf numFmtId="0" fontId="6" fillId="4" borderId="3" xfId="2" applyNumberFormat="1" applyFont="1" applyBorder="1" applyAlignment="1">
      <alignment horizontal="center" vertical="center"/>
    </xf>
    <xf numFmtId="3" fontId="6" fillId="4" borderId="3" xfId="2" applyNumberFormat="1" applyFont="1" applyBorder="1" applyAlignment="1">
      <alignment vertical="center"/>
    </xf>
    <xf numFmtId="0" fontId="8" fillId="0" borderId="0" xfId="8">
      <alignment vertical="center"/>
    </xf>
    <xf numFmtId="0" fontId="8" fillId="0" borderId="4" xfId="8" applyBorder="1">
      <alignment vertical="center"/>
    </xf>
    <xf numFmtId="0" fontId="8" fillId="0" borderId="4" xfId="8" applyNumberFormat="1" applyBorder="1">
      <alignment vertical="center"/>
    </xf>
    <xf numFmtId="0" fontId="22" fillId="0" borderId="0" xfId="48" applyFont="1">
      <alignment vertical="center"/>
    </xf>
    <xf numFmtId="0" fontId="22" fillId="0" borderId="8" xfId="48" applyFont="1" applyBorder="1">
      <alignment vertical="center"/>
    </xf>
    <xf numFmtId="0" fontId="27" fillId="0" borderId="9" xfId="48" applyFont="1" applyBorder="1" applyAlignment="1">
      <alignment horizontal="center" vertical="center"/>
    </xf>
    <xf numFmtId="177" fontId="27" fillId="0" borderId="9" xfId="36" applyFont="1" applyBorder="1" applyAlignment="1">
      <alignment horizontal="left" vertical="center"/>
    </xf>
    <xf numFmtId="0" fontId="27" fillId="0" borderId="4" xfId="36" applyNumberFormat="1" applyFont="1" applyBorder="1" applyAlignment="1">
      <alignment horizontal="left" vertical="center"/>
    </xf>
    <xf numFmtId="0" fontId="27" fillId="0" borderId="4" xfId="48" applyNumberFormat="1" applyFont="1" applyFill="1" applyBorder="1" applyAlignment="1">
      <alignment horizontal="center" vertical="center"/>
    </xf>
    <xf numFmtId="0" fontId="27" fillId="0" borderId="9" xfId="36" applyNumberFormat="1" applyFont="1" applyBorder="1" applyAlignment="1">
      <alignment horizontal="left" vertical="center"/>
    </xf>
    <xf numFmtId="0" fontId="22" fillId="0" borderId="4" xfId="48" applyFont="1" applyBorder="1">
      <alignment vertical="center"/>
    </xf>
    <xf numFmtId="0" fontId="27" fillId="0" borderId="4" xfId="48" applyFont="1" applyBorder="1" applyAlignment="1">
      <alignment horizontal="center" vertical="center"/>
    </xf>
    <xf numFmtId="177" fontId="27" fillId="0" borderId="4" xfId="36" applyFont="1" applyBorder="1" applyAlignment="1">
      <alignment horizontal="left" vertical="center"/>
    </xf>
    <xf numFmtId="0" fontId="27" fillId="0" borderId="0" xfId="48" applyFont="1" applyAlignment="1">
      <alignment horizontal="center" vertical="center"/>
    </xf>
    <xf numFmtId="0" fontId="27" fillId="0" borderId="0" xfId="48" applyFont="1" applyAlignment="1">
      <alignment horizontal="left" vertical="center"/>
    </xf>
    <xf numFmtId="177" fontId="27" fillId="0" borderId="0" xfId="36" applyFont="1" applyAlignment="1">
      <alignment horizontal="left" vertical="center"/>
    </xf>
    <xf numFmtId="9" fontId="27" fillId="0" borderId="4" xfId="48" applyNumberFormat="1" applyFont="1" applyBorder="1" applyAlignment="1">
      <alignment horizontal="center" vertical="center"/>
    </xf>
    <xf numFmtId="0" fontId="28" fillId="0" borderId="0" xfId="48" applyFont="1" applyAlignment="1">
      <alignment horizontal="left" vertical="center"/>
    </xf>
    <xf numFmtId="0" fontId="29" fillId="0" borderId="0" xfId="48" applyFont="1">
      <alignment vertical="center"/>
    </xf>
    <xf numFmtId="177" fontId="22" fillId="0" borderId="0" xfId="36" quotePrefix="1" applyFont="1">
      <alignment vertical="center"/>
    </xf>
    <xf numFmtId="177" fontId="22" fillId="0" borderId="0" xfId="36" applyFont="1">
      <alignment vertical="center"/>
    </xf>
    <xf numFmtId="0" fontId="27" fillId="0" borderId="0" xfId="48" applyFont="1">
      <alignment vertical="center"/>
    </xf>
    <xf numFmtId="0" fontId="8" fillId="0" borderId="0" xfId="50" applyAlignment="1">
      <alignment vertical="center"/>
    </xf>
    <xf numFmtId="177" fontId="8" fillId="0" borderId="4" xfId="36" applyFont="1" applyBorder="1" applyAlignment="1">
      <alignment vertical="center"/>
    </xf>
    <xf numFmtId="0" fontId="32" fillId="0" borderId="0" xfId="50" quotePrefix="1" applyFont="1" applyAlignment="1">
      <alignment vertical="center"/>
    </xf>
    <xf numFmtId="0" fontId="8" fillId="0" borderId="4" xfId="50" applyBorder="1" applyAlignment="1">
      <alignment horizontal="center" vertical="center"/>
    </xf>
    <xf numFmtId="9" fontId="8" fillId="0" borderId="4" xfId="50" applyNumberFormat="1" applyBorder="1" applyAlignment="1">
      <alignment horizontal="center" vertical="center"/>
    </xf>
    <xf numFmtId="182" fontId="8" fillId="0" borderId="4" xfId="36" applyNumberFormat="1" applyFont="1" applyBorder="1" applyAlignment="1">
      <alignment horizontal="center" vertical="center"/>
    </xf>
    <xf numFmtId="0" fontId="8" fillId="0" borderId="4" xfId="35" applyNumberFormat="1" applyFont="1" applyBorder="1" applyAlignment="1">
      <alignment vertical="center"/>
    </xf>
    <xf numFmtId="0" fontId="8" fillId="0" borderId="4" xfId="36" applyNumberFormat="1" applyFont="1" applyBorder="1" applyAlignment="1">
      <alignment vertical="center"/>
    </xf>
    <xf numFmtId="0" fontId="31" fillId="0" borderId="0" xfId="50" applyFont="1" applyAlignment="1">
      <alignment vertical="center"/>
    </xf>
    <xf numFmtId="0" fontId="8" fillId="0" borderId="0" xfId="50" applyAlignment="1">
      <alignment horizontal="center" vertical="center"/>
    </xf>
    <xf numFmtId="0" fontId="34" fillId="0" borderId="0" xfId="50" applyFont="1" applyAlignment="1">
      <alignment horizontal="center" vertical="center"/>
    </xf>
    <xf numFmtId="0" fontId="30" fillId="0" borderId="0" xfId="50" applyFont="1" applyAlignment="1">
      <alignment horizontal="center" vertical="center"/>
    </xf>
    <xf numFmtId="0" fontId="2" fillId="0" borderId="0" xfId="50" applyFont="1" applyAlignment="1" applyProtection="1">
      <alignment horizontal="left" vertical="center"/>
      <protection locked="0"/>
    </xf>
    <xf numFmtId="0" fontId="2" fillId="0" borderId="0" xfId="50" applyFont="1" applyAlignment="1">
      <alignment vertical="center"/>
    </xf>
    <xf numFmtId="0" fontId="40" fillId="0" borderId="0" xfId="42" applyFont="1" applyAlignment="1">
      <alignment vertical="center"/>
    </xf>
    <xf numFmtId="0" fontId="22" fillId="0" borderId="0" xfId="42">
      <alignment vertical="center"/>
    </xf>
    <xf numFmtId="0" fontId="2" fillId="0" borderId="0" xfId="50" applyNumberFormat="1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8" fillId="0" borderId="4" xfId="8" applyBorder="1" applyAlignment="1">
      <alignment horizontal="center" vertical="center"/>
    </xf>
    <xf numFmtId="14" fontId="2" fillId="0" borderId="0" xfId="50" applyNumberFormat="1" applyFont="1" applyAlignment="1">
      <alignment horizontal="center" vertical="center"/>
    </xf>
    <xf numFmtId="183" fontId="2" fillId="0" borderId="0" xfId="50" applyNumberFormat="1" applyFont="1" applyAlignment="1">
      <alignment horizontal="center" vertical="center"/>
    </xf>
    <xf numFmtId="0" fontId="41" fillId="0" borderId="0" xfId="49" applyFont="1"/>
    <xf numFmtId="0" fontId="41" fillId="0" borderId="0" xfId="49" applyFont="1" applyFill="1" applyAlignment="1">
      <alignment horizontal="left" vertical="center"/>
    </xf>
    <xf numFmtId="0" fontId="41" fillId="0" borderId="0" xfId="49" applyFont="1" applyFill="1"/>
    <xf numFmtId="0" fontId="42" fillId="0" borderId="0" xfId="49" applyFont="1"/>
    <xf numFmtId="184" fontId="42" fillId="0" borderId="0" xfId="56" applyNumberFormat="1" applyFont="1" applyFill="1" applyBorder="1" applyAlignment="1"/>
    <xf numFmtId="0" fontId="42" fillId="0" borderId="0" xfId="64" applyNumberFormat="1" applyFont="1" applyFill="1" applyBorder="1" applyAlignment="1"/>
    <xf numFmtId="0" fontId="42" fillId="0" borderId="0" xfId="49" applyFont="1" applyFill="1"/>
    <xf numFmtId="0" fontId="42" fillId="0" borderId="0" xfId="49" applyFont="1" applyFill="1" applyBorder="1" applyAlignment="1">
      <alignment horizontal="left"/>
    </xf>
    <xf numFmtId="0" fontId="42" fillId="0" borderId="0" xfId="49" applyFont="1" applyFill="1" applyBorder="1" applyAlignment="1"/>
    <xf numFmtId="186" fontId="42" fillId="0" borderId="0" xfId="49" applyNumberFormat="1" applyFont="1"/>
    <xf numFmtId="0" fontId="45" fillId="0" borderId="0" xfId="49" applyNumberFormat="1" applyFont="1" applyFill="1" applyBorder="1" applyAlignment="1">
      <alignment horizontal="left" wrapText="1"/>
    </xf>
    <xf numFmtId="184" fontId="45" fillId="0" borderId="0" xfId="56" applyNumberFormat="1" applyFont="1" applyFill="1" applyBorder="1" applyAlignment="1"/>
    <xf numFmtId="0" fontId="45" fillId="0" borderId="0" xfId="56" applyNumberFormat="1" applyFont="1" applyFill="1" applyBorder="1" applyAlignment="1"/>
    <xf numFmtId="185" fontId="45" fillId="0" borderId="0" xfId="49" applyNumberFormat="1" applyFont="1" applyFill="1" applyBorder="1" applyAlignment="1"/>
    <xf numFmtId="0" fontId="46" fillId="9" borderId="13" xfId="0" applyFont="1" applyFill="1" applyBorder="1" applyAlignment="1">
      <alignment horizontal="center"/>
    </xf>
    <xf numFmtId="0" fontId="8" fillId="0" borderId="0" xfId="0" applyFont="1" applyFill="1" applyBorder="1">
      <alignment vertical="center"/>
    </xf>
    <xf numFmtId="0" fontId="8" fillId="0" borderId="14" xfId="0" applyFont="1" applyFill="1" applyBorder="1">
      <alignment vertical="center"/>
    </xf>
    <xf numFmtId="177" fontId="8" fillId="0" borderId="0" xfId="1" applyFont="1" applyFill="1" applyBorder="1">
      <alignment vertical="center"/>
    </xf>
    <xf numFmtId="177" fontId="8" fillId="0" borderId="14" xfId="1" applyFont="1" applyFill="1" applyBorder="1">
      <alignment vertical="center"/>
    </xf>
    <xf numFmtId="0" fontId="49" fillId="0" borderId="0" xfId="0" applyFont="1" applyAlignment="1">
      <alignment vertical="center"/>
    </xf>
    <xf numFmtId="0" fontId="50" fillId="5" borderId="15" xfId="0" applyFont="1" applyFill="1" applyBorder="1" applyAlignment="1">
      <alignment horizontal="center" vertical="center"/>
    </xf>
    <xf numFmtId="0" fontId="50" fillId="5" borderId="3" xfId="0" applyFont="1" applyFill="1" applyBorder="1" applyAlignment="1">
      <alignment horizontal="center" vertical="center"/>
    </xf>
    <xf numFmtId="0" fontId="50" fillId="5" borderId="16" xfId="0" applyFont="1" applyFill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38" fontId="6" fillId="0" borderId="15" xfId="0" applyNumberFormat="1" applyFont="1" applyBorder="1" applyAlignment="1">
      <alignment vertical="center"/>
    </xf>
    <xf numFmtId="38" fontId="6" fillId="0" borderId="17" xfId="0" applyNumberFormat="1" applyFont="1" applyBorder="1" applyAlignment="1">
      <alignment vertical="center"/>
    </xf>
    <xf numFmtId="14" fontId="6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38" fontId="6" fillId="0" borderId="18" xfId="0" applyNumberFormat="1" applyFont="1" applyBorder="1" applyAlignment="1">
      <alignment vertical="center"/>
    </xf>
    <xf numFmtId="38" fontId="6" fillId="0" borderId="19" xfId="0" applyNumberFormat="1" applyFont="1" applyBorder="1" applyAlignment="1">
      <alignment vertical="center"/>
    </xf>
    <xf numFmtId="0" fontId="52" fillId="0" borderId="0" xfId="0" applyFont="1" applyFill="1" applyBorder="1" applyAlignment="1" applyProtection="1">
      <alignment vertical="center"/>
      <protection locked="0"/>
    </xf>
    <xf numFmtId="0" fontId="53" fillId="0" borderId="0" xfId="0" applyFont="1">
      <alignment vertical="center"/>
    </xf>
    <xf numFmtId="0" fontId="53" fillId="0" borderId="0" xfId="0" applyFont="1" applyProtection="1">
      <alignment vertical="center"/>
      <protection locked="0"/>
    </xf>
    <xf numFmtId="0" fontId="53" fillId="0" borderId="0" xfId="0" applyFont="1" applyAlignment="1" applyProtection="1">
      <alignment horizontal="center"/>
      <protection locked="0"/>
    </xf>
    <xf numFmtId="0" fontId="54" fillId="0" borderId="20" xfId="0" applyFont="1" applyFill="1" applyBorder="1" applyProtection="1">
      <alignment vertical="center"/>
      <protection locked="0"/>
    </xf>
    <xf numFmtId="6" fontId="49" fillId="7" borderId="21" xfId="0" applyNumberFormat="1" applyFont="1" applyFill="1" applyBorder="1" applyAlignment="1" applyProtection="1">
      <alignment horizontal="center"/>
      <protection locked="0"/>
    </xf>
    <xf numFmtId="0" fontId="53" fillId="0" borderId="22" xfId="0" applyFont="1" applyFill="1" applyBorder="1" applyAlignment="1" applyProtection="1">
      <alignment horizontal="center"/>
      <protection locked="0"/>
    </xf>
    <xf numFmtId="0" fontId="53" fillId="0" borderId="22" xfId="0" applyFont="1" applyFill="1" applyBorder="1" applyProtection="1">
      <alignment vertical="center"/>
      <protection locked="0"/>
    </xf>
    <xf numFmtId="0" fontId="53" fillId="0" borderId="23" xfId="0" applyFont="1" applyFill="1" applyBorder="1" applyProtection="1">
      <alignment vertical="center"/>
      <protection locked="0"/>
    </xf>
    <xf numFmtId="0" fontId="49" fillId="0" borderId="24" xfId="0" applyFont="1" applyFill="1" applyBorder="1" applyProtection="1">
      <alignment vertical="center"/>
      <protection locked="0"/>
    </xf>
    <xf numFmtId="0" fontId="53" fillId="0" borderId="25" xfId="0" applyFont="1" applyFill="1" applyBorder="1" applyProtection="1">
      <alignment vertical="center"/>
      <protection locked="0"/>
    </xf>
    <xf numFmtId="187" fontId="53" fillId="0" borderId="25" xfId="0" applyNumberFormat="1" applyFont="1" applyFill="1" applyBorder="1" applyProtection="1">
      <alignment vertic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54" fillId="0" borderId="26" xfId="0" applyFont="1" applyFill="1" applyBorder="1" applyAlignment="1" applyProtection="1">
      <alignment horizontal="center"/>
      <protection locked="0"/>
    </xf>
    <xf numFmtId="0" fontId="54" fillId="0" borderId="27" xfId="0" applyFont="1" applyFill="1" applyBorder="1" applyProtection="1">
      <alignment vertical="center"/>
      <protection locked="0"/>
    </xf>
    <xf numFmtId="0" fontId="49" fillId="0" borderId="28" xfId="0" applyFont="1" applyFill="1" applyBorder="1" applyProtection="1">
      <alignment vertical="center"/>
      <protection locked="0"/>
    </xf>
    <xf numFmtId="6" fontId="49" fillId="7" borderId="29" xfId="0" applyNumberFormat="1" applyFont="1" applyFill="1" applyBorder="1" applyProtection="1">
      <alignment vertical="center"/>
      <protection locked="0"/>
    </xf>
    <xf numFmtId="0" fontId="49" fillId="0" borderId="28" xfId="0" applyFont="1" applyFill="1" applyBorder="1" applyAlignment="1" applyProtection="1">
      <alignment horizontal="center"/>
      <protection locked="0"/>
    </xf>
    <xf numFmtId="0" fontId="49" fillId="7" borderId="29" xfId="0" applyNumberFormat="1" applyFont="1" applyFill="1" applyBorder="1" applyAlignment="1" applyProtection="1">
      <alignment horizontal="center"/>
      <protection locked="0"/>
    </xf>
    <xf numFmtId="0" fontId="49" fillId="0" borderId="28" xfId="0" applyFont="1" applyFill="1" applyBorder="1" applyAlignment="1" applyProtection="1">
      <alignment horizontal="left" indent="1"/>
      <protection locked="0"/>
    </xf>
    <xf numFmtId="6" fontId="49" fillId="0" borderId="30" xfId="0" applyNumberFormat="1" applyFont="1" applyFill="1" applyBorder="1" applyProtection="1">
      <alignment vertical="center"/>
    </xf>
    <xf numFmtId="0" fontId="49" fillId="0" borderId="31" xfId="0" applyFont="1" applyFill="1" applyBorder="1" applyAlignment="1" applyProtection="1">
      <alignment horizontal="center"/>
      <protection locked="0"/>
    </xf>
    <xf numFmtId="6" fontId="49" fillId="7" borderId="32" xfId="0" applyNumberFormat="1" applyFont="1" applyFill="1" applyBorder="1" applyProtection="1">
      <alignment vertical="center"/>
      <protection locked="0"/>
    </xf>
    <xf numFmtId="0" fontId="49" fillId="7" borderId="32" xfId="0" applyFont="1" applyFill="1" applyBorder="1" applyAlignment="1" applyProtection="1">
      <alignment horizontal="center"/>
      <protection locked="0"/>
    </xf>
    <xf numFmtId="0" fontId="49" fillId="0" borderId="31" xfId="0" applyFont="1" applyFill="1" applyBorder="1" applyAlignment="1" applyProtection="1">
      <alignment horizontal="left" indent="1"/>
      <protection locked="0"/>
    </xf>
    <xf numFmtId="6" fontId="49" fillId="0" borderId="33" xfId="0" applyNumberFormat="1" applyFont="1" applyFill="1" applyBorder="1" applyProtection="1">
      <alignment vertical="center"/>
    </xf>
    <xf numFmtId="0" fontId="54" fillId="0" borderId="34" xfId="0" applyFont="1" applyFill="1" applyBorder="1" applyProtection="1">
      <alignment vertical="center"/>
      <protection locked="0"/>
    </xf>
    <xf numFmtId="0" fontId="49" fillId="0" borderId="31" xfId="0" applyFont="1" applyFill="1" applyBorder="1" applyProtection="1">
      <alignment vertical="center"/>
      <protection locked="0"/>
    </xf>
    <xf numFmtId="49" fontId="49" fillId="7" borderId="32" xfId="0" applyNumberFormat="1" applyFont="1" applyFill="1" applyBorder="1" applyAlignment="1" applyProtection="1">
      <alignment horizontal="center"/>
      <protection locked="0"/>
    </xf>
    <xf numFmtId="0" fontId="49" fillId="0" borderId="27" xfId="0" applyFont="1" applyFill="1" applyBorder="1" applyProtection="1">
      <alignment vertical="center"/>
      <protection locked="0"/>
    </xf>
    <xf numFmtId="0" fontId="49" fillId="0" borderId="31" xfId="0" applyFont="1" applyFill="1" applyBorder="1" applyAlignment="1" applyProtection="1">
      <alignment horizontal="left"/>
      <protection locked="0"/>
    </xf>
    <xf numFmtId="0" fontId="54" fillId="0" borderId="35" xfId="0" applyFont="1" applyFill="1" applyBorder="1" applyProtection="1">
      <alignment vertical="center"/>
      <protection locked="0"/>
    </xf>
    <xf numFmtId="6" fontId="49" fillId="7" borderId="36" xfId="0" applyNumberFormat="1" applyFont="1" applyFill="1" applyBorder="1" applyProtection="1">
      <alignment vertical="center"/>
      <protection locked="0"/>
    </xf>
    <xf numFmtId="0" fontId="49" fillId="0" borderId="37" xfId="0" applyFont="1" applyFill="1" applyBorder="1" applyAlignment="1" applyProtection="1">
      <alignment horizontal="center"/>
      <protection locked="0"/>
    </xf>
    <xf numFmtId="0" fontId="49" fillId="7" borderId="36" xfId="0" applyFont="1" applyFill="1" applyBorder="1" applyAlignment="1" applyProtection="1">
      <alignment horizontal="center"/>
      <protection locked="0"/>
    </xf>
    <xf numFmtId="0" fontId="49" fillId="0" borderId="37" xfId="0" applyFont="1" applyFill="1" applyBorder="1" applyAlignment="1" applyProtection="1">
      <alignment horizontal="left" indent="1"/>
      <protection locked="0"/>
    </xf>
    <xf numFmtId="6" fontId="49" fillId="0" borderId="38" xfId="0" applyNumberFormat="1" applyFont="1" applyFill="1" applyBorder="1" applyProtection="1">
      <alignment vertical="center"/>
    </xf>
    <xf numFmtId="0" fontId="53" fillId="0" borderId="20" xfId="0" applyFont="1" applyBorder="1" applyAlignment="1" applyProtection="1">
      <alignment vertical="center"/>
      <protection locked="0"/>
    </xf>
    <xf numFmtId="0" fontId="53" fillId="0" borderId="22" xfId="0" applyFont="1" applyBorder="1" applyAlignment="1" applyProtection="1">
      <alignment vertical="center"/>
      <protection locked="0"/>
    </xf>
    <xf numFmtId="0" fontId="55" fillId="10" borderId="22" xfId="0" applyFont="1" applyFill="1" applyBorder="1" applyAlignment="1" applyProtection="1">
      <alignment horizontal="left" vertical="center"/>
    </xf>
    <xf numFmtId="0" fontId="56" fillId="10" borderId="22" xfId="0" applyFont="1" applyFill="1" applyBorder="1" applyAlignment="1" applyProtection="1">
      <alignment horizontal="center" vertical="center"/>
      <protection locked="0"/>
    </xf>
    <xf numFmtId="0" fontId="56" fillId="10" borderId="22" xfId="0" applyFont="1" applyFill="1" applyBorder="1" applyAlignment="1" applyProtection="1">
      <alignment vertical="center"/>
      <protection locked="0"/>
    </xf>
    <xf numFmtId="6" fontId="54" fillId="8" borderId="23" xfId="0" applyNumberFormat="1" applyFont="1" applyFill="1" applyBorder="1" applyAlignment="1" applyProtection="1">
      <alignment vertical="center"/>
    </xf>
    <xf numFmtId="0" fontId="53" fillId="0" borderId="24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5" fillId="10" borderId="25" xfId="0" applyFont="1" applyFill="1" applyBorder="1" applyAlignment="1" applyProtection="1">
      <alignment horizontal="left" vertical="center"/>
    </xf>
    <xf numFmtId="0" fontId="56" fillId="10" borderId="25" xfId="0" applyFont="1" applyFill="1" applyBorder="1" applyAlignment="1" applyProtection="1">
      <alignment horizontal="center" vertical="center"/>
      <protection locked="0"/>
    </xf>
    <xf numFmtId="0" fontId="56" fillId="10" borderId="25" xfId="0" applyFont="1" applyFill="1" applyBorder="1" applyAlignment="1" applyProtection="1">
      <alignment vertical="center"/>
      <protection locked="0"/>
    </xf>
    <xf numFmtId="6" fontId="54" fillId="8" borderId="26" xfId="0" applyNumberFormat="1" applyFont="1" applyFill="1" applyBorder="1" applyAlignment="1" applyProtection="1">
      <alignment vertical="center"/>
    </xf>
    <xf numFmtId="0" fontId="53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177" fontId="0" fillId="0" borderId="4" xfId="1" applyFont="1" applyBorder="1">
      <alignment vertical="center"/>
    </xf>
    <xf numFmtId="0" fontId="8" fillId="8" borderId="4" xfId="43" applyFill="1" applyBorder="1" applyAlignment="1">
      <alignment horizontal="center" vertical="center"/>
    </xf>
    <xf numFmtId="14" fontId="8" fillId="8" borderId="4" xfId="43" applyNumberFormat="1" applyFill="1" applyBorder="1" applyAlignment="1">
      <alignment horizontal="center" vertical="center"/>
    </xf>
    <xf numFmtId="0" fontId="8" fillId="0" borderId="0" xfId="43" applyAlignment="1">
      <alignment vertical="center"/>
    </xf>
    <xf numFmtId="0" fontId="8" fillId="0" borderId="4" xfId="43" applyBorder="1" applyAlignment="1">
      <alignment horizontal="center" vertical="center"/>
    </xf>
    <xf numFmtId="14" fontId="8" fillId="0" borderId="4" xfId="43" applyNumberFormat="1" applyBorder="1" applyAlignment="1">
      <alignment horizontal="center" vertical="center"/>
    </xf>
    <xf numFmtId="0" fontId="8" fillId="0" borderId="0" xfId="43" applyAlignment="1">
      <alignment horizontal="center" vertical="center"/>
    </xf>
    <xf numFmtId="0" fontId="8" fillId="0" borderId="42" xfId="70" applyFont="1" applyBorder="1" applyAlignment="1">
      <alignment horizontal="center"/>
    </xf>
    <xf numFmtId="0" fontId="8" fillId="0" borderId="0" xfId="70"/>
    <xf numFmtId="0" fontId="8" fillId="0" borderId="9" xfId="70" applyFont="1" applyBorder="1" applyAlignment="1">
      <alignment horizontal="center"/>
    </xf>
    <xf numFmtId="188" fontId="8" fillId="0" borderId="9" xfId="70" applyNumberFormat="1" applyFont="1" applyBorder="1" applyAlignment="1">
      <alignment horizontal="center"/>
    </xf>
    <xf numFmtId="177" fontId="8" fillId="0" borderId="9" xfId="56" applyFont="1" applyBorder="1" applyAlignment="1">
      <alignment horizontal="center"/>
    </xf>
    <xf numFmtId="0" fontId="8" fillId="0" borderId="4" xfId="70" applyFont="1" applyBorder="1" applyAlignment="1">
      <alignment horizontal="center"/>
    </xf>
    <xf numFmtId="188" fontId="8" fillId="0" borderId="4" xfId="70" applyNumberFormat="1" applyFont="1" applyBorder="1" applyAlignment="1">
      <alignment horizontal="center"/>
    </xf>
    <xf numFmtId="177" fontId="8" fillId="0" borderId="4" xfId="56" applyFont="1" applyBorder="1" applyAlignment="1">
      <alignment horizontal="center"/>
    </xf>
    <xf numFmtId="0" fontId="59" fillId="12" borderId="4" xfId="50" applyFont="1" applyFill="1" applyBorder="1" applyAlignment="1">
      <alignment horizontal="left" vertical="center"/>
    </xf>
    <xf numFmtId="0" fontId="59" fillId="12" borderId="4" xfId="50" applyFont="1" applyFill="1" applyBorder="1" applyAlignment="1">
      <alignment horizontal="center" vertical="center"/>
    </xf>
    <xf numFmtId="0" fontId="61" fillId="0" borderId="0" xfId="72" applyFont="1" applyProtection="1">
      <protection locked="0"/>
    </xf>
    <xf numFmtId="0" fontId="61" fillId="13" borderId="0" xfId="72" applyFont="1" applyFill="1" applyProtection="1">
      <protection locked="0"/>
    </xf>
    <xf numFmtId="0" fontId="60" fillId="0" borderId="0" xfId="73" applyFont="1" applyProtection="1">
      <protection locked="0"/>
    </xf>
    <xf numFmtId="0" fontId="62" fillId="0" borderId="0" xfId="72" applyFont="1" applyProtection="1">
      <protection locked="0"/>
    </xf>
    <xf numFmtId="20" fontId="62" fillId="0" borderId="0" xfId="72" applyNumberFormat="1" applyFont="1" applyProtection="1">
      <protection locked="0"/>
    </xf>
    <xf numFmtId="0" fontId="34" fillId="0" borderId="0" xfId="50" applyFont="1" applyAlignment="1">
      <alignment horizontal="center" vertical="center"/>
    </xf>
    <xf numFmtId="0" fontId="64" fillId="0" borderId="0" xfId="65" applyFont="1" applyAlignment="1">
      <alignment horizontal="center" vertical="center"/>
    </xf>
    <xf numFmtId="0" fontId="65" fillId="0" borderId="0" xfId="0" applyFont="1">
      <alignment vertical="center"/>
    </xf>
    <xf numFmtId="0" fontId="66" fillId="0" borderId="0" xfId="0" applyFont="1" applyFill="1" applyAlignment="1">
      <alignment horizontal="center" vertical="center"/>
    </xf>
    <xf numFmtId="0" fontId="67" fillId="0" borderId="0" xfId="0" applyFont="1" applyFill="1" applyAlignment="1">
      <alignment horizontal="center" vertical="center"/>
    </xf>
    <xf numFmtId="0" fontId="68" fillId="0" borderId="0" xfId="0" applyFont="1" applyFill="1" applyAlignment="1">
      <alignment horizontal="center" vertical="center"/>
    </xf>
    <xf numFmtId="0" fontId="69" fillId="0" borderId="0" xfId="0" applyFont="1" applyFill="1" applyAlignment="1">
      <alignment horizontal="center" vertical="center"/>
    </xf>
    <xf numFmtId="0" fontId="70" fillId="0" borderId="0" xfId="0" applyFont="1" applyFill="1" applyAlignment="1">
      <alignment horizontal="center" vertical="center"/>
    </xf>
    <xf numFmtId="0" fontId="71" fillId="0" borderId="0" xfId="0" applyFont="1" applyFill="1" applyAlignment="1">
      <alignment horizontal="center" vertical="center"/>
    </xf>
    <xf numFmtId="0" fontId="66" fillId="14" borderId="45" xfId="0" applyFont="1" applyFill="1" applyBorder="1" applyAlignment="1">
      <alignment horizontal="center" vertical="center"/>
    </xf>
    <xf numFmtId="0" fontId="69" fillId="14" borderId="46" xfId="0" applyFont="1" applyFill="1" applyBorder="1" applyAlignment="1">
      <alignment horizontal="center" vertical="center"/>
    </xf>
    <xf numFmtId="0" fontId="69" fillId="14" borderId="47" xfId="0" applyFont="1" applyFill="1" applyBorder="1" applyAlignment="1">
      <alignment horizontal="center" vertical="center"/>
    </xf>
    <xf numFmtId="0" fontId="69" fillId="14" borderId="48" xfId="0" applyFont="1" applyFill="1" applyBorder="1" applyAlignment="1">
      <alignment horizontal="center" vertical="center"/>
    </xf>
    <xf numFmtId="0" fontId="69" fillId="14" borderId="49" xfId="0" applyFont="1" applyFill="1" applyBorder="1" applyAlignment="1">
      <alignment horizontal="center" vertical="center"/>
    </xf>
    <xf numFmtId="0" fontId="66" fillId="15" borderId="52" xfId="0" applyFont="1" applyFill="1" applyBorder="1" applyAlignment="1">
      <alignment horizontal="center" vertical="center"/>
    </xf>
    <xf numFmtId="0" fontId="69" fillId="0" borderId="53" xfId="0" applyFont="1" applyFill="1" applyBorder="1" applyAlignment="1">
      <alignment horizontal="center" vertical="center"/>
    </xf>
    <xf numFmtId="0" fontId="69" fillId="0" borderId="54" xfId="0" applyFont="1" applyFill="1" applyBorder="1" applyAlignment="1">
      <alignment horizontal="center" vertical="center"/>
    </xf>
    <xf numFmtId="189" fontId="69" fillId="0" borderId="55" xfId="0" applyNumberFormat="1" applyFont="1" applyFill="1" applyBorder="1" applyAlignment="1">
      <alignment horizontal="right" vertical="center"/>
    </xf>
    <xf numFmtId="0" fontId="66" fillId="15" borderId="58" xfId="0" applyFont="1" applyFill="1" applyBorder="1" applyAlignment="1">
      <alignment horizontal="center" vertical="center"/>
    </xf>
    <xf numFmtId="0" fontId="69" fillId="0" borderId="59" xfId="0" applyFont="1" applyFill="1" applyBorder="1" applyAlignment="1">
      <alignment horizontal="center" vertical="center"/>
    </xf>
    <xf numFmtId="0" fontId="69" fillId="0" borderId="60" xfId="0" applyFont="1" applyFill="1" applyBorder="1" applyAlignment="1">
      <alignment horizontal="center" vertical="center"/>
    </xf>
    <xf numFmtId="0" fontId="69" fillId="0" borderId="61" xfId="0" applyFont="1" applyFill="1" applyBorder="1" applyAlignment="1">
      <alignment horizontal="center" vertical="center"/>
    </xf>
    <xf numFmtId="189" fontId="69" fillId="0" borderId="62" xfId="0" applyNumberFormat="1" applyFont="1" applyFill="1" applyBorder="1" applyAlignment="1">
      <alignment horizontal="right" vertical="center"/>
    </xf>
    <xf numFmtId="0" fontId="69" fillId="15" borderId="64" xfId="0" applyFont="1" applyFill="1" applyBorder="1" applyAlignment="1">
      <alignment horizontal="center" vertical="center"/>
    </xf>
    <xf numFmtId="0" fontId="69" fillId="0" borderId="65" xfId="0" applyFont="1" applyFill="1" applyBorder="1" applyAlignment="1">
      <alignment horizontal="center" vertical="center"/>
    </xf>
    <xf numFmtId="0" fontId="69" fillId="0" borderId="66" xfId="0" applyFont="1" applyFill="1" applyBorder="1" applyAlignment="1">
      <alignment horizontal="center" vertical="center"/>
    </xf>
    <xf numFmtId="0" fontId="69" fillId="0" borderId="67" xfId="0" applyFont="1" applyFill="1" applyBorder="1" applyAlignment="1">
      <alignment horizontal="center" vertical="center"/>
    </xf>
    <xf numFmtId="189" fontId="69" fillId="0" borderId="68" xfId="0" applyNumberFormat="1" applyFont="1" applyFill="1" applyBorder="1" applyAlignment="1">
      <alignment horizontal="right" vertical="center"/>
    </xf>
    <xf numFmtId="0" fontId="66" fillId="15" borderId="70" xfId="0" applyFont="1" applyFill="1" applyBorder="1" applyAlignment="1">
      <alignment horizontal="center" vertical="center"/>
    </xf>
    <xf numFmtId="0" fontId="69" fillId="0" borderId="71" xfId="0" applyFont="1" applyFill="1" applyBorder="1" applyAlignment="1">
      <alignment horizontal="center" vertical="center"/>
    </xf>
    <xf numFmtId="0" fontId="69" fillId="0" borderId="72" xfId="0" applyFont="1" applyFill="1" applyBorder="1" applyAlignment="1">
      <alignment horizontal="center" vertical="center"/>
    </xf>
    <xf numFmtId="189" fontId="69" fillId="0" borderId="73" xfId="0" applyNumberFormat="1" applyFont="1" applyFill="1" applyBorder="1" applyAlignment="1">
      <alignment horizontal="right" vertical="center"/>
    </xf>
    <xf numFmtId="0" fontId="66" fillId="15" borderId="74" xfId="0" applyFont="1" applyFill="1" applyBorder="1" applyAlignment="1">
      <alignment horizontal="center" vertical="center"/>
    </xf>
    <xf numFmtId="0" fontId="69" fillId="0" borderId="75" xfId="0" applyFont="1" applyFill="1" applyBorder="1" applyAlignment="1">
      <alignment horizontal="center" vertical="center"/>
    </xf>
    <xf numFmtId="0" fontId="69" fillId="0" borderId="76" xfId="0" applyFont="1" applyFill="1" applyBorder="1" applyAlignment="1">
      <alignment horizontal="center" vertical="center"/>
    </xf>
    <xf numFmtId="189" fontId="69" fillId="0" borderId="77" xfId="0" applyNumberFormat="1" applyFont="1" applyFill="1" applyBorder="1" applyAlignment="1">
      <alignment horizontal="right" vertical="center"/>
    </xf>
    <xf numFmtId="0" fontId="69" fillId="15" borderId="80" xfId="0" applyFont="1" applyFill="1" applyBorder="1" applyAlignment="1">
      <alignment horizontal="center" vertical="center"/>
    </xf>
    <xf numFmtId="0" fontId="69" fillId="0" borderId="81" xfId="0" applyFont="1" applyFill="1" applyBorder="1" applyAlignment="1">
      <alignment horizontal="center" vertical="center"/>
    </xf>
    <xf numFmtId="0" fontId="69" fillId="0" borderId="82" xfId="0" applyFont="1" applyFill="1" applyBorder="1" applyAlignment="1">
      <alignment horizontal="center" vertical="center"/>
    </xf>
    <xf numFmtId="0" fontId="69" fillId="0" borderId="83" xfId="0" applyFont="1" applyFill="1" applyBorder="1" applyAlignment="1">
      <alignment horizontal="center" vertical="center"/>
    </xf>
    <xf numFmtId="189" fontId="69" fillId="0" borderId="84" xfId="0" applyNumberFormat="1" applyFont="1" applyFill="1" applyBorder="1" applyAlignment="1">
      <alignment horizontal="right" vertical="center"/>
    </xf>
    <xf numFmtId="0" fontId="69" fillId="15" borderId="87" xfId="0" applyFont="1" applyFill="1" applyBorder="1" applyAlignment="1">
      <alignment horizontal="center" vertical="center"/>
    </xf>
    <xf numFmtId="0" fontId="69" fillId="0" borderId="88" xfId="0" applyFont="1" applyFill="1" applyBorder="1" applyAlignment="1">
      <alignment horizontal="center" vertical="center"/>
    </xf>
    <xf numFmtId="0" fontId="69" fillId="0" borderId="89" xfId="0" applyFont="1" applyFill="1" applyBorder="1" applyAlignment="1">
      <alignment horizontal="center" vertical="center"/>
    </xf>
    <xf numFmtId="0" fontId="69" fillId="0" borderId="90" xfId="0" applyFont="1" applyFill="1" applyBorder="1" applyAlignment="1">
      <alignment horizontal="center" vertical="center"/>
    </xf>
    <xf numFmtId="189" fontId="69" fillId="0" borderId="91" xfId="0" applyNumberFormat="1" applyFont="1" applyFill="1" applyBorder="1" applyAlignment="1">
      <alignment horizontal="right" vertical="center"/>
    </xf>
    <xf numFmtId="0" fontId="66" fillId="0" borderId="0" xfId="0" applyFont="1" applyFill="1" applyBorder="1" applyAlignment="1">
      <alignment horizontal="center" vertical="center"/>
    </xf>
    <xf numFmtId="0" fontId="71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72" fillId="0" borderId="0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45" fillId="0" borderId="4" xfId="49" applyNumberFormat="1" applyFont="1" applyFill="1" applyBorder="1" applyAlignment="1">
      <alignment horizontal="left" wrapText="1"/>
    </xf>
    <xf numFmtId="184" fontId="45" fillId="0" borderId="4" xfId="56" applyNumberFormat="1" applyFont="1" applyFill="1" applyBorder="1" applyAlignment="1"/>
    <xf numFmtId="0" fontId="45" fillId="0" borderId="4" xfId="56" applyNumberFormat="1" applyFont="1" applyFill="1" applyBorder="1" applyAlignment="1"/>
    <xf numFmtId="185" fontId="45" fillId="0" borderId="4" xfId="49" applyNumberFormat="1" applyFont="1" applyFill="1" applyBorder="1" applyAlignment="1"/>
    <xf numFmtId="0" fontId="73" fillId="12" borderId="4" xfId="50" applyFont="1" applyFill="1" applyBorder="1" applyAlignment="1">
      <alignment horizontal="center" vertical="center"/>
    </xf>
    <xf numFmtId="0" fontId="74" fillId="12" borderId="4" xfId="50" applyFont="1" applyFill="1" applyBorder="1" applyAlignment="1">
      <alignment horizontal="center" vertical="center"/>
    </xf>
    <xf numFmtId="0" fontId="8" fillId="0" borderId="0" xfId="79">
      <alignment vertical="center"/>
    </xf>
    <xf numFmtId="0" fontId="8" fillId="0" borderId="0" xfId="79" applyFont="1" applyFill="1" applyBorder="1">
      <alignment vertical="center"/>
    </xf>
    <xf numFmtId="0" fontId="76" fillId="0" borderId="10" xfId="79" applyFont="1" applyFill="1" applyBorder="1" applyAlignment="1">
      <alignment horizontal="center" vertical="center"/>
    </xf>
    <xf numFmtId="0" fontId="76" fillId="0" borderId="9" xfId="79" applyFont="1" applyFill="1" applyBorder="1" applyAlignment="1">
      <alignment horizontal="center" vertical="center"/>
    </xf>
    <xf numFmtId="0" fontId="76" fillId="0" borderId="97" xfId="79" applyFont="1" applyFill="1" applyBorder="1" applyAlignment="1">
      <alignment horizontal="center" vertical="center"/>
    </xf>
    <xf numFmtId="0" fontId="8" fillId="0" borderId="43" xfId="79" applyFont="1" applyBorder="1" applyAlignment="1">
      <alignment horizontal="center" vertical="center"/>
    </xf>
    <xf numFmtId="177" fontId="8" fillId="0" borderId="4" xfId="36" applyFont="1" applyBorder="1">
      <alignment vertical="center"/>
    </xf>
    <xf numFmtId="177" fontId="8" fillId="0" borderId="44" xfId="36" applyFont="1" applyBorder="1">
      <alignment vertical="center"/>
    </xf>
    <xf numFmtId="177" fontId="8" fillId="0" borderId="0" xfId="36" applyFont="1" applyFill="1" applyBorder="1">
      <alignment vertical="center"/>
    </xf>
    <xf numFmtId="0" fontId="76" fillId="16" borderId="4" xfId="42" applyFont="1" applyFill="1" applyBorder="1" applyAlignment="1">
      <alignment horizontal="center" vertical="center"/>
    </xf>
    <xf numFmtId="0" fontId="8" fillId="0" borderId="4" xfId="42" applyFont="1" applyBorder="1" applyAlignment="1">
      <alignment horizontal="center" vertical="center"/>
    </xf>
    <xf numFmtId="177" fontId="8" fillId="0" borderId="4" xfId="36" applyFont="1" applyFill="1" applyBorder="1">
      <alignment vertical="center"/>
    </xf>
    <xf numFmtId="0" fontId="8" fillId="0" borderId="98" xfId="79" applyFont="1" applyBorder="1" applyAlignment="1">
      <alignment horizontal="center" vertical="center"/>
    </xf>
    <xf numFmtId="177" fontId="8" fillId="0" borderId="40" xfId="36" applyFont="1" applyBorder="1">
      <alignment vertical="center"/>
    </xf>
    <xf numFmtId="177" fontId="8" fillId="0" borderId="99" xfId="36" applyFont="1" applyBorder="1">
      <alignment vertical="center"/>
    </xf>
    <xf numFmtId="0" fontId="78" fillId="0" borderId="0" xfId="79" applyFont="1" applyAlignment="1">
      <alignment horizontal="justify" vertical="center"/>
    </xf>
    <xf numFmtId="190" fontId="79" fillId="0" borderId="100" xfId="43" applyNumberFormat="1" applyFont="1" applyBorder="1" applyAlignment="1">
      <alignment horizontal="left" vertical="center" wrapText="1"/>
    </xf>
    <xf numFmtId="0" fontId="80" fillId="0" borderId="0" xfId="42" applyFont="1">
      <alignment vertical="center"/>
    </xf>
    <xf numFmtId="0" fontId="79" fillId="0" borderId="101" xfId="43" applyFont="1" applyBorder="1" applyAlignment="1">
      <alignment horizontal="left" vertical="center" wrapText="1"/>
    </xf>
    <xf numFmtId="0" fontId="81" fillId="0" borderId="101" xfId="43" applyFont="1" applyBorder="1" applyAlignment="1">
      <alignment horizontal="center" vertical="center"/>
    </xf>
    <xf numFmtId="0" fontId="82" fillId="0" borderId="102" xfId="43" applyFont="1" applyBorder="1" applyAlignment="1">
      <alignment horizontal="right"/>
    </xf>
    <xf numFmtId="14" fontId="84" fillId="0" borderId="0" xfId="45" applyNumberFormat="1" applyFont="1" applyAlignment="1">
      <alignment vertical="center"/>
    </xf>
    <xf numFmtId="0" fontId="84" fillId="0" borderId="0" xfId="45" applyNumberFormat="1" applyFont="1" applyAlignment="1">
      <alignment vertical="center"/>
    </xf>
    <xf numFmtId="0" fontId="84" fillId="0" borderId="0" xfId="7" applyNumberFormat="1" applyFont="1" applyAlignment="1">
      <alignment vertical="center"/>
    </xf>
    <xf numFmtId="0" fontId="84" fillId="0" borderId="0" xfId="45" applyNumberFormat="1" applyFont="1" applyFill="1" applyBorder="1" applyAlignment="1">
      <alignment horizontal="center" vertical="center"/>
    </xf>
    <xf numFmtId="14" fontId="84" fillId="0" borderId="0" xfId="45" applyNumberFormat="1" applyFont="1" applyFill="1" applyBorder="1" applyAlignment="1">
      <alignment vertical="center"/>
    </xf>
    <xf numFmtId="0" fontId="84" fillId="0" borderId="0" xfId="54" applyNumberFormat="1" applyFont="1" applyFill="1" applyBorder="1" applyAlignment="1">
      <alignment horizontal="center" vertical="center"/>
    </xf>
    <xf numFmtId="0" fontId="84" fillId="0" borderId="0" xfId="45" applyNumberFormat="1" applyFont="1" applyFill="1" applyBorder="1" applyAlignment="1">
      <alignment vertical="center"/>
    </xf>
    <xf numFmtId="0" fontId="84" fillId="0" borderId="0" xfId="7" applyNumberFormat="1" applyFont="1" applyAlignment="1">
      <alignment horizontal="center" vertical="center"/>
    </xf>
    <xf numFmtId="14" fontId="84" fillId="0" borderId="0" xfId="7" applyNumberFormat="1" applyFont="1" applyAlignment="1">
      <alignment vertical="center"/>
    </xf>
    <xf numFmtId="0" fontId="30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0" fillId="0" borderId="0" xfId="0" applyAlignment="1"/>
    <xf numFmtId="0" fontId="29" fillId="0" borderId="103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9" fillId="0" borderId="104" xfId="0" applyFont="1" applyFill="1" applyBorder="1" applyAlignment="1">
      <alignment horizontal="center" vertical="center"/>
    </xf>
    <xf numFmtId="0" fontId="29" fillId="0" borderId="105" xfId="0" applyFont="1" applyFill="1" applyBorder="1" applyAlignment="1">
      <alignment horizontal="center" vertical="center"/>
    </xf>
    <xf numFmtId="0" fontId="29" fillId="0" borderId="106" xfId="0" applyFont="1" applyFill="1" applyBorder="1" applyAlignment="1">
      <alignment horizontal="center" vertical="center"/>
    </xf>
    <xf numFmtId="0" fontId="29" fillId="0" borderId="107" xfId="0" applyFont="1" applyFill="1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86" fillId="0" borderId="109" xfId="0" applyFont="1" applyBorder="1" applyAlignment="1">
      <alignment horizontal="center" vertical="center" wrapText="1"/>
    </xf>
    <xf numFmtId="0" fontId="0" fillId="0" borderId="109" xfId="0" applyBorder="1" applyAlignment="1">
      <alignment vertical="center"/>
    </xf>
    <xf numFmtId="0" fontId="0" fillId="0" borderId="109" xfId="0" applyBorder="1" applyAlignment="1">
      <alignment horizontal="center" vertical="center"/>
    </xf>
    <xf numFmtId="0" fontId="0" fillId="0" borderId="109" xfId="0" applyNumberFormat="1" applyBorder="1" applyAlignment="1">
      <alignment horizontal="center" vertical="center"/>
    </xf>
    <xf numFmtId="0" fontId="0" fillId="0" borderId="110" xfId="0" applyNumberFormat="1" applyBorder="1" applyAlignment="1">
      <alignment horizontal="center"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/>
    <xf numFmtId="0" fontId="0" fillId="0" borderId="112" xfId="0" applyBorder="1" applyAlignment="1">
      <alignment horizontal="center" vertical="center"/>
    </xf>
    <xf numFmtId="0" fontId="86" fillId="0" borderId="60" xfId="0" applyFont="1" applyBorder="1" applyAlignment="1">
      <alignment horizontal="center" vertical="center" wrapText="1"/>
    </xf>
    <xf numFmtId="0" fontId="0" fillId="0" borderId="60" xfId="0" applyBorder="1" applyAlignment="1">
      <alignment vertical="center"/>
    </xf>
    <xf numFmtId="0" fontId="0" fillId="0" borderId="60" xfId="0" applyBorder="1" applyAlignment="1">
      <alignment horizontal="center" vertical="center"/>
    </xf>
    <xf numFmtId="0" fontId="0" fillId="0" borderId="0" xfId="0" quotePrefix="1" applyAlignment="1"/>
    <xf numFmtId="0" fontId="0" fillId="0" borderId="113" xfId="0" applyBorder="1" applyAlignment="1">
      <alignment horizontal="center" vertical="center"/>
    </xf>
    <xf numFmtId="0" fontId="86" fillId="0" borderId="82" xfId="0" applyFont="1" applyBorder="1" applyAlignment="1">
      <alignment horizontal="center" vertical="center" wrapText="1"/>
    </xf>
    <xf numFmtId="0" fontId="0" fillId="0" borderId="82" xfId="0" applyBorder="1" applyAlignment="1">
      <alignment vertical="center"/>
    </xf>
    <xf numFmtId="0" fontId="0" fillId="0" borderId="82" xfId="0" applyBorder="1" applyAlignment="1">
      <alignment horizontal="center" vertical="center"/>
    </xf>
    <xf numFmtId="0" fontId="0" fillId="0" borderId="114" xfId="0" applyNumberFormat="1" applyBorder="1" applyAlignment="1"/>
    <xf numFmtId="0" fontId="87" fillId="0" borderId="0" xfId="0" applyFont="1" applyAlignment="1"/>
    <xf numFmtId="0" fontId="88" fillId="0" borderId="0" xfId="0" applyFont="1" applyAlignment="1"/>
    <xf numFmtId="0" fontId="89" fillId="17" borderId="115" xfId="50" applyFont="1" applyFill="1" applyBorder="1" applyAlignment="1">
      <alignment horizontal="center" vertical="center"/>
    </xf>
    <xf numFmtId="0" fontId="49" fillId="18" borderId="118" xfId="0" applyFont="1" applyFill="1" applyBorder="1" applyAlignment="1">
      <alignment horizontal="center" vertical="center"/>
    </xf>
    <xf numFmtId="0" fontId="90" fillId="0" borderId="118" xfId="0" applyFont="1" applyFill="1" applyBorder="1">
      <alignment vertical="center"/>
    </xf>
    <xf numFmtId="0" fontId="6" fillId="0" borderId="0" xfId="0" applyFont="1">
      <alignment vertical="center"/>
    </xf>
    <xf numFmtId="0" fontId="91" fillId="19" borderId="118" xfId="3" applyFont="1" applyFill="1" applyBorder="1" applyAlignment="1">
      <alignment horizontal="center" vertical="center"/>
    </xf>
    <xf numFmtId="0" fontId="92" fillId="0" borderId="0" xfId="3" applyFont="1" applyAlignment="1">
      <alignment vertical="center"/>
    </xf>
    <xf numFmtId="0" fontId="49" fillId="0" borderId="0" xfId="3" applyFont="1" applyAlignment="1">
      <alignment vertical="center"/>
    </xf>
    <xf numFmtId="177" fontId="49" fillId="20" borderId="118" xfId="51" applyNumberFormat="1" applyFont="1" applyFill="1" applyBorder="1" applyAlignment="1">
      <alignment horizontal="center" vertical="center"/>
    </xf>
    <xf numFmtId="177" fontId="49" fillId="20" borderId="118" xfId="51" applyNumberFormat="1" applyFont="1" applyFill="1" applyBorder="1" applyAlignment="1">
      <alignment vertical="center"/>
    </xf>
    <xf numFmtId="191" fontId="49" fillId="20" borderId="118" xfId="51" applyNumberFormat="1" applyFont="1" applyFill="1" applyBorder="1" applyAlignment="1">
      <alignment vertical="center"/>
    </xf>
    <xf numFmtId="0" fontId="93" fillId="0" borderId="0" xfId="3" applyFont="1" applyAlignment="1">
      <alignment vertical="center"/>
    </xf>
    <xf numFmtId="0" fontId="49" fillId="20" borderId="118" xfId="3" applyFont="1" applyFill="1" applyBorder="1" applyAlignment="1">
      <alignment horizontal="center"/>
    </xf>
    <xf numFmtId="177" fontId="49" fillId="21" borderId="118" xfId="51" applyNumberFormat="1" applyFont="1" applyFill="1" applyBorder="1" applyAlignment="1">
      <alignment horizontal="center" vertical="center"/>
    </xf>
    <xf numFmtId="177" fontId="49" fillId="21" borderId="118" xfId="51" applyNumberFormat="1" applyFont="1" applyFill="1" applyBorder="1" applyAlignment="1">
      <alignment vertical="center"/>
    </xf>
    <xf numFmtId="191" fontId="49" fillId="21" borderId="118" xfId="51" applyNumberFormat="1" applyFont="1" applyFill="1" applyBorder="1" applyAlignment="1">
      <alignment vertical="center"/>
    </xf>
    <xf numFmtId="0" fontId="49" fillId="21" borderId="118" xfId="3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192" fontId="0" fillId="0" borderId="4" xfId="0" applyNumberFormat="1" applyBorder="1" applyAlignment="1">
      <alignment horizontal="center" vertical="center"/>
    </xf>
    <xf numFmtId="177" fontId="0" fillId="0" borderId="4" xfId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92" fontId="0" fillId="0" borderId="4" xfId="0" applyNumberFormat="1" applyBorder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4" xfId="1" applyNumberFormat="1" applyFont="1" applyBorder="1" applyAlignment="1">
      <alignment horizontal="center" vertical="center"/>
    </xf>
    <xf numFmtId="177" fontId="0" fillId="0" borderId="4" xfId="1" applyNumberFormat="1" applyFont="1" applyBorder="1">
      <alignment vertical="center"/>
    </xf>
    <xf numFmtId="0" fontId="0" fillId="0" borderId="4" xfId="0" applyBorder="1">
      <alignment vertical="center"/>
    </xf>
    <xf numFmtId="0" fontId="57" fillId="0" borderId="0" xfId="65" applyAlignment="1">
      <alignment vertical="center"/>
    </xf>
    <xf numFmtId="0" fontId="8" fillId="0" borderId="0" xfId="61">
      <alignment vertical="center"/>
    </xf>
    <xf numFmtId="0" fontId="8" fillId="0" borderId="119" xfId="61" applyBorder="1" applyAlignment="1">
      <alignment horizontal="center" vertical="center"/>
    </xf>
    <xf numFmtId="0" fontId="8" fillId="0" borderId="119" xfId="61" applyBorder="1">
      <alignment vertical="center"/>
    </xf>
    <xf numFmtId="0" fontId="97" fillId="24" borderId="119" xfId="61" applyFont="1" applyFill="1" applyBorder="1" applyAlignment="1">
      <alignment horizontal="center" vertical="center"/>
    </xf>
    <xf numFmtId="0" fontId="97" fillId="24" borderId="120" xfId="61" applyFont="1" applyFill="1" applyBorder="1" applyAlignment="1">
      <alignment horizontal="center" vertical="center"/>
    </xf>
    <xf numFmtId="0" fontId="98" fillId="0" borderId="119" xfId="61" applyFont="1" applyFill="1" applyBorder="1" applyAlignment="1">
      <alignment vertical="center"/>
    </xf>
    <xf numFmtId="38" fontId="98" fillId="0" borderId="119" xfId="61" applyNumberFormat="1" applyFont="1" applyFill="1" applyBorder="1" applyAlignment="1">
      <alignment horizontal="center" vertical="center"/>
    </xf>
    <xf numFmtId="38" fontId="98" fillId="0" borderId="119" xfId="56" applyNumberFormat="1" applyFont="1" applyFill="1" applyBorder="1" applyAlignment="1">
      <alignment horizontal="center" vertical="center"/>
    </xf>
    <xf numFmtId="177" fontId="1" fillId="23" borderId="119" xfId="81" applyNumberFormat="1" applyBorder="1">
      <alignment vertical="center"/>
    </xf>
    <xf numFmtId="0" fontId="98" fillId="0" borderId="119" xfId="61" applyFont="1" applyFill="1" applyBorder="1" applyAlignment="1">
      <alignment horizontal="center" vertical="center"/>
    </xf>
    <xf numFmtId="177" fontId="1" fillId="23" borderId="119" xfId="56" applyFont="1" applyFill="1" applyBorder="1" applyAlignment="1">
      <alignment horizontal="center" vertical="center"/>
    </xf>
    <xf numFmtId="0" fontId="8" fillId="0" borderId="0" xfId="61" applyAlignment="1">
      <alignment vertical="center"/>
    </xf>
    <xf numFmtId="0" fontId="8" fillId="0" borderId="0" xfId="61" applyAlignment="1">
      <alignment horizontal="center" vertical="center"/>
    </xf>
    <xf numFmtId="177" fontId="0" fillId="0" borderId="0" xfId="56" applyFont="1" applyAlignment="1">
      <alignment horizontal="center" vertical="center"/>
    </xf>
    <xf numFmtId="177" fontId="8" fillId="0" borderId="0" xfId="1" applyFont="1">
      <alignment vertical="center"/>
    </xf>
    <xf numFmtId="0" fontId="8" fillId="0" borderId="0" xfId="82" applyAlignment="1">
      <alignment horizontal="center" vertical="center"/>
    </xf>
    <xf numFmtId="193" fontId="8" fillId="0" borderId="0" xfId="82" applyNumberFormat="1" applyAlignment="1">
      <alignment horizontal="center" vertical="center"/>
    </xf>
    <xf numFmtId="192" fontId="8" fillId="0" borderId="0" xfId="82" applyNumberFormat="1" applyAlignment="1">
      <alignment horizontal="center" vertical="center"/>
    </xf>
    <xf numFmtId="183" fontId="8" fillId="0" borderId="0" xfId="82" applyNumberFormat="1" applyAlignment="1">
      <alignment horizontal="center" vertical="center"/>
    </xf>
    <xf numFmtId="0" fontId="8" fillId="0" borderId="0" xfId="82">
      <alignment vertical="center"/>
    </xf>
    <xf numFmtId="0" fontId="22" fillId="0" borderId="12" xfId="82" applyFont="1" applyBorder="1" applyAlignment="1">
      <alignment horizontal="center" vertical="center"/>
    </xf>
    <xf numFmtId="194" fontId="22" fillId="0" borderId="6" xfId="82" applyNumberFormat="1" applyFont="1" applyBorder="1" applyAlignment="1">
      <alignment horizontal="center" vertical="center"/>
    </xf>
    <xf numFmtId="195" fontId="22" fillId="0" borderId="6" xfId="36" applyNumberFormat="1" applyFont="1" applyBorder="1" applyAlignment="1">
      <alignment horizontal="center" vertical="center"/>
    </xf>
    <xf numFmtId="0" fontId="29" fillId="25" borderId="4" xfId="82" applyFont="1" applyFill="1" applyBorder="1" applyAlignment="1">
      <alignment horizontal="center" vertical="center"/>
    </xf>
    <xf numFmtId="0" fontId="8" fillId="0" borderId="4" xfId="82" applyBorder="1" applyAlignment="1">
      <alignment horizontal="center" vertical="center"/>
    </xf>
    <xf numFmtId="0" fontId="8" fillId="0" borderId="126" xfId="82" applyBorder="1" applyAlignment="1">
      <alignment horizontal="center" vertical="center"/>
    </xf>
    <xf numFmtId="0" fontId="8" fillId="0" borderId="43" xfId="82" applyBorder="1" applyAlignment="1">
      <alignment horizontal="center" vertical="center"/>
    </xf>
    <xf numFmtId="0" fontId="8" fillId="0" borderId="127" xfId="82" applyBorder="1" applyAlignment="1">
      <alignment horizontal="center" vertical="center"/>
    </xf>
    <xf numFmtId="0" fontId="8" fillId="0" borderId="0" xfId="82" applyNumberFormat="1" applyAlignment="1">
      <alignment horizontal="center" vertical="center"/>
    </xf>
    <xf numFmtId="0" fontId="8" fillId="0" borderId="128" xfId="82" applyBorder="1" applyAlignment="1">
      <alignment horizontal="center" vertical="center"/>
    </xf>
    <xf numFmtId="0" fontId="8" fillId="0" borderId="129" xfId="82" applyBorder="1" applyAlignment="1">
      <alignment horizontal="center" vertical="center"/>
    </xf>
    <xf numFmtId="196" fontId="8" fillId="0" borderId="0" xfId="82" applyNumberFormat="1" applyAlignment="1">
      <alignment horizontal="center" vertical="center"/>
    </xf>
    <xf numFmtId="0" fontId="100" fillId="16" borderId="0" xfId="79" applyFont="1" applyFill="1" applyAlignment="1">
      <alignment horizontal="center" vertical="center"/>
    </xf>
    <xf numFmtId="0" fontId="8" fillId="0" borderId="4" xfId="50" applyFont="1" applyFill="1" applyBorder="1" applyAlignment="1">
      <alignment horizontal="left" vertical="center"/>
    </xf>
    <xf numFmtId="0" fontId="8" fillId="0" borderId="4" xfId="36" applyNumberFormat="1" applyFont="1" applyFill="1" applyBorder="1" applyAlignment="1">
      <alignment horizontal="left" vertical="center"/>
    </xf>
    <xf numFmtId="0" fontId="8" fillId="0" borderId="4" xfId="50" applyNumberFormat="1" applyFont="1" applyFill="1" applyBorder="1" applyAlignment="1">
      <alignment horizontal="left" vertical="center"/>
    </xf>
    <xf numFmtId="0" fontId="8" fillId="0" borderId="4" xfId="36" applyNumberFormat="1" applyFont="1" applyFill="1" applyBorder="1" applyAlignment="1">
      <alignment horizontal="center" vertical="center"/>
    </xf>
    <xf numFmtId="0" fontId="8" fillId="0" borderId="116" xfId="50" applyNumberFormat="1" applyFont="1" applyFill="1" applyBorder="1" applyAlignment="1">
      <alignment horizontal="center" vertical="center"/>
    </xf>
    <xf numFmtId="0" fontId="8" fillId="0" borderId="0" xfId="50" applyFill="1" applyAlignment="1">
      <alignment horizontal="left" vertical="center"/>
    </xf>
    <xf numFmtId="0" fontId="8" fillId="0" borderId="0" xfId="50" applyFill="1" applyAlignment="1">
      <alignment vertical="center"/>
    </xf>
    <xf numFmtId="0" fontId="8" fillId="0" borderId="117" xfId="50" applyNumberFormat="1" applyFont="1" applyFill="1" applyBorder="1" applyAlignment="1">
      <alignment horizontal="center" vertical="center"/>
    </xf>
    <xf numFmtId="0" fontId="8" fillId="0" borderId="0" xfId="50" applyFill="1" applyAlignment="1">
      <alignment horizontal="center" vertical="center"/>
    </xf>
    <xf numFmtId="0" fontId="101" fillId="0" borderId="0" xfId="0" applyFont="1">
      <alignment vertical="center"/>
    </xf>
    <xf numFmtId="0" fontId="62" fillId="0" borderId="0" xfId="72" applyFont="1" applyAlignment="1" applyProtection="1">
      <protection locked="0"/>
    </xf>
    <xf numFmtId="0" fontId="8" fillId="0" borderId="40" xfId="43" applyBorder="1" applyAlignment="1">
      <alignment horizontal="center" vertical="center"/>
    </xf>
    <xf numFmtId="0" fontId="8" fillId="0" borderId="41" xfId="43" applyBorder="1" applyAlignment="1">
      <alignment horizontal="center" vertical="center"/>
    </xf>
    <xf numFmtId="0" fontId="8" fillId="0" borderId="9" xfId="43" applyBorder="1" applyAlignment="1">
      <alignment horizontal="center" vertical="center"/>
    </xf>
    <xf numFmtId="0" fontId="0" fillId="0" borderId="131" xfId="0" applyNumberFormat="1" applyBorder="1" applyAlignment="1">
      <alignment horizontal="center" vertical="center"/>
    </xf>
    <xf numFmtId="0" fontId="0" fillId="0" borderId="132" xfId="0" applyNumberFormat="1" applyBorder="1" applyAlignment="1">
      <alignment horizontal="center" vertical="center"/>
    </xf>
    <xf numFmtId="0" fontId="0" fillId="0" borderId="132" xfId="0" applyNumberFormat="1" applyBorder="1" applyAlignment="1">
      <alignment vertical="center"/>
    </xf>
    <xf numFmtId="0" fontId="0" fillId="0" borderId="130" xfId="0" applyNumberFormat="1" applyBorder="1" applyAlignment="1">
      <alignment horizontal="center" vertical="center"/>
    </xf>
    <xf numFmtId="0" fontId="0" fillId="0" borderId="133" xfId="0" applyNumberFormat="1" applyBorder="1" applyAlignment="1">
      <alignment horizontal="center" vertical="center"/>
    </xf>
    <xf numFmtId="0" fontId="0" fillId="0" borderId="130" xfId="0" applyNumberFormat="1" applyBorder="1" applyAlignment="1">
      <alignment vertical="center"/>
    </xf>
    <xf numFmtId="0" fontId="75" fillId="0" borderId="0" xfId="79" applyFont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83" fillId="0" borderId="0" xfId="65" applyNumberFormat="1" applyFont="1" applyAlignment="1">
      <alignment horizontal="center" vertical="center"/>
    </xf>
    <xf numFmtId="0" fontId="41" fillId="0" borderId="0" xfId="49" applyFont="1" applyFill="1" applyAlignment="1">
      <alignment horizontal="left" vertical="center"/>
    </xf>
    <xf numFmtId="0" fontId="26" fillId="0" borderId="0" xfId="48" applyFont="1" applyFill="1" applyAlignment="1">
      <alignment horizontal="center" vertical="center"/>
    </xf>
    <xf numFmtId="0" fontId="66" fillId="15" borderId="92" xfId="0" applyFont="1" applyFill="1" applyBorder="1" applyAlignment="1">
      <alignment horizontal="center" vertical="center"/>
    </xf>
    <xf numFmtId="0" fontId="66" fillId="15" borderId="93" xfId="0" applyFont="1" applyFill="1" applyBorder="1" applyAlignment="1">
      <alignment horizontal="center" vertical="center"/>
    </xf>
    <xf numFmtId="0" fontId="66" fillId="15" borderId="94" xfId="0" applyFont="1" applyFill="1" applyBorder="1" applyAlignment="1">
      <alignment horizontal="center" vertical="center"/>
    </xf>
    <xf numFmtId="0" fontId="66" fillId="15" borderId="11" xfId="0" applyFont="1" applyFill="1" applyBorder="1" applyAlignment="1">
      <alignment horizontal="center" vertical="center"/>
    </xf>
    <xf numFmtId="0" fontId="66" fillId="15" borderId="95" xfId="0" applyFont="1" applyFill="1" applyBorder="1" applyAlignment="1">
      <alignment horizontal="center" vertical="center"/>
    </xf>
    <xf numFmtId="0" fontId="66" fillId="15" borderId="96" xfId="0" applyFont="1" applyFill="1" applyBorder="1" applyAlignment="1">
      <alignment horizontal="center" vertical="center"/>
    </xf>
    <xf numFmtId="0" fontId="66" fillId="0" borderId="69" xfId="0" applyFont="1" applyFill="1" applyBorder="1" applyAlignment="1">
      <alignment horizontal="center" vertical="center"/>
    </xf>
    <xf numFmtId="0" fontId="66" fillId="0" borderId="57" xfId="0" applyFont="1" applyFill="1" applyBorder="1" applyAlignment="1">
      <alignment horizontal="center" vertical="center"/>
    </xf>
    <xf numFmtId="0" fontId="66" fillId="0" borderId="63" xfId="0" applyFont="1" applyFill="1" applyBorder="1" applyAlignment="1">
      <alignment horizontal="center" vertical="center"/>
    </xf>
    <xf numFmtId="0" fontId="66" fillId="0" borderId="79" xfId="0" applyFont="1" applyFill="1" applyBorder="1" applyAlignment="1">
      <alignment horizontal="center" vertical="center"/>
    </xf>
    <xf numFmtId="0" fontId="66" fillId="0" borderId="50" xfId="0" applyFont="1" applyFill="1" applyBorder="1" applyAlignment="1">
      <alignment horizontal="center" vertical="center"/>
    </xf>
    <xf numFmtId="0" fontId="66" fillId="0" borderId="56" xfId="0" applyFont="1" applyFill="1" applyBorder="1" applyAlignment="1">
      <alignment horizontal="center" vertical="center"/>
    </xf>
    <xf numFmtId="0" fontId="66" fillId="0" borderId="85" xfId="0" applyFont="1" applyFill="1" applyBorder="1" applyAlignment="1">
      <alignment horizontal="center" vertical="center"/>
    </xf>
    <xf numFmtId="0" fontId="66" fillId="0" borderId="51" xfId="0" applyFont="1" applyFill="1" applyBorder="1" applyAlignment="1">
      <alignment horizontal="center" vertical="center"/>
    </xf>
    <xf numFmtId="0" fontId="66" fillId="0" borderId="86" xfId="0" applyFont="1" applyFill="1" applyBorder="1" applyAlignment="1">
      <alignment horizontal="center" vertical="center"/>
    </xf>
    <xf numFmtId="0" fontId="66" fillId="0" borderId="78" xfId="0" applyFont="1" applyFill="1" applyBorder="1" applyAlignment="1">
      <alignment horizontal="center" vertical="center"/>
    </xf>
    <xf numFmtId="0" fontId="64" fillId="0" borderId="0" xfId="65" applyFont="1" applyAlignment="1">
      <alignment horizontal="center" vertical="center"/>
    </xf>
    <xf numFmtId="0" fontId="39" fillId="0" borderId="0" xfId="50" applyFont="1" applyAlignment="1">
      <alignment horizontal="center" vertical="center"/>
    </xf>
    <xf numFmtId="0" fontId="34" fillId="0" borderId="0" xfId="50" applyFont="1" applyAlignment="1">
      <alignment horizontal="center" vertical="center"/>
    </xf>
    <xf numFmtId="0" fontId="89" fillId="17" borderId="115" xfId="50" applyFont="1" applyFill="1" applyBorder="1" applyAlignment="1">
      <alignment horizontal="center" vertical="center"/>
    </xf>
    <xf numFmtId="0" fontId="31" fillId="0" borderId="12" xfId="50" applyFont="1" applyBorder="1" applyAlignment="1">
      <alignment horizontal="center" vertical="center"/>
    </xf>
    <xf numFmtId="0" fontId="31" fillId="0" borderId="0" xfId="50" applyFont="1" applyAlignment="1">
      <alignment horizontal="center" vertical="center"/>
    </xf>
    <xf numFmtId="0" fontId="95" fillId="0" borderId="0" xfId="65" applyFont="1" applyAlignment="1">
      <alignment horizontal="center" vertical="center"/>
    </xf>
    <xf numFmtId="0" fontId="96" fillId="0" borderId="0" xfId="65" applyFont="1" applyAlignment="1">
      <alignment horizontal="center" vertical="center"/>
    </xf>
    <xf numFmtId="0" fontId="8" fillId="0" borderId="4" xfId="82" applyBorder="1" applyAlignment="1">
      <alignment horizontal="center" vertical="center"/>
    </xf>
    <xf numFmtId="0" fontId="29" fillId="25" borderId="4" xfId="82" applyFont="1" applyFill="1" applyBorder="1" applyAlignment="1">
      <alignment horizontal="center" vertical="center"/>
    </xf>
    <xf numFmtId="0" fontId="29" fillId="25" borderId="121" xfId="82" applyFont="1" applyFill="1" applyBorder="1" applyAlignment="1">
      <alignment horizontal="center" vertical="center"/>
    </xf>
    <xf numFmtId="0" fontId="29" fillId="25" borderId="122" xfId="82" applyFont="1" applyFill="1" applyBorder="1" applyAlignment="1">
      <alignment horizontal="center" vertical="center"/>
    </xf>
    <xf numFmtId="0" fontId="10" fillId="25" borderId="123" xfId="82" applyFont="1" applyFill="1" applyBorder="1" applyAlignment="1">
      <alignment horizontal="center" vertical="center"/>
    </xf>
    <xf numFmtId="0" fontId="10" fillId="25" borderId="124" xfId="82" applyFont="1" applyFill="1" applyBorder="1" applyAlignment="1">
      <alignment horizontal="center" vertical="center"/>
    </xf>
    <xf numFmtId="0" fontId="10" fillId="25" borderId="125" xfId="82" applyFont="1" applyFill="1" applyBorder="1" applyAlignment="1">
      <alignment horizontal="center" vertical="center"/>
    </xf>
    <xf numFmtId="0" fontId="99" fillId="0" borderId="0" xfId="82" applyFont="1" applyAlignment="1">
      <alignment horizontal="center" vertical="center"/>
    </xf>
    <xf numFmtId="0" fontId="22" fillId="0" borderId="12" xfId="82" applyFont="1" applyBorder="1" applyAlignment="1">
      <alignment horizontal="center" vertical="center"/>
    </xf>
    <xf numFmtId="0" fontId="22" fillId="0" borderId="6" xfId="82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52" fillId="0" borderId="0" xfId="0" applyFont="1" applyFill="1" applyBorder="1" applyAlignment="1" applyProtection="1">
      <alignment horizontal="center" vertical="center"/>
      <protection locked="0"/>
    </xf>
    <xf numFmtId="0" fontId="47" fillId="2" borderId="0" xfId="71" applyAlignment="1">
      <alignment horizontal="center" vertical="center"/>
    </xf>
    <xf numFmtId="0" fontId="0" fillId="0" borderId="0" xfId="0" applyAlignment="1">
      <alignment horizontal="center" vertical="center"/>
    </xf>
    <xf numFmtId="198" fontId="0" fillId="0" borderId="0" xfId="0" applyNumberFormat="1">
      <alignment vertical="center"/>
    </xf>
    <xf numFmtId="202" fontId="0" fillId="0" borderId="0" xfId="0" applyNumberFormat="1">
      <alignment vertical="center"/>
    </xf>
    <xf numFmtId="204" fontId="0" fillId="0" borderId="0" xfId="0" applyNumberFormat="1">
      <alignment vertical="center"/>
    </xf>
    <xf numFmtId="0" fontId="103" fillId="0" borderId="0" xfId="43" applyFont="1" applyAlignment="1">
      <alignment vertical="center"/>
    </xf>
    <xf numFmtId="0" fontId="8" fillId="0" borderId="0" xfId="70" applyFont="1" applyBorder="1" applyAlignment="1">
      <alignment horizontal="center"/>
    </xf>
    <xf numFmtId="0" fontId="0" fillId="0" borderId="0" xfId="0" pivotButton="1">
      <alignment vertical="center"/>
    </xf>
    <xf numFmtId="0" fontId="8" fillId="0" borderId="4" xfId="50" quotePrefix="1" applyNumberFormat="1" applyFont="1" applyFill="1" applyBorder="1" applyAlignment="1">
      <alignment horizontal="center" vertical="center"/>
    </xf>
    <xf numFmtId="14" fontId="8" fillId="11" borderId="4" xfId="50" applyNumberFormat="1" applyFont="1" applyFill="1" applyBorder="1" applyAlignment="1">
      <alignment horizontal="left" vertical="center"/>
    </xf>
    <xf numFmtId="22" fontId="8" fillId="11" borderId="4" xfId="50" applyNumberFormat="1" applyFont="1" applyFill="1" applyBorder="1" applyAlignment="1">
      <alignment horizontal="left" vertical="center"/>
    </xf>
    <xf numFmtId="208" fontId="8" fillId="11" borderId="4" xfId="50" applyNumberFormat="1" applyFont="1" applyFill="1" applyBorder="1" applyAlignment="1">
      <alignment horizontal="left" vertical="center"/>
    </xf>
  </cellXfs>
  <cellStyles count="83">
    <cellStyle name="_x001f_?--_x0004_ _x000c__x0009__x0003__x000b__x0001__x000a__x000b__x0002_--_x0008__x0004__x0002__x0002__x0007__x0007__x0007__x0007__x0007__x0007__x0007__x0007__x0007__x0007__x0007__x0007__x0007__x0007__x0002_-_x0004_ _x000c__x0009__x0003__x000b__x0001__x000a__x000b__x0002_--_x0008__x0002_" xfId="74" xr:uid="{00000000-0005-0000-0000-000001000000}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9" xr:uid="{00000000-0005-0000-0000-000000000000}"/>
    <cellStyle name="??&amp;O?&amp;H?_x0008_??_x0007__x0001__x0001_" xfId="10" xr:uid="{00000000-0005-0000-0000-000002000000}"/>
    <cellStyle name="19990216" xfId="11" xr:uid="{00000000-0005-0000-0000-000003000000}"/>
    <cellStyle name="20% - 강조색3 2" xfId="52" xr:uid="{00000000-0005-0000-0000-000004000000}"/>
    <cellStyle name="20% - 강조색5" xfId="81" builtinId="46"/>
    <cellStyle name="20% - 강조색6" xfId="2" builtinId="50"/>
    <cellStyle name="강조색3" xfId="71" builtinId="37"/>
    <cellStyle name="강조색3 2" xfId="53" xr:uid="{00000000-0005-0000-0000-000023000000}"/>
    <cellStyle name="백분율 2" xfId="35" xr:uid="{00000000-0005-0000-0000-000024000000}"/>
    <cellStyle name="백분율 2 2" xfId="64" xr:uid="{00000000-0005-0000-0000-000025000000}"/>
    <cellStyle name="백분율 3" xfId="80" xr:uid="{00000000-0005-0000-0000-000026000000}"/>
    <cellStyle name="쉼표 [0]" xfId="1" builtinId="6"/>
    <cellStyle name="쉼표 [0] 2" xfId="36" xr:uid="{00000000-0005-0000-0000-000028000000}"/>
    <cellStyle name="쉼표 [0] 2 2" xfId="37" xr:uid="{00000000-0005-0000-0000-000029000000}"/>
    <cellStyle name="쉼표 [0] 2 3" xfId="54" xr:uid="{00000000-0005-0000-0000-00002A000000}"/>
    <cellStyle name="쉼표 [0] 2 4" xfId="55" xr:uid="{00000000-0005-0000-0000-00002B000000}"/>
    <cellStyle name="쉼표 [0] 2 5" xfId="56" xr:uid="{00000000-0005-0000-0000-00002C000000}"/>
    <cellStyle name="쉼표 [0] 2 6" xfId="51" xr:uid="{00000000-0005-0000-0000-00002D000000}"/>
    <cellStyle name="쉼표 [0] 2 7" xfId="66" xr:uid="{00000000-0005-0000-0000-00002E000000}"/>
    <cellStyle name="쉼표 [0] 3" xfId="57" xr:uid="{00000000-0005-0000-0000-00002F000000}"/>
    <cellStyle name="아래테두리" xfId="38" xr:uid="{00000000-0005-0000-0000-000030000000}"/>
    <cellStyle name="제목" xfId="65" builtinId="15"/>
    <cellStyle name="제목 1 2" xfId="58" xr:uid="{00000000-0005-0000-0000-000032000000}"/>
    <cellStyle name="제목 2 2" xfId="67" xr:uid="{00000000-0005-0000-0000-000033000000}"/>
    <cellStyle name="제목 4 2" xfId="39" xr:uid="{00000000-0005-0000-0000-000034000000}"/>
    <cellStyle name="제목 5" xfId="59" xr:uid="{00000000-0005-0000-0000-000035000000}"/>
    <cellStyle name="콤마 [0]_10월2주 " xfId="40" xr:uid="{00000000-0005-0000-0000-000036000000}"/>
    <cellStyle name="콤마_10월2주 " xfId="41" xr:uid="{00000000-0005-0000-0000-000037000000}"/>
    <cellStyle name="통화 [0] 2" xfId="60" xr:uid="{00000000-0005-0000-0000-000038000000}"/>
    <cellStyle name="표준" xfId="0" builtinId="0"/>
    <cellStyle name="표준 2" xfId="42" xr:uid="{00000000-0005-0000-0000-00003A000000}"/>
    <cellStyle name="표준 2 10" xfId="61" xr:uid="{00000000-0005-0000-0000-00003B000000}"/>
    <cellStyle name="표준 2 11" xfId="68" xr:uid="{00000000-0005-0000-0000-00003C000000}"/>
    <cellStyle name="표준 2 2" xfId="43" xr:uid="{00000000-0005-0000-0000-00003D000000}"/>
    <cellStyle name="표준 2 2 2" xfId="3" xr:uid="{00000000-0005-0000-0000-00003E000000}"/>
    <cellStyle name="표준 2 3" xfId="4" xr:uid="{00000000-0005-0000-0000-00003F000000}"/>
    <cellStyle name="표준 2 4" xfId="5" xr:uid="{00000000-0005-0000-0000-000040000000}"/>
    <cellStyle name="표준 2 5" xfId="44" xr:uid="{00000000-0005-0000-0000-000041000000}"/>
    <cellStyle name="표준 2 6" xfId="6" xr:uid="{00000000-0005-0000-0000-000042000000}"/>
    <cellStyle name="표준 2 7" xfId="45" xr:uid="{00000000-0005-0000-0000-000043000000}"/>
    <cellStyle name="표준 2 8" xfId="62" xr:uid="{00000000-0005-0000-0000-000044000000}"/>
    <cellStyle name="표준 2 9" xfId="63" xr:uid="{00000000-0005-0000-0000-000045000000}"/>
    <cellStyle name="표준 3" xfId="7" xr:uid="{00000000-0005-0000-0000-000046000000}"/>
    <cellStyle name="표준 3 2" xfId="46" xr:uid="{00000000-0005-0000-0000-000047000000}"/>
    <cellStyle name="표준 4" xfId="47" xr:uid="{00000000-0005-0000-0000-000048000000}"/>
    <cellStyle name="표준 5" xfId="69" xr:uid="{00000000-0005-0000-0000-000049000000}"/>
    <cellStyle name="표준_3-1함수의 기본" xfId="48" xr:uid="{00000000-0005-0000-0000-00004A000000}"/>
    <cellStyle name="표준_반도체2차" xfId="70" xr:uid="{00000000-0005-0000-0000-00004D000000}"/>
    <cellStyle name="표준_서식설정" xfId="8" xr:uid="{00000000-0005-0000-0000-00004E000000}"/>
    <cellStyle name="표준_외부데이터가공" xfId="73" xr:uid="{00000000-0005-0000-0000-00004F000000}"/>
    <cellStyle name="표준_외부데이터가공_1" xfId="72" xr:uid="{00000000-0005-0000-0000-000050000000}"/>
    <cellStyle name="표준_전산소모품발주서" xfId="82" xr:uid="{00000000-0005-0000-0000-000051000000}"/>
    <cellStyle name="표준_함수실무활용" xfId="50" xr:uid="{00000000-0005-0000-0000-000052000000}"/>
    <cellStyle name="표준_JIN_수업1일차" xfId="79" xr:uid="{00000000-0005-0000-0000-00004B000000}"/>
    <cellStyle name="표준_re_excel" xfId="49" xr:uid="{00000000-0005-0000-0000-00004C000000}"/>
    <cellStyle name="Calc Currency (0)" xfId="12" xr:uid="{00000000-0005-0000-0000-000007000000}"/>
    <cellStyle name="Comma [0] 2" xfId="75" xr:uid="{00000000-0005-0000-0000-000008000000}"/>
    <cellStyle name="Comma [0]_ SG&amp;A Bridge " xfId="13" xr:uid="{00000000-0005-0000-0000-000009000000}"/>
    <cellStyle name="Comma_ SG&amp;A Bridge " xfId="14" xr:uid="{00000000-0005-0000-0000-00000A000000}"/>
    <cellStyle name="Copied" xfId="15" xr:uid="{00000000-0005-0000-0000-00000B000000}"/>
    <cellStyle name="Currency [0] 2" xfId="76" xr:uid="{00000000-0005-0000-0000-00000C000000}"/>
    <cellStyle name="Currency [0]_ SG&amp;A Bridge " xfId="16" xr:uid="{00000000-0005-0000-0000-00000D000000}"/>
    <cellStyle name="Currency_ SG&amp;A Bridge " xfId="17" xr:uid="{00000000-0005-0000-0000-00000E000000}"/>
    <cellStyle name="Entered" xfId="18" xr:uid="{00000000-0005-0000-0000-00000F000000}"/>
    <cellStyle name="Grey" xfId="19" xr:uid="{00000000-0005-0000-0000-000010000000}"/>
    <cellStyle name="Header1" xfId="20" xr:uid="{00000000-0005-0000-0000-000011000000}"/>
    <cellStyle name="Header2" xfId="21" xr:uid="{00000000-0005-0000-0000-000012000000}"/>
    <cellStyle name="Input [yellow]" xfId="22" xr:uid="{00000000-0005-0000-0000-000013000000}"/>
    <cellStyle name="Normal - Style1" xfId="23" xr:uid="{00000000-0005-0000-0000-000014000000}"/>
    <cellStyle name="Normal - Style2" xfId="24" xr:uid="{00000000-0005-0000-0000-000015000000}"/>
    <cellStyle name="Normal - Style3" xfId="25" xr:uid="{00000000-0005-0000-0000-000016000000}"/>
    <cellStyle name="Normal - Style4" xfId="26" xr:uid="{00000000-0005-0000-0000-000017000000}"/>
    <cellStyle name="Normal - Style5" xfId="27" xr:uid="{00000000-0005-0000-0000-000018000000}"/>
    <cellStyle name="Normal - Style6" xfId="28" xr:uid="{00000000-0005-0000-0000-000019000000}"/>
    <cellStyle name="Normal - Style7" xfId="29" xr:uid="{00000000-0005-0000-0000-00001A000000}"/>
    <cellStyle name="Normal - Style8" xfId="30" xr:uid="{00000000-0005-0000-0000-00001B000000}"/>
    <cellStyle name="Normal 2" xfId="77" xr:uid="{00000000-0005-0000-0000-00001C000000}"/>
    <cellStyle name="Normal_ SG&amp;A Bridge " xfId="31" xr:uid="{00000000-0005-0000-0000-00001D000000}"/>
    <cellStyle name="Percent [2]" xfId="32" xr:uid="{00000000-0005-0000-0000-00001E000000}"/>
    <cellStyle name="Percent 2" xfId="78" xr:uid="{00000000-0005-0000-0000-00001F000000}"/>
    <cellStyle name="RevList" xfId="33" xr:uid="{00000000-0005-0000-0000-000020000000}"/>
    <cellStyle name="Subtotal" xfId="34" xr:uid="{00000000-0005-0000-0000-000021000000}"/>
  </cellStyles>
  <dxfs count="1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고딕"/>
        <scheme val="none"/>
      </font>
      <numFmt numFmtId="197" formatCode="yyyy/mm/dd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scheme val="none"/>
      </font>
      <alignment horizontal="center" vertical="center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HY견고딕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7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externalLink" Target="externalLinks/externalLink10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5.xml"/><Relationship Id="rId40" Type="http://schemas.openxmlformats.org/officeDocument/2006/relationships/externalLink" Target="externalLinks/externalLink8.xml"/><Relationship Id="rId45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externalLink" Target="externalLinks/externalLink1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externalLink" Target="externalLinks/externalLink6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666750</xdr:colOff>
      <xdr:row>2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799135" cy="472587"/>
        </a:xfrm>
        <a:prstGeom prst="roundRect">
          <a:avLst>
            <a:gd name="adj" fmla="val 16667"/>
          </a:avLst>
        </a:prstGeom>
        <a:ln>
          <a:headEnd/>
          <a:tailEnd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1" i="0" u="none" strike="noStrike" baseline="0">
              <a:solidFill>
                <a:srgbClr val="FFFFFF"/>
              </a:solidFill>
              <a:latin typeface="맑은 고딕"/>
              <a:ea typeface="맑은 고딕"/>
            </a:rPr>
            <a:t>숫자와 문자를 명확히 구분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284070</xdr:colOff>
      <xdr:row>20</xdr:row>
      <xdr:rowOff>99172</xdr:rowOff>
    </xdr:from>
    <xdr:to>
      <xdr:col>5</xdr:col>
      <xdr:colOff>268941</xdr:colOff>
      <xdr:row>26</xdr:row>
      <xdr:rowOff>56030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84070" y="3528172"/>
          <a:ext cx="4568077" cy="9653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** 반복되는 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0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을 한꺼번에 입력하기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(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선택하여 붙여넣기 연산기능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)</a:t>
          </a: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H2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셀을 복사하여 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C5:F16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을 지정후 선택하여 붙여넣기 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[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곱하기</a:t>
          </a: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]</a:t>
          </a:r>
          <a:r>
            <a:rPr lang="ko-KR" altLang="en-US" sz="1100" b="0" i="0" strike="noStrike">
              <a:solidFill>
                <a:srgbClr val="000000"/>
              </a:solidFill>
              <a:latin typeface="돋움"/>
              <a:ea typeface="돋움"/>
            </a:rPr>
            <a:t>확인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502863</xdr:colOff>
      <xdr:row>1</xdr:row>
      <xdr:rowOff>33616</xdr:rowOff>
    </xdr:from>
    <xdr:to>
      <xdr:col>8</xdr:col>
      <xdr:colOff>645738</xdr:colOff>
      <xdr:row>5</xdr:row>
      <xdr:rowOff>109256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922213" y="243166"/>
          <a:ext cx="2886075" cy="1211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14940</xdr:rowOff>
    </xdr:from>
    <xdr:to>
      <xdr:col>4</xdr:col>
      <xdr:colOff>6724</xdr:colOff>
      <xdr:row>7</xdr:row>
      <xdr:rowOff>123264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7139328-4CD5-6348-8B8A-0729DBD9F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15999"/>
          <a:ext cx="2755900" cy="825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9525</xdr:colOff>
      <xdr:row>2</xdr:row>
      <xdr:rowOff>85725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982075" cy="428625"/>
        </a:xfrm>
        <a:prstGeom prst="roundRect">
          <a:avLst>
            <a:gd name="adj" fmla="val 16667"/>
          </a:avLst>
        </a:prstGeom>
        <a:ln>
          <a:headEnd/>
          <a:tailEnd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ko-KR" altLang="en-US" sz="1400" b="1" i="0" u="none" strike="noStrike" baseline="0">
              <a:solidFill>
                <a:srgbClr val="FFFFFF"/>
              </a:solidFill>
              <a:latin typeface="맑은 고딕"/>
              <a:ea typeface="맑은 고딕"/>
            </a:rPr>
            <a:t>설치부서별 비품의 개수는</a:t>
          </a:r>
          <a:r>
            <a:rPr lang="en-US" altLang="ko-KR" sz="1400" b="1" i="0" u="none" strike="noStrike" baseline="0">
              <a:solidFill>
                <a:srgbClr val="FFFFFF"/>
              </a:solidFill>
              <a:latin typeface="맑은 고딕"/>
              <a:ea typeface="맑은 고딕"/>
            </a:rPr>
            <a:t>?</a:t>
          </a:r>
          <a:endParaRPr lang="ko-KR" altLang="en-US" sz="1400" b="1" i="0" u="none" strike="noStrike" baseline="0">
            <a:solidFill>
              <a:srgbClr val="FFFFFF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120651</xdr:colOff>
      <xdr:row>3</xdr:row>
      <xdr:rowOff>40046</xdr:rowOff>
    </xdr:from>
    <xdr:to>
      <xdr:col>0</xdr:col>
      <xdr:colOff>911299</xdr:colOff>
      <xdr:row>3</xdr:row>
      <xdr:rowOff>241300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0651" y="1068746"/>
          <a:ext cx="790648" cy="201254"/>
        </a:xfrm>
        <a:prstGeom prst="rect">
          <a:avLst/>
        </a:prstGeom>
      </xdr:spPr>
    </xdr:pic>
    <xdr:clientData/>
  </xdr:twoCellAnchor>
  <xdr:oneCellAnchor>
    <xdr:from>
      <xdr:col>1</xdr:col>
      <xdr:colOff>120651</xdr:colOff>
      <xdr:row>3</xdr:row>
      <xdr:rowOff>40046</xdr:rowOff>
    </xdr:from>
    <xdr:ext cx="790648" cy="201254"/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87651" y="1068746"/>
          <a:ext cx="790648" cy="201254"/>
        </a:xfrm>
        <a:prstGeom prst="rect">
          <a:avLst/>
        </a:prstGeom>
      </xdr:spPr>
    </xdr:pic>
    <xdr:clientData/>
  </xdr:oneCellAnchor>
  <xdr:oneCellAnchor>
    <xdr:from>
      <xdr:col>2</xdr:col>
      <xdr:colOff>120651</xdr:colOff>
      <xdr:row>3</xdr:row>
      <xdr:rowOff>40046</xdr:rowOff>
    </xdr:from>
    <xdr:ext cx="790648" cy="201254"/>
    <xdr:pic>
      <xdr:nvPicPr>
        <xdr:cNvPr id="19" name="그림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619751" y="1068746"/>
          <a:ext cx="790648" cy="201254"/>
        </a:xfrm>
        <a:prstGeom prst="rect">
          <a:avLst/>
        </a:prstGeom>
      </xdr:spPr>
    </xdr:pic>
    <xdr:clientData/>
  </xdr:oneCellAnchor>
  <xdr:oneCellAnchor>
    <xdr:from>
      <xdr:col>3</xdr:col>
      <xdr:colOff>120651</xdr:colOff>
      <xdr:row>3</xdr:row>
      <xdr:rowOff>40046</xdr:rowOff>
    </xdr:from>
    <xdr:ext cx="790648" cy="201254"/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51851" y="1068746"/>
          <a:ext cx="790648" cy="201254"/>
        </a:xfrm>
        <a:prstGeom prst="rect">
          <a:avLst/>
        </a:prstGeom>
      </xdr:spPr>
    </xdr:pic>
    <xdr:clientData/>
  </xdr:oneCellAnchor>
  <xdr:oneCellAnchor>
    <xdr:from>
      <xdr:col>0</xdr:col>
      <xdr:colOff>120651</xdr:colOff>
      <xdr:row>7</xdr:row>
      <xdr:rowOff>40046</xdr:rowOff>
    </xdr:from>
    <xdr:ext cx="790648" cy="201254"/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0651" y="2440346"/>
          <a:ext cx="790648" cy="201254"/>
        </a:xfrm>
        <a:prstGeom prst="rect">
          <a:avLst/>
        </a:prstGeom>
      </xdr:spPr>
    </xdr:pic>
    <xdr:clientData/>
  </xdr:oneCellAnchor>
  <xdr:oneCellAnchor>
    <xdr:from>
      <xdr:col>1</xdr:col>
      <xdr:colOff>120651</xdr:colOff>
      <xdr:row>7</xdr:row>
      <xdr:rowOff>40046</xdr:rowOff>
    </xdr:from>
    <xdr:ext cx="790648" cy="201254"/>
    <xdr:pic>
      <xdr:nvPicPr>
        <xdr:cNvPr id="22" name="그림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87651" y="2440346"/>
          <a:ext cx="790648" cy="201254"/>
        </a:xfrm>
        <a:prstGeom prst="rect">
          <a:avLst/>
        </a:prstGeom>
      </xdr:spPr>
    </xdr:pic>
    <xdr:clientData/>
  </xdr:oneCellAnchor>
  <xdr:oneCellAnchor>
    <xdr:from>
      <xdr:col>2</xdr:col>
      <xdr:colOff>120651</xdr:colOff>
      <xdr:row>7</xdr:row>
      <xdr:rowOff>40046</xdr:rowOff>
    </xdr:from>
    <xdr:ext cx="790648" cy="201254"/>
    <xdr:pic>
      <xdr:nvPicPr>
        <xdr:cNvPr id="23" name="그림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619751" y="2440346"/>
          <a:ext cx="790648" cy="201254"/>
        </a:xfrm>
        <a:prstGeom prst="rect">
          <a:avLst/>
        </a:prstGeom>
      </xdr:spPr>
    </xdr:pic>
    <xdr:clientData/>
  </xdr:oneCellAnchor>
  <xdr:oneCellAnchor>
    <xdr:from>
      <xdr:col>3</xdr:col>
      <xdr:colOff>120651</xdr:colOff>
      <xdr:row>7</xdr:row>
      <xdr:rowOff>40046</xdr:rowOff>
    </xdr:from>
    <xdr:ext cx="790648" cy="201254"/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51851" y="2440346"/>
          <a:ext cx="790648" cy="201254"/>
        </a:xfrm>
        <a:prstGeom prst="rect">
          <a:avLst/>
        </a:prstGeom>
      </xdr:spPr>
    </xdr:pic>
    <xdr:clientData/>
  </xdr:oneCellAnchor>
  <xdr:oneCellAnchor>
    <xdr:from>
      <xdr:col>0</xdr:col>
      <xdr:colOff>120651</xdr:colOff>
      <xdr:row>11</xdr:row>
      <xdr:rowOff>40046</xdr:rowOff>
    </xdr:from>
    <xdr:ext cx="790648" cy="201254"/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0651" y="3811946"/>
          <a:ext cx="790648" cy="201254"/>
        </a:xfrm>
        <a:prstGeom prst="rect">
          <a:avLst/>
        </a:prstGeom>
      </xdr:spPr>
    </xdr:pic>
    <xdr:clientData/>
  </xdr:oneCellAnchor>
  <xdr:oneCellAnchor>
    <xdr:from>
      <xdr:col>1</xdr:col>
      <xdr:colOff>120651</xdr:colOff>
      <xdr:row>11</xdr:row>
      <xdr:rowOff>40046</xdr:rowOff>
    </xdr:from>
    <xdr:ext cx="790648" cy="201254"/>
    <xdr:pic>
      <xdr:nvPicPr>
        <xdr:cNvPr id="26" name="그림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87651" y="3811946"/>
          <a:ext cx="790648" cy="201254"/>
        </a:xfrm>
        <a:prstGeom prst="rect">
          <a:avLst/>
        </a:prstGeom>
      </xdr:spPr>
    </xdr:pic>
    <xdr:clientData/>
  </xdr:oneCellAnchor>
  <xdr:oneCellAnchor>
    <xdr:from>
      <xdr:col>2</xdr:col>
      <xdr:colOff>120651</xdr:colOff>
      <xdr:row>11</xdr:row>
      <xdr:rowOff>40046</xdr:rowOff>
    </xdr:from>
    <xdr:ext cx="790648" cy="201254"/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619751" y="3811946"/>
          <a:ext cx="790648" cy="201254"/>
        </a:xfrm>
        <a:prstGeom prst="rect">
          <a:avLst/>
        </a:prstGeom>
      </xdr:spPr>
    </xdr:pic>
    <xdr:clientData/>
  </xdr:oneCellAnchor>
  <xdr:oneCellAnchor>
    <xdr:from>
      <xdr:col>3</xdr:col>
      <xdr:colOff>120651</xdr:colOff>
      <xdr:row>11</xdr:row>
      <xdr:rowOff>40046</xdr:rowOff>
    </xdr:from>
    <xdr:ext cx="790648" cy="201254"/>
    <xdr:pic>
      <xdr:nvPicPr>
        <xdr:cNvPr id="28" name="그림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51851" y="3811946"/>
          <a:ext cx="790648" cy="201254"/>
        </a:xfrm>
        <a:prstGeom prst="rect">
          <a:avLst/>
        </a:prstGeom>
      </xdr:spPr>
    </xdr:pic>
    <xdr:clientData/>
  </xdr:oneCellAnchor>
  <xdr:oneCellAnchor>
    <xdr:from>
      <xdr:col>0</xdr:col>
      <xdr:colOff>120651</xdr:colOff>
      <xdr:row>15</xdr:row>
      <xdr:rowOff>40046</xdr:rowOff>
    </xdr:from>
    <xdr:ext cx="790648" cy="201254"/>
    <xdr:pic>
      <xdr:nvPicPr>
        <xdr:cNvPr id="29" name="그림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0651" y="5183546"/>
          <a:ext cx="790648" cy="201254"/>
        </a:xfrm>
        <a:prstGeom prst="rect">
          <a:avLst/>
        </a:prstGeom>
      </xdr:spPr>
    </xdr:pic>
    <xdr:clientData/>
  </xdr:oneCellAnchor>
  <xdr:oneCellAnchor>
    <xdr:from>
      <xdr:col>1</xdr:col>
      <xdr:colOff>120651</xdr:colOff>
      <xdr:row>15</xdr:row>
      <xdr:rowOff>40046</xdr:rowOff>
    </xdr:from>
    <xdr:ext cx="790648" cy="201254"/>
    <xdr:pic>
      <xdr:nvPicPr>
        <xdr:cNvPr id="30" name="그림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87651" y="5183546"/>
          <a:ext cx="790648" cy="201254"/>
        </a:xfrm>
        <a:prstGeom prst="rect">
          <a:avLst/>
        </a:prstGeom>
      </xdr:spPr>
    </xdr:pic>
    <xdr:clientData/>
  </xdr:oneCellAnchor>
  <xdr:oneCellAnchor>
    <xdr:from>
      <xdr:col>2</xdr:col>
      <xdr:colOff>120651</xdr:colOff>
      <xdr:row>15</xdr:row>
      <xdr:rowOff>40046</xdr:rowOff>
    </xdr:from>
    <xdr:ext cx="790648" cy="201254"/>
    <xdr:pic>
      <xdr:nvPicPr>
        <xdr:cNvPr id="31" name="그림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619751" y="5183546"/>
          <a:ext cx="790648" cy="201254"/>
        </a:xfrm>
        <a:prstGeom prst="rect">
          <a:avLst/>
        </a:prstGeom>
      </xdr:spPr>
    </xdr:pic>
    <xdr:clientData/>
  </xdr:oneCellAnchor>
  <xdr:oneCellAnchor>
    <xdr:from>
      <xdr:col>3</xdr:col>
      <xdr:colOff>120651</xdr:colOff>
      <xdr:row>15</xdr:row>
      <xdr:rowOff>40046</xdr:rowOff>
    </xdr:from>
    <xdr:ext cx="790648" cy="201254"/>
    <xdr:pic>
      <xdr:nvPicPr>
        <xdr:cNvPr id="32" name="그림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51851" y="5183546"/>
          <a:ext cx="790648" cy="20125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666750</xdr:colOff>
      <xdr:row>17</xdr:row>
      <xdr:rowOff>0</xdr:rowOff>
    </xdr:from>
    <xdr:to>
      <xdr:col>24</xdr:col>
      <xdr:colOff>19050</xdr:colOff>
      <xdr:row>29</xdr:row>
      <xdr:rowOff>219075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rrowheads="1"/>
        </xdr:cNvSpPr>
      </xdr:nvSpPr>
      <xdr:spPr bwMode="auto">
        <a:xfrm>
          <a:off x="8181975" y="4733925"/>
          <a:ext cx="3924300" cy="3419475"/>
        </a:xfrm>
        <a:prstGeom prst="rect">
          <a:avLst/>
        </a:prstGeom>
        <a:solidFill>
          <a:srgbClr val="FFFFFF"/>
        </a:solidFill>
        <a:ln w="25400" algn="ctr">
          <a:solidFill>
            <a:srgbClr val="0000FF"/>
          </a:solidFill>
          <a:miter lim="800000"/>
          <a:headEnd/>
          <a:tailEnd/>
        </a:ln>
        <a:effectLst/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endParaRPr lang="ko-KR" altLang="en-US" sz="1200" b="1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ko-KR" altLang="en-US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단위</a:t>
          </a: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:</a:t>
          </a:r>
        </a:p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=IF(isblank(c12),"",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VLOOKUP(C12,</a:t>
          </a: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발주품목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,3,0)</a:t>
          </a: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)</a:t>
          </a:r>
        </a:p>
        <a:p>
          <a:pPr algn="l" rtl="0">
            <a:defRPr sz="1000"/>
          </a:pPr>
          <a:endParaRPr lang="en-US" altLang="ko-KR" sz="1200" b="1" i="0" u="none" strike="noStrike" baseline="0">
            <a:solidFill>
              <a:srgbClr val="000000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R12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셀 </a:t>
          </a: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(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단가*수량</a:t>
          </a: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)</a:t>
          </a:r>
        </a:p>
        <a:p>
          <a:pPr algn="l" rtl="0">
            <a:defRPr sz="1000"/>
          </a:pPr>
          <a:r>
            <a:rPr lang="ko-KR" altLang="en-US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임시로 구한 값을 </a:t>
          </a: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H12:P12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까지 항상 </a:t>
          </a: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9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자리로 표시</a:t>
          </a:r>
        </a:p>
        <a:p>
          <a:pPr algn="l" rtl="0">
            <a:defRPr sz="1000"/>
          </a:pPr>
          <a:r>
            <a:rPr lang="ko-KR" altLang="en-US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즉 </a:t>
          </a: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TEXT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함수 이용</a:t>
          </a:r>
        </a:p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=</a:t>
          </a:r>
          <a:r>
            <a:rPr lang="en-US" altLang="ko-KR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TEXT(</a:t>
          </a: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E12*G12,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"?????????"</a:t>
          </a:r>
          <a:r>
            <a:rPr lang="en-US" altLang="ko-KR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)</a:t>
          </a:r>
        </a:p>
        <a:p>
          <a:pPr algn="l" rtl="0">
            <a:defRPr sz="1000"/>
          </a:pPr>
          <a:r>
            <a:rPr lang="ko-KR" altLang="en-US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셀서식 </a:t>
          </a:r>
          <a:r>
            <a:rPr lang="en-US" altLang="ko-KR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;;; </a:t>
          </a:r>
          <a:r>
            <a:rPr lang="ko-KR" altLang="en-US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지정하여 </a:t>
          </a:r>
          <a:r>
            <a:rPr lang="en-US" altLang="ko-KR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R</a:t>
          </a:r>
          <a:r>
            <a:rPr lang="ko-KR" altLang="en-US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열 안보이게 설정</a:t>
          </a:r>
        </a:p>
        <a:p>
          <a:pPr algn="l" rtl="0">
            <a:defRPr sz="1000"/>
          </a:pPr>
          <a:endParaRPr lang="ko-KR" altLang="en-US" sz="1200" b="1" i="0" u="none" strike="noStrike" baseline="0">
            <a:solidFill>
              <a:srgbClr val="993366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H12:P12</a:t>
          </a:r>
        </a:p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=</a:t>
          </a:r>
          <a:r>
            <a:rPr lang="en-US" altLang="ko-KR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MID($R$12,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COLUMN()-7</a:t>
          </a:r>
          <a:r>
            <a:rPr lang="en-US" altLang="ko-KR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,1)</a:t>
          </a:r>
        </a:p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   =COLUMN() </a:t>
          </a:r>
          <a:r>
            <a:rPr lang="ko-KR" altLang="en-US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현재 커서의 열번째 </a:t>
          </a:r>
          <a:r>
            <a:rPr lang="en-US" altLang="ko-KR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8-1=1</a:t>
          </a:r>
        </a:p>
        <a:p>
          <a:pPr algn="l" rtl="0">
            <a:defRPr sz="1000"/>
          </a:pPr>
          <a:endParaRPr lang="en-US" altLang="ko-KR" sz="1200" b="1" i="0" u="none" strike="noStrike" baseline="0">
            <a:solidFill>
              <a:srgbClr val="993366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en-US" altLang="ko-KR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=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SUMPRODUCT(</a:t>
          </a:r>
          <a:r>
            <a:rPr lang="en-US" altLang="ko-KR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E12:E31,G12:G31</a:t>
          </a:r>
          <a:r>
            <a:rPr lang="en-US" altLang="ko-KR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)</a:t>
          </a:r>
          <a:endParaRPr lang="en-US" altLang="ko-KR" sz="1200" b="1" i="0" u="none" strike="noStrike" baseline="0">
            <a:solidFill>
              <a:srgbClr val="993366"/>
            </a:solidFill>
            <a:latin typeface="돋움"/>
            <a:ea typeface="돋움"/>
          </a:endParaRPr>
        </a:p>
        <a:p>
          <a:pPr algn="l" rtl="0">
            <a:defRPr sz="1000"/>
          </a:pPr>
          <a:r>
            <a:rPr lang="ko-KR" altLang="en-US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각 범위 데이터를</a:t>
          </a:r>
          <a:r>
            <a:rPr lang="ko-KR" altLang="en-US" sz="1200" b="1" i="0" u="none" strike="noStrike" baseline="0">
              <a:solidFill>
                <a:srgbClr val="993366"/>
              </a:solidFill>
              <a:latin typeface="돋움"/>
              <a:ea typeface="돋움"/>
            </a:rPr>
            <a:t> </a:t>
          </a:r>
          <a:r>
            <a:rPr lang="ko-KR" altLang="en-US" sz="1200" b="1" i="0" u="none" strike="noStrike" baseline="0">
              <a:solidFill>
                <a:srgbClr val="0000FF"/>
              </a:solidFill>
              <a:latin typeface="돋움"/>
              <a:ea typeface="돋움"/>
            </a:rPr>
            <a:t>대응되는 순번끼리 서로 곱하여 합</a:t>
          </a:r>
          <a:r>
            <a:rPr lang="ko-KR" altLang="en-US" sz="1200" b="1" i="0" u="none" strike="noStrike" baseline="0">
              <a:solidFill>
                <a:srgbClr val="000000"/>
              </a:solidFill>
              <a:latin typeface="돋움"/>
              <a:ea typeface="돋움"/>
            </a:rPr>
            <a:t>을 표시해주는 함수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671945</xdr:colOff>
      <xdr:row>0</xdr:row>
      <xdr:rowOff>83126</xdr:rowOff>
    </xdr:from>
    <xdr:to>
      <xdr:col>8</xdr:col>
      <xdr:colOff>440748</xdr:colOff>
      <xdr:row>24</xdr:row>
      <xdr:rowOff>159326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00000000-0008-0000-1600-000001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4049" t="24636" r="53276" b="32340"/>
        <a:stretch>
          <a:fillRect/>
        </a:stretch>
      </xdr:blipFill>
      <xdr:spPr bwMode="auto">
        <a:xfrm>
          <a:off x="5815445" y="83126"/>
          <a:ext cx="2054803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203200</xdr:colOff>
          <xdr:row>0</xdr:row>
          <xdr:rowOff>63500</xdr:rowOff>
        </xdr:from>
        <xdr:to>
          <xdr:col>3</xdr:col>
          <xdr:colOff>177800</xdr:colOff>
          <xdr:row>0</xdr:row>
          <xdr:rowOff>482600</xdr:rowOff>
        </xdr:to>
        <xdr:sp macro="" textlink="">
          <xdr:nvSpPr>
            <xdr:cNvPr id="15361" name="Group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17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 charset="-127"/>
                  <a:ea typeface="굴림" charset="-127"/>
                </a:rPr>
                <a:t>부분합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368300</xdr:colOff>
          <xdr:row>0</xdr:row>
          <xdr:rowOff>190500</xdr:rowOff>
        </xdr:from>
        <xdr:to>
          <xdr:col>2</xdr:col>
          <xdr:colOff>0</xdr:colOff>
          <xdr:row>0</xdr:row>
          <xdr:rowOff>406400</xdr:rowOff>
        </xdr:to>
        <xdr:sp macro="" textlink="">
          <xdr:nvSpPr>
            <xdr:cNvPr id="15362" name="Option 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17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 charset="-127"/>
                  <a:ea typeface="굴림" charset="-127"/>
                </a:rPr>
                <a:t>거래처별 부분합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215900</xdr:colOff>
          <xdr:row>0</xdr:row>
          <xdr:rowOff>190500</xdr:rowOff>
        </xdr:from>
        <xdr:to>
          <xdr:col>3</xdr:col>
          <xdr:colOff>139700</xdr:colOff>
          <xdr:row>0</xdr:row>
          <xdr:rowOff>406400</xdr:rowOff>
        </xdr:to>
        <xdr:sp macro="" textlink="">
          <xdr:nvSpPr>
            <xdr:cNvPr id="15363" name="Option Button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17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 charset="-127"/>
                  <a:ea typeface="굴림" charset="-127"/>
                </a:rPr>
                <a:t>부분합 제거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44060;&#48156;&#51089;&#50629;&#46308;/SamSung/20050516_&#46356;&#48260;&#44536;/Test_05051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in/AppData/Local/Temp/_AZTMP1_/Exec/sem3/Documents%20and%20Settings/hp/Local%20Settings/Temp/_AZTMP0_/new_9/&#51652;-&#49888;&#51077;&#49324;&#50896;%20&#50641;&#49472;&#51088;&#47308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hp/Local%20Settings/Temp/_AZTMP0_/new_9/&#51652;-&#49888;&#51077;&#49324;&#50896;%20&#50641;&#49472;&#51088;&#4730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back_up/back_up_&#49340;&#49457;&#51088;&#47308;/&#65283;&#49888;&#51077;1&#45380;&#52264;&#50641;&#49472;/&#50641;&#49472;2003&#44592;&#48376;+&#49892;&#51228;&#49324;&#47168;&#48324;&#49892;&#47924;/6&#51109;%20&#54632;&#49688;&#49892;&#47924;&#54876;&#50857;_&#49892;&#47924;&#49324;&#47168;/&#51204;&#49328;&#49548;&#47784;&#54408;&#48156;&#51452;&#49436;_&#50756;&#4730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44060;&#51221;_&#50641;&#49472;VBA/&#44600;&#48279;_&#50641;&#49472;%20&#47588;&#53356;&#47196;&#50752;%20VBA/06&#51109;/&#48512;&#54408;&#44288;&#47532;(&#50756;&#49457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yhome.naver.net/nimda24/&#50641;&#49472;&#44053;&#51340;/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50641;&#49472;2007/CDROM/&#51076;&#51649;&#50896;%20&#44553;&#50668;%20&#54788;&#5488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in/AppData/Local/Microsoft/Windows/Temporary%20Internet%20Files/Low/Content.IE5/WBGEP00F/TES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Bofb/My%20Documents/&#44600;&#48279;_VBA&#54876;&#50857;100&#51228;/&#50696;&#51228;(&#50756;&#49457;)/&#51088;&#47308;&#44160;&#49353;&#54980;%20&#52628;&#52636;(&#44256;&#44553;&#54596;&#53552;&amp;&#50577;&#49885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yhome.naver.net/nimda24/&#50641;&#49472;&#49892;&#4792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in/AppData/Local/Microsoft/Windows/Temporary%20Internet%20Files/Low/Content.IE5/WBGEP00F/re_excel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&#49340;&#49457;&#51204;&#51088;/&#9733;E-TEST&#50641;&#49472;_&#49688;&#50629;&#45796;&#5086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건부"/>
      <sheetName val="계산식원리"/>
      <sheetName val="절대주소개념"/>
      <sheetName val="절대주소1"/>
      <sheetName val="논리함수_133"/>
      <sheetName val="countif"/>
      <sheetName val="DB1"/>
      <sheetName val="사용자정의"/>
      <sheetName val="ROUND"/>
      <sheetName val="vlookup"/>
      <sheetName val="텍스트 최종"/>
      <sheetName val="함수최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건부"/>
      <sheetName val="계산식원리"/>
      <sheetName val="절대주소개념"/>
      <sheetName val="절대주소1"/>
      <sheetName val="논리함수_133"/>
      <sheetName val="countif"/>
      <sheetName val="DB1"/>
      <sheetName val="사용자정의"/>
      <sheetName val="ROUND"/>
      <sheetName val="vlookup"/>
      <sheetName val="텍스트 최종"/>
      <sheetName val="함수최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구매요청서"/>
      <sheetName val="결재란"/>
      <sheetName val="발주품목"/>
    </sheetNames>
    <sheetDataSet>
      <sheetData sheetId="0" refreshError="1"/>
      <sheetData sheetId="1" refreshError="1"/>
      <sheetData sheetId="2">
        <row r="2">
          <cell r="A2" t="str">
            <v>복사용지</v>
          </cell>
        </row>
        <row r="3">
          <cell r="A3" t="str">
            <v>프린터토너</v>
          </cell>
        </row>
        <row r="4">
          <cell r="A4" t="str">
            <v>USB메모리</v>
          </cell>
        </row>
        <row r="5">
          <cell r="A5" t="str">
            <v>공CD(낱장)</v>
          </cell>
        </row>
        <row r="6">
          <cell r="A6" t="str">
            <v>공CD(묶음)</v>
          </cell>
        </row>
        <row r="7">
          <cell r="A7" t="str">
            <v>공CD(700장)</v>
          </cell>
        </row>
        <row r="8">
          <cell r="A8" t="str">
            <v>먼지제거기</v>
          </cell>
        </row>
        <row r="9">
          <cell r="A9" t="str">
            <v>CD케이스</v>
          </cell>
        </row>
        <row r="10">
          <cell r="A10" t="str">
            <v>RW CD(낱장)</v>
          </cell>
        </row>
        <row r="11">
          <cell r="A11" t="str">
            <v>RW CD(묶음)</v>
          </cell>
        </row>
        <row r="12">
          <cell r="A12" t="str">
            <v>스피커(2채널)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텍스트함수"/>
      <sheetName val="168텍스트_통계"/>
      <sheetName val="179 H_VLOOKUP"/>
      <sheetName val="VLOOKUP-1"/>
      <sheetName val="VLOOKUP-2"/>
      <sheetName val="DB"/>
      <sheetName val="DB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급여현황"/>
      <sheetName val="조견표"/>
      <sheetName val="Sheet3"/>
    </sheetNames>
    <sheetDataSet>
      <sheetData sheetId="0"/>
      <sheetData sheetId="1">
        <row r="3">
          <cell r="A3" t="str">
            <v>사원</v>
          </cell>
          <cell r="C3">
            <v>800000</v>
          </cell>
          <cell r="D3">
            <v>814000</v>
          </cell>
          <cell r="E3">
            <v>828000</v>
          </cell>
          <cell r="F3">
            <v>842000</v>
          </cell>
          <cell r="G3">
            <v>856000</v>
          </cell>
        </row>
        <row r="4">
          <cell r="A4" t="str">
            <v>사원</v>
          </cell>
          <cell r="C4">
            <v>880000</v>
          </cell>
          <cell r="D4">
            <v>895400</v>
          </cell>
          <cell r="E4">
            <v>910800</v>
          </cell>
          <cell r="F4">
            <v>926200</v>
          </cell>
          <cell r="G4">
            <v>941600</v>
          </cell>
        </row>
        <row r="5">
          <cell r="A5" t="str">
            <v>대리</v>
          </cell>
          <cell r="C5">
            <v>1144000</v>
          </cell>
          <cell r="D5">
            <v>1164020</v>
          </cell>
          <cell r="E5">
            <v>1184040</v>
          </cell>
          <cell r="F5">
            <v>1204060</v>
          </cell>
          <cell r="G5">
            <v>1224080</v>
          </cell>
        </row>
        <row r="6">
          <cell r="A6" t="str">
            <v>대리</v>
          </cell>
          <cell r="C6">
            <v>1258400</v>
          </cell>
          <cell r="D6">
            <v>1280422</v>
          </cell>
          <cell r="E6">
            <v>1302444</v>
          </cell>
          <cell r="F6">
            <v>1324466</v>
          </cell>
          <cell r="G6">
            <v>1346488</v>
          </cell>
        </row>
        <row r="7">
          <cell r="A7" t="str">
            <v>과장</v>
          </cell>
          <cell r="C7">
            <v>1635920</v>
          </cell>
          <cell r="D7">
            <v>1664548.6</v>
          </cell>
          <cell r="E7">
            <v>1693177.2000000002</v>
          </cell>
          <cell r="F7">
            <v>1721805.8000000003</v>
          </cell>
          <cell r="G7">
            <v>1750434.4000000004</v>
          </cell>
        </row>
        <row r="8">
          <cell r="A8" t="str">
            <v>과장</v>
          </cell>
          <cell r="C8">
            <v>1799512</v>
          </cell>
          <cell r="D8">
            <v>1831003.46</v>
          </cell>
          <cell r="E8">
            <v>1862494.92</v>
          </cell>
          <cell r="F8">
            <v>1893986.38</v>
          </cell>
          <cell r="G8">
            <v>1925477.8399999999</v>
          </cell>
        </row>
        <row r="9">
          <cell r="A9" t="str">
            <v>차장</v>
          </cell>
          <cell r="C9">
            <v>2159414.4</v>
          </cell>
          <cell r="D9">
            <v>2197204.1519999998</v>
          </cell>
          <cell r="E9">
            <v>2234993.9039999996</v>
          </cell>
          <cell r="F9">
            <v>2272783.6559999995</v>
          </cell>
          <cell r="G9">
            <v>2310573.4079999994</v>
          </cell>
        </row>
        <row r="10">
          <cell r="A10" t="str">
            <v>차장</v>
          </cell>
          <cell r="C10">
            <v>2375355.84</v>
          </cell>
          <cell r="D10">
            <v>2416924.5671999999</v>
          </cell>
          <cell r="E10">
            <v>2458493.2944</v>
          </cell>
          <cell r="F10">
            <v>2500062.0216000001</v>
          </cell>
          <cell r="G10">
            <v>2541630.7488000002</v>
          </cell>
        </row>
        <row r="11">
          <cell r="A11" t="str">
            <v>부장</v>
          </cell>
          <cell r="C11">
            <v>3087962.5919999997</v>
          </cell>
          <cell r="D11">
            <v>3142001.9373599999</v>
          </cell>
          <cell r="E11">
            <v>3196041.28272</v>
          </cell>
          <cell r="F11">
            <v>3250080.6280800002</v>
          </cell>
          <cell r="G11">
            <v>3304119.9734400003</v>
          </cell>
        </row>
        <row r="12">
          <cell r="A12" t="str">
            <v>부장</v>
          </cell>
          <cell r="C12">
            <v>3396758.8511999995</v>
          </cell>
          <cell r="D12">
            <v>3456202.1310959994</v>
          </cell>
          <cell r="E12">
            <v>3515645.4109919993</v>
          </cell>
          <cell r="F12">
            <v>3575088.6908879993</v>
          </cell>
          <cell r="G12">
            <v>3634531.9707839992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동채우기"/>
      <sheetName val="69조건부서식"/>
      <sheetName val="3장63_77조건부(예제필요)"/>
      <sheetName val="132핵심_계산식원리"/>
      <sheetName val="138절대주소개념"/>
      <sheetName val="절대주소1"/>
      <sheetName val="146기본함수"/>
      <sheetName val="133IF(AND140 OR)"/>
      <sheetName val="데이터분리"/>
      <sheetName val="184텍스트 함수154"/>
      <sheetName val="207vlookup"/>
      <sheetName val="278기본차트"/>
      <sheetName val="시험차트"/>
      <sheetName val="209사원현황"/>
      <sheetName val="최종209명세서"/>
      <sheetName val="개별업무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70-102</v>
          </cell>
        </row>
        <row r="3">
          <cell r="A3" t="str">
            <v>71-218</v>
          </cell>
        </row>
        <row r="4">
          <cell r="A4" t="str">
            <v>71-319</v>
          </cell>
        </row>
        <row r="5">
          <cell r="A5" t="str">
            <v>72-408</v>
          </cell>
        </row>
      </sheetData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검색화면"/>
      <sheetName val="납품내역"/>
      <sheetName val="BasicData"/>
    </sheetNames>
    <sheetDataSet>
      <sheetData sheetId="0"/>
      <sheetData sheetId="1"/>
      <sheetData sheetId="2">
        <row r="4">
          <cell r="A4" t="str">
            <v>서주란</v>
          </cell>
          <cell r="B4" t="str">
            <v>AC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건부서식"/>
      <sheetName val="IF문 AND OR"/>
      <sheetName val="차트"/>
      <sheetName val="INDEX_MATCH"/>
      <sheetName val="DB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자동채우기"/>
      <sheetName val="69조건부서식"/>
      <sheetName val="3장63_77조건부(예제필요)"/>
      <sheetName val="132핵심_계산식원리"/>
      <sheetName val="138절대주소개념"/>
      <sheetName val="절대주소1"/>
      <sheetName val="146기본함수"/>
      <sheetName val="133IF(AND140 OR)"/>
      <sheetName val="데이터분리"/>
      <sheetName val="184텍스트 함수154"/>
      <sheetName val="찾기참조함수"/>
      <sheetName val="207vlookup"/>
      <sheetName val="209사원현황"/>
      <sheetName val="209명세서"/>
      <sheetName val="278기본차트"/>
      <sheetName val="시험차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조건부"/>
      <sheetName val="텍스트최종"/>
      <sheetName val="계산식원리"/>
      <sheetName val="절대주소개념"/>
      <sheetName val="절대주소1"/>
      <sheetName val="countif"/>
      <sheetName val="논리함수_133"/>
      <sheetName val="DB1"/>
      <sheetName val="사용자정의"/>
      <sheetName val="ROUND"/>
      <sheetName val="시험기출함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22.426257638886" createdVersion="7" refreshedVersion="7" minRefreshableVersion="3" recordCount="23" xr:uid="{CA910D31-060F-FB42-93A6-9B91FE3F499A}">
  <cacheSource type="worksheet">
    <worksheetSource ref="A5:J28" sheet="데이터베이스"/>
  </cacheSource>
  <cacheFields count="12">
    <cacheField name="설치부서" numFmtId="0">
      <sharedItems count="4">
        <s v="경리팀"/>
        <s v="인사팀"/>
        <s v="전산팀"/>
        <s v="총무팀"/>
      </sharedItems>
    </cacheField>
    <cacheField name="비품명" numFmtId="0">
      <sharedItems count="7">
        <s v="사무용책상"/>
        <s v="소파"/>
        <s v="컴퓨터"/>
        <s v="케비넷"/>
        <s v="테이블"/>
        <s v="프린터기"/>
        <s v="모니터"/>
      </sharedItems>
    </cacheField>
    <cacheField name="구매일자" numFmtId="188">
      <sharedItems containsSemiMixedTypes="0" containsNonDate="0" containsDate="1" containsString="0" minDate="1999-11-01T00:00:00" maxDate="2003-02-09T00:00:00" count="18">
        <d v="1999-11-01T00:00:00"/>
        <d v="2001-12-31T00:00:00"/>
        <d v="2002-04-01T00:00:00"/>
        <d v="2002-07-10T00:00:00"/>
        <d v="2000-06-30T00:00:00"/>
        <d v="2000-10-08T00:00:00"/>
        <d v="2000-08-31T00:00:00"/>
        <d v="2000-12-09T00:00:00"/>
        <d v="2001-09-30T00:00:00"/>
        <d v="2002-01-08T00:00:00"/>
        <d v="2003-02-08T00:00:00"/>
        <d v="2001-05-06T00:00:00"/>
        <d v="2001-08-14T00:00:00"/>
        <d v="2001-05-02T00:00:00"/>
        <d v="2001-08-10T00:00:00"/>
        <d v="2002-11-09T00:00:00"/>
        <d v="2002-01-04T00:00:00"/>
        <d v="2002-04-14T00:00:00"/>
      </sharedItems>
      <fieldGroup par="11" base="2">
        <rangePr groupBy="months" startDate="1999-11-01T00:00:00" endDate="2003-02-09T00:00:00"/>
        <groupItems count="14">
          <s v="&lt;1999.11.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03.2.9"/>
        </groupItems>
      </fieldGroup>
    </cacheField>
    <cacheField name="내용년수" numFmtId="0">
      <sharedItems containsSemiMixedTypes="0" containsString="0" containsNumber="1" containsInteger="1" minValue="3" maxValue="7"/>
    </cacheField>
    <cacheField name="경과년수" numFmtId="0">
      <sharedItems containsSemiMixedTypes="0" containsString="0" containsNumber="1" containsInteger="1" minValue="18" maxValue="21"/>
    </cacheField>
    <cacheField name="취득원가" numFmtId="177">
      <sharedItems containsSemiMixedTypes="0" containsString="0" containsNumber="1" containsInteger="1" minValue="340000" maxValue="1500000" count="9">
        <n v="700000"/>
        <n v="500000"/>
        <n v="1200000"/>
        <n v="800000"/>
        <n v="1500000"/>
        <n v="400000"/>
        <n v="350000"/>
        <n v="340000"/>
        <n v="600000"/>
      </sharedItems>
    </cacheField>
    <cacheField name="잔존가액" numFmtId="177">
      <sharedItems containsSemiMixedTypes="0" containsString="0" containsNumber="1" containsInteger="1" minValue="34000" maxValue="150000" count="9">
        <n v="70000"/>
        <n v="50000"/>
        <n v="120000"/>
        <n v="80000"/>
        <n v="150000"/>
        <n v="40000"/>
        <n v="35000"/>
        <n v="34000"/>
        <n v="60000"/>
      </sharedItems>
    </cacheField>
    <cacheField name="감가상각액" numFmtId="177">
      <sharedItems containsSemiMixedTypes="0" containsString="0" containsNumber="1" minValue="1221428.5714285714" maxValue="5400000" count="13">
        <n v="1890000"/>
        <n v="1221428.5714285714"/>
        <n v="4104000"/>
        <n v="3888000"/>
        <n v="4800000"/>
        <n v="5400000"/>
        <n v="1368000"/>
        <n v="1938000"/>
        <n v="4320000"/>
        <n v="2100000"/>
        <n v="1995000"/>
        <n v="1836000"/>
        <n v="1465714.2857142857"/>
      </sharedItems>
    </cacheField>
    <cacheField name="장부가액" numFmtId="177">
      <sharedItems containsSemiMixedTypes="0" containsString="0" containsNumber="1" containsInteger="1" minValue="-4000000" maxValue="-721400" count="14">
        <n v="-1190000"/>
        <n v="-721400"/>
        <n v="-2904000"/>
        <n v="-2688000"/>
        <n v="-4000000"/>
        <n v="-3900000"/>
        <n v="-968000"/>
        <n v="-1540000"/>
        <n v="-1598000"/>
        <n v="-3120000"/>
        <n v="-1750000"/>
        <n v="-1645000"/>
        <n v="-1496000"/>
        <n v="-865700"/>
      </sharedItems>
    </cacheField>
    <cacheField name="품질수준" numFmtId="0">
      <sharedItems/>
    </cacheField>
    <cacheField name="분기" numFmtId="0" databaseField="0">
      <fieldGroup base="2">
        <rangePr groupBy="quarters" startDate="1999-11-01T00:00:00" endDate="2003-02-09T00:00:00"/>
        <groupItems count="6">
          <s v="&lt;1999.11.1"/>
          <s v="1사분기"/>
          <s v="2사분기"/>
          <s v="3사분기"/>
          <s v="4사분기"/>
          <s v="&gt;2003.2.9"/>
        </groupItems>
      </fieldGroup>
    </cacheField>
    <cacheField name="연" numFmtId="0" databaseField="0">
      <fieldGroup base="2">
        <rangePr groupBy="years" startDate="1999-11-01T00:00:00" endDate="2003-02-09T00:00:00"/>
        <groupItems count="7">
          <s v="&lt;1999.11.1"/>
          <s v="1999년"/>
          <s v="2000년"/>
          <s v="2001년"/>
          <s v="2002년"/>
          <s v="2003년"/>
          <s v="&gt;2003.2.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n v="7"/>
    <n v="21"/>
    <x v="0"/>
    <x v="0"/>
    <x v="0"/>
    <x v="0"/>
    <s v="C"/>
  </r>
  <r>
    <x v="0"/>
    <x v="1"/>
    <x v="1"/>
    <n v="7"/>
    <n v="19"/>
    <x v="1"/>
    <x v="1"/>
    <x v="1"/>
    <x v="1"/>
    <s v="C"/>
  </r>
  <r>
    <x v="0"/>
    <x v="2"/>
    <x v="2"/>
    <n v="5"/>
    <n v="19"/>
    <x v="2"/>
    <x v="2"/>
    <x v="2"/>
    <x v="2"/>
    <s v="A"/>
  </r>
  <r>
    <x v="0"/>
    <x v="2"/>
    <x v="3"/>
    <n v="5"/>
    <n v="18"/>
    <x v="2"/>
    <x v="2"/>
    <x v="3"/>
    <x v="3"/>
    <s v="C"/>
  </r>
  <r>
    <x v="0"/>
    <x v="3"/>
    <x v="4"/>
    <n v="3"/>
    <n v="20"/>
    <x v="3"/>
    <x v="3"/>
    <x v="4"/>
    <x v="4"/>
    <s v="C"/>
  </r>
  <r>
    <x v="0"/>
    <x v="3"/>
    <x v="5"/>
    <n v="3"/>
    <n v="20"/>
    <x v="3"/>
    <x v="3"/>
    <x v="4"/>
    <x v="4"/>
    <s v="C"/>
  </r>
  <r>
    <x v="1"/>
    <x v="2"/>
    <x v="6"/>
    <n v="5"/>
    <n v="20"/>
    <x v="4"/>
    <x v="4"/>
    <x v="5"/>
    <x v="5"/>
    <s v="C"/>
  </r>
  <r>
    <x v="1"/>
    <x v="2"/>
    <x v="7"/>
    <n v="5"/>
    <n v="20"/>
    <x v="4"/>
    <x v="4"/>
    <x v="5"/>
    <x v="5"/>
    <s v="C"/>
  </r>
  <r>
    <x v="1"/>
    <x v="4"/>
    <x v="8"/>
    <n v="5"/>
    <n v="19"/>
    <x v="5"/>
    <x v="5"/>
    <x v="6"/>
    <x v="6"/>
    <s v="C"/>
  </r>
  <r>
    <x v="1"/>
    <x v="4"/>
    <x v="9"/>
    <n v="5"/>
    <n v="19"/>
    <x v="5"/>
    <x v="5"/>
    <x v="6"/>
    <x v="6"/>
    <s v="B"/>
  </r>
  <r>
    <x v="1"/>
    <x v="5"/>
    <x v="10"/>
    <n v="3"/>
    <n v="18"/>
    <x v="6"/>
    <x v="6"/>
    <x v="0"/>
    <x v="7"/>
    <s v="B"/>
  </r>
  <r>
    <x v="1"/>
    <x v="5"/>
    <x v="10"/>
    <n v="3"/>
    <n v="18"/>
    <x v="6"/>
    <x v="6"/>
    <x v="0"/>
    <x v="7"/>
    <s v="C"/>
  </r>
  <r>
    <x v="2"/>
    <x v="6"/>
    <x v="8"/>
    <n v="3"/>
    <n v="19"/>
    <x v="7"/>
    <x v="7"/>
    <x v="7"/>
    <x v="8"/>
    <s v="C"/>
  </r>
  <r>
    <x v="2"/>
    <x v="2"/>
    <x v="11"/>
    <n v="5"/>
    <n v="20"/>
    <x v="2"/>
    <x v="2"/>
    <x v="8"/>
    <x v="9"/>
    <s v="C"/>
  </r>
  <r>
    <x v="2"/>
    <x v="2"/>
    <x v="12"/>
    <n v="5"/>
    <n v="19"/>
    <x v="2"/>
    <x v="2"/>
    <x v="2"/>
    <x v="2"/>
    <s v="C"/>
  </r>
  <r>
    <x v="2"/>
    <x v="2"/>
    <x v="12"/>
    <n v="5"/>
    <n v="19"/>
    <x v="2"/>
    <x v="2"/>
    <x v="2"/>
    <x v="2"/>
    <s v="A"/>
  </r>
  <r>
    <x v="2"/>
    <x v="5"/>
    <x v="13"/>
    <n v="3"/>
    <n v="20"/>
    <x v="6"/>
    <x v="6"/>
    <x v="9"/>
    <x v="10"/>
    <s v="B"/>
  </r>
  <r>
    <x v="2"/>
    <x v="5"/>
    <x v="14"/>
    <n v="3"/>
    <n v="19"/>
    <x v="6"/>
    <x v="6"/>
    <x v="10"/>
    <x v="11"/>
    <s v="C"/>
  </r>
  <r>
    <x v="3"/>
    <x v="6"/>
    <x v="15"/>
    <n v="3"/>
    <n v="18"/>
    <x v="7"/>
    <x v="7"/>
    <x v="11"/>
    <x v="12"/>
    <s v="C"/>
  </r>
  <r>
    <x v="3"/>
    <x v="1"/>
    <x v="16"/>
    <n v="7"/>
    <n v="19"/>
    <x v="8"/>
    <x v="8"/>
    <x v="12"/>
    <x v="13"/>
    <s v="C"/>
  </r>
  <r>
    <x v="3"/>
    <x v="1"/>
    <x v="17"/>
    <n v="7"/>
    <n v="19"/>
    <x v="8"/>
    <x v="8"/>
    <x v="12"/>
    <x v="13"/>
    <s v="A"/>
  </r>
  <r>
    <x v="3"/>
    <x v="3"/>
    <x v="6"/>
    <n v="3"/>
    <n v="20"/>
    <x v="3"/>
    <x v="3"/>
    <x v="4"/>
    <x v="4"/>
    <s v="C"/>
  </r>
  <r>
    <x v="3"/>
    <x v="3"/>
    <x v="7"/>
    <n v="3"/>
    <n v="20"/>
    <x v="3"/>
    <x v="3"/>
    <x v="4"/>
    <x v="4"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8C2FC-B32C-B640-B7FF-003F6A8C3DD6}" name="피벗 테이블1" cacheId="11" applyNumberFormats="0" applyBorderFormats="0" applyFontFormats="0" applyPatternFormats="0" applyAlignmentFormats="0" applyWidthHeightFormats="1" dataCaption="값" updatedVersion="7" minRefreshableVersion="3" useAutoFormatting="1" rowGrandTotals="0" colGrandTotals="0" itemPrintTitles="1" createdVersion="7" indent="0" compact="0" compactData="0" multipleFieldFilters="0">
  <location ref="A3:F16" firstHeaderRow="0" firstDataRow="1" firstDataCol="2" rowPageCount="1" colPageCount="1"/>
  <pivotFields count="12">
    <pivotField axis="axisPage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7">
        <item x="6"/>
        <item x="0"/>
        <item x="1"/>
        <item x="2"/>
        <item x="3"/>
        <item x="4"/>
        <item x="5"/>
      </items>
    </pivotField>
    <pivotField compact="0" numFmtId="188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dataField="1" compact="0" numFmtId="177" outline="0" showAll="0" defaultSubtotal="0">
      <items count="9">
        <item x="7"/>
        <item x="6"/>
        <item x="5"/>
        <item x="1"/>
        <item x="8"/>
        <item x="0"/>
        <item x="3"/>
        <item x="2"/>
        <item x="4"/>
      </items>
    </pivotField>
    <pivotField dataField="1" compact="0" numFmtId="177" outline="0" showAll="0" defaultSubtotal="0">
      <items count="9">
        <item x="7"/>
        <item x="6"/>
        <item x="5"/>
        <item x="1"/>
        <item x="8"/>
        <item x="0"/>
        <item x="3"/>
        <item x="2"/>
        <item x="4"/>
      </items>
    </pivotField>
    <pivotField dataField="1" compact="0" numFmtId="177" outline="0" showAll="0" defaultSubtotal="0">
      <items count="13">
        <item x="1"/>
        <item x="6"/>
        <item x="12"/>
        <item x="11"/>
        <item x="0"/>
        <item x="7"/>
        <item x="10"/>
        <item x="9"/>
        <item x="3"/>
        <item x="2"/>
        <item x="8"/>
        <item x="4"/>
        <item x="5"/>
      </items>
    </pivotField>
    <pivotField dataField="1" compact="0" numFmtId="177" outline="0" showAll="0" defaultSubtotal="0">
      <items count="14">
        <item x="4"/>
        <item x="5"/>
        <item x="9"/>
        <item x="2"/>
        <item x="3"/>
        <item x="10"/>
        <item x="11"/>
        <item x="8"/>
        <item x="7"/>
        <item x="12"/>
        <item x="0"/>
        <item x="6"/>
        <item x="13"/>
        <item x="1"/>
      </items>
    </pivotField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2">
    <field x="11"/>
    <field x="1"/>
  </rowFields>
  <rowItems count="13">
    <i>
      <x v="1"/>
      <x v="1"/>
    </i>
    <i>
      <x v="2"/>
      <x v="3"/>
    </i>
    <i r="1">
      <x v="4"/>
    </i>
    <i>
      <x v="3"/>
      <x/>
    </i>
    <i r="1">
      <x v="2"/>
    </i>
    <i r="1">
      <x v="3"/>
    </i>
    <i r="1">
      <x v="5"/>
    </i>
    <i r="1">
      <x v="6"/>
    </i>
    <i>
      <x v="4"/>
      <x/>
    </i>
    <i r="1">
      <x v="2"/>
    </i>
    <i r="1">
      <x v="3"/>
    </i>
    <i r="1">
      <x v="5"/>
    </i>
    <i>
      <x v="5"/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합계 : 취득원가" fld="5" baseField="0" baseItem="0"/>
    <dataField name="합계 : 잔존가액" fld="6" baseField="0" baseItem="0"/>
    <dataField name="합계 : 감가상각액" fld="7" baseField="0" baseItem="0"/>
    <dataField name="평균 : 장부가액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표2_3" displayName="표2_3" ref="B4:F16" totalsRowShown="0" headerRowDxfId="17" dataDxfId="15" headerRowBorderDxfId="16" tableBorderDxfId="14" totalsRowBorderDxfId="13" headerRowCellStyle="표준_JIN_수업1일차" dataCellStyle="쉼표 [0] 2">
  <autoFilter ref="B4:F16" xr:uid="{00000000-0009-0000-0100-000002000000}"/>
  <tableColumns count="5">
    <tableColumn id="1" xr3:uid="{00000000-0010-0000-0000-000001000000}" name="구분" dataDxfId="12" dataCellStyle="표준_JIN_수업1일차"/>
    <tableColumn id="2" xr3:uid="{00000000-0010-0000-0000-000002000000}" name="광고홍보비" dataDxfId="5" dataCellStyle="쉼표 [0] 2"/>
    <tableColumn id="3" xr3:uid="{00000000-0010-0000-0000-000003000000}" name="외주제작비" dataDxfId="4" dataCellStyle="쉼표 [0] 2"/>
    <tableColumn id="4" xr3:uid="{00000000-0010-0000-0000-000004000000}" name="인건비" dataDxfId="3" dataCellStyle="쉼표 [0] 2"/>
    <tableColumn id="5" xr3:uid="{00000000-0010-0000-0000-000005000000}" name="장소대여료" dataDxfId="2" dataCellStyle="쉼표 [0]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표2" displayName="표2" ref="A2:D15" totalsRowShown="0" headerRowDxfId="11" dataDxfId="10" headerRowCellStyle="강조색3 2" dataCellStyle="강조색3 2">
  <autoFilter ref="A2:D15" xr:uid="{00000000-0009-0000-0100-000001000000}"/>
  <tableColumns count="4">
    <tableColumn id="1" xr3:uid="{00000000-0010-0000-0100-000001000000}" name="순번" dataDxfId="9" dataCellStyle="표준 2"/>
    <tableColumn id="2" xr3:uid="{00000000-0010-0000-0100-000002000000}" name="거래일자" dataDxfId="8" dataCellStyle="표준 2"/>
    <tableColumn id="3" xr3:uid="{00000000-0010-0000-0100-000003000000}" name="성명" dataDxfId="7" dataCellStyle="쉼표 [0] 2"/>
    <tableColumn id="4" xr3:uid="{00000000-0010-0000-0100-000004000000}" name="주민등록번호" dataDxfId="6" dataCellStyle="표준 2"/>
  </tableColumns>
  <tableStyleInfo name="TableStyleLight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중앙">
  <a:themeElements>
    <a:clrScheme name="중앙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중앙">
      <a:majorFont>
        <a:latin typeface="Georgia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Georgia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중앙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16"/>
  <sheetViews>
    <sheetView zoomScale="130" zoomScaleNormal="130" workbookViewId="0">
      <selection activeCell="C5" sqref="C5:C16"/>
    </sheetView>
  </sheetViews>
  <sheetFormatPr baseColWidth="10" defaultColWidth="8.7109375" defaultRowHeight="14"/>
  <cols>
    <col min="6" max="6" width="16" bestFit="1" customWidth="1"/>
  </cols>
  <sheetData>
    <row r="4" spans="1:7">
      <c r="A4" s="347" t="s">
        <v>345</v>
      </c>
      <c r="B4" s="347" t="s">
        <v>346</v>
      </c>
      <c r="C4" s="347" t="s">
        <v>347</v>
      </c>
      <c r="D4" s="347" t="s">
        <v>348</v>
      </c>
      <c r="E4" s="347" t="s">
        <v>349</v>
      </c>
      <c r="F4" s="347" t="s">
        <v>350</v>
      </c>
      <c r="G4" s="347"/>
    </row>
    <row r="5" spans="1:7">
      <c r="A5" t="s">
        <v>342</v>
      </c>
      <c r="B5" t="s">
        <v>343</v>
      </c>
      <c r="C5" s="404">
        <v>1000</v>
      </c>
      <c r="D5" t="s">
        <v>344</v>
      </c>
      <c r="E5" s="402">
        <v>44322</v>
      </c>
      <c r="F5" s="403">
        <v>9609062187392</v>
      </c>
    </row>
    <row r="6" spans="1:7">
      <c r="A6" t="s">
        <v>983</v>
      </c>
      <c r="B6" t="s">
        <v>994</v>
      </c>
      <c r="C6" s="404">
        <v>1001</v>
      </c>
      <c r="D6" t="s">
        <v>995</v>
      </c>
      <c r="E6" s="402">
        <v>44323</v>
      </c>
      <c r="F6" s="403">
        <v>9609062187393</v>
      </c>
    </row>
    <row r="7" spans="1:7">
      <c r="A7" t="s">
        <v>984</v>
      </c>
      <c r="B7" t="s">
        <v>996</v>
      </c>
      <c r="C7" s="404">
        <v>1002</v>
      </c>
      <c r="D7" t="s">
        <v>997</v>
      </c>
      <c r="E7" s="402">
        <v>44324</v>
      </c>
      <c r="F7" s="403">
        <v>9609062187394</v>
      </c>
    </row>
    <row r="8" spans="1:7">
      <c r="A8" t="s">
        <v>985</v>
      </c>
      <c r="B8" t="s">
        <v>998</v>
      </c>
      <c r="C8" s="404">
        <v>1003</v>
      </c>
      <c r="D8" t="s">
        <v>999</v>
      </c>
      <c r="E8" s="402">
        <v>44325</v>
      </c>
      <c r="F8" s="403">
        <v>9609062187395</v>
      </c>
    </row>
    <row r="9" spans="1:7">
      <c r="A9" t="s">
        <v>986</v>
      </c>
      <c r="B9" t="s">
        <v>1000</v>
      </c>
      <c r="C9" s="404">
        <v>1004</v>
      </c>
      <c r="D9" t="s">
        <v>1001</v>
      </c>
      <c r="E9" s="402">
        <v>44326</v>
      </c>
      <c r="F9" s="403">
        <v>9609062187396</v>
      </c>
    </row>
    <row r="10" spans="1:7">
      <c r="A10" t="s">
        <v>987</v>
      </c>
      <c r="B10" t="s">
        <v>994</v>
      </c>
      <c r="C10" s="404">
        <v>1005</v>
      </c>
      <c r="D10" t="s">
        <v>1002</v>
      </c>
      <c r="E10" s="402">
        <v>44327</v>
      </c>
      <c r="F10" s="403">
        <v>9609062187397</v>
      </c>
    </row>
    <row r="11" spans="1:7">
      <c r="A11" t="s">
        <v>988</v>
      </c>
      <c r="B11" t="s">
        <v>996</v>
      </c>
      <c r="C11" s="404">
        <v>1006</v>
      </c>
      <c r="D11" t="s">
        <v>1003</v>
      </c>
      <c r="E11" s="402">
        <v>44328</v>
      </c>
      <c r="F11" s="403">
        <v>9609062187398</v>
      </c>
    </row>
    <row r="12" spans="1:7">
      <c r="A12" t="s">
        <v>989</v>
      </c>
      <c r="B12" t="s">
        <v>998</v>
      </c>
      <c r="C12" s="404">
        <v>1007</v>
      </c>
      <c r="D12" t="s">
        <v>1004</v>
      </c>
      <c r="E12" s="402">
        <v>44329</v>
      </c>
      <c r="F12" s="403">
        <v>9609062187399</v>
      </c>
    </row>
    <row r="13" spans="1:7">
      <c r="A13" t="s">
        <v>990</v>
      </c>
      <c r="B13" t="s">
        <v>1000</v>
      </c>
      <c r="C13" s="404">
        <v>1008</v>
      </c>
      <c r="D13" t="s">
        <v>1005</v>
      </c>
      <c r="E13" s="402">
        <v>44330</v>
      </c>
      <c r="F13" s="403">
        <v>9609062187400</v>
      </c>
    </row>
    <row r="14" spans="1:7">
      <c r="A14" t="s">
        <v>991</v>
      </c>
      <c r="B14" t="s">
        <v>994</v>
      </c>
      <c r="C14" s="404">
        <v>1009</v>
      </c>
      <c r="D14" t="s">
        <v>1006</v>
      </c>
      <c r="E14" s="402">
        <v>44331</v>
      </c>
      <c r="F14" s="403">
        <v>9609062187401</v>
      </c>
    </row>
    <row r="15" spans="1:7">
      <c r="A15" t="s">
        <v>992</v>
      </c>
      <c r="B15" t="s">
        <v>996</v>
      </c>
      <c r="C15" s="404">
        <v>1010</v>
      </c>
      <c r="D15" t="s">
        <v>1007</v>
      </c>
      <c r="E15" s="402">
        <v>44332</v>
      </c>
      <c r="F15" s="403">
        <v>9609062187402</v>
      </c>
    </row>
    <row r="16" spans="1:7">
      <c r="A16" t="s">
        <v>993</v>
      </c>
      <c r="B16" t="s">
        <v>998</v>
      </c>
      <c r="C16" s="404">
        <v>1011</v>
      </c>
      <c r="D16" t="s">
        <v>1008</v>
      </c>
      <c r="E16" s="402">
        <v>44333</v>
      </c>
      <c r="F16" s="403">
        <v>9609062187403</v>
      </c>
    </row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E385-854C-D941-9E20-720C79BCEC47}">
  <sheetPr>
    <tabColor theme="7"/>
  </sheetPr>
  <dimension ref="A1:F14"/>
  <sheetViews>
    <sheetView workbookViewId="0">
      <selection activeCell="A16" sqref="A16"/>
    </sheetView>
  </sheetViews>
  <sheetFormatPr baseColWidth="10" defaultRowHeight="14"/>
  <sheetData>
    <row r="1" spans="1:6">
      <c r="A1" t="s">
        <v>1030</v>
      </c>
      <c r="B1" t="s">
        <v>1011</v>
      </c>
      <c r="C1" t="s">
        <v>1025</v>
      </c>
      <c r="D1" t="s">
        <v>1019</v>
      </c>
      <c r="E1" t="s">
        <v>1026</v>
      </c>
      <c r="F1" t="s">
        <v>1027</v>
      </c>
    </row>
    <row r="2" spans="1:6">
      <c r="A2" t="s">
        <v>1020</v>
      </c>
      <c r="B2" t="s">
        <v>1012</v>
      </c>
      <c r="C2">
        <v>700000</v>
      </c>
      <c r="D2">
        <v>70000</v>
      </c>
      <c r="E2">
        <v>1890000</v>
      </c>
      <c r="F2">
        <v>-1190000</v>
      </c>
    </row>
    <row r="3" spans="1:6">
      <c r="A3" t="s">
        <v>1021</v>
      </c>
      <c r="B3" t="s">
        <v>1014</v>
      </c>
      <c r="C3">
        <v>3000000</v>
      </c>
      <c r="D3">
        <v>300000</v>
      </c>
      <c r="E3">
        <v>10800000</v>
      </c>
      <c r="F3">
        <v>-3900000</v>
      </c>
    </row>
    <row r="4" spans="1:6">
      <c r="A4" t="str">
        <f>A3</f>
        <v>2000년</v>
      </c>
      <c r="B4" t="s">
        <v>1015</v>
      </c>
      <c r="C4">
        <v>3200000</v>
      </c>
      <c r="D4">
        <v>320000</v>
      </c>
      <c r="E4">
        <v>19200000</v>
      </c>
      <c r="F4">
        <v>-4000000</v>
      </c>
    </row>
    <row r="5" spans="1:6">
      <c r="A5" t="s">
        <v>1022</v>
      </c>
      <c r="B5" t="s">
        <v>1018</v>
      </c>
      <c r="C5">
        <v>340000</v>
      </c>
      <c r="D5">
        <v>34000</v>
      </c>
      <c r="E5">
        <v>1938000</v>
      </c>
      <c r="F5">
        <v>-1598000</v>
      </c>
    </row>
    <row r="6" spans="1:6">
      <c r="A6" t="str">
        <f t="shared" ref="A6:A9" si="0">A5</f>
        <v>2001년</v>
      </c>
      <c r="B6" t="s">
        <v>1013</v>
      </c>
      <c r="C6">
        <v>500000</v>
      </c>
      <c r="D6">
        <v>50000</v>
      </c>
      <c r="E6">
        <v>1221428.5714285714</v>
      </c>
      <c r="F6">
        <v>-721400</v>
      </c>
    </row>
    <row r="7" spans="1:6">
      <c r="A7" t="str">
        <f t="shared" si="0"/>
        <v>2001년</v>
      </c>
      <c r="B7" t="s">
        <v>1014</v>
      </c>
      <c r="C7">
        <v>3600000</v>
      </c>
      <c r="D7">
        <v>360000</v>
      </c>
      <c r="E7">
        <v>12528000</v>
      </c>
      <c r="F7">
        <v>-2976000</v>
      </c>
    </row>
    <row r="8" spans="1:6">
      <c r="A8" t="str">
        <f t="shared" si="0"/>
        <v>2001년</v>
      </c>
      <c r="B8" t="s">
        <v>1016</v>
      </c>
      <c r="C8">
        <v>400000</v>
      </c>
      <c r="D8">
        <v>40000</v>
      </c>
      <c r="E8">
        <v>1368000</v>
      </c>
      <c r="F8">
        <v>-968000</v>
      </c>
    </row>
    <row r="9" spans="1:6">
      <c r="A9" t="str">
        <f t="shared" si="0"/>
        <v>2001년</v>
      </c>
      <c r="B9" t="s">
        <v>1017</v>
      </c>
      <c r="C9">
        <v>700000</v>
      </c>
      <c r="D9">
        <v>70000</v>
      </c>
      <c r="E9">
        <v>4095000</v>
      </c>
      <c r="F9">
        <v>-1697500</v>
      </c>
    </row>
    <row r="10" spans="1:6">
      <c r="A10" t="s">
        <v>1023</v>
      </c>
      <c r="B10" t="s">
        <v>1018</v>
      </c>
      <c r="C10">
        <v>340000</v>
      </c>
      <c r="D10">
        <v>34000</v>
      </c>
      <c r="E10">
        <v>1836000</v>
      </c>
      <c r="F10">
        <v>-1496000</v>
      </c>
    </row>
    <row r="11" spans="1:6">
      <c r="A11" t="str">
        <f t="shared" ref="A11:A13" si="1">A10</f>
        <v>2002년</v>
      </c>
      <c r="B11" t="s">
        <v>1013</v>
      </c>
      <c r="C11">
        <v>1200000</v>
      </c>
      <c r="D11">
        <v>120000</v>
      </c>
      <c r="E11">
        <v>2931428.5714285714</v>
      </c>
      <c r="F11">
        <v>-865700</v>
      </c>
    </row>
    <row r="12" spans="1:6">
      <c r="A12" t="str">
        <f t="shared" si="1"/>
        <v>2002년</v>
      </c>
      <c r="B12" t="s">
        <v>1014</v>
      </c>
      <c r="C12">
        <v>2400000</v>
      </c>
      <c r="D12">
        <v>240000</v>
      </c>
      <c r="E12">
        <v>7992000</v>
      </c>
      <c r="F12">
        <v>-2796000</v>
      </c>
    </row>
    <row r="13" spans="1:6">
      <c r="A13" t="str">
        <f t="shared" si="1"/>
        <v>2002년</v>
      </c>
      <c r="B13" t="s">
        <v>1016</v>
      </c>
      <c r="C13">
        <v>400000</v>
      </c>
      <c r="D13">
        <v>40000</v>
      </c>
      <c r="E13">
        <v>1368000</v>
      </c>
      <c r="F13">
        <v>-968000</v>
      </c>
    </row>
    <row r="14" spans="1:6">
      <c r="A14" t="s">
        <v>1024</v>
      </c>
      <c r="B14" t="s">
        <v>1017</v>
      </c>
      <c r="C14">
        <v>700000</v>
      </c>
      <c r="D14">
        <v>70000</v>
      </c>
      <c r="E14">
        <v>3780000</v>
      </c>
      <c r="F14">
        <v>-1540000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5:J28"/>
  <sheetViews>
    <sheetView showGridLines="0" workbookViewId="0">
      <selection activeCell="B7" sqref="B7"/>
    </sheetView>
  </sheetViews>
  <sheetFormatPr baseColWidth="10" defaultColWidth="8.7109375" defaultRowHeight="14"/>
  <cols>
    <col min="1" max="1" width="9.28515625" style="145" customWidth="1"/>
    <col min="2" max="2" width="11.140625" style="145" customWidth="1"/>
    <col min="3" max="3" width="13" style="145" customWidth="1"/>
    <col min="4" max="5" width="9.28515625" style="145" customWidth="1"/>
    <col min="6" max="6" width="13" style="145" customWidth="1"/>
    <col min="7" max="7" width="17.5703125" style="145" customWidth="1"/>
    <col min="8" max="9" width="13" style="145" customWidth="1"/>
    <col min="10" max="10" width="9.28515625" style="145" customWidth="1"/>
    <col min="11" max="256" width="9" style="145"/>
    <col min="257" max="257" width="9.28515625" style="145" customWidth="1"/>
    <col min="258" max="258" width="11.140625" style="145" customWidth="1"/>
    <col min="259" max="259" width="13" style="145" customWidth="1"/>
    <col min="260" max="261" width="9.28515625" style="145" customWidth="1"/>
    <col min="262" max="262" width="13" style="145" customWidth="1"/>
    <col min="263" max="263" width="17.5703125" style="145" customWidth="1"/>
    <col min="264" max="265" width="13" style="145" customWidth="1"/>
    <col min="266" max="266" width="9.28515625" style="145" customWidth="1"/>
    <col min="267" max="512" width="9" style="145"/>
    <col min="513" max="513" width="9.28515625" style="145" customWidth="1"/>
    <col min="514" max="514" width="11.140625" style="145" customWidth="1"/>
    <col min="515" max="515" width="13" style="145" customWidth="1"/>
    <col min="516" max="517" width="9.28515625" style="145" customWidth="1"/>
    <col min="518" max="518" width="13" style="145" customWidth="1"/>
    <col min="519" max="519" width="17.5703125" style="145" customWidth="1"/>
    <col min="520" max="521" width="13" style="145" customWidth="1"/>
    <col min="522" max="522" width="9.28515625" style="145" customWidth="1"/>
    <col min="523" max="768" width="9" style="145"/>
    <col min="769" max="769" width="9.28515625" style="145" customWidth="1"/>
    <col min="770" max="770" width="11.140625" style="145" customWidth="1"/>
    <col min="771" max="771" width="13" style="145" customWidth="1"/>
    <col min="772" max="773" width="9.28515625" style="145" customWidth="1"/>
    <col min="774" max="774" width="13" style="145" customWidth="1"/>
    <col min="775" max="775" width="17.5703125" style="145" customWidth="1"/>
    <col min="776" max="777" width="13" style="145" customWidth="1"/>
    <col min="778" max="778" width="9.28515625" style="145" customWidth="1"/>
    <col min="779" max="1024" width="9" style="145"/>
    <col min="1025" max="1025" width="9.28515625" style="145" customWidth="1"/>
    <col min="1026" max="1026" width="11.140625" style="145" customWidth="1"/>
    <col min="1027" max="1027" width="13" style="145" customWidth="1"/>
    <col min="1028" max="1029" width="9.28515625" style="145" customWidth="1"/>
    <col min="1030" max="1030" width="13" style="145" customWidth="1"/>
    <col min="1031" max="1031" width="17.5703125" style="145" customWidth="1"/>
    <col min="1032" max="1033" width="13" style="145" customWidth="1"/>
    <col min="1034" max="1034" width="9.28515625" style="145" customWidth="1"/>
    <col min="1035" max="1280" width="9" style="145"/>
    <col min="1281" max="1281" width="9.28515625" style="145" customWidth="1"/>
    <col min="1282" max="1282" width="11.140625" style="145" customWidth="1"/>
    <col min="1283" max="1283" width="13" style="145" customWidth="1"/>
    <col min="1284" max="1285" width="9.28515625" style="145" customWidth="1"/>
    <col min="1286" max="1286" width="13" style="145" customWidth="1"/>
    <col min="1287" max="1287" width="17.5703125" style="145" customWidth="1"/>
    <col min="1288" max="1289" width="13" style="145" customWidth="1"/>
    <col min="1290" max="1290" width="9.28515625" style="145" customWidth="1"/>
    <col min="1291" max="1536" width="9" style="145"/>
    <col min="1537" max="1537" width="9.28515625" style="145" customWidth="1"/>
    <col min="1538" max="1538" width="11.140625" style="145" customWidth="1"/>
    <col min="1539" max="1539" width="13" style="145" customWidth="1"/>
    <col min="1540" max="1541" width="9.28515625" style="145" customWidth="1"/>
    <col min="1542" max="1542" width="13" style="145" customWidth="1"/>
    <col min="1543" max="1543" width="17.5703125" style="145" customWidth="1"/>
    <col min="1544" max="1545" width="13" style="145" customWidth="1"/>
    <col min="1546" max="1546" width="9.28515625" style="145" customWidth="1"/>
    <col min="1547" max="1792" width="9" style="145"/>
    <col min="1793" max="1793" width="9.28515625" style="145" customWidth="1"/>
    <col min="1794" max="1794" width="11.140625" style="145" customWidth="1"/>
    <col min="1795" max="1795" width="13" style="145" customWidth="1"/>
    <col min="1796" max="1797" width="9.28515625" style="145" customWidth="1"/>
    <col min="1798" max="1798" width="13" style="145" customWidth="1"/>
    <col min="1799" max="1799" width="17.5703125" style="145" customWidth="1"/>
    <col min="1800" max="1801" width="13" style="145" customWidth="1"/>
    <col min="1802" max="1802" width="9.28515625" style="145" customWidth="1"/>
    <col min="1803" max="2048" width="9" style="145"/>
    <col min="2049" max="2049" width="9.28515625" style="145" customWidth="1"/>
    <col min="2050" max="2050" width="11.140625" style="145" customWidth="1"/>
    <col min="2051" max="2051" width="13" style="145" customWidth="1"/>
    <col min="2052" max="2053" width="9.28515625" style="145" customWidth="1"/>
    <col min="2054" max="2054" width="13" style="145" customWidth="1"/>
    <col min="2055" max="2055" width="17.5703125" style="145" customWidth="1"/>
    <col min="2056" max="2057" width="13" style="145" customWidth="1"/>
    <col min="2058" max="2058" width="9.28515625" style="145" customWidth="1"/>
    <col min="2059" max="2304" width="9" style="145"/>
    <col min="2305" max="2305" width="9.28515625" style="145" customWidth="1"/>
    <col min="2306" max="2306" width="11.140625" style="145" customWidth="1"/>
    <col min="2307" max="2307" width="13" style="145" customWidth="1"/>
    <col min="2308" max="2309" width="9.28515625" style="145" customWidth="1"/>
    <col min="2310" max="2310" width="13" style="145" customWidth="1"/>
    <col min="2311" max="2311" width="17.5703125" style="145" customWidth="1"/>
    <col min="2312" max="2313" width="13" style="145" customWidth="1"/>
    <col min="2314" max="2314" width="9.28515625" style="145" customWidth="1"/>
    <col min="2315" max="2560" width="9" style="145"/>
    <col min="2561" max="2561" width="9.28515625" style="145" customWidth="1"/>
    <col min="2562" max="2562" width="11.140625" style="145" customWidth="1"/>
    <col min="2563" max="2563" width="13" style="145" customWidth="1"/>
    <col min="2564" max="2565" width="9.28515625" style="145" customWidth="1"/>
    <col min="2566" max="2566" width="13" style="145" customWidth="1"/>
    <col min="2567" max="2567" width="17.5703125" style="145" customWidth="1"/>
    <col min="2568" max="2569" width="13" style="145" customWidth="1"/>
    <col min="2570" max="2570" width="9.28515625" style="145" customWidth="1"/>
    <col min="2571" max="2816" width="9" style="145"/>
    <col min="2817" max="2817" width="9.28515625" style="145" customWidth="1"/>
    <col min="2818" max="2818" width="11.140625" style="145" customWidth="1"/>
    <col min="2819" max="2819" width="13" style="145" customWidth="1"/>
    <col min="2820" max="2821" width="9.28515625" style="145" customWidth="1"/>
    <col min="2822" max="2822" width="13" style="145" customWidth="1"/>
    <col min="2823" max="2823" width="17.5703125" style="145" customWidth="1"/>
    <col min="2824" max="2825" width="13" style="145" customWidth="1"/>
    <col min="2826" max="2826" width="9.28515625" style="145" customWidth="1"/>
    <col min="2827" max="3072" width="9" style="145"/>
    <col min="3073" max="3073" width="9.28515625" style="145" customWidth="1"/>
    <col min="3074" max="3074" width="11.140625" style="145" customWidth="1"/>
    <col min="3075" max="3075" width="13" style="145" customWidth="1"/>
    <col min="3076" max="3077" width="9.28515625" style="145" customWidth="1"/>
    <col min="3078" max="3078" width="13" style="145" customWidth="1"/>
    <col min="3079" max="3079" width="17.5703125" style="145" customWidth="1"/>
    <col min="3080" max="3081" width="13" style="145" customWidth="1"/>
    <col min="3082" max="3082" width="9.28515625" style="145" customWidth="1"/>
    <col min="3083" max="3328" width="9" style="145"/>
    <col min="3329" max="3329" width="9.28515625" style="145" customWidth="1"/>
    <col min="3330" max="3330" width="11.140625" style="145" customWidth="1"/>
    <col min="3331" max="3331" width="13" style="145" customWidth="1"/>
    <col min="3332" max="3333" width="9.28515625" style="145" customWidth="1"/>
    <col min="3334" max="3334" width="13" style="145" customWidth="1"/>
    <col min="3335" max="3335" width="17.5703125" style="145" customWidth="1"/>
    <col min="3336" max="3337" width="13" style="145" customWidth="1"/>
    <col min="3338" max="3338" width="9.28515625" style="145" customWidth="1"/>
    <col min="3339" max="3584" width="9" style="145"/>
    <col min="3585" max="3585" width="9.28515625" style="145" customWidth="1"/>
    <col min="3586" max="3586" width="11.140625" style="145" customWidth="1"/>
    <col min="3587" max="3587" width="13" style="145" customWidth="1"/>
    <col min="3588" max="3589" width="9.28515625" style="145" customWidth="1"/>
    <col min="3590" max="3590" width="13" style="145" customWidth="1"/>
    <col min="3591" max="3591" width="17.5703125" style="145" customWidth="1"/>
    <col min="3592" max="3593" width="13" style="145" customWidth="1"/>
    <col min="3594" max="3594" width="9.28515625" style="145" customWidth="1"/>
    <col min="3595" max="3840" width="9" style="145"/>
    <col min="3841" max="3841" width="9.28515625" style="145" customWidth="1"/>
    <col min="3842" max="3842" width="11.140625" style="145" customWidth="1"/>
    <col min="3843" max="3843" width="13" style="145" customWidth="1"/>
    <col min="3844" max="3845" width="9.28515625" style="145" customWidth="1"/>
    <col min="3846" max="3846" width="13" style="145" customWidth="1"/>
    <col min="3847" max="3847" width="17.5703125" style="145" customWidth="1"/>
    <col min="3848" max="3849" width="13" style="145" customWidth="1"/>
    <col min="3850" max="3850" width="9.28515625" style="145" customWidth="1"/>
    <col min="3851" max="4096" width="9" style="145"/>
    <col min="4097" max="4097" width="9.28515625" style="145" customWidth="1"/>
    <col min="4098" max="4098" width="11.140625" style="145" customWidth="1"/>
    <col min="4099" max="4099" width="13" style="145" customWidth="1"/>
    <col min="4100" max="4101" width="9.28515625" style="145" customWidth="1"/>
    <col min="4102" max="4102" width="13" style="145" customWidth="1"/>
    <col min="4103" max="4103" width="17.5703125" style="145" customWidth="1"/>
    <col min="4104" max="4105" width="13" style="145" customWidth="1"/>
    <col min="4106" max="4106" width="9.28515625" style="145" customWidth="1"/>
    <col min="4107" max="4352" width="9" style="145"/>
    <col min="4353" max="4353" width="9.28515625" style="145" customWidth="1"/>
    <col min="4354" max="4354" width="11.140625" style="145" customWidth="1"/>
    <col min="4355" max="4355" width="13" style="145" customWidth="1"/>
    <col min="4356" max="4357" width="9.28515625" style="145" customWidth="1"/>
    <col min="4358" max="4358" width="13" style="145" customWidth="1"/>
    <col min="4359" max="4359" width="17.5703125" style="145" customWidth="1"/>
    <col min="4360" max="4361" width="13" style="145" customWidth="1"/>
    <col min="4362" max="4362" width="9.28515625" style="145" customWidth="1"/>
    <col min="4363" max="4608" width="9" style="145"/>
    <col min="4609" max="4609" width="9.28515625" style="145" customWidth="1"/>
    <col min="4610" max="4610" width="11.140625" style="145" customWidth="1"/>
    <col min="4611" max="4611" width="13" style="145" customWidth="1"/>
    <col min="4612" max="4613" width="9.28515625" style="145" customWidth="1"/>
    <col min="4614" max="4614" width="13" style="145" customWidth="1"/>
    <col min="4615" max="4615" width="17.5703125" style="145" customWidth="1"/>
    <col min="4616" max="4617" width="13" style="145" customWidth="1"/>
    <col min="4618" max="4618" width="9.28515625" style="145" customWidth="1"/>
    <col min="4619" max="4864" width="9" style="145"/>
    <col min="4865" max="4865" width="9.28515625" style="145" customWidth="1"/>
    <col min="4866" max="4866" width="11.140625" style="145" customWidth="1"/>
    <col min="4867" max="4867" width="13" style="145" customWidth="1"/>
    <col min="4868" max="4869" width="9.28515625" style="145" customWidth="1"/>
    <col min="4870" max="4870" width="13" style="145" customWidth="1"/>
    <col min="4871" max="4871" width="17.5703125" style="145" customWidth="1"/>
    <col min="4872" max="4873" width="13" style="145" customWidth="1"/>
    <col min="4874" max="4874" width="9.28515625" style="145" customWidth="1"/>
    <col min="4875" max="5120" width="9" style="145"/>
    <col min="5121" max="5121" width="9.28515625" style="145" customWidth="1"/>
    <col min="5122" max="5122" width="11.140625" style="145" customWidth="1"/>
    <col min="5123" max="5123" width="13" style="145" customWidth="1"/>
    <col min="5124" max="5125" width="9.28515625" style="145" customWidth="1"/>
    <col min="5126" max="5126" width="13" style="145" customWidth="1"/>
    <col min="5127" max="5127" width="17.5703125" style="145" customWidth="1"/>
    <col min="5128" max="5129" width="13" style="145" customWidth="1"/>
    <col min="5130" max="5130" width="9.28515625" style="145" customWidth="1"/>
    <col min="5131" max="5376" width="9" style="145"/>
    <col min="5377" max="5377" width="9.28515625" style="145" customWidth="1"/>
    <col min="5378" max="5378" width="11.140625" style="145" customWidth="1"/>
    <col min="5379" max="5379" width="13" style="145" customWidth="1"/>
    <col min="5380" max="5381" width="9.28515625" style="145" customWidth="1"/>
    <col min="5382" max="5382" width="13" style="145" customWidth="1"/>
    <col min="5383" max="5383" width="17.5703125" style="145" customWidth="1"/>
    <col min="5384" max="5385" width="13" style="145" customWidth="1"/>
    <col min="5386" max="5386" width="9.28515625" style="145" customWidth="1"/>
    <col min="5387" max="5632" width="9" style="145"/>
    <col min="5633" max="5633" width="9.28515625" style="145" customWidth="1"/>
    <col min="5634" max="5634" width="11.140625" style="145" customWidth="1"/>
    <col min="5635" max="5635" width="13" style="145" customWidth="1"/>
    <col min="5636" max="5637" width="9.28515625" style="145" customWidth="1"/>
    <col min="5638" max="5638" width="13" style="145" customWidth="1"/>
    <col min="5639" max="5639" width="17.5703125" style="145" customWidth="1"/>
    <col min="5640" max="5641" width="13" style="145" customWidth="1"/>
    <col min="5642" max="5642" width="9.28515625" style="145" customWidth="1"/>
    <col min="5643" max="5888" width="9" style="145"/>
    <col min="5889" max="5889" width="9.28515625" style="145" customWidth="1"/>
    <col min="5890" max="5890" width="11.140625" style="145" customWidth="1"/>
    <col min="5891" max="5891" width="13" style="145" customWidth="1"/>
    <col min="5892" max="5893" width="9.28515625" style="145" customWidth="1"/>
    <col min="5894" max="5894" width="13" style="145" customWidth="1"/>
    <col min="5895" max="5895" width="17.5703125" style="145" customWidth="1"/>
    <col min="5896" max="5897" width="13" style="145" customWidth="1"/>
    <col min="5898" max="5898" width="9.28515625" style="145" customWidth="1"/>
    <col min="5899" max="6144" width="9" style="145"/>
    <col min="6145" max="6145" width="9.28515625" style="145" customWidth="1"/>
    <col min="6146" max="6146" width="11.140625" style="145" customWidth="1"/>
    <col min="6147" max="6147" width="13" style="145" customWidth="1"/>
    <col min="6148" max="6149" width="9.28515625" style="145" customWidth="1"/>
    <col min="6150" max="6150" width="13" style="145" customWidth="1"/>
    <col min="6151" max="6151" width="17.5703125" style="145" customWidth="1"/>
    <col min="6152" max="6153" width="13" style="145" customWidth="1"/>
    <col min="6154" max="6154" width="9.28515625" style="145" customWidth="1"/>
    <col min="6155" max="6400" width="9" style="145"/>
    <col min="6401" max="6401" width="9.28515625" style="145" customWidth="1"/>
    <col min="6402" max="6402" width="11.140625" style="145" customWidth="1"/>
    <col min="6403" max="6403" width="13" style="145" customWidth="1"/>
    <col min="6404" max="6405" width="9.28515625" style="145" customWidth="1"/>
    <col min="6406" max="6406" width="13" style="145" customWidth="1"/>
    <col min="6407" max="6407" width="17.5703125" style="145" customWidth="1"/>
    <col min="6408" max="6409" width="13" style="145" customWidth="1"/>
    <col min="6410" max="6410" width="9.28515625" style="145" customWidth="1"/>
    <col min="6411" max="6656" width="9" style="145"/>
    <col min="6657" max="6657" width="9.28515625" style="145" customWidth="1"/>
    <col min="6658" max="6658" width="11.140625" style="145" customWidth="1"/>
    <col min="6659" max="6659" width="13" style="145" customWidth="1"/>
    <col min="6660" max="6661" width="9.28515625" style="145" customWidth="1"/>
    <col min="6662" max="6662" width="13" style="145" customWidth="1"/>
    <col min="6663" max="6663" width="17.5703125" style="145" customWidth="1"/>
    <col min="6664" max="6665" width="13" style="145" customWidth="1"/>
    <col min="6666" max="6666" width="9.28515625" style="145" customWidth="1"/>
    <col min="6667" max="6912" width="9" style="145"/>
    <col min="6913" max="6913" width="9.28515625" style="145" customWidth="1"/>
    <col min="6914" max="6914" width="11.140625" style="145" customWidth="1"/>
    <col min="6915" max="6915" width="13" style="145" customWidth="1"/>
    <col min="6916" max="6917" width="9.28515625" style="145" customWidth="1"/>
    <col min="6918" max="6918" width="13" style="145" customWidth="1"/>
    <col min="6919" max="6919" width="17.5703125" style="145" customWidth="1"/>
    <col min="6920" max="6921" width="13" style="145" customWidth="1"/>
    <col min="6922" max="6922" width="9.28515625" style="145" customWidth="1"/>
    <col min="6923" max="7168" width="9" style="145"/>
    <col min="7169" max="7169" width="9.28515625" style="145" customWidth="1"/>
    <col min="7170" max="7170" width="11.140625" style="145" customWidth="1"/>
    <col min="7171" max="7171" width="13" style="145" customWidth="1"/>
    <col min="7172" max="7173" width="9.28515625" style="145" customWidth="1"/>
    <col min="7174" max="7174" width="13" style="145" customWidth="1"/>
    <col min="7175" max="7175" width="17.5703125" style="145" customWidth="1"/>
    <col min="7176" max="7177" width="13" style="145" customWidth="1"/>
    <col min="7178" max="7178" width="9.28515625" style="145" customWidth="1"/>
    <col min="7179" max="7424" width="9" style="145"/>
    <col min="7425" max="7425" width="9.28515625" style="145" customWidth="1"/>
    <col min="7426" max="7426" width="11.140625" style="145" customWidth="1"/>
    <col min="7427" max="7427" width="13" style="145" customWidth="1"/>
    <col min="7428" max="7429" width="9.28515625" style="145" customWidth="1"/>
    <col min="7430" max="7430" width="13" style="145" customWidth="1"/>
    <col min="7431" max="7431" width="17.5703125" style="145" customWidth="1"/>
    <col min="7432" max="7433" width="13" style="145" customWidth="1"/>
    <col min="7434" max="7434" width="9.28515625" style="145" customWidth="1"/>
    <col min="7435" max="7680" width="9" style="145"/>
    <col min="7681" max="7681" width="9.28515625" style="145" customWidth="1"/>
    <col min="7682" max="7682" width="11.140625" style="145" customWidth="1"/>
    <col min="7683" max="7683" width="13" style="145" customWidth="1"/>
    <col min="7684" max="7685" width="9.28515625" style="145" customWidth="1"/>
    <col min="7686" max="7686" width="13" style="145" customWidth="1"/>
    <col min="7687" max="7687" width="17.5703125" style="145" customWidth="1"/>
    <col min="7688" max="7689" width="13" style="145" customWidth="1"/>
    <col min="7690" max="7690" width="9.28515625" style="145" customWidth="1"/>
    <col min="7691" max="7936" width="9" style="145"/>
    <col min="7937" max="7937" width="9.28515625" style="145" customWidth="1"/>
    <col min="7938" max="7938" width="11.140625" style="145" customWidth="1"/>
    <col min="7939" max="7939" width="13" style="145" customWidth="1"/>
    <col min="7940" max="7941" width="9.28515625" style="145" customWidth="1"/>
    <col min="7942" max="7942" width="13" style="145" customWidth="1"/>
    <col min="7943" max="7943" width="17.5703125" style="145" customWidth="1"/>
    <col min="7944" max="7945" width="13" style="145" customWidth="1"/>
    <col min="7946" max="7946" width="9.28515625" style="145" customWidth="1"/>
    <col min="7947" max="8192" width="9" style="145"/>
    <col min="8193" max="8193" width="9.28515625" style="145" customWidth="1"/>
    <col min="8194" max="8194" width="11.140625" style="145" customWidth="1"/>
    <col min="8195" max="8195" width="13" style="145" customWidth="1"/>
    <col min="8196" max="8197" width="9.28515625" style="145" customWidth="1"/>
    <col min="8198" max="8198" width="13" style="145" customWidth="1"/>
    <col min="8199" max="8199" width="17.5703125" style="145" customWidth="1"/>
    <col min="8200" max="8201" width="13" style="145" customWidth="1"/>
    <col min="8202" max="8202" width="9.28515625" style="145" customWidth="1"/>
    <col min="8203" max="8448" width="9" style="145"/>
    <col min="8449" max="8449" width="9.28515625" style="145" customWidth="1"/>
    <col min="8450" max="8450" width="11.140625" style="145" customWidth="1"/>
    <col min="8451" max="8451" width="13" style="145" customWidth="1"/>
    <col min="8452" max="8453" width="9.28515625" style="145" customWidth="1"/>
    <col min="8454" max="8454" width="13" style="145" customWidth="1"/>
    <col min="8455" max="8455" width="17.5703125" style="145" customWidth="1"/>
    <col min="8456" max="8457" width="13" style="145" customWidth="1"/>
    <col min="8458" max="8458" width="9.28515625" style="145" customWidth="1"/>
    <col min="8459" max="8704" width="9" style="145"/>
    <col min="8705" max="8705" width="9.28515625" style="145" customWidth="1"/>
    <col min="8706" max="8706" width="11.140625" style="145" customWidth="1"/>
    <col min="8707" max="8707" width="13" style="145" customWidth="1"/>
    <col min="8708" max="8709" width="9.28515625" style="145" customWidth="1"/>
    <col min="8710" max="8710" width="13" style="145" customWidth="1"/>
    <col min="8711" max="8711" width="17.5703125" style="145" customWidth="1"/>
    <col min="8712" max="8713" width="13" style="145" customWidth="1"/>
    <col min="8714" max="8714" width="9.28515625" style="145" customWidth="1"/>
    <col min="8715" max="8960" width="9" style="145"/>
    <col min="8961" max="8961" width="9.28515625" style="145" customWidth="1"/>
    <col min="8962" max="8962" width="11.140625" style="145" customWidth="1"/>
    <col min="8963" max="8963" width="13" style="145" customWidth="1"/>
    <col min="8964" max="8965" width="9.28515625" style="145" customWidth="1"/>
    <col min="8966" max="8966" width="13" style="145" customWidth="1"/>
    <col min="8967" max="8967" width="17.5703125" style="145" customWidth="1"/>
    <col min="8968" max="8969" width="13" style="145" customWidth="1"/>
    <col min="8970" max="8970" width="9.28515625" style="145" customWidth="1"/>
    <col min="8971" max="9216" width="9" style="145"/>
    <col min="9217" max="9217" width="9.28515625" style="145" customWidth="1"/>
    <col min="9218" max="9218" width="11.140625" style="145" customWidth="1"/>
    <col min="9219" max="9219" width="13" style="145" customWidth="1"/>
    <col min="9220" max="9221" width="9.28515625" style="145" customWidth="1"/>
    <col min="9222" max="9222" width="13" style="145" customWidth="1"/>
    <col min="9223" max="9223" width="17.5703125" style="145" customWidth="1"/>
    <col min="9224" max="9225" width="13" style="145" customWidth="1"/>
    <col min="9226" max="9226" width="9.28515625" style="145" customWidth="1"/>
    <col min="9227" max="9472" width="9" style="145"/>
    <col min="9473" max="9473" width="9.28515625" style="145" customWidth="1"/>
    <col min="9474" max="9474" width="11.140625" style="145" customWidth="1"/>
    <col min="9475" max="9475" width="13" style="145" customWidth="1"/>
    <col min="9476" max="9477" width="9.28515625" style="145" customWidth="1"/>
    <col min="9478" max="9478" width="13" style="145" customWidth="1"/>
    <col min="9479" max="9479" width="17.5703125" style="145" customWidth="1"/>
    <col min="9480" max="9481" width="13" style="145" customWidth="1"/>
    <col min="9482" max="9482" width="9.28515625" style="145" customWidth="1"/>
    <col min="9483" max="9728" width="9" style="145"/>
    <col min="9729" max="9729" width="9.28515625" style="145" customWidth="1"/>
    <col min="9730" max="9730" width="11.140625" style="145" customWidth="1"/>
    <col min="9731" max="9731" width="13" style="145" customWidth="1"/>
    <col min="9732" max="9733" width="9.28515625" style="145" customWidth="1"/>
    <col min="9734" max="9734" width="13" style="145" customWidth="1"/>
    <col min="9735" max="9735" width="17.5703125" style="145" customWidth="1"/>
    <col min="9736" max="9737" width="13" style="145" customWidth="1"/>
    <col min="9738" max="9738" width="9.28515625" style="145" customWidth="1"/>
    <col min="9739" max="9984" width="9" style="145"/>
    <col min="9985" max="9985" width="9.28515625" style="145" customWidth="1"/>
    <col min="9986" max="9986" width="11.140625" style="145" customWidth="1"/>
    <col min="9987" max="9987" width="13" style="145" customWidth="1"/>
    <col min="9988" max="9989" width="9.28515625" style="145" customWidth="1"/>
    <col min="9990" max="9990" width="13" style="145" customWidth="1"/>
    <col min="9991" max="9991" width="17.5703125" style="145" customWidth="1"/>
    <col min="9992" max="9993" width="13" style="145" customWidth="1"/>
    <col min="9994" max="9994" width="9.28515625" style="145" customWidth="1"/>
    <col min="9995" max="10240" width="9" style="145"/>
    <col min="10241" max="10241" width="9.28515625" style="145" customWidth="1"/>
    <col min="10242" max="10242" width="11.140625" style="145" customWidth="1"/>
    <col min="10243" max="10243" width="13" style="145" customWidth="1"/>
    <col min="10244" max="10245" width="9.28515625" style="145" customWidth="1"/>
    <col min="10246" max="10246" width="13" style="145" customWidth="1"/>
    <col min="10247" max="10247" width="17.5703125" style="145" customWidth="1"/>
    <col min="10248" max="10249" width="13" style="145" customWidth="1"/>
    <col min="10250" max="10250" width="9.28515625" style="145" customWidth="1"/>
    <col min="10251" max="10496" width="9" style="145"/>
    <col min="10497" max="10497" width="9.28515625" style="145" customWidth="1"/>
    <col min="10498" max="10498" width="11.140625" style="145" customWidth="1"/>
    <col min="10499" max="10499" width="13" style="145" customWidth="1"/>
    <col min="10500" max="10501" width="9.28515625" style="145" customWidth="1"/>
    <col min="10502" max="10502" width="13" style="145" customWidth="1"/>
    <col min="10503" max="10503" width="17.5703125" style="145" customWidth="1"/>
    <col min="10504" max="10505" width="13" style="145" customWidth="1"/>
    <col min="10506" max="10506" width="9.28515625" style="145" customWidth="1"/>
    <col min="10507" max="10752" width="9" style="145"/>
    <col min="10753" max="10753" width="9.28515625" style="145" customWidth="1"/>
    <col min="10754" max="10754" width="11.140625" style="145" customWidth="1"/>
    <col min="10755" max="10755" width="13" style="145" customWidth="1"/>
    <col min="10756" max="10757" width="9.28515625" style="145" customWidth="1"/>
    <col min="10758" max="10758" width="13" style="145" customWidth="1"/>
    <col min="10759" max="10759" width="17.5703125" style="145" customWidth="1"/>
    <col min="10760" max="10761" width="13" style="145" customWidth="1"/>
    <col min="10762" max="10762" width="9.28515625" style="145" customWidth="1"/>
    <col min="10763" max="11008" width="9" style="145"/>
    <col min="11009" max="11009" width="9.28515625" style="145" customWidth="1"/>
    <col min="11010" max="11010" width="11.140625" style="145" customWidth="1"/>
    <col min="11011" max="11011" width="13" style="145" customWidth="1"/>
    <col min="11012" max="11013" width="9.28515625" style="145" customWidth="1"/>
    <col min="11014" max="11014" width="13" style="145" customWidth="1"/>
    <col min="11015" max="11015" width="17.5703125" style="145" customWidth="1"/>
    <col min="11016" max="11017" width="13" style="145" customWidth="1"/>
    <col min="11018" max="11018" width="9.28515625" style="145" customWidth="1"/>
    <col min="11019" max="11264" width="9" style="145"/>
    <col min="11265" max="11265" width="9.28515625" style="145" customWidth="1"/>
    <col min="11266" max="11266" width="11.140625" style="145" customWidth="1"/>
    <col min="11267" max="11267" width="13" style="145" customWidth="1"/>
    <col min="11268" max="11269" width="9.28515625" style="145" customWidth="1"/>
    <col min="11270" max="11270" width="13" style="145" customWidth="1"/>
    <col min="11271" max="11271" width="17.5703125" style="145" customWidth="1"/>
    <col min="11272" max="11273" width="13" style="145" customWidth="1"/>
    <col min="11274" max="11274" width="9.28515625" style="145" customWidth="1"/>
    <col min="11275" max="11520" width="9" style="145"/>
    <col min="11521" max="11521" width="9.28515625" style="145" customWidth="1"/>
    <col min="11522" max="11522" width="11.140625" style="145" customWidth="1"/>
    <col min="11523" max="11523" width="13" style="145" customWidth="1"/>
    <col min="11524" max="11525" width="9.28515625" style="145" customWidth="1"/>
    <col min="11526" max="11526" width="13" style="145" customWidth="1"/>
    <col min="11527" max="11527" width="17.5703125" style="145" customWidth="1"/>
    <col min="11528" max="11529" width="13" style="145" customWidth="1"/>
    <col min="11530" max="11530" width="9.28515625" style="145" customWidth="1"/>
    <col min="11531" max="11776" width="9" style="145"/>
    <col min="11777" max="11777" width="9.28515625" style="145" customWidth="1"/>
    <col min="11778" max="11778" width="11.140625" style="145" customWidth="1"/>
    <col min="11779" max="11779" width="13" style="145" customWidth="1"/>
    <col min="11780" max="11781" width="9.28515625" style="145" customWidth="1"/>
    <col min="11782" max="11782" width="13" style="145" customWidth="1"/>
    <col min="11783" max="11783" width="17.5703125" style="145" customWidth="1"/>
    <col min="11784" max="11785" width="13" style="145" customWidth="1"/>
    <col min="11786" max="11786" width="9.28515625" style="145" customWidth="1"/>
    <col min="11787" max="12032" width="9" style="145"/>
    <col min="12033" max="12033" width="9.28515625" style="145" customWidth="1"/>
    <col min="12034" max="12034" width="11.140625" style="145" customWidth="1"/>
    <col min="12035" max="12035" width="13" style="145" customWidth="1"/>
    <col min="12036" max="12037" width="9.28515625" style="145" customWidth="1"/>
    <col min="12038" max="12038" width="13" style="145" customWidth="1"/>
    <col min="12039" max="12039" width="17.5703125" style="145" customWidth="1"/>
    <col min="12040" max="12041" width="13" style="145" customWidth="1"/>
    <col min="12042" max="12042" width="9.28515625" style="145" customWidth="1"/>
    <col min="12043" max="12288" width="9" style="145"/>
    <col min="12289" max="12289" width="9.28515625" style="145" customWidth="1"/>
    <col min="12290" max="12290" width="11.140625" style="145" customWidth="1"/>
    <col min="12291" max="12291" width="13" style="145" customWidth="1"/>
    <col min="12292" max="12293" width="9.28515625" style="145" customWidth="1"/>
    <col min="12294" max="12294" width="13" style="145" customWidth="1"/>
    <col min="12295" max="12295" width="17.5703125" style="145" customWidth="1"/>
    <col min="12296" max="12297" width="13" style="145" customWidth="1"/>
    <col min="12298" max="12298" width="9.28515625" style="145" customWidth="1"/>
    <col min="12299" max="12544" width="9" style="145"/>
    <col min="12545" max="12545" width="9.28515625" style="145" customWidth="1"/>
    <col min="12546" max="12546" width="11.140625" style="145" customWidth="1"/>
    <col min="12547" max="12547" width="13" style="145" customWidth="1"/>
    <col min="12548" max="12549" width="9.28515625" style="145" customWidth="1"/>
    <col min="12550" max="12550" width="13" style="145" customWidth="1"/>
    <col min="12551" max="12551" width="17.5703125" style="145" customWidth="1"/>
    <col min="12552" max="12553" width="13" style="145" customWidth="1"/>
    <col min="12554" max="12554" width="9.28515625" style="145" customWidth="1"/>
    <col min="12555" max="12800" width="9" style="145"/>
    <col min="12801" max="12801" width="9.28515625" style="145" customWidth="1"/>
    <col min="12802" max="12802" width="11.140625" style="145" customWidth="1"/>
    <col min="12803" max="12803" width="13" style="145" customWidth="1"/>
    <col min="12804" max="12805" width="9.28515625" style="145" customWidth="1"/>
    <col min="12806" max="12806" width="13" style="145" customWidth="1"/>
    <col min="12807" max="12807" width="17.5703125" style="145" customWidth="1"/>
    <col min="12808" max="12809" width="13" style="145" customWidth="1"/>
    <col min="12810" max="12810" width="9.28515625" style="145" customWidth="1"/>
    <col min="12811" max="13056" width="9" style="145"/>
    <col min="13057" max="13057" width="9.28515625" style="145" customWidth="1"/>
    <col min="13058" max="13058" width="11.140625" style="145" customWidth="1"/>
    <col min="13059" max="13059" width="13" style="145" customWidth="1"/>
    <col min="13060" max="13061" width="9.28515625" style="145" customWidth="1"/>
    <col min="13062" max="13062" width="13" style="145" customWidth="1"/>
    <col min="13063" max="13063" width="17.5703125" style="145" customWidth="1"/>
    <col min="13064" max="13065" width="13" style="145" customWidth="1"/>
    <col min="13066" max="13066" width="9.28515625" style="145" customWidth="1"/>
    <col min="13067" max="13312" width="9" style="145"/>
    <col min="13313" max="13313" width="9.28515625" style="145" customWidth="1"/>
    <col min="13314" max="13314" width="11.140625" style="145" customWidth="1"/>
    <col min="13315" max="13315" width="13" style="145" customWidth="1"/>
    <col min="13316" max="13317" width="9.28515625" style="145" customWidth="1"/>
    <col min="13318" max="13318" width="13" style="145" customWidth="1"/>
    <col min="13319" max="13319" width="17.5703125" style="145" customWidth="1"/>
    <col min="13320" max="13321" width="13" style="145" customWidth="1"/>
    <col min="13322" max="13322" width="9.28515625" style="145" customWidth="1"/>
    <col min="13323" max="13568" width="9" style="145"/>
    <col min="13569" max="13569" width="9.28515625" style="145" customWidth="1"/>
    <col min="13570" max="13570" width="11.140625" style="145" customWidth="1"/>
    <col min="13571" max="13571" width="13" style="145" customWidth="1"/>
    <col min="13572" max="13573" width="9.28515625" style="145" customWidth="1"/>
    <col min="13574" max="13574" width="13" style="145" customWidth="1"/>
    <col min="13575" max="13575" width="17.5703125" style="145" customWidth="1"/>
    <col min="13576" max="13577" width="13" style="145" customWidth="1"/>
    <col min="13578" max="13578" width="9.28515625" style="145" customWidth="1"/>
    <col min="13579" max="13824" width="9" style="145"/>
    <col min="13825" max="13825" width="9.28515625" style="145" customWidth="1"/>
    <col min="13826" max="13826" width="11.140625" style="145" customWidth="1"/>
    <col min="13827" max="13827" width="13" style="145" customWidth="1"/>
    <col min="13828" max="13829" width="9.28515625" style="145" customWidth="1"/>
    <col min="13830" max="13830" width="13" style="145" customWidth="1"/>
    <col min="13831" max="13831" width="17.5703125" style="145" customWidth="1"/>
    <col min="13832" max="13833" width="13" style="145" customWidth="1"/>
    <col min="13834" max="13834" width="9.28515625" style="145" customWidth="1"/>
    <col min="13835" max="14080" width="9" style="145"/>
    <col min="14081" max="14081" width="9.28515625" style="145" customWidth="1"/>
    <col min="14082" max="14082" width="11.140625" style="145" customWidth="1"/>
    <col min="14083" max="14083" width="13" style="145" customWidth="1"/>
    <col min="14084" max="14085" width="9.28515625" style="145" customWidth="1"/>
    <col min="14086" max="14086" width="13" style="145" customWidth="1"/>
    <col min="14087" max="14087" width="17.5703125" style="145" customWidth="1"/>
    <col min="14088" max="14089" width="13" style="145" customWidth="1"/>
    <col min="14090" max="14090" width="9.28515625" style="145" customWidth="1"/>
    <col min="14091" max="14336" width="9" style="145"/>
    <col min="14337" max="14337" width="9.28515625" style="145" customWidth="1"/>
    <col min="14338" max="14338" width="11.140625" style="145" customWidth="1"/>
    <col min="14339" max="14339" width="13" style="145" customWidth="1"/>
    <col min="14340" max="14341" width="9.28515625" style="145" customWidth="1"/>
    <col min="14342" max="14342" width="13" style="145" customWidth="1"/>
    <col min="14343" max="14343" width="17.5703125" style="145" customWidth="1"/>
    <col min="14344" max="14345" width="13" style="145" customWidth="1"/>
    <col min="14346" max="14346" width="9.28515625" style="145" customWidth="1"/>
    <col min="14347" max="14592" width="9" style="145"/>
    <col min="14593" max="14593" width="9.28515625" style="145" customWidth="1"/>
    <col min="14594" max="14594" width="11.140625" style="145" customWidth="1"/>
    <col min="14595" max="14595" width="13" style="145" customWidth="1"/>
    <col min="14596" max="14597" width="9.28515625" style="145" customWidth="1"/>
    <col min="14598" max="14598" width="13" style="145" customWidth="1"/>
    <col min="14599" max="14599" width="17.5703125" style="145" customWidth="1"/>
    <col min="14600" max="14601" width="13" style="145" customWidth="1"/>
    <col min="14602" max="14602" width="9.28515625" style="145" customWidth="1"/>
    <col min="14603" max="14848" width="9" style="145"/>
    <col min="14849" max="14849" width="9.28515625" style="145" customWidth="1"/>
    <col min="14850" max="14850" width="11.140625" style="145" customWidth="1"/>
    <col min="14851" max="14851" width="13" style="145" customWidth="1"/>
    <col min="14852" max="14853" width="9.28515625" style="145" customWidth="1"/>
    <col min="14854" max="14854" width="13" style="145" customWidth="1"/>
    <col min="14855" max="14855" width="17.5703125" style="145" customWidth="1"/>
    <col min="14856" max="14857" width="13" style="145" customWidth="1"/>
    <col min="14858" max="14858" width="9.28515625" style="145" customWidth="1"/>
    <col min="14859" max="15104" width="9" style="145"/>
    <col min="15105" max="15105" width="9.28515625" style="145" customWidth="1"/>
    <col min="15106" max="15106" width="11.140625" style="145" customWidth="1"/>
    <col min="15107" max="15107" width="13" style="145" customWidth="1"/>
    <col min="15108" max="15109" width="9.28515625" style="145" customWidth="1"/>
    <col min="15110" max="15110" width="13" style="145" customWidth="1"/>
    <col min="15111" max="15111" width="17.5703125" style="145" customWidth="1"/>
    <col min="15112" max="15113" width="13" style="145" customWidth="1"/>
    <col min="15114" max="15114" width="9.28515625" style="145" customWidth="1"/>
    <col min="15115" max="15360" width="9" style="145"/>
    <col min="15361" max="15361" width="9.28515625" style="145" customWidth="1"/>
    <col min="15362" max="15362" width="11.140625" style="145" customWidth="1"/>
    <col min="15363" max="15363" width="13" style="145" customWidth="1"/>
    <col min="15364" max="15365" width="9.28515625" style="145" customWidth="1"/>
    <col min="15366" max="15366" width="13" style="145" customWidth="1"/>
    <col min="15367" max="15367" width="17.5703125" style="145" customWidth="1"/>
    <col min="15368" max="15369" width="13" style="145" customWidth="1"/>
    <col min="15370" max="15370" width="9.28515625" style="145" customWidth="1"/>
    <col min="15371" max="15616" width="9" style="145"/>
    <col min="15617" max="15617" width="9.28515625" style="145" customWidth="1"/>
    <col min="15618" max="15618" width="11.140625" style="145" customWidth="1"/>
    <col min="15619" max="15619" width="13" style="145" customWidth="1"/>
    <col min="15620" max="15621" width="9.28515625" style="145" customWidth="1"/>
    <col min="15622" max="15622" width="13" style="145" customWidth="1"/>
    <col min="15623" max="15623" width="17.5703125" style="145" customWidth="1"/>
    <col min="15624" max="15625" width="13" style="145" customWidth="1"/>
    <col min="15626" max="15626" width="9.28515625" style="145" customWidth="1"/>
    <col min="15627" max="15872" width="9" style="145"/>
    <col min="15873" max="15873" width="9.28515625" style="145" customWidth="1"/>
    <col min="15874" max="15874" width="11.140625" style="145" customWidth="1"/>
    <col min="15875" max="15875" width="13" style="145" customWidth="1"/>
    <col min="15876" max="15877" width="9.28515625" style="145" customWidth="1"/>
    <col min="15878" max="15878" width="13" style="145" customWidth="1"/>
    <col min="15879" max="15879" width="17.5703125" style="145" customWidth="1"/>
    <col min="15880" max="15881" width="13" style="145" customWidth="1"/>
    <col min="15882" max="15882" width="9.28515625" style="145" customWidth="1"/>
    <col min="15883" max="16128" width="9" style="145"/>
    <col min="16129" max="16129" width="9.28515625" style="145" customWidth="1"/>
    <col min="16130" max="16130" width="11.140625" style="145" customWidth="1"/>
    <col min="16131" max="16131" width="13" style="145" customWidth="1"/>
    <col min="16132" max="16133" width="9.28515625" style="145" customWidth="1"/>
    <col min="16134" max="16134" width="13" style="145" customWidth="1"/>
    <col min="16135" max="16135" width="17.5703125" style="145" customWidth="1"/>
    <col min="16136" max="16137" width="13" style="145" customWidth="1"/>
    <col min="16138" max="16138" width="9.28515625" style="145" customWidth="1"/>
    <col min="16139" max="16384" width="9" style="145"/>
  </cols>
  <sheetData>
    <row r="5" spans="1:10" ht="18" customHeight="1" thickBot="1">
      <c r="A5" s="144" t="s">
        <v>319</v>
      </c>
      <c r="B5" s="144" t="s">
        <v>320</v>
      </c>
      <c r="C5" s="144" t="s">
        <v>321</v>
      </c>
      <c r="D5" s="144" t="s">
        <v>322</v>
      </c>
      <c r="E5" s="144" t="s">
        <v>323</v>
      </c>
      <c r="F5" s="144" t="s">
        <v>324</v>
      </c>
      <c r="G5" s="144" t="s">
        <v>325</v>
      </c>
      <c r="H5" s="144" t="s">
        <v>326</v>
      </c>
      <c r="I5" s="144" t="s">
        <v>327</v>
      </c>
      <c r="J5" s="144" t="s">
        <v>328</v>
      </c>
    </row>
    <row r="6" spans="1:10" ht="15" customHeight="1">
      <c r="A6" s="146" t="s">
        <v>329</v>
      </c>
      <c r="B6" s="146" t="s">
        <v>330</v>
      </c>
      <c r="C6" s="147">
        <v>36465</v>
      </c>
      <c r="D6" s="146">
        <v>7</v>
      </c>
      <c r="E6" s="146">
        <f t="shared" ref="E6:E28" ca="1" si="0">DATEDIF(C6,TODAY(),"y")</f>
        <v>21</v>
      </c>
      <c r="F6" s="148">
        <v>700000</v>
      </c>
      <c r="G6" s="148">
        <f t="shared" ref="G6:G28" si="1">F6*0.1</f>
        <v>70000</v>
      </c>
      <c r="H6" s="148">
        <f t="shared" ref="H6:H28" ca="1" si="2">(F6-G6)/D6*E6</f>
        <v>1890000</v>
      </c>
      <c r="I6" s="148">
        <f t="shared" ref="I6:I28" ca="1" si="3">ROUNDDOWN(F6-H6,-2)</f>
        <v>-1190000</v>
      </c>
      <c r="J6" s="146" t="s">
        <v>331</v>
      </c>
    </row>
    <row r="7" spans="1:10" ht="15" customHeight="1">
      <c r="A7" s="149" t="s">
        <v>329</v>
      </c>
      <c r="B7" s="149" t="s">
        <v>332</v>
      </c>
      <c r="C7" s="150">
        <v>37256</v>
      </c>
      <c r="D7" s="149">
        <v>7</v>
      </c>
      <c r="E7" s="146">
        <f t="shared" ca="1" si="0"/>
        <v>19</v>
      </c>
      <c r="F7" s="151">
        <v>500000</v>
      </c>
      <c r="G7" s="151">
        <f t="shared" si="1"/>
        <v>50000</v>
      </c>
      <c r="H7" s="148">
        <f t="shared" ca="1" si="2"/>
        <v>1221428.5714285714</v>
      </c>
      <c r="I7" s="151">
        <f t="shared" ca="1" si="3"/>
        <v>-721400</v>
      </c>
      <c r="J7" s="146" t="s">
        <v>331</v>
      </c>
    </row>
    <row r="8" spans="1:10" ht="15" customHeight="1">
      <c r="A8" s="149" t="s">
        <v>329</v>
      </c>
      <c r="B8" s="149" t="s">
        <v>333</v>
      </c>
      <c r="C8" s="150">
        <v>37347</v>
      </c>
      <c r="D8" s="149">
        <v>5</v>
      </c>
      <c r="E8" s="146">
        <f t="shared" ca="1" si="0"/>
        <v>19</v>
      </c>
      <c r="F8" s="151">
        <v>1200000</v>
      </c>
      <c r="G8" s="151">
        <f t="shared" si="1"/>
        <v>120000</v>
      </c>
      <c r="H8" s="148">
        <f t="shared" ca="1" si="2"/>
        <v>4104000</v>
      </c>
      <c r="I8" s="151">
        <f t="shared" ca="1" si="3"/>
        <v>-2904000</v>
      </c>
      <c r="J8" s="146" t="s">
        <v>191</v>
      </c>
    </row>
    <row r="9" spans="1:10" ht="15" customHeight="1">
      <c r="A9" s="149" t="s">
        <v>329</v>
      </c>
      <c r="B9" s="149" t="s">
        <v>333</v>
      </c>
      <c r="C9" s="150">
        <v>37447</v>
      </c>
      <c r="D9" s="149">
        <v>5</v>
      </c>
      <c r="E9" s="146">
        <f t="shared" ca="1" si="0"/>
        <v>18</v>
      </c>
      <c r="F9" s="151">
        <v>1200000</v>
      </c>
      <c r="G9" s="151">
        <f t="shared" si="1"/>
        <v>120000</v>
      </c>
      <c r="H9" s="148">
        <f t="shared" ca="1" si="2"/>
        <v>3888000</v>
      </c>
      <c r="I9" s="151">
        <f t="shared" ca="1" si="3"/>
        <v>-2688000</v>
      </c>
      <c r="J9" s="146" t="s">
        <v>331</v>
      </c>
    </row>
    <row r="10" spans="1:10" ht="15" customHeight="1">
      <c r="A10" s="149" t="s">
        <v>329</v>
      </c>
      <c r="B10" s="149" t="s">
        <v>334</v>
      </c>
      <c r="C10" s="150">
        <v>36707</v>
      </c>
      <c r="D10" s="149">
        <v>3</v>
      </c>
      <c r="E10" s="146">
        <f t="shared" ca="1" si="0"/>
        <v>20</v>
      </c>
      <c r="F10" s="151">
        <v>800000</v>
      </c>
      <c r="G10" s="151">
        <f t="shared" si="1"/>
        <v>80000</v>
      </c>
      <c r="H10" s="148">
        <f t="shared" ca="1" si="2"/>
        <v>4800000</v>
      </c>
      <c r="I10" s="151">
        <f t="shared" ca="1" si="3"/>
        <v>-4000000</v>
      </c>
      <c r="J10" s="146" t="s">
        <v>331</v>
      </c>
    </row>
    <row r="11" spans="1:10" ht="15" customHeight="1">
      <c r="A11" s="149" t="s">
        <v>329</v>
      </c>
      <c r="B11" s="149" t="s">
        <v>334</v>
      </c>
      <c r="C11" s="150">
        <v>36807</v>
      </c>
      <c r="D11" s="149">
        <v>3</v>
      </c>
      <c r="E11" s="146">
        <f t="shared" ca="1" si="0"/>
        <v>20</v>
      </c>
      <c r="F11" s="151">
        <v>800000</v>
      </c>
      <c r="G11" s="151">
        <f t="shared" si="1"/>
        <v>80000</v>
      </c>
      <c r="H11" s="148">
        <f t="shared" ca="1" si="2"/>
        <v>4800000</v>
      </c>
      <c r="I11" s="151">
        <f t="shared" ca="1" si="3"/>
        <v>-4000000</v>
      </c>
      <c r="J11" s="146" t="s">
        <v>331</v>
      </c>
    </row>
    <row r="12" spans="1:10" ht="15" customHeight="1">
      <c r="A12" s="149" t="s">
        <v>335</v>
      </c>
      <c r="B12" s="149" t="s">
        <v>333</v>
      </c>
      <c r="C12" s="150">
        <v>36769</v>
      </c>
      <c r="D12" s="149">
        <v>5</v>
      </c>
      <c r="E12" s="146">
        <f t="shared" ca="1" si="0"/>
        <v>20</v>
      </c>
      <c r="F12" s="151">
        <v>1500000</v>
      </c>
      <c r="G12" s="151">
        <f t="shared" si="1"/>
        <v>150000</v>
      </c>
      <c r="H12" s="148">
        <f t="shared" ca="1" si="2"/>
        <v>5400000</v>
      </c>
      <c r="I12" s="151">
        <f t="shared" ca="1" si="3"/>
        <v>-3900000</v>
      </c>
      <c r="J12" s="146" t="s">
        <v>331</v>
      </c>
    </row>
    <row r="13" spans="1:10" ht="15" customHeight="1">
      <c r="A13" s="149" t="s">
        <v>335</v>
      </c>
      <c r="B13" s="149" t="s">
        <v>333</v>
      </c>
      <c r="C13" s="150">
        <v>36869</v>
      </c>
      <c r="D13" s="149">
        <v>5</v>
      </c>
      <c r="E13" s="146">
        <f t="shared" ca="1" si="0"/>
        <v>20</v>
      </c>
      <c r="F13" s="151">
        <v>1500000</v>
      </c>
      <c r="G13" s="151">
        <f t="shared" si="1"/>
        <v>150000</v>
      </c>
      <c r="H13" s="148">
        <f t="shared" ca="1" si="2"/>
        <v>5400000</v>
      </c>
      <c r="I13" s="151">
        <f t="shared" ca="1" si="3"/>
        <v>-3900000</v>
      </c>
      <c r="J13" s="146" t="s">
        <v>331</v>
      </c>
    </row>
    <row r="14" spans="1:10" ht="15" customHeight="1">
      <c r="A14" s="149" t="s">
        <v>335</v>
      </c>
      <c r="B14" s="149" t="s">
        <v>336</v>
      </c>
      <c r="C14" s="150">
        <v>37164</v>
      </c>
      <c r="D14" s="149">
        <v>5</v>
      </c>
      <c r="E14" s="146">
        <f t="shared" ca="1" si="0"/>
        <v>19</v>
      </c>
      <c r="F14" s="151">
        <v>400000</v>
      </c>
      <c r="G14" s="151">
        <f t="shared" si="1"/>
        <v>40000</v>
      </c>
      <c r="H14" s="148">
        <f t="shared" ca="1" si="2"/>
        <v>1368000</v>
      </c>
      <c r="I14" s="151">
        <f t="shared" ca="1" si="3"/>
        <v>-968000</v>
      </c>
      <c r="J14" s="146" t="s">
        <v>331</v>
      </c>
    </row>
    <row r="15" spans="1:10" ht="15" customHeight="1">
      <c r="A15" s="149" t="s">
        <v>335</v>
      </c>
      <c r="B15" s="149" t="s">
        <v>336</v>
      </c>
      <c r="C15" s="150">
        <v>37264</v>
      </c>
      <c r="D15" s="149">
        <v>5</v>
      </c>
      <c r="E15" s="146">
        <f t="shared" ca="1" si="0"/>
        <v>19</v>
      </c>
      <c r="F15" s="151">
        <v>400000</v>
      </c>
      <c r="G15" s="151">
        <f t="shared" si="1"/>
        <v>40000</v>
      </c>
      <c r="H15" s="148">
        <f t="shared" ca="1" si="2"/>
        <v>1368000</v>
      </c>
      <c r="I15" s="151">
        <f t="shared" ca="1" si="3"/>
        <v>-968000</v>
      </c>
      <c r="J15" s="146" t="s">
        <v>337</v>
      </c>
    </row>
    <row r="16" spans="1:10" ht="15" customHeight="1">
      <c r="A16" s="149" t="s">
        <v>335</v>
      </c>
      <c r="B16" s="149" t="s">
        <v>338</v>
      </c>
      <c r="C16" s="150">
        <v>37660</v>
      </c>
      <c r="D16" s="149">
        <v>3</v>
      </c>
      <c r="E16" s="146">
        <f t="shared" ca="1" si="0"/>
        <v>18</v>
      </c>
      <c r="F16" s="151">
        <v>350000</v>
      </c>
      <c r="G16" s="151">
        <f t="shared" si="1"/>
        <v>35000</v>
      </c>
      <c r="H16" s="148">
        <f t="shared" ca="1" si="2"/>
        <v>1890000</v>
      </c>
      <c r="I16" s="151">
        <f t="shared" ca="1" si="3"/>
        <v>-1540000</v>
      </c>
      <c r="J16" s="146" t="s">
        <v>337</v>
      </c>
    </row>
    <row r="17" spans="1:10" ht="15" customHeight="1">
      <c r="A17" s="149" t="s">
        <v>335</v>
      </c>
      <c r="B17" s="149" t="s">
        <v>338</v>
      </c>
      <c r="C17" s="150">
        <v>37660</v>
      </c>
      <c r="D17" s="149">
        <v>3</v>
      </c>
      <c r="E17" s="146">
        <f t="shared" ca="1" si="0"/>
        <v>18</v>
      </c>
      <c r="F17" s="151">
        <v>350000</v>
      </c>
      <c r="G17" s="151">
        <f t="shared" si="1"/>
        <v>35000</v>
      </c>
      <c r="H17" s="148">
        <f t="shared" ca="1" si="2"/>
        <v>1890000</v>
      </c>
      <c r="I17" s="151">
        <f t="shared" ca="1" si="3"/>
        <v>-1540000</v>
      </c>
      <c r="J17" s="146" t="s">
        <v>331</v>
      </c>
    </row>
    <row r="18" spans="1:10" ht="15" customHeight="1">
      <c r="A18" s="149" t="s">
        <v>339</v>
      </c>
      <c r="B18" s="149" t="s">
        <v>340</v>
      </c>
      <c r="C18" s="150">
        <v>37164</v>
      </c>
      <c r="D18" s="149">
        <v>3</v>
      </c>
      <c r="E18" s="146">
        <f t="shared" ca="1" si="0"/>
        <v>19</v>
      </c>
      <c r="F18" s="151">
        <v>340000</v>
      </c>
      <c r="G18" s="151">
        <f t="shared" si="1"/>
        <v>34000</v>
      </c>
      <c r="H18" s="148">
        <f t="shared" ca="1" si="2"/>
        <v>1938000</v>
      </c>
      <c r="I18" s="151">
        <f t="shared" ca="1" si="3"/>
        <v>-1598000</v>
      </c>
      <c r="J18" s="146" t="s">
        <v>331</v>
      </c>
    </row>
    <row r="19" spans="1:10" ht="15" customHeight="1">
      <c r="A19" s="149" t="s">
        <v>339</v>
      </c>
      <c r="B19" s="149" t="s">
        <v>333</v>
      </c>
      <c r="C19" s="150">
        <v>37017</v>
      </c>
      <c r="D19" s="149">
        <v>5</v>
      </c>
      <c r="E19" s="146">
        <f t="shared" ca="1" si="0"/>
        <v>20</v>
      </c>
      <c r="F19" s="151">
        <v>1200000</v>
      </c>
      <c r="G19" s="151">
        <f t="shared" si="1"/>
        <v>120000</v>
      </c>
      <c r="H19" s="148">
        <f t="shared" ca="1" si="2"/>
        <v>4320000</v>
      </c>
      <c r="I19" s="151">
        <f t="shared" ca="1" si="3"/>
        <v>-3120000</v>
      </c>
      <c r="J19" s="146" t="s">
        <v>331</v>
      </c>
    </row>
    <row r="20" spans="1:10" ht="15" customHeight="1">
      <c r="A20" s="149" t="s">
        <v>339</v>
      </c>
      <c r="B20" s="149" t="s">
        <v>333</v>
      </c>
      <c r="C20" s="150">
        <v>37117</v>
      </c>
      <c r="D20" s="149">
        <v>5</v>
      </c>
      <c r="E20" s="146">
        <f t="shared" ca="1" si="0"/>
        <v>19</v>
      </c>
      <c r="F20" s="151">
        <v>1200000</v>
      </c>
      <c r="G20" s="151">
        <f t="shared" si="1"/>
        <v>120000</v>
      </c>
      <c r="H20" s="148">
        <f t="shared" ca="1" si="2"/>
        <v>4104000</v>
      </c>
      <c r="I20" s="151">
        <f t="shared" ca="1" si="3"/>
        <v>-2904000</v>
      </c>
      <c r="J20" s="146" t="s">
        <v>331</v>
      </c>
    </row>
    <row r="21" spans="1:10" ht="15" customHeight="1">
      <c r="A21" s="149" t="s">
        <v>339</v>
      </c>
      <c r="B21" s="149" t="s">
        <v>333</v>
      </c>
      <c r="C21" s="150">
        <v>37117</v>
      </c>
      <c r="D21" s="149">
        <v>5</v>
      </c>
      <c r="E21" s="146">
        <f t="shared" ca="1" si="0"/>
        <v>19</v>
      </c>
      <c r="F21" s="151">
        <v>1200000</v>
      </c>
      <c r="G21" s="151">
        <f t="shared" si="1"/>
        <v>120000</v>
      </c>
      <c r="H21" s="148">
        <f t="shared" ca="1" si="2"/>
        <v>4104000</v>
      </c>
      <c r="I21" s="151">
        <f t="shared" ca="1" si="3"/>
        <v>-2904000</v>
      </c>
      <c r="J21" s="146" t="s">
        <v>191</v>
      </c>
    </row>
    <row r="22" spans="1:10" ht="15" customHeight="1">
      <c r="A22" s="149" t="s">
        <v>339</v>
      </c>
      <c r="B22" s="149" t="s">
        <v>338</v>
      </c>
      <c r="C22" s="150">
        <v>37013</v>
      </c>
      <c r="D22" s="149">
        <v>3</v>
      </c>
      <c r="E22" s="146">
        <f t="shared" ca="1" si="0"/>
        <v>20</v>
      </c>
      <c r="F22" s="151">
        <v>350000</v>
      </c>
      <c r="G22" s="151">
        <f t="shared" si="1"/>
        <v>35000</v>
      </c>
      <c r="H22" s="148">
        <f t="shared" ca="1" si="2"/>
        <v>2100000</v>
      </c>
      <c r="I22" s="151">
        <f t="shared" ca="1" si="3"/>
        <v>-1750000</v>
      </c>
      <c r="J22" s="146" t="s">
        <v>337</v>
      </c>
    </row>
    <row r="23" spans="1:10" ht="15" customHeight="1">
      <c r="A23" s="149" t="s">
        <v>339</v>
      </c>
      <c r="B23" s="149" t="s">
        <v>338</v>
      </c>
      <c r="C23" s="150">
        <v>37113</v>
      </c>
      <c r="D23" s="149">
        <v>3</v>
      </c>
      <c r="E23" s="146">
        <f t="shared" ca="1" si="0"/>
        <v>19</v>
      </c>
      <c r="F23" s="151">
        <v>350000</v>
      </c>
      <c r="G23" s="151">
        <f t="shared" si="1"/>
        <v>35000</v>
      </c>
      <c r="H23" s="148">
        <f t="shared" ca="1" si="2"/>
        <v>1995000</v>
      </c>
      <c r="I23" s="151">
        <f t="shared" ca="1" si="3"/>
        <v>-1645000</v>
      </c>
      <c r="J23" s="146" t="s">
        <v>331</v>
      </c>
    </row>
    <row r="24" spans="1:10" ht="15" customHeight="1">
      <c r="A24" s="149" t="s">
        <v>341</v>
      </c>
      <c r="B24" s="149" t="s">
        <v>340</v>
      </c>
      <c r="C24" s="150">
        <v>37569</v>
      </c>
      <c r="D24" s="149">
        <v>3</v>
      </c>
      <c r="E24" s="146">
        <f t="shared" ca="1" si="0"/>
        <v>18</v>
      </c>
      <c r="F24" s="151">
        <v>340000</v>
      </c>
      <c r="G24" s="151">
        <f t="shared" si="1"/>
        <v>34000</v>
      </c>
      <c r="H24" s="148">
        <f t="shared" ca="1" si="2"/>
        <v>1836000</v>
      </c>
      <c r="I24" s="151">
        <f t="shared" ca="1" si="3"/>
        <v>-1496000</v>
      </c>
      <c r="J24" s="146" t="s">
        <v>331</v>
      </c>
    </row>
    <row r="25" spans="1:10" ht="15" customHeight="1">
      <c r="A25" s="149" t="s">
        <v>341</v>
      </c>
      <c r="B25" s="149" t="s">
        <v>332</v>
      </c>
      <c r="C25" s="150">
        <v>37260</v>
      </c>
      <c r="D25" s="149">
        <v>7</v>
      </c>
      <c r="E25" s="146">
        <f t="shared" ca="1" si="0"/>
        <v>19</v>
      </c>
      <c r="F25" s="151">
        <v>600000</v>
      </c>
      <c r="G25" s="151">
        <f t="shared" si="1"/>
        <v>60000</v>
      </c>
      <c r="H25" s="148">
        <f t="shared" ca="1" si="2"/>
        <v>1465714.2857142857</v>
      </c>
      <c r="I25" s="151">
        <f t="shared" ca="1" si="3"/>
        <v>-865700</v>
      </c>
      <c r="J25" s="146" t="s">
        <v>331</v>
      </c>
    </row>
    <row r="26" spans="1:10" ht="15" customHeight="1">
      <c r="A26" s="149" t="s">
        <v>341</v>
      </c>
      <c r="B26" s="149" t="s">
        <v>332</v>
      </c>
      <c r="C26" s="150">
        <v>37360</v>
      </c>
      <c r="D26" s="149">
        <v>7</v>
      </c>
      <c r="E26" s="146">
        <f t="shared" ca="1" si="0"/>
        <v>19</v>
      </c>
      <c r="F26" s="151">
        <v>600000</v>
      </c>
      <c r="G26" s="151">
        <f t="shared" si="1"/>
        <v>60000</v>
      </c>
      <c r="H26" s="148">
        <f t="shared" ca="1" si="2"/>
        <v>1465714.2857142857</v>
      </c>
      <c r="I26" s="151">
        <f t="shared" ca="1" si="3"/>
        <v>-865700</v>
      </c>
      <c r="J26" s="146" t="s">
        <v>191</v>
      </c>
    </row>
    <row r="27" spans="1:10" ht="15" customHeight="1">
      <c r="A27" s="149" t="s">
        <v>341</v>
      </c>
      <c r="B27" s="149" t="s">
        <v>334</v>
      </c>
      <c r="C27" s="150">
        <v>36769</v>
      </c>
      <c r="D27" s="149">
        <v>3</v>
      </c>
      <c r="E27" s="146">
        <f t="shared" ca="1" si="0"/>
        <v>20</v>
      </c>
      <c r="F27" s="151">
        <v>800000</v>
      </c>
      <c r="G27" s="151">
        <f t="shared" si="1"/>
        <v>80000</v>
      </c>
      <c r="H27" s="148">
        <f t="shared" ca="1" si="2"/>
        <v>4800000</v>
      </c>
      <c r="I27" s="151">
        <f t="shared" ca="1" si="3"/>
        <v>-4000000</v>
      </c>
      <c r="J27" s="146" t="s">
        <v>331</v>
      </c>
    </row>
    <row r="28" spans="1:10" ht="15" customHeight="1">
      <c r="A28" s="149" t="s">
        <v>341</v>
      </c>
      <c r="B28" s="149" t="s">
        <v>334</v>
      </c>
      <c r="C28" s="150">
        <v>36869</v>
      </c>
      <c r="D28" s="149">
        <v>3</v>
      </c>
      <c r="E28" s="146">
        <f t="shared" ca="1" si="0"/>
        <v>20</v>
      </c>
      <c r="F28" s="151">
        <v>800000</v>
      </c>
      <c r="G28" s="151">
        <f t="shared" si="1"/>
        <v>80000</v>
      </c>
      <c r="H28" s="148">
        <f t="shared" ca="1" si="2"/>
        <v>4800000</v>
      </c>
      <c r="I28" s="151">
        <f t="shared" ca="1" si="3"/>
        <v>-4000000</v>
      </c>
      <c r="J28" s="146" t="s">
        <v>331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7"/>
  <sheetViews>
    <sheetView zoomScale="150" zoomScaleNormal="150" workbookViewId="0">
      <selection activeCell="I24" sqref="I24"/>
    </sheetView>
  </sheetViews>
  <sheetFormatPr baseColWidth="10" defaultColWidth="9" defaultRowHeight="13"/>
  <cols>
    <col min="1" max="1" width="11.5703125" style="53" customWidth="1"/>
    <col min="2" max="2" width="9.28515625" style="53" customWidth="1"/>
    <col min="3" max="3" width="8.5703125" style="53" customWidth="1"/>
    <col min="4" max="4" width="9.85546875" style="53" customWidth="1"/>
    <col min="5" max="5" width="11" style="53" customWidth="1"/>
    <col min="6" max="6" width="19.42578125" style="53" customWidth="1"/>
    <col min="7" max="7" width="15.85546875" style="53" customWidth="1"/>
    <col min="8" max="8" width="19" style="53" customWidth="1"/>
    <col min="9" max="9" width="11.7109375" style="53" customWidth="1"/>
    <col min="10" max="10" width="16.140625" style="53" customWidth="1"/>
    <col min="11" max="11" width="11.28515625" style="53" customWidth="1"/>
    <col min="12" max="14" width="9" style="53"/>
    <col min="15" max="15" width="13.28515625" style="53" customWidth="1"/>
    <col min="16" max="17" width="14.42578125" style="53" customWidth="1"/>
    <col min="18" max="16384" width="9" style="53"/>
  </cols>
  <sheetData>
    <row r="1" spans="1:11" ht="23.25" customHeight="1">
      <c r="A1" s="361"/>
      <c r="B1" s="361"/>
      <c r="C1" s="361"/>
      <c r="D1" s="361"/>
      <c r="E1" s="361"/>
      <c r="F1" s="361"/>
      <c r="G1" s="361"/>
      <c r="H1" s="361"/>
      <c r="I1" s="361"/>
    </row>
    <row r="2" spans="1:11" ht="23.25" customHeight="1">
      <c r="A2" s="54"/>
      <c r="B2" s="54"/>
      <c r="C2" s="54"/>
      <c r="D2" s="54"/>
      <c r="E2" s="54"/>
      <c r="F2" s="54"/>
      <c r="G2" s="54"/>
      <c r="H2" s="54"/>
      <c r="I2" s="54"/>
    </row>
    <row r="4" spans="1:11" ht="13.5" customHeight="1">
      <c r="A4" s="217" t="s">
        <v>741</v>
      </c>
      <c r="B4" s="217" t="s">
        <v>742</v>
      </c>
      <c r="C4" s="217" t="s">
        <v>743</v>
      </c>
      <c r="D4" s="217" t="s">
        <v>744</v>
      </c>
      <c r="E4" s="217" t="s">
        <v>745</v>
      </c>
      <c r="F4" s="217" t="s">
        <v>746</v>
      </c>
      <c r="G4" s="56"/>
    </row>
    <row r="5" spans="1:11" ht="13.5" customHeight="1">
      <c r="A5" s="212" t="s">
        <v>134</v>
      </c>
      <c r="B5" s="212" t="s">
        <v>134</v>
      </c>
      <c r="C5" s="213">
        <v>4300</v>
      </c>
      <c r="D5" s="213">
        <v>5200</v>
      </c>
      <c r="E5" s="214">
        <f t="shared" ref="E5:E6" si="0">D5-C5</f>
        <v>900</v>
      </c>
      <c r="F5" s="215">
        <v>9008301234567</v>
      </c>
      <c r="G5" s="56"/>
    </row>
    <row r="6" spans="1:11" ht="13.5" customHeight="1">
      <c r="A6" s="212" t="s">
        <v>102</v>
      </c>
      <c r="B6" s="212" t="s">
        <v>100</v>
      </c>
      <c r="C6" s="213">
        <v>3100</v>
      </c>
      <c r="D6" s="213">
        <v>2700</v>
      </c>
      <c r="E6" s="214">
        <f t="shared" si="0"/>
        <v>-400</v>
      </c>
      <c r="F6" s="215">
        <v>9108301234568</v>
      </c>
      <c r="G6" s="56"/>
    </row>
    <row r="7" spans="1:11" ht="13.5" customHeight="1">
      <c r="A7" s="212" t="s">
        <v>101</v>
      </c>
      <c r="B7" s="212" t="s">
        <v>103</v>
      </c>
      <c r="C7" s="213">
        <v>3800</v>
      </c>
      <c r="D7" s="213">
        <v>4100</v>
      </c>
      <c r="E7" s="214">
        <f t="shared" ref="E7:E13" si="1">D7-C7</f>
        <v>300</v>
      </c>
      <c r="F7" s="215">
        <v>9208301234569</v>
      </c>
      <c r="G7" s="56"/>
    </row>
    <row r="8" spans="1:11" ht="13.5" customHeight="1">
      <c r="A8" s="212" t="s">
        <v>104</v>
      </c>
      <c r="B8" s="212" t="s">
        <v>104</v>
      </c>
      <c r="C8" s="213">
        <v>2000</v>
      </c>
      <c r="D8" s="213">
        <v>2150</v>
      </c>
      <c r="E8" s="214">
        <f t="shared" si="1"/>
        <v>150</v>
      </c>
      <c r="F8" s="215">
        <v>9308301234570</v>
      </c>
      <c r="G8" s="63"/>
      <c r="H8" s="64"/>
    </row>
    <row r="9" spans="1:11" ht="13.5" customHeight="1">
      <c r="A9" s="212" t="s">
        <v>105</v>
      </c>
      <c r="B9" s="212" t="s">
        <v>105</v>
      </c>
      <c r="C9" s="213">
        <v>5300</v>
      </c>
      <c r="D9" s="213">
        <v>5100</v>
      </c>
      <c r="E9" s="214">
        <f t="shared" si="1"/>
        <v>-200</v>
      </c>
      <c r="F9" s="215">
        <v>9408301234571</v>
      </c>
      <c r="G9" s="63"/>
      <c r="H9" s="64"/>
    </row>
    <row r="10" spans="1:11" ht="13.5" customHeight="1">
      <c r="A10" s="212" t="s">
        <v>106</v>
      </c>
      <c r="B10" s="212" t="s">
        <v>106</v>
      </c>
      <c r="C10" s="213">
        <v>3210</v>
      </c>
      <c r="D10" s="213">
        <v>2900</v>
      </c>
      <c r="E10" s="214">
        <f t="shared" si="1"/>
        <v>-310</v>
      </c>
      <c r="F10" s="215">
        <v>9508301234572</v>
      </c>
      <c r="G10" s="63"/>
      <c r="H10" s="64"/>
    </row>
    <row r="11" spans="1:11" s="55" customFormat="1" ht="13.5" customHeight="1">
      <c r="A11" s="212" t="s">
        <v>103</v>
      </c>
      <c r="B11" s="212" t="s">
        <v>103</v>
      </c>
      <c r="C11" s="213">
        <v>6580</v>
      </c>
      <c r="D11" s="213">
        <v>8210</v>
      </c>
      <c r="E11" s="214">
        <f t="shared" si="1"/>
        <v>1630</v>
      </c>
      <c r="F11" s="215">
        <v>9608301234573</v>
      </c>
      <c r="G11" s="59"/>
    </row>
    <row r="12" spans="1:11" s="55" customFormat="1" ht="13.5" customHeight="1">
      <c r="A12" s="212" t="s">
        <v>107</v>
      </c>
      <c r="B12" s="212" t="s">
        <v>107</v>
      </c>
      <c r="C12" s="213">
        <v>8300</v>
      </c>
      <c r="D12" s="213">
        <v>7500</v>
      </c>
      <c r="E12" s="214">
        <f t="shared" si="1"/>
        <v>-800</v>
      </c>
      <c r="F12" s="215">
        <v>9708301234574</v>
      </c>
      <c r="G12" s="59"/>
    </row>
    <row r="13" spans="1:11" s="55" customFormat="1" ht="13.5" customHeight="1">
      <c r="A13" s="212" t="s">
        <v>108</v>
      </c>
      <c r="B13" s="212" t="s">
        <v>108</v>
      </c>
      <c r="C13" s="213">
        <v>4500</v>
      </c>
      <c r="D13" s="213">
        <v>2010</v>
      </c>
      <c r="E13" s="214">
        <f t="shared" si="1"/>
        <v>-2490</v>
      </c>
      <c r="F13" s="215">
        <v>9808301234575</v>
      </c>
      <c r="G13" s="59"/>
    </row>
    <row r="14" spans="1:11" s="55" customFormat="1" ht="13.5" customHeight="1">
      <c r="A14" s="63"/>
      <c r="B14" s="63"/>
      <c r="C14" s="64"/>
      <c r="D14" s="64"/>
      <c r="E14" s="65"/>
      <c r="F14" s="66"/>
      <c r="G14" s="59"/>
    </row>
    <row r="15" spans="1:11" ht="14">
      <c r="A15" s="60"/>
      <c r="B15" s="60"/>
      <c r="C15" s="57"/>
      <c r="D15" s="57"/>
      <c r="E15" s="57"/>
      <c r="F15" s="58"/>
      <c r="G15" s="58"/>
      <c r="H15" s="61"/>
      <c r="I15" s="56"/>
      <c r="J15" s="56"/>
    </row>
    <row r="16" spans="1:11" ht="14">
      <c r="A16" s="56"/>
      <c r="B16" s="56"/>
      <c r="C16" s="56"/>
      <c r="D16" s="56"/>
      <c r="E16" s="56"/>
      <c r="F16" s="56"/>
      <c r="G16" s="56"/>
      <c r="H16" s="56"/>
      <c r="I16" s="62"/>
      <c r="J16" s="56"/>
      <c r="K16" s="56"/>
    </row>
    <row r="17" spans="1:11" ht="14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</row>
  </sheetData>
  <mergeCells count="1">
    <mergeCell ref="A1:I1"/>
  </mergeCells>
  <phoneticPr fontId="4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6"/>
  <sheetViews>
    <sheetView workbookViewId="0">
      <selection activeCell="A31" sqref="A31"/>
    </sheetView>
  </sheetViews>
  <sheetFormatPr baseColWidth="10" defaultColWidth="9" defaultRowHeight="17"/>
  <cols>
    <col min="1" max="1" width="9" style="5"/>
    <col min="2" max="2" width="11.140625" style="5" customWidth="1"/>
    <col min="3" max="6" width="9" style="5"/>
    <col min="7" max="7" width="11.85546875" style="5" customWidth="1"/>
    <col min="8" max="9" width="9.85546875" style="5" customWidth="1"/>
    <col min="10" max="10" width="11.28515625" style="5" customWidth="1"/>
    <col min="11" max="11" width="11.85546875" style="5" customWidth="1"/>
    <col min="12" max="16384" width="9" style="5"/>
  </cols>
  <sheetData>
    <row r="1" spans="1:11" ht="18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>
      <c r="A2" s="6" t="s">
        <v>11</v>
      </c>
      <c r="B2" s="7">
        <v>31837</v>
      </c>
      <c r="C2" s="8" t="s">
        <v>12</v>
      </c>
      <c r="D2" s="8">
        <v>8</v>
      </c>
      <c r="E2" s="8">
        <v>2</v>
      </c>
      <c r="F2" s="8" t="s">
        <v>13</v>
      </c>
      <c r="G2" s="9">
        <v>2416925</v>
      </c>
      <c r="H2" s="9">
        <v>100000</v>
      </c>
      <c r="I2" s="9">
        <v>0</v>
      </c>
      <c r="J2" s="9">
        <v>300000</v>
      </c>
      <c r="K2" s="9">
        <f>SUM(G2:J2)</f>
        <v>2816925</v>
      </c>
    </row>
    <row r="3" spans="1:11">
      <c r="A3" s="8" t="s">
        <v>14</v>
      </c>
      <c r="B3" s="7">
        <v>31837</v>
      </c>
      <c r="C3" s="8" t="s">
        <v>12</v>
      </c>
      <c r="D3" s="8">
        <v>8</v>
      </c>
      <c r="E3" s="8">
        <v>2</v>
      </c>
      <c r="F3" s="8" t="s">
        <v>13</v>
      </c>
      <c r="G3" s="9">
        <v>2416925</v>
      </c>
      <c r="H3" s="9">
        <v>100000</v>
      </c>
      <c r="I3" s="9">
        <v>0</v>
      </c>
      <c r="J3" s="9">
        <v>300000</v>
      </c>
      <c r="K3" s="9">
        <f t="shared" ref="K3:K16" si="0">SUM(G3:J3)</f>
        <v>2816925</v>
      </c>
    </row>
    <row r="4" spans="1:11">
      <c r="A4" s="8" t="s">
        <v>15</v>
      </c>
      <c r="B4" s="7">
        <v>31837</v>
      </c>
      <c r="C4" s="8" t="s">
        <v>12</v>
      </c>
      <c r="D4" s="8">
        <v>8</v>
      </c>
      <c r="E4" s="8">
        <v>2</v>
      </c>
      <c r="F4" s="8" t="s">
        <v>13</v>
      </c>
      <c r="G4" s="9">
        <v>2416925</v>
      </c>
      <c r="H4" s="9">
        <v>100000</v>
      </c>
      <c r="I4" s="9">
        <v>0</v>
      </c>
      <c r="J4" s="9">
        <v>300000</v>
      </c>
      <c r="K4" s="9">
        <f t="shared" si="0"/>
        <v>2816925</v>
      </c>
    </row>
    <row r="5" spans="1:11">
      <c r="A5" s="8" t="s">
        <v>16</v>
      </c>
      <c r="B5" s="7">
        <v>31868</v>
      </c>
      <c r="C5" s="8" t="s">
        <v>17</v>
      </c>
      <c r="D5" s="8">
        <v>7</v>
      </c>
      <c r="E5" s="8">
        <v>3</v>
      </c>
      <c r="F5" s="8" t="s">
        <v>13</v>
      </c>
      <c r="G5" s="9">
        <v>2234994</v>
      </c>
      <c r="H5" s="9">
        <v>100000</v>
      </c>
      <c r="I5" s="9">
        <v>0</v>
      </c>
      <c r="J5" s="9">
        <v>0</v>
      </c>
      <c r="K5" s="9">
        <f t="shared" si="0"/>
        <v>2334994</v>
      </c>
    </row>
    <row r="6" spans="1:11">
      <c r="A6" s="8" t="s">
        <v>18</v>
      </c>
      <c r="B6" s="7">
        <v>31868</v>
      </c>
      <c r="C6" s="8" t="s">
        <v>17</v>
      </c>
      <c r="D6" s="8">
        <v>7</v>
      </c>
      <c r="E6" s="8">
        <v>3</v>
      </c>
      <c r="F6" s="8" t="s">
        <v>13</v>
      </c>
      <c r="G6" s="9">
        <v>2234994</v>
      </c>
      <c r="H6" s="9">
        <v>100000</v>
      </c>
      <c r="I6" s="9">
        <v>0</v>
      </c>
      <c r="J6" s="9">
        <v>0</v>
      </c>
      <c r="K6" s="9">
        <f t="shared" si="0"/>
        <v>2334994</v>
      </c>
    </row>
    <row r="7" spans="1:11">
      <c r="A7" s="8" t="s">
        <v>19</v>
      </c>
      <c r="B7" s="7">
        <v>31868</v>
      </c>
      <c r="C7" s="8" t="s">
        <v>17</v>
      </c>
      <c r="D7" s="8">
        <v>7</v>
      </c>
      <c r="E7" s="8">
        <v>3</v>
      </c>
      <c r="F7" s="8" t="s">
        <v>13</v>
      </c>
      <c r="G7" s="9">
        <v>2234994</v>
      </c>
      <c r="H7" s="9">
        <v>100000</v>
      </c>
      <c r="I7" s="9">
        <v>0</v>
      </c>
      <c r="J7" s="9">
        <v>0</v>
      </c>
      <c r="K7" s="9">
        <f t="shared" si="0"/>
        <v>2334994</v>
      </c>
    </row>
    <row r="8" spans="1:11">
      <c r="A8" s="8" t="s">
        <v>20</v>
      </c>
      <c r="B8" s="7">
        <v>32264</v>
      </c>
      <c r="C8" s="8" t="s">
        <v>21</v>
      </c>
      <c r="D8" s="8">
        <v>9</v>
      </c>
      <c r="E8" s="8">
        <v>3</v>
      </c>
      <c r="F8" s="8" t="s">
        <v>22</v>
      </c>
      <c r="G8" s="9">
        <v>3196041</v>
      </c>
      <c r="H8" s="9">
        <v>100000</v>
      </c>
      <c r="I8" s="9">
        <v>0</v>
      </c>
      <c r="J8" s="9">
        <v>300000</v>
      </c>
      <c r="K8" s="9">
        <f t="shared" si="0"/>
        <v>3596041</v>
      </c>
    </row>
    <row r="9" spans="1:11">
      <c r="A9" s="8" t="s">
        <v>23</v>
      </c>
      <c r="B9" s="7">
        <v>32264</v>
      </c>
      <c r="C9" s="8" t="s">
        <v>21</v>
      </c>
      <c r="D9" s="8">
        <v>9</v>
      </c>
      <c r="E9" s="8">
        <v>3</v>
      </c>
      <c r="F9" s="8" t="s">
        <v>22</v>
      </c>
      <c r="G9" s="9">
        <v>3196041</v>
      </c>
      <c r="H9" s="9">
        <v>100000</v>
      </c>
      <c r="I9" s="9">
        <v>0</v>
      </c>
      <c r="J9" s="9">
        <v>300000</v>
      </c>
      <c r="K9" s="9">
        <f t="shared" si="0"/>
        <v>3596041</v>
      </c>
    </row>
    <row r="10" spans="1:11">
      <c r="A10" s="8" t="s">
        <v>24</v>
      </c>
      <c r="B10" s="7">
        <v>32264</v>
      </c>
      <c r="C10" s="8" t="s">
        <v>12</v>
      </c>
      <c r="D10" s="8">
        <v>9</v>
      </c>
      <c r="E10" s="8">
        <v>2</v>
      </c>
      <c r="F10" s="8" t="s">
        <v>22</v>
      </c>
      <c r="G10" s="9">
        <v>3142002</v>
      </c>
      <c r="H10" s="9">
        <v>100000</v>
      </c>
      <c r="I10" s="9">
        <v>0</v>
      </c>
      <c r="J10" s="9">
        <v>300000</v>
      </c>
      <c r="K10" s="9">
        <f t="shared" si="0"/>
        <v>3542002</v>
      </c>
    </row>
    <row r="11" spans="1:11">
      <c r="A11" s="8" t="s">
        <v>25</v>
      </c>
      <c r="B11" s="7">
        <v>32264</v>
      </c>
      <c r="C11" s="8" t="s">
        <v>12</v>
      </c>
      <c r="D11" s="8">
        <v>9</v>
      </c>
      <c r="E11" s="8">
        <v>2</v>
      </c>
      <c r="F11" s="8" t="s">
        <v>22</v>
      </c>
      <c r="G11" s="9">
        <v>3142002</v>
      </c>
      <c r="H11" s="9">
        <v>100000</v>
      </c>
      <c r="I11" s="9">
        <v>0</v>
      </c>
      <c r="J11" s="9">
        <v>300000</v>
      </c>
      <c r="K11" s="9">
        <f t="shared" si="0"/>
        <v>3542002</v>
      </c>
    </row>
    <row r="12" spans="1:11">
      <c r="A12" s="8" t="s">
        <v>26</v>
      </c>
      <c r="B12" s="7">
        <v>32264</v>
      </c>
      <c r="C12" s="8" t="s">
        <v>12</v>
      </c>
      <c r="D12" s="8">
        <v>9</v>
      </c>
      <c r="E12" s="8">
        <v>2</v>
      </c>
      <c r="F12" s="8" t="s">
        <v>27</v>
      </c>
      <c r="G12" s="9">
        <v>3142002</v>
      </c>
      <c r="H12" s="9">
        <v>100000</v>
      </c>
      <c r="I12" s="9">
        <v>0</v>
      </c>
      <c r="J12" s="9">
        <v>300000</v>
      </c>
      <c r="K12" s="9">
        <f t="shared" si="0"/>
        <v>3542002</v>
      </c>
    </row>
    <row r="13" spans="1:11">
      <c r="A13" s="8" t="s">
        <v>28</v>
      </c>
      <c r="B13" s="7">
        <v>33609</v>
      </c>
      <c r="C13" s="8" t="s">
        <v>17</v>
      </c>
      <c r="D13" s="8">
        <v>9</v>
      </c>
      <c r="E13" s="8">
        <v>3</v>
      </c>
      <c r="F13" s="8" t="s">
        <v>27</v>
      </c>
      <c r="G13" s="9">
        <v>3596041</v>
      </c>
      <c r="H13" s="9">
        <v>100000</v>
      </c>
      <c r="I13" s="9">
        <v>0</v>
      </c>
      <c r="J13" s="9">
        <v>300000</v>
      </c>
      <c r="K13" s="9">
        <f t="shared" si="0"/>
        <v>3996041</v>
      </c>
    </row>
    <row r="14" spans="1:11">
      <c r="A14" s="8" t="s">
        <v>29</v>
      </c>
      <c r="B14" s="7">
        <v>33609</v>
      </c>
      <c r="C14" s="8" t="s">
        <v>17</v>
      </c>
      <c r="D14" s="8">
        <v>9</v>
      </c>
      <c r="E14" s="8">
        <v>3</v>
      </c>
      <c r="F14" s="8" t="s">
        <v>27</v>
      </c>
      <c r="G14" s="9">
        <v>3596041</v>
      </c>
      <c r="H14" s="9">
        <v>100000</v>
      </c>
      <c r="I14" s="9">
        <v>0</v>
      </c>
      <c r="J14" s="9">
        <v>300000</v>
      </c>
      <c r="K14" s="9">
        <f t="shared" si="0"/>
        <v>3996041</v>
      </c>
    </row>
    <row r="15" spans="1:11">
      <c r="A15" s="8" t="s">
        <v>30</v>
      </c>
      <c r="B15" s="7">
        <v>33609</v>
      </c>
      <c r="C15" s="8" t="s">
        <v>17</v>
      </c>
      <c r="D15" s="8">
        <v>9</v>
      </c>
      <c r="E15" s="8">
        <v>3</v>
      </c>
      <c r="F15" s="8" t="s">
        <v>27</v>
      </c>
      <c r="G15" s="9">
        <v>3596041</v>
      </c>
      <c r="H15" s="9">
        <v>100000</v>
      </c>
      <c r="I15" s="9">
        <v>0</v>
      </c>
      <c r="J15" s="9">
        <v>300000</v>
      </c>
      <c r="K15" s="9">
        <f t="shared" si="0"/>
        <v>3996041</v>
      </c>
    </row>
    <row r="16" spans="1:11">
      <c r="A16" s="8" t="s">
        <v>31</v>
      </c>
      <c r="B16" s="7">
        <v>33635</v>
      </c>
      <c r="C16" s="8" t="s">
        <v>21</v>
      </c>
      <c r="D16" s="8">
        <v>6</v>
      </c>
      <c r="E16" s="8">
        <v>4</v>
      </c>
      <c r="F16" s="8" t="s">
        <v>32</v>
      </c>
      <c r="G16" s="9">
        <v>2063986</v>
      </c>
      <c r="H16" s="9">
        <v>100000</v>
      </c>
      <c r="I16" s="9">
        <v>70000</v>
      </c>
      <c r="J16" s="9">
        <v>0</v>
      </c>
      <c r="K16" s="9">
        <f t="shared" si="0"/>
        <v>2233986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"/>
  <sheetViews>
    <sheetView zoomScale="115" zoomScaleNormal="115" workbookViewId="0">
      <selection activeCell="G20" sqref="G20"/>
    </sheetView>
  </sheetViews>
  <sheetFormatPr baseColWidth="10" defaultColWidth="10" defaultRowHeight="14"/>
  <cols>
    <col min="1" max="1" width="12.28515625" style="10" customWidth="1"/>
    <col min="2" max="2" width="15.28515625" style="10" customWidth="1"/>
    <col min="3" max="4" width="12.28515625" style="10" customWidth="1"/>
    <col min="5" max="5" width="17.42578125" style="10" customWidth="1"/>
    <col min="6" max="255" width="10" style="10"/>
    <col min="256" max="256" width="12.28515625" style="10" customWidth="1"/>
    <col min="257" max="257" width="15.28515625" style="10" customWidth="1"/>
    <col min="258" max="260" width="12.28515625" style="10" customWidth="1"/>
    <col min="261" max="261" width="17.42578125" style="10" customWidth="1"/>
    <col min="262" max="511" width="10" style="10"/>
    <col min="512" max="512" width="12.28515625" style="10" customWidth="1"/>
    <col min="513" max="513" width="15.28515625" style="10" customWidth="1"/>
    <col min="514" max="516" width="12.28515625" style="10" customWidth="1"/>
    <col min="517" max="517" width="17.42578125" style="10" customWidth="1"/>
    <col min="518" max="767" width="10" style="10"/>
    <col min="768" max="768" width="12.28515625" style="10" customWidth="1"/>
    <col min="769" max="769" width="15.28515625" style="10" customWidth="1"/>
    <col min="770" max="772" width="12.28515625" style="10" customWidth="1"/>
    <col min="773" max="773" width="17.42578125" style="10" customWidth="1"/>
    <col min="774" max="1023" width="10" style="10"/>
    <col min="1024" max="1024" width="12.28515625" style="10" customWidth="1"/>
    <col min="1025" max="1025" width="15.28515625" style="10" customWidth="1"/>
    <col min="1026" max="1028" width="12.28515625" style="10" customWidth="1"/>
    <col min="1029" max="1029" width="17.42578125" style="10" customWidth="1"/>
    <col min="1030" max="1279" width="10" style="10"/>
    <col min="1280" max="1280" width="12.28515625" style="10" customWidth="1"/>
    <col min="1281" max="1281" width="15.28515625" style="10" customWidth="1"/>
    <col min="1282" max="1284" width="12.28515625" style="10" customWidth="1"/>
    <col min="1285" max="1285" width="17.42578125" style="10" customWidth="1"/>
    <col min="1286" max="1535" width="10" style="10"/>
    <col min="1536" max="1536" width="12.28515625" style="10" customWidth="1"/>
    <col min="1537" max="1537" width="15.28515625" style="10" customWidth="1"/>
    <col min="1538" max="1540" width="12.28515625" style="10" customWidth="1"/>
    <col min="1541" max="1541" width="17.42578125" style="10" customWidth="1"/>
    <col min="1542" max="1791" width="10" style="10"/>
    <col min="1792" max="1792" width="12.28515625" style="10" customWidth="1"/>
    <col min="1793" max="1793" width="15.28515625" style="10" customWidth="1"/>
    <col min="1794" max="1796" width="12.28515625" style="10" customWidth="1"/>
    <col min="1797" max="1797" width="17.42578125" style="10" customWidth="1"/>
    <col min="1798" max="2047" width="10" style="10"/>
    <col min="2048" max="2048" width="12.28515625" style="10" customWidth="1"/>
    <col min="2049" max="2049" width="15.28515625" style="10" customWidth="1"/>
    <col min="2050" max="2052" width="12.28515625" style="10" customWidth="1"/>
    <col min="2053" max="2053" width="17.42578125" style="10" customWidth="1"/>
    <col min="2054" max="2303" width="10" style="10"/>
    <col min="2304" max="2304" width="12.28515625" style="10" customWidth="1"/>
    <col min="2305" max="2305" width="15.28515625" style="10" customWidth="1"/>
    <col min="2306" max="2308" width="12.28515625" style="10" customWidth="1"/>
    <col min="2309" max="2309" width="17.42578125" style="10" customWidth="1"/>
    <col min="2310" max="2559" width="10" style="10"/>
    <col min="2560" max="2560" width="12.28515625" style="10" customWidth="1"/>
    <col min="2561" max="2561" width="15.28515625" style="10" customWidth="1"/>
    <col min="2562" max="2564" width="12.28515625" style="10" customWidth="1"/>
    <col min="2565" max="2565" width="17.42578125" style="10" customWidth="1"/>
    <col min="2566" max="2815" width="10" style="10"/>
    <col min="2816" max="2816" width="12.28515625" style="10" customWidth="1"/>
    <col min="2817" max="2817" width="15.28515625" style="10" customWidth="1"/>
    <col min="2818" max="2820" width="12.28515625" style="10" customWidth="1"/>
    <col min="2821" max="2821" width="17.42578125" style="10" customWidth="1"/>
    <col min="2822" max="3071" width="10" style="10"/>
    <col min="3072" max="3072" width="12.28515625" style="10" customWidth="1"/>
    <col min="3073" max="3073" width="15.28515625" style="10" customWidth="1"/>
    <col min="3074" max="3076" width="12.28515625" style="10" customWidth="1"/>
    <col min="3077" max="3077" width="17.42578125" style="10" customWidth="1"/>
    <col min="3078" max="3327" width="10" style="10"/>
    <col min="3328" max="3328" width="12.28515625" style="10" customWidth="1"/>
    <col min="3329" max="3329" width="15.28515625" style="10" customWidth="1"/>
    <col min="3330" max="3332" width="12.28515625" style="10" customWidth="1"/>
    <col min="3333" max="3333" width="17.42578125" style="10" customWidth="1"/>
    <col min="3334" max="3583" width="10" style="10"/>
    <col min="3584" max="3584" width="12.28515625" style="10" customWidth="1"/>
    <col min="3585" max="3585" width="15.28515625" style="10" customWidth="1"/>
    <col min="3586" max="3588" width="12.28515625" style="10" customWidth="1"/>
    <col min="3589" max="3589" width="17.42578125" style="10" customWidth="1"/>
    <col min="3590" max="3839" width="10" style="10"/>
    <col min="3840" max="3840" width="12.28515625" style="10" customWidth="1"/>
    <col min="3841" max="3841" width="15.28515625" style="10" customWidth="1"/>
    <col min="3842" max="3844" width="12.28515625" style="10" customWidth="1"/>
    <col min="3845" max="3845" width="17.42578125" style="10" customWidth="1"/>
    <col min="3846" max="4095" width="10" style="10"/>
    <col min="4096" max="4096" width="12.28515625" style="10" customWidth="1"/>
    <col min="4097" max="4097" width="15.28515625" style="10" customWidth="1"/>
    <col min="4098" max="4100" width="12.28515625" style="10" customWidth="1"/>
    <col min="4101" max="4101" width="17.42578125" style="10" customWidth="1"/>
    <col min="4102" max="4351" width="10" style="10"/>
    <col min="4352" max="4352" width="12.28515625" style="10" customWidth="1"/>
    <col min="4353" max="4353" width="15.28515625" style="10" customWidth="1"/>
    <col min="4354" max="4356" width="12.28515625" style="10" customWidth="1"/>
    <col min="4357" max="4357" width="17.42578125" style="10" customWidth="1"/>
    <col min="4358" max="4607" width="10" style="10"/>
    <col min="4608" max="4608" width="12.28515625" style="10" customWidth="1"/>
    <col min="4609" max="4609" width="15.28515625" style="10" customWidth="1"/>
    <col min="4610" max="4612" width="12.28515625" style="10" customWidth="1"/>
    <col min="4613" max="4613" width="17.42578125" style="10" customWidth="1"/>
    <col min="4614" max="4863" width="10" style="10"/>
    <col min="4864" max="4864" width="12.28515625" style="10" customWidth="1"/>
    <col min="4865" max="4865" width="15.28515625" style="10" customWidth="1"/>
    <col min="4866" max="4868" width="12.28515625" style="10" customWidth="1"/>
    <col min="4869" max="4869" width="17.42578125" style="10" customWidth="1"/>
    <col min="4870" max="5119" width="10" style="10"/>
    <col min="5120" max="5120" width="12.28515625" style="10" customWidth="1"/>
    <col min="5121" max="5121" width="15.28515625" style="10" customWidth="1"/>
    <col min="5122" max="5124" width="12.28515625" style="10" customWidth="1"/>
    <col min="5125" max="5125" width="17.42578125" style="10" customWidth="1"/>
    <col min="5126" max="5375" width="10" style="10"/>
    <col min="5376" max="5376" width="12.28515625" style="10" customWidth="1"/>
    <col min="5377" max="5377" width="15.28515625" style="10" customWidth="1"/>
    <col min="5378" max="5380" width="12.28515625" style="10" customWidth="1"/>
    <col min="5381" max="5381" width="17.42578125" style="10" customWidth="1"/>
    <col min="5382" max="5631" width="10" style="10"/>
    <col min="5632" max="5632" width="12.28515625" style="10" customWidth="1"/>
    <col min="5633" max="5633" width="15.28515625" style="10" customWidth="1"/>
    <col min="5634" max="5636" width="12.28515625" style="10" customWidth="1"/>
    <col min="5637" max="5637" width="17.42578125" style="10" customWidth="1"/>
    <col min="5638" max="5887" width="10" style="10"/>
    <col min="5888" max="5888" width="12.28515625" style="10" customWidth="1"/>
    <col min="5889" max="5889" width="15.28515625" style="10" customWidth="1"/>
    <col min="5890" max="5892" width="12.28515625" style="10" customWidth="1"/>
    <col min="5893" max="5893" width="17.42578125" style="10" customWidth="1"/>
    <col min="5894" max="6143" width="10" style="10"/>
    <col min="6144" max="6144" width="12.28515625" style="10" customWidth="1"/>
    <col min="6145" max="6145" width="15.28515625" style="10" customWidth="1"/>
    <col min="6146" max="6148" width="12.28515625" style="10" customWidth="1"/>
    <col min="6149" max="6149" width="17.42578125" style="10" customWidth="1"/>
    <col min="6150" max="6399" width="10" style="10"/>
    <col min="6400" max="6400" width="12.28515625" style="10" customWidth="1"/>
    <col min="6401" max="6401" width="15.28515625" style="10" customWidth="1"/>
    <col min="6402" max="6404" width="12.28515625" style="10" customWidth="1"/>
    <col min="6405" max="6405" width="17.42578125" style="10" customWidth="1"/>
    <col min="6406" max="6655" width="10" style="10"/>
    <col min="6656" max="6656" width="12.28515625" style="10" customWidth="1"/>
    <col min="6657" max="6657" width="15.28515625" style="10" customWidth="1"/>
    <col min="6658" max="6660" width="12.28515625" style="10" customWidth="1"/>
    <col min="6661" max="6661" width="17.42578125" style="10" customWidth="1"/>
    <col min="6662" max="6911" width="10" style="10"/>
    <col min="6912" max="6912" width="12.28515625" style="10" customWidth="1"/>
    <col min="6913" max="6913" width="15.28515625" style="10" customWidth="1"/>
    <col min="6914" max="6916" width="12.28515625" style="10" customWidth="1"/>
    <col min="6917" max="6917" width="17.42578125" style="10" customWidth="1"/>
    <col min="6918" max="7167" width="10" style="10"/>
    <col min="7168" max="7168" width="12.28515625" style="10" customWidth="1"/>
    <col min="7169" max="7169" width="15.28515625" style="10" customWidth="1"/>
    <col min="7170" max="7172" width="12.28515625" style="10" customWidth="1"/>
    <col min="7173" max="7173" width="17.42578125" style="10" customWidth="1"/>
    <col min="7174" max="7423" width="10" style="10"/>
    <col min="7424" max="7424" width="12.28515625" style="10" customWidth="1"/>
    <col min="7425" max="7425" width="15.28515625" style="10" customWidth="1"/>
    <col min="7426" max="7428" width="12.28515625" style="10" customWidth="1"/>
    <col min="7429" max="7429" width="17.42578125" style="10" customWidth="1"/>
    <col min="7430" max="7679" width="10" style="10"/>
    <col min="7680" max="7680" width="12.28515625" style="10" customWidth="1"/>
    <col min="7681" max="7681" width="15.28515625" style="10" customWidth="1"/>
    <col min="7682" max="7684" width="12.28515625" style="10" customWidth="1"/>
    <col min="7685" max="7685" width="17.42578125" style="10" customWidth="1"/>
    <col min="7686" max="7935" width="10" style="10"/>
    <col min="7936" max="7936" width="12.28515625" style="10" customWidth="1"/>
    <col min="7937" max="7937" width="15.28515625" style="10" customWidth="1"/>
    <col min="7938" max="7940" width="12.28515625" style="10" customWidth="1"/>
    <col min="7941" max="7941" width="17.42578125" style="10" customWidth="1"/>
    <col min="7942" max="8191" width="10" style="10"/>
    <col min="8192" max="8192" width="12.28515625" style="10" customWidth="1"/>
    <col min="8193" max="8193" width="15.28515625" style="10" customWidth="1"/>
    <col min="8194" max="8196" width="12.28515625" style="10" customWidth="1"/>
    <col min="8197" max="8197" width="17.42578125" style="10" customWidth="1"/>
    <col min="8198" max="8447" width="10" style="10"/>
    <col min="8448" max="8448" width="12.28515625" style="10" customWidth="1"/>
    <col min="8449" max="8449" width="15.28515625" style="10" customWidth="1"/>
    <col min="8450" max="8452" width="12.28515625" style="10" customWidth="1"/>
    <col min="8453" max="8453" width="17.42578125" style="10" customWidth="1"/>
    <col min="8454" max="8703" width="10" style="10"/>
    <col min="8704" max="8704" width="12.28515625" style="10" customWidth="1"/>
    <col min="8705" max="8705" width="15.28515625" style="10" customWidth="1"/>
    <col min="8706" max="8708" width="12.28515625" style="10" customWidth="1"/>
    <col min="8709" max="8709" width="17.42578125" style="10" customWidth="1"/>
    <col min="8710" max="8959" width="10" style="10"/>
    <col min="8960" max="8960" width="12.28515625" style="10" customWidth="1"/>
    <col min="8961" max="8961" width="15.28515625" style="10" customWidth="1"/>
    <col min="8962" max="8964" width="12.28515625" style="10" customWidth="1"/>
    <col min="8965" max="8965" width="17.42578125" style="10" customWidth="1"/>
    <col min="8966" max="9215" width="10" style="10"/>
    <col min="9216" max="9216" width="12.28515625" style="10" customWidth="1"/>
    <col min="9217" max="9217" width="15.28515625" style="10" customWidth="1"/>
    <col min="9218" max="9220" width="12.28515625" style="10" customWidth="1"/>
    <col min="9221" max="9221" width="17.42578125" style="10" customWidth="1"/>
    <col min="9222" max="9471" width="10" style="10"/>
    <col min="9472" max="9472" width="12.28515625" style="10" customWidth="1"/>
    <col min="9473" max="9473" width="15.28515625" style="10" customWidth="1"/>
    <col min="9474" max="9476" width="12.28515625" style="10" customWidth="1"/>
    <col min="9477" max="9477" width="17.42578125" style="10" customWidth="1"/>
    <col min="9478" max="9727" width="10" style="10"/>
    <col min="9728" max="9728" width="12.28515625" style="10" customWidth="1"/>
    <col min="9729" max="9729" width="15.28515625" style="10" customWidth="1"/>
    <col min="9730" max="9732" width="12.28515625" style="10" customWidth="1"/>
    <col min="9733" max="9733" width="17.42578125" style="10" customWidth="1"/>
    <col min="9734" max="9983" width="10" style="10"/>
    <col min="9984" max="9984" width="12.28515625" style="10" customWidth="1"/>
    <col min="9985" max="9985" width="15.28515625" style="10" customWidth="1"/>
    <col min="9986" max="9988" width="12.28515625" style="10" customWidth="1"/>
    <col min="9989" max="9989" width="17.42578125" style="10" customWidth="1"/>
    <col min="9990" max="10239" width="10" style="10"/>
    <col min="10240" max="10240" width="12.28515625" style="10" customWidth="1"/>
    <col min="10241" max="10241" width="15.28515625" style="10" customWidth="1"/>
    <col min="10242" max="10244" width="12.28515625" style="10" customWidth="1"/>
    <col min="10245" max="10245" width="17.42578125" style="10" customWidth="1"/>
    <col min="10246" max="10495" width="10" style="10"/>
    <col min="10496" max="10496" width="12.28515625" style="10" customWidth="1"/>
    <col min="10497" max="10497" width="15.28515625" style="10" customWidth="1"/>
    <col min="10498" max="10500" width="12.28515625" style="10" customWidth="1"/>
    <col min="10501" max="10501" width="17.42578125" style="10" customWidth="1"/>
    <col min="10502" max="10751" width="10" style="10"/>
    <col min="10752" max="10752" width="12.28515625" style="10" customWidth="1"/>
    <col min="10753" max="10753" width="15.28515625" style="10" customWidth="1"/>
    <col min="10754" max="10756" width="12.28515625" style="10" customWidth="1"/>
    <col min="10757" max="10757" width="17.42578125" style="10" customWidth="1"/>
    <col min="10758" max="11007" width="10" style="10"/>
    <col min="11008" max="11008" width="12.28515625" style="10" customWidth="1"/>
    <col min="11009" max="11009" width="15.28515625" style="10" customWidth="1"/>
    <col min="11010" max="11012" width="12.28515625" style="10" customWidth="1"/>
    <col min="11013" max="11013" width="17.42578125" style="10" customWidth="1"/>
    <col min="11014" max="11263" width="10" style="10"/>
    <col min="11264" max="11264" width="12.28515625" style="10" customWidth="1"/>
    <col min="11265" max="11265" width="15.28515625" style="10" customWidth="1"/>
    <col min="11266" max="11268" width="12.28515625" style="10" customWidth="1"/>
    <col min="11269" max="11269" width="17.42578125" style="10" customWidth="1"/>
    <col min="11270" max="11519" width="10" style="10"/>
    <col min="11520" max="11520" width="12.28515625" style="10" customWidth="1"/>
    <col min="11521" max="11521" width="15.28515625" style="10" customWidth="1"/>
    <col min="11522" max="11524" width="12.28515625" style="10" customWidth="1"/>
    <col min="11525" max="11525" width="17.42578125" style="10" customWidth="1"/>
    <col min="11526" max="11775" width="10" style="10"/>
    <col min="11776" max="11776" width="12.28515625" style="10" customWidth="1"/>
    <col min="11777" max="11777" width="15.28515625" style="10" customWidth="1"/>
    <col min="11778" max="11780" width="12.28515625" style="10" customWidth="1"/>
    <col min="11781" max="11781" width="17.42578125" style="10" customWidth="1"/>
    <col min="11782" max="12031" width="10" style="10"/>
    <col min="12032" max="12032" width="12.28515625" style="10" customWidth="1"/>
    <col min="12033" max="12033" width="15.28515625" style="10" customWidth="1"/>
    <col min="12034" max="12036" width="12.28515625" style="10" customWidth="1"/>
    <col min="12037" max="12037" width="17.42578125" style="10" customWidth="1"/>
    <col min="12038" max="12287" width="10" style="10"/>
    <col min="12288" max="12288" width="12.28515625" style="10" customWidth="1"/>
    <col min="12289" max="12289" width="15.28515625" style="10" customWidth="1"/>
    <col min="12290" max="12292" width="12.28515625" style="10" customWidth="1"/>
    <col min="12293" max="12293" width="17.42578125" style="10" customWidth="1"/>
    <col min="12294" max="12543" width="10" style="10"/>
    <col min="12544" max="12544" width="12.28515625" style="10" customWidth="1"/>
    <col min="12545" max="12545" width="15.28515625" style="10" customWidth="1"/>
    <col min="12546" max="12548" width="12.28515625" style="10" customWidth="1"/>
    <col min="12549" max="12549" width="17.42578125" style="10" customWidth="1"/>
    <col min="12550" max="12799" width="10" style="10"/>
    <col min="12800" max="12800" width="12.28515625" style="10" customWidth="1"/>
    <col min="12801" max="12801" width="15.28515625" style="10" customWidth="1"/>
    <col min="12802" max="12804" width="12.28515625" style="10" customWidth="1"/>
    <col min="12805" max="12805" width="17.42578125" style="10" customWidth="1"/>
    <col min="12806" max="13055" width="10" style="10"/>
    <col min="13056" max="13056" width="12.28515625" style="10" customWidth="1"/>
    <col min="13057" max="13057" width="15.28515625" style="10" customWidth="1"/>
    <col min="13058" max="13060" width="12.28515625" style="10" customWidth="1"/>
    <col min="13061" max="13061" width="17.42578125" style="10" customWidth="1"/>
    <col min="13062" max="13311" width="10" style="10"/>
    <col min="13312" max="13312" width="12.28515625" style="10" customWidth="1"/>
    <col min="13313" max="13313" width="15.28515625" style="10" customWidth="1"/>
    <col min="13314" max="13316" width="12.28515625" style="10" customWidth="1"/>
    <col min="13317" max="13317" width="17.42578125" style="10" customWidth="1"/>
    <col min="13318" max="13567" width="10" style="10"/>
    <col min="13568" max="13568" width="12.28515625" style="10" customWidth="1"/>
    <col min="13569" max="13569" width="15.28515625" style="10" customWidth="1"/>
    <col min="13570" max="13572" width="12.28515625" style="10" customWidth="1"/>
    <col min="13573" max="13573" width="17.42578125" style="10" customWidth="1"/>
    <col min="13574" max="13823" width="10" style="10"/>
    <col min="13824" max="13824" width="12.28515625" style="10" customWidth="1"/>
    <col min="13825" max="13825" width="15.28515625" style="10" customWidth="1"/>
    <col min="13826" max="13828" width="12.28515625" style="10" customWidth="1"/>
    <col min="13829" max="13829" width="17.42578125" style="10" customWidth="1"/>
    <col min="13830" max="14079" width="10" style="10"/>
    <col min="14080" max="14080" width="12.28515625" style="10" customWidth="1"/>
    <col min="14081" max="14081" width="15.28515625" style="10" customWidth="1"/>
    <col min="14082" max="14084" width="12.28515625" style="10" customWidth="1"/>
    <col min="14085" max="14085" width="17.42578125" style="10" customWidth="1"/>
    <col min="14086" max="14335" width="10" style="10"/>
    <col min="14336" max="14336" width="12.28515625" style="10" customWidth="1"/>
    <col min="14337" max="14337" width="15.28515625" style="10" customWidth="1"/>
    <col min="14338" max="14340" width="12.28515625" style="10" customWidth="1"/>
    <col min="14341" max="14341" width="17.42578125" style="10" customWidth="1"/>
    <col min="14342" max="14591" width="10" style="10"/>
    <col min="14592" max="14592" width="12.28515625" style="10" customWidth="1"/>
    <col min="14593" max="14593" width="15.28515625" style="10" customWidth="1"/>
    <col min="14594" max="14596" width="12.28515625" style="10" customWidth="1"/>
    <col min="14597" max="14597" width="17.42578125" style="10" customWidth="1"/>
    <col min="14598" max="14847" width="10" style="10"/>
    <col min="14848" max="14848" width="12.28515625" style="10" customWidth="1"/>
    <col min="14849" max="14849" width="15.28515625" style="10" customWidth="1"/>
    <col min="14850" max="14852" width="12.28515625" style="10" customWidth="1"/>
    <col min="14853" max="14853" width="17.42578125" style="10" customWidth="1"/>
    <col min="14854" max="15103" width="10" style="10"/>
    <col min="15104" max="15104" width="12.28515625" style="10" customWidth="1"/>
    <col min="15105" max="15105" width="15.28515625" style="10" customWidth="1"/>
    <col min="15106" max="15108" width="12.28515625" style="10" customWidth="1"/>
    <col min="15109" max="15109" width="17.42578125" style="10" customWidth="1"/>
    <col min="15110" max="15359" width="10" style="10"/>
    <col min="15360" max="15360" width="12.28515625" style="10" customWidth="1"/>
    <col min="15361" max="15361" width="15.28515625" style="10" customWidth="1"/>
    <col min="15362" max="15364" width="12.28515625" style="10" customWidth="1"/>
    <col min="15365" max="15365" width="17.42578125" style="10" customWidth="1"/>
    <col min="15366" max="15615" width="10" style="10"/>
    <col min="15616" max="15616" width="12.28515625" style="10" customWidth="1"/>
    <col min="15617" max="15617" width="15.28515625" style="10" customWidth="1"/>
    <col min="15618" max="15620" width="12.28515625" style="10" customWidth="1"/>
    <col min="15621" max="15621" width="17.42578125" style="10" customWidth="1"/>
    <col min="15622" max="15871" width="10" style="10"/>
    <col min="15872" max="15872" width="12.28515625" style="10" customWidth="1"/>
    <col min="15873" max="15873" width="15.28515625" style="10" customWidth="1"/>
    <col min="15874" max="15876" width="12.28515625" style="10" customWidth="1"/>
    <col min="15877" max="15877" width="17.42578125" style="10" customWidth="1"/>
    <col min="15878" max="16127" width="10" style="10"/>
    <col min="16128" max="16128" width="12.28515625" style="10" customWidth="1"/>
    <col min="16129" max="16129" width="15.28515625" style="10" customWidth="1"/>
    <col min="16130" max="16132" width="12.28515625" style="10" customWidth="1"/>
    <col min="16133" max="16133" width="17.42578125" style="10" customWidth="1"/>
    <col min="16134" max="16384" width="10" style="10"/>
  </cols>
  <sheetData>
    <row r="1" spans="1:8" ht="17">
      <c r="A1" s="216" t="s">
        <v>736</v>
      </c>
      <c r="B1" s="216" t="s">
        <v>737</v>
      </c>
      <c r="C1" s="216" t="s">
        <v>738</v>
      </c>
      <c r="D1" s="216" t="s">
        <v>739</v>
      </c>
      <c r="E1" s="216" t="s">
        <v>740</v>
      </c>
      <c r="G1" s="216" t="s">
        <v>734</v>
      </c>
      <c r="H1" s="216" t="s">
        <v>735</v>
      </c>
    </row>
    <row r="2" spans="1:8">
      <c r="A2" s="11" t="s">
        <v>33</v>
      </c>
      <c r="B2" s="11" t="s">
        <v>36</v>
      </c>
      <c r="C2" s="11"/>
      <c r="D2" s="11"/>
      <c r="E2" s="12"/>
      <c r="G2" s="50" t="s">
        <v>43</v>
      </c>
      <c r="H2" s="50" t="s">
        <v>96</v>
      </c>
    </row>
    <row r="3" spans="1:8">
      <c r="A3" s="11" t="s">
        <v>37</v>
      </c>
      <c r="B3" s="11" t="s">
        <v>38</v>
      </c>
      <c r="C3" s="11"/>
      <c r="D3" s="11"/>
      <c r="E3" s="12"/>
      <c r="G3" s="50" t="s">
        <v>46</v>
      </c>
      <c r="H3" s="50" t="s">
        <v>97</v>
      </c>
    </row>
    <row r="4" spans="1:8">
      <c r="A4" s="11" t="s">
        <v>39</v>
      </c>
      <c r="B4" s="11" t="s">
        <v>40</v>
      </c>
      <c r="C4" s="11"/>
      <c r="D4" s="11"/>
      <c r="E4" s="12"/>
      <c r="G4" s="50" t="s">
        <v>49</v>
      </c>
      <c r="H4" s="50" t="s">
        <v>98</v>
      </c>
    </row>
    <row r="5" spans="1:8">
      <c r="A5" s="11" t="s">
        <v>41</v>
      </c>
      <c r="B5" s="11" t="s">
        <v>42</v>
      </c>
      <c r="C5" s="11"/>
      <c r="D5" s="11"/>
      <c r="E5" s="12"/>
      <c r="G5" s="50" t="s">
        <v>52</v>
      </c>
      <c r="H5" s="50"/>
    </row>
    <row r="6" spans="1:8">
      <c r="A6" s="11" t="s">
        <v>44</v>
      </c>
      <c r="B6" s="11" t="s">
        <v>45</v>
      </c>
      <c r="C6" s="11"/>
      <c r="D6" s="11"/>
      <c r="E6" s="12"/>
      <c r="G6" s="50" t="s">
        <v>53</v>
      </c>
      <c r="H6" s="50"/>
    </row>
    <row r="7" spans="1:8">
      <c r="A7" s="11" t="s">
        <v>47</v>
      </c>
      <c r="B7" s="11" t="s">
        <v>48</v>
      </c>
      <c r="C7" s="11"/>
      <c r="D7" s="11"/>
      <c r="E7" s="12"/>
      <c r="G7" s="50" t="s">
        <v>54</v>
      </c>
      <c r="H7" s="50"/>
    </row>
    <row r="8" spans="1:8">
      <c r="A8" s="11" t="s">
        <v>50</v>
      </c>
      <c r="B8" s="11" t="s">
        <v>51</v>
      </c>
      <c r="C8" s="11"/>
      <c r="D8" s="11"/>
      <c r="E8" s="12"/>
      <c r="G8" s="50" t="s">
        <v>55</v>
      </c>
      <c r="H8" s="50"/>
    </row>
    <row r="10" spans="1:8">
      <c r="G10" s="10" t="s">
        <v>35</v>
      </c>
    </row>
  </sheetData>
  <phoneticPr fontId="4" type="noConversion"/>
  <dataValidations count="2">
    <dataValidation allowBlank="1" showInputMessage="1" showErrorMessage="1" prompt="." sqref="C983049:E983051 C917513:E917515 C851977:E851979 C786441:E786443 C720905:E720907 C655369:E655371 C589833:E589835 C524297:E524299 C458761:E458763 C393225:E393227 C327689:E327691 C262153:E262155 C196617:E196619 C131081:E131083 C65545:E65547 C9:E11 WVJ983059:WVM983061 WLN983059:WLQ983061 WBR983059:WBU983061 VRV983059:VRY983061 VHZ983059:VIC983061 UYD983059:UYG983061 UOH983059:UOK983061 UEL983059:UEO983061 TUP983059:TUS983061 TKT983059:TKW983061 TAX983059:TBA983061 SRB983059:SRE983061 SHF983059:SHI983061 RXJ983059:RXM983061 RNN983059:RNQ983061 RDR983059:RDU983061 QTV983059:QTY983061 QJZ983059:QKC983061 QAD983059:QAG983061 PQH983059:PQK983061 PGL983059:PGO983061 OWP983059:OWS983061 OMT983059:OMW983061 OCX983059:ODA983061 NTB983059:NTE983061 NJF983059:NJI983061 MZJ983059:MZM983061 MPN983059:MPQ983061 MFR983059:MFU983061 LVV983059:LVY983061 LLZ983059:LMC983061 LCD983059:LCG983061 KSH983059:KSK983061 KIL983059:KIO983061 JYP983059:JYS983061 JOT983059:JOW983061 JEX983059:JFA983061 IVB983059:IVE983061 ILF983059:ILI983061 IBJ983059:IBM983061 HRN983059:HRQ983061 HHR983059:HHU983061 GXV983059:GXY983061 GNZ983059:GOC983061 GED983059:GEG983061 FUH983059:FUK983061 FKL983059:FKO983061 FAP983059:FAS983061 EQT983059:EQW983061 EGX983059:EHA983061 DXB983059:DXE983061 DNF983059:DNI983061 DDJ983059:DDM983061 CTN983059:CTQ983061 CJR983059:CJU983061 BZV983059:BZY983061 BPZ983059:BQC983061 BGD983059:BGG983061 AWH983059:AWK983061 AML983059:AMO983061 ACP983059:ACS983061 ST983059:SW983061 IX983059:JA983061 WVJ917523:WVM917525 WLN917523:WLQ917525 WBR917523:WBU917525 VRV917523:VRY917525 VHZ917523:VIC917525 UYD917523:UYG917525 UOH917523:UOK917525 UEL917523:UEO917525 TUP917523:TUS917525 TKT917523:TKW917525 TAX917523:TBA917525 SRB917523:SRE917525 SHF917523:SHI917525 RXJ917523:RXM917525 RNN917523:RNQ917525 RDR917523:RDU917525 QTV917523:QTY917525 QJZ917523:QKC917525 QAD917523:QAG917525 PQH917523:PQK917525 PGL917523:PGO917525 OWP917523:OWS917525 OMT917523:OMW917525 OCX917523:ODA917525 NTB917523:NTE917525 NJF917523:NJI917525 MZJ917523:MZM917525 MPN917523:MPQ917525 MFR917523:MFU917525 LVV917523:LVY917525 LLZ917523:LMC917525 LCD917523:LCG917525 KSH917523:KSK917525 KIL917523:KIO917525 JYP917523:JYS917525 JOT917523:JOW917525 JEX917523:JFA917525 IVB917523:IVE917525 ILF917523:ILI917525 IBJ917523:IBM917525 HRN917523:HRQ917525 HHR917523:HHU917525 GXV917523:GXY917525 GNZ917523:GOC917525 GED917523:GEG917525 FUH917523:FUK917525 FKL917523:FKO917525 FAP917523:FAS917525 EQT917523:EQW917525 EGX917523:EHA917525 DXB917523:DXE917525 DNF917523:DNI917525 DDJ917523:DDM917525 CTN917523:CTQ917525 CJR917523:CJU917525 BZV917523:BZY917525 BPZ917523:BQC917525 BGD917523:BGG917525 AWH917523:AWK917525 AML917523:AMO917525 ACP917523:ACS917525 ST917523:SW917525 IX917523:JA917525 WVJ851987:WVM851989 WLN851987:WLQ851989 WBR851987:WBU851989 VRV851987:VRY851989 VHZ851987:VIC851989 UYD851987:UYG851989 UOH851987:UOK851989 UEL851987:UEO851989 TUP851987:TUS851989 TKT851987:TKW851989 TAX851987:TBA851989 SRB851987:SRE851989 SHF851987:SHI851989 RXJ851987:RXM851989 RNN851987:RNQ851989 RDR851987:RDU851989 QTV851987:QTY851989 QJZ851987:QKC851989 QAD851987:QAG851989 PQH851987:PQK851989 PGL851987:PGO851989 OWP851987:OWS851989 OMT851987:OMW851989 OCX851987:ODA851989 NTB851987:NTE851989 NJF851987:NJI851989 MZJ851987:MZM851989 MPN851987:MPQ851989 MFR851987:MFU851989 LVV851987:LVY851989 LLZ851987:LMC851989 LCD851987:LCG851989 KSH851987:KSK851989 KIL851987:KIO851989 JYP851987:JYS851989 JOT851987:JOW851989 JEX851987:JFA851989 IVB851987:IVE851989 ILF851987:ILI851989 IBJ851987:IBM851989 HRN851987:HRQ851989 HHR851987:HHU851989 GXV851987:GXY851989 GNZ851987:GOC851989 GED851987:GEG851989 FUH851987:FUK851989 FKL851987:FKO851989 FAP851987:FAS851989 EQT851987:EQW851989 EGX851987:EHA851989 DXB851987:DXE851989 DNF851987:DNI851989 DDJ851987:DDM851989 CTN851987:CTQ851989 CJR851987:CJU851989 BZV851987:BZY851989 BPZ851987:BQC851989 BGD851987:BGG851989 AWH851987:AWK851989 AML851987:AMO851989 ACP851987:ACS851989 ST851987:SW851989 IX851987:JA851989 WVJ786451:WVM786453 WLN786451:WLQ786453 WBR786451:WBU786453 VRV786451:VRY786453 VHZ786451:VIC786453 UYD786451:UYG786453 UOH786451:UOK786453 UEL786451:UEO786453 TUP786451:TUS786453 TKT786451:TKW786453 TAX786451:TBA786453 SRB786451:SRE786453 SHF786451:SHI786453 RXJ786451:RXM786453 RNN786451:RNQ786453 RDR786451:RDU786453 QTV786451:QTY786453 QJZ786451:QKC786453 QAD786451:QAG786453 PQH786451:PQK786453 PGL786451:PGO786453 OWP786451:OWS786453 OMT786451:OMW786453 OCX786451:ODA786453 NTB786451:NTE786453 NJF786451:NJI786453 MZJ786451:MZM786453 MPN786451:MPQ786453 MFR786451:MFU786453 LVV786451:LVY786453 LLZ786451:LMC786453 LCD786451:LCG786453 KSH786451:KSK786453 KIL786451:KIO786453 JYP786451:JYS786453 JOT786451:JOW786453 JEX786451:JFA786453 IVB786451:IVE786453 ILF786451:ILI786453 IBJ786451:IBM786453 HRN786451:HRQ786453 HHR786451:HHU786453 GXV786451:GXY786453 GNZ786451:GOC786453 GED786451:GEG786453 FUH786451:FUK786453 FKL786451:FKO786453 FAP786451:FAS786453 EQT786451:EQW786453 EGX786451:EHA786453 DXB786451:DXE786453 DNF786451:DNI786453 DDJ786451:DDM786453 CTN786451:CTQ786453 CJR786451:CJU786453 BZV786451:BZY786453 BPZ786451:BQC786453 BGD786451:BGG786453 AWH786451:AWK786453 AML786451:AMO786453 ACP786451:ACS786453 ST786451:SW786453 IX786451:JA786453 WVJ720915:WVM720917 WLN720915:WLQ720917 WBR720915:WBU720917 VRV720915:VRY720917 VHZ720915:VIC720917 UYD720915:UYG720917 UOH720915:UOK720917 UEL720915:UEO720917 TUP720915:TUS720917 TKT720915:TKW720917 TAX720915:TBA720917 SRB720915:SRE720917 SHF720915:SHI720917 RXJ720915:RXM720917 RNN720915:RNQ720917 RDR720915:RDU720917 QTV720915:QTY720917 QJZ720915:QKC720917 QAD720915:QAG720917 PQH720915:PQK720917 PGL720915:PGO720917 OWP720915:OWS720917 OMT720915:OMW720917 OCX720915:ODA720917 NTB720915:NTE720917 NJF720915:NJI720917 MZJ720915:MZM720917 MPN720915:MPQ720917 MFR720915:MFU720917 LVV720915:LVY720917 LLZ720915:LMC720917 LCD720915:LCG720917 KSH720915:KSK720917 KIL720915:KIO720917 JYP720915:JYS720917 JOT720915:JOW720917 JEX720915:JFA720917 IVB720915:IVE720917 ILF720915:ILI720917 IBJ720915:IBM720917 HRN720915:HRQ720917 HHR720915:HHU720917 GXV720915:GXY720917 GNZ720915:GOC720917 GED720915:GEG720917 FUH720915:FUK720917 FKL720915:FKO720917 FAP720915:FAS720917 EQT720915:EQW720917 EGX720915:EHA720917 DXB720915:DXE720917 DNF720915:DNI720917 DDJ720915:DDM720917 CTN720915:CTQ720917 CJR720915:CJU720917 BZV720915:BZY720917 BPZ720915:BQC720917 BGD720915:BGG720917 AWH720915:AWK720917 AML720915:AMO720917 ACP720915:ACS720917 ST720915:SW720917 IX720915:JA720917 WVJ655379:WVM655381 WLN655379:WLQ655381 WBR655379:WBU655381 VRV655379:VRY655381 VHZ655379:VIC655381 UYD655379:UYG655381 UOH655379:UOK655381 UEL655379:UEO655381 TUP655379:TUS655381 TKT655379:TKW655381 TAX655379:TBA655381 SRB655379:SRE655381 SHF655379:SHI655381 RXJ655379:RXM655381 RNN655379:RNQ655381 RDR655379:RDU655381 QTV655379:QTY655381 QJZ655379:QKC655381 QAD655379:QAG655381 PQH655379:PQK655381 PGL655379:PGO655381 OWP655379:OWS655381 OMT655379:OMW655381 OCX655379:ODA655381 NTB655379:NTE655381 NJF655379:NJI655381 MZJ655379:MZM655381 MPN655379:MPQ655381 MFR655379:MFU655381 LVV655379:LVY655381 LLZ655379:LMC655381 LCD655379:LCG655381 KSH655379:KSK655381 KIL655379:KIO655381 JYP655379:JYS655381 JOT655379:JOW655381 JEX655379:JFA655381 IVB655379:IVE655381 ILF655379:ILI655381 IBJ655379:IBM655381 HRN655379:HRQ655381 HHR655379:HHU655381 GXV655379:GXY655381 GNZ655379:GOC655381 GED655379:GEG655381 FUH655379:FUK655381 FKL655379:FKO655381 FAP655379:FAS655381 EQT655379:EQW655381 EGX655379:EHA655381 DXB655379:DXE655381 DNF655379:DNI655381 DDJ655379:DDM655381 CTN655379:CTQ655381 CJR655379:CJU655381 BZV655379:BZY655381 BPZ655379:BQC655381 BGD655379:BGG655381 AWH655379:AWK655381 AML655379:AMO655381 ACP655379:ACS655381 ST655379:SW655381 IX655379:JA655381 WVJ589843:WVM589845 WLN589843:WLQ589845 WBR589843:WBU589845 VRV589843:VRY589845 VHZ589843:VIC589845 UYD589843:UYG589845 UOH589843:UOK589845 UEL589843:UEO589845 TUP589843:TUS589845 TKT589843:TKW589845 TAX589843:TBA589845 SRB589843:SRE589845 SHF589843:SHI589845 RXJ589843:RXM589845 RNN589843:RNQ589845 RDR589843:RDU589845 QTV589843:QTY589845 QJZ589843:QKC589845 QAD589843:QAG589845 PQH589843:PQK589845 PGL589843:PGO589845 OWP589843:OWS589845 OMT589843:OMW589845 OCX589843:ODA589845 NTB589843:NTE589845 NJF589843:NJI589845 MZJ589843:MZM589845 MPN589843:MPQ589845 MFR589843:MFU589845 LVV589843:LVY589845 LLZ589843:LMC589845 LCD589843:LCG589845 KSH589843:KSK589845 KIL589843:KIO589845 JYP589843:JYS589845 JOT589843:JOW589845 JEX589843:JFA589845 IVB589843:IVE589845 ILF589843:ILI589845 IBJ589843:IBM589845 HRN589843:HRQ589845 HHR589843:HHU589845 GXV589843:GXY589845 GNZ589843:GOC589845 GED589843:GEG589845 FUH589843:FUK589845 FKL589843:FKO589845 FAP589843:FAS589845 EQT589843:EQW589845 EGX589843:EHA589845 DXB589843:DXE589845 DNF589843:DNI589845 DDJ589843:DDM589845 CTN589843:CTQ589845 CJR589843:CJU589845 BZV589843:BZY589845 BPZ589843:BQC589845 BGD589843:BGG589845 AWH589843:AWK589845 AML589843:AMO589845 ACP589843:ACS589845 ST589843:SW589845 IX589843:JA589845 WVJ524307:WVM524309 WLN524307:WLQ524309 WBR524307:WBU524309 VRV524307:VRY524309 VHZ524307:VIC524309 UYD524307:UYG524309 UOH524307:UOK524309 UEL524307:UEO524309 TUP524307:TUS524309 TKT524307:TKW524309 TAX524307:TBA524309 SRB524307:SRE524309 SHF524307:SHI524309 RXJ524307:RXM524309 RNN524307:RNQ524309 RDR524307:RDU524309 QTV524307:QTY524309 QJZ524307:QKC524309 QAD524307:QAG524309 PQH524307:PQK524309 PGL524307:PGO524309 OWP524307:OWS524309 OMT524307:OMW524309 OCX524307:ODA524309 NTB524307:NTE524309 NJF524307:NJI524309 MZJ524307:MZM524309 MPN524307:MPQ524309 MFR524307:MFU524309 LVV524307:LVY524309 LLZ524307:LMC524309 LCD524307:LCG524309 KSH524307:KSK524309 KIL524307:KIO524309 JYP524307:JYS524309 JOT524307:JOW524309 JEX524307:JFA524309 IVB524307:IVE524309 ILF524307:ILI524309 IBJ524307:IBM524309 HRN524307:HRQ524309 HHR524307:HHU524309 GXV524307:GXY524309 GNZ524307:GOC524309 GED524307:GEG524309 FUH524307:FUK524309 FKL524307:FKO524309 FAP524307:FAS524309 EQT524307:EQW524309 EGX524307:EHA524309 DXB524307:DXE524309 DNF524307:DNI524309 DDJ524307:DDM524309 CTN524307:CTQ524309 CJR524307:CJU524309 BZV524307:BZY524309 BPZ524307:BQC524309 BGD524307:BGG524309 AWH524307:AWK524309 AML524307:AMO524309 ACP524307:ACS524309 ST524307:SW524309 IX524307:JA524309 WVJ458771:WVM458773 WLN458771:WLQ458773 WBR458771:WBU458773 VRV458771:VRY458773 VHZ458771:VIC458773 UYD458771:UYG458773 UOH458771:UOK458773 UEL458771:UEO458773 TUP458771:TUS458773 TKT458771:TKW458773 TAX458771:TBA458773 SRB458771:SRE458773 SHF458771:SHI458773 RXJ458771:RXM458773 RNN458771:RNQ458773 RDR458771:RDU458773 QTV458771:QTY458773 QJZ458771:QKC458773 QAD458771:QAG458773 PQH458771:PQK458773 PGL458771:PGO458773 OWP458771:OWS458773 OMT458771:OMW458773 OCX458771:ODA458773 NTB458771:NTE458773 NJF458771:NJI458773 MZJ458771:MZM458773 MPN458771:MPQ458773 MFR458771:MFU458773 LVV458771:LVY458773 LLZ458771:LMC458773 LCD458771:LCG458773 KSH458771:KSK458773 KIL458771:KIO458773 JYP458771:JYS458773 JOT458771:JOW458773 JEX458771:JFA458773 IVB458771:IVE458773 ILF458771:ILI458773 IBJ458771:IBM458773 HRN458771:HRQ458773 HHR458771:HHU458773 GXV458771:GXY458773 GNZ458771:GOC458773 GED458771:GEG458773 FUH458771:FUK458773 FKL458771:FKO458773 FAP458771:FAS458773 EQT458771:EQW458773 EGX458771:EHA458773 DXB458771:DXE458773 DNF458771:DNI458773 DDJ458771:DDM458773 CTN458771:CTQ458773 CJR458771:CJU458773 BZV458771:BZY458773 BPZ458771:BQC458773 BGD458771:BGG458773 AWH458771:AWK458773 AML458771:AMO458773 ACP458771:ACS458773 ST458771:SW458773 IX458771:JA458773 WVJ393235:WVM393237 WLN393235:WLQ393237 WBR393235:WBU393237 VRV393235:VRY393237 VHZ393235:VIC393237 UYD393235:UYG393237 UOH393235:UOK393237 UEL393235:UEO393237 TUP393235:TUS393237 TKT393235:TKW393237 TAX393235:TBA393237 SRB393235:SRE393237 SHF393235:SHI393237 RXJ393235:RXM393237 RNN393235:RNQ393237 RDR393235:RDU393237 QTV393235:QTY393237 QJZ393235:QKC393237 QAD393235:QAG393237 PQH393235:PQK393237 PGL393235:PGO393237 OWP393235:OWS393237 OMT393235:OMW393237 OCX393235:ODA393237 NTB393235:NTE393237 NJF393235:NJI393237 MZJ393235:MZM393237 MPN393235:MPQ393237 MFR393235:MFU393237 LVV393235:LVY393237 LLZ393235:LMC393237 LCD393235:LCG393237 KSH393235:KSK393237 KIL393235:KIO393237 JYP393235:JYS393237 JOT393235:JOW393237 JEX393235:JFA393237 IVB393235:IVE393237 ILF393235:ILI393237 IBJ393235:IBM393237 HRN393235:HRQ393237 HHR393235:HHU393237 GXV393235:GXY393237 GNZ393235:GOC393237 GED393235:GEG393237 FUH393235:FUK393237 FKL393235:FKO393237 FAP393235:FAS393237 EQT393235:EQW393237 EGX393235:EHA393237 DXB393235:DXE393237 DNF393235:DNI393237 DDJ393235:DDM393237 CTN393235:CTQ393237 CJR393235:CJU393237 BZV393235:BZY393237 BPZ393235:BQC393237 BGD393235:BGG393237 AWH393235:AWK393237 AML393235:AMO393237 ACP393235:ACS393237 ST393235:SW393237 IX393235:JA393237 WVJ327699:WVM327701 WLN327699:WLQ327701 WBR327699:WBU327701 VRV327699:VRY327701 VHZ327699:VIC327701 UYD327699:UYG327701 UOH327699:UOK327701 UEL327699:UEO327701 TUP327699:TUS327701 TKT327699:TKW327701 TAX327699:TBA327701 SRB327699:SRE327701 SHF327699:SHI327701 RXJ327699:RXM327701 RNN327699:RNQ327701 RDR327699:RDU327701 QTV327699:QTY327701 QJZ327699:QKC327701 QAD327699:QAG327701 PQH327699:PQK327701 PGL327699:PGO327701 OWP327699:OWS327701 OMT327699:OMW327701 OCX327699:ODA327701 NTB327699:NTE327701 NJF327699:NJI327701 MZJ327699:MZM327701 MPN327699:MPQ327701 MFR327699:MFU327701 LVV327699:LVY327701 LLZ327699:LMC327701 LCD327699:LCG327701 KSH327699:KSK327701 KIL327699:KIO327701 JYP327699:JYS327701 JOT327699:JOW327701 JEX327699:JFA327701 IVB327699:IVE327701 ILF327699:ILI327701 IBJ327699:IBM327701 HRN327699:HRQ327701 HHR327699:HHU327701 GXV327699:GXY327701 GNZ327699:GOC327701 GED327699:GEG327701 FUH327699:FUK327701 FKL327699:FKO327701 FAP327699:FAS327701 EQT327699:EQW327701 EGX327699:EHA327701 DXB327699:DXE327701 DNF327699:DNI327701 DDJ327699:DDM327701 CTN327699:CTQ327701 CJR327699:CJU327701 BZV327699:BZY327701 BPZ327699:BQC327701 BGD327699:BGG327701 AWH327699:AWK327701 AML327699:AMO327701 ACP327699:ACS327701 ST327699:SW327701 IX327699:JA327701 WVJ262163:WVM262165 WLN262163:WLQ262165 WBR262163:WBU262165 VRV262163:VRY262165 VHZ262163:VIC262165 UYD262163:UYG262165 UOH262163:UOK262165 UEL262163:UEO262165 TUP262163:TUS262165 TKT262163:TKW262165 TAX262163:TBA262165 SRB262163:SRE262165 SHF262163:SHI262165 RXJ262163:RXM262165 RNN262163:RNQ262165 RDR262163:RDU262165 QTV262163:QTY262165 QJZ262163:QKC262165 QAD262163:QAG262165 PQH262163:PQK262165 PGL262163:PGO262165 OWP262163:OWS262165 OMT262163:OMW262165 OCX262163:ODA262165 NTB262163:NTE262165 NJF262163:NJI262165 MZJ262163:MZM262165 MPN262163:MPQ262165 MFR262163:MFU262165 LVV262163:LVY262165 LLZ262163:LMC262165 LCD262163:LCG262165 KSH262163:KSK262165 KIL262163:KIO262165 JYP262163:JYS262165 JOT262163:JOW262165 JEX262163:JFA262165 IVB262163:IVE262165 ILF262163:ILI262165 IBJ262163:IBM262165 HRN262163:HRQ262165 HHR262163:HHU262165 GXV262163:GXY262165 GNZ262163:GOC262165 GED262163:GEG262165 FUH262163:FUK262165 FKL262163:FKO262165 FAP262163:FAS262165 EQT262163:EQW262165 EGX262163:EHA262165 DXB262163:DXE262165 DNF262163:DNI262165 DDJ262163:DDM262165 CTN262163:CTQ262165 CJR262163:CJU262165 BZV262163:BZY262165 BPZ262163:BQC262165 BGD262163:BGG262165 AWH262163:AWK262165 AML262163:AMO262165 ACP262163:ACS262165 ST262163:SW262165 IX262163:JA262165 WVJ196627:WVM196629 WLN196627:WLQ196629 WBR196627:WBU196629 VRV196627:VRY196629 VHZ196627:VIC196629 UYD196627:UYG196629 UOH196627:UOK196629 UEL196627:UEO196629 TUP196627:TUS196629 TKT196627:TKW196629 TAX196627:TBA196629 SRB196627:SRE196629 SHF196627:SHI196629 RXJ196627:RXM196629 RNN196627:RNQ196629 RDR196627:RDU196629 QTV196627:QTY196629 QJZ196627:QKC196629 QAD196627:QAG196629 PQH196627:PQK196629 PGL196627:PGO196629 OWP196627:OWS196629 OMT196627:OMW196629 OCX196627:ODA196629 NTB196627:NTE196629 NJF196627:NJI196629 MZJ196627:MZM196629 MPN196627:MPQ196629 MFR196627:MFU196629 LVV196627:LVY196629 LLZ196627:LMC196629 LCD196627:LCG196629 KSH196627:KSK196629 KIL196627:KIO196629 JYP196627:JYS196629 JOT196627:JOW196629 JEX196627:JFA196629 IVB196627:IVE196629 ILF196627:ILI196629 IBJ196627:IBM196629 HRN196627:HRQ196629 HHR196627:HHU196629 GXV196627:GXY196629 GNZ196627:GOC196629 GED196627:GEG196629 FUH196627:FUK196629 FKL196627:FKO196629 FAP196627:FAS196629 EQT196627:EQW196629 EGX196627:EHA196629 DXB196627:DXE196629 DNF196627:DNI196629 DDJ196627:DDM196629 CTN196627:CTQ196629 CJR196627:CJU196629 BZV196627:BZY196629 BPZ196627:BQC196629 BGD196627:BGG196629 AWH196627:AWK196629 AML196627:AMO196629 ACP196627:ACS196629 ST196627:SW196629 IX196627:JA196629 WVJ131091:WVM131093 WLN131091:WLQ131093 WBR131091:WBU131093 VRV131091:VRY131093 VHZ131091:VIC131093 UYD131091:UYG131093 UOH131091:UOK131093 UEL131091:UEO131093 TUP131091:TUS131093 TKT131091:TKW131093 TAX131091:TBA131093 SRB131091:SRE131093 SHF131091:SHI131093 RXJ131091:RXM131093 RNN131091:RNQ131093 RDR131091:RDU131093 QTV131091:QTY131093 QJZ131091:QKC131093 QAD131091:QAG131093 PQH131091:PQK131093 PGL131091:PGO131093 OWP131091:OWS131093 OMT131091:OMW131093 OCX131091:ODA131093 NTB131091:NTE131093 NJF131091:NJI131093 MZJ131091:MZM131093 MPN131091:MPQ131093 MFR131091:MFU131093 LVV131091:LVY131093 LLZ131091:LMC131093 LCD131091:LCG131093 KSH131091:KSK131093 KIL131091:KIO131093 JYP131091:JYS131093 JOT131091:JOW131093 JEX131091:JFA131093 IVB131091:IVE131093 ILF131091:ILI131093 IBJ131091:IBM131093 HRN131091:HRQ131093 HHR131091:HHU131093 GXV131091:GXY131093 GNZ131091:GOC131093 GED131091:GEG131093 FUH131091:FUK131093 FKL131091:FKO131093 FAP131091:FAS131093 EQT131091:EQW131093 EGX131091:EHA131093 DXB131091:DXE131093 DNF131091:DNI131093 DDJ131091:DDM131093 CTN131091:CTQ131093 CJR131091:CJU131093 BZV131091:BZY131093 BPZ131091:BQC131093 BGD131091:BGG131093 AWH131091:AWK131093 AML131091:AMO131093 ACP131091:ACS131093 ST131091:SW131093 IX131091:JA131093 WVJ65555:WVM65557 WLN65555:WLQ65557 WBR65555:WBU65557 VRV65555:VRY65557 VHZ65555:VIC65557 UYD65555:UYG65557 UOH65555:UOK65557 UEL65555:UEO65557 TUP65555:TUS65557 TKT65555:TKW65557 TAX65555:TBA65557 SRB65555:SRE65557 SHF65555:SHI65557 RXJ65555:RXM65557 RNN65555:RNQ65557 RDR65555:RDU65557 QTV65555:QTY65557 QJZ65555:QKC65557 QAD65555:QAG65557 PQH65555:PQK65557 PGL65555:PGO65557 OWP65555:OWS65557 OMT65555:OMW65557 OCX65555:ODA65557 NTB65555:NTE65557 NJF65555:NJI65557 MZJ65555:MZM65557 MPN65555:MPQ65557 MFR65555:MFU65557 LVV65555:LVY65557 LLZ65555:LMC65557 LCD65555:LCG65557 KSH65555:KSK65557 KIL65555:KIO65557 JYP65555:JYS65557 JOT65555:JOW65557 JEX65555:JFA65557 IVB65555:IVE65557 ILF65555:ILI65557 IBJ65555:IBM65557 HRN65555:HRQ65557 HHR65555:HHU65557 GXV65555:GXY65557 GNZ65555:GOC65557 GED65555:GEG65557 FUH65555:FUK65557 FKL65555:FKO65557 FAP65555:FAS65557 EQT65555:EQW65557 EGX65555:EHA65557 DXB65555:DXE65557 DNF65555:DNI65557 DDJ65555:DDM65557 CTN65555:CTQ65557 CJR65555:CJU65557 BZV65555:BZY65557 BPZ65555:BQC65557 BGD65555:BGG65557 AWH65555:AWK65557 AML65555:AMO65557 ACP65555:ACS65557 ST65555:SW65557 IX65555:JA65557 WVJ19:WVM21 WLN19:WLQ21 WBR19:WBU21 VRV19:VRY21 VHZ19:VIC21 UYD19:UYG21 UOH19:UOK21 UEL19:UEO21 TUP19:TUS21 TKT19:TKW21 TAX19:TBA21 SRB19:SRE21 SHF19:SHI21 RXJ19:RXM21 RNN19:RNQ21 RDR19:RDU21 QTV19:QTY21 QJZ19:QKC21 QAD19:QAG21 PQH19:PQK21 PGL19:PGO21 OWP19:OWS21 OMT19:OMW21 OCX19:ODA21 NTB19:NTE21 NJF19:NJI21 MZJ19:MZM21 MPN19:MPQ21 MFR19:MFU21 LVV19:LVY21 LLZ19:LMC21 LCD19:LCG21 KSH19:KSK21 KIL19:KIO21 JYP19:JYS21 JOT19:JOW21 JEX19:JFA21 IVB19:IVE21 ILF19:ILI21 IBJ19:IBM21 HRN19:HRQ21 HHR19:HHU21 GXV19:GXY21 GNZ19:GOC21 GED19:GEG21 FUH19:FUK21 FKL19:FKO21 FAP19:FAS21 EQT19:EQW21 EGX19:EHA21 DXB19:DXE21 DNF19:DNI21 DDJ19:DDM21 CTN19:CTQ21 CJR19:CJU21 BZV19:BZY21 BPZ19:BQC21 BGD19:BGG21 AWH19:AWK21 AML19:AMO21 ACP19:ACS21 ST19:SW21 IX19:JA21" xr:uid="{00000000-0002-0000-0B00-000000000000}"/>
    <dataValidation allowBlank="1" showErrorMessage="1" sqref="A983031:E983048 A917495:E917512 A851959:E851976 A786423:E786440 A720887:E720904 A655351:E655368 A589815:E589832 A524279:E524296 A458743:E458760 A393207:E393224 A327671:E327688 A262135:E262152 A196599:E196616 A131063:E131080 A65527:E65544 B1:E8 A1 WLL983041:WLQ983058 WBP983041:WBU983058 VRT983041:VRY983058 VHX983041:VIC983058 UYB983041:UYG983058 UOF983041:UOK983058 UEJ983041:UEO983058 TUN983041:TUS983058 TKR983041:TKW983058 TAV983041:TBA983058 SQZ983041:SRE983058 SHD983041:SHI983058 RXH983041:RXM983058 RNL983041:RNQ983058 RDP983041:RDU983058 QTT983041:QTY983058 QJX983041:QKC983058 QAB983041:QAG983058 PQF983041:PQK983058 PGJ983041:PGO983058 OWN983041:OWS983058 OMR983041:OMW983058 OCV983041:ODA983058 NSZ983041:NTE983058 NJD983041:NJI983058 MZH983041:MZM983058 MPL983041:MPQ983058 MFP983041:MFU983058 LVT983041:LVY983058 LLX983041:LMC983058 LCB983041:LCG983058 KSF983041:KSK983058 KIJ983041:KIO983058 JYN983041:JYS983058 JOR983041:JOW983058 JEV983041:JFA983058 IUZ983041:IVE983058 ILD983041:ILI983058 IBH983041:IBM983058 HRL983041:HRQ983058 HHP983041:HHU983058 GXT983041:GXY983058 GNX983041:GOC983058 GEB983041:GEG983058 FUF983041:FUK983058 FKJ983041:FKO983058 FAN983041:FAS983058 EQR983041:EQW983058 EGV983041:EHA983058 DWZ983041:DXE983058 DND983041:DNI983058 DDH983041:DDM983058 CTL983041:CTQ983058 CJP983041:CJU983058 BZT983041:BZY983058 BPX983041:BQC983058 BGB983041:BGG983058 AWF983041:AWK983058 AMJ983041:AMO983058 ACN983041:ACS983058 SR983041:SW983058 IV983041:JA983058 WVH917505:WVM917522 WLL917505:WLQ917522 WBP917505:WBU917522 VRT917505:VRY917522 VHX917505:VIC917522 UYB917505:UYG917522 UOF917505:UOK917522 UEJ917505:UEO917522 TUN917505:TUS917522 TKR917505:TKW917522 TAV917505:TBA917522 SQZ917505:SRE917522 SHD917505:SHI917522 RXH917505:RXM917522 RNL917505:RNQ917522 RDP917505:RDU917522 QTT917505:QTY917522 QJX917505:QKC917522 QAB917505:QAG917522 PQF917505:PQK917522 PGJ917505:PGO917522 OWN917505:OWS917522 OMR917505:OMW917522 OCV917505:ODA917522 NSZ917505:NTE917522 NJD917505:NJI917522 MZH917505:MZM917522 MPL917505:MPQ917522 MFP917505:MFU917522 LVT917505:LVY917522 LLX917505:LMC917522 LCB917505:LCG917522 KSF917505:KSK917522 KIJ917505:KIO917522 JYN917505:JYS917522 JOR917505:JOW917522 JEV917505:JFA917522 IUZ917505:IVE917522 ILD917505:ILI917522 IBH917505:IBM917522 HRL917505:HRQ917522 HHP917505:HHU917522 GXT917505:GXY917522 GNX917505:GOC917522 GEB917505:GEG917522 FUF917505:FUK917522 FKJ917505:FKO917522 FAN917505:FAS917522 EQR917505:EQW917522 EGV917505:EHA917522 DWZ917505:DXE917522 DND917505:DNI917522 DDH917505:DDM917522 CTL917505:CTQ917522 CJP917505:CJU917522 BZT917505:BZY917522 BPX917505:BQC917522 BGB917505:BGG917522 AWF917505:AWK917522 AMJ917505:AMO917522 ACN917505:ACS917522 SR917505:SW917522 IV917505:JA917522 WVH851969:WVM851986 WLL851969:WLQ851986 WBP851969:WBU851986 VRT851969:VRY851986 VHX851969:VIC851986 UYB851969:UYG851986 UOF851969:UOK851986 UEJ851969:UEO851986 TUN851969:TUS851986 TKR851969:TKW851986 TAV851969:TBA851986 SQZ851969:SRE851986 SHD851969:SHI851986 RXH851969:RXM851986 RNL851969:RNQ851986 RDP851969:RDU851986 QTT851969:QTY851986 QJX851969:QKC851986 QAB851969:QAG851986 PQF851969:PQK851986 PGJ851969:PGO851986 OWN851969:OWS851986 OMR851969:OMW851986 OCV851969:ODA851986 NSZ851969:NTE851986 NJD851969:NJI851986 MZH851969:MZM851986 MPL851969:MPQ851986 MFP851969:MFU851986 LVT851969:LVY851986 LLX851969:LMC851986 LCB851969:LCG851986 KSF851969:KSK851986 KIJ851969:KIO851986 JYN851969:JYS851986 JOR851969:JOW851986 JEV851969:JFA851986 IUZ851969:IVE851986 ILD851969:ILI851986 IBH851969:IBM851986 HRL851969:HRQ851986 HHP851969:HHU851986 GXT851969:GXY851986 GNX851969:GOC851986 GEB851969:GEG851986 FUF851969:FUK851986 FKJ851969:FKO851986 FAN851969:FAS851986 EQR851969:EQW851986 EGV851969:EHA851986 DWZ851969:DXE851986 DND851969:DNI851986 DDH851969:DDM851986 CTL851969:CTQ851986 CJP851969:CJU851986 BZT851969:BZY851986 BPX851969:BQC851986 BGB851969:BGG851986 AWF851969:AWK851986 AMJ851969:AMO851986 ACN851969:ACS851986 SR851969:SW851986 IV851969:JA851986 WVH786433:WVM786450 WLL786433:WLQ786450 WBP786433:WBU786450 VRT786433:VRY786450 VHX786433:VIC786450 UYB786433:UYG786450 UOF786433:UOK786450 UEJ786433:UEO786450 TUN786433:TUS786450 TKR786433:TKW786450 TAV786433:TBA786450 SQZ786433:SRE786450 SHD786433:SHI786450 RXH786433:RXM786450 RNL786433:RNQ786450 RDP786433:RDU786450 QTT786433:QTY786450 QJX786433:QKC786450 QAB786433:QAG786450 PQF786433:PQK786450 PGJ786433:PGO786450 OWN786433:OWS786450 OMR786433:OMW786450 OCV786433:ODA786450 NSZ786433:NTE786450 NJD786433:NJI786450 MZH786433:MZM786450 MPL786433:MPQ786450 MFP786433:MFU786450 LVT786433:LVY786450 LLX786433:LMC786450 LCB786433:LCG786450 KSF786433:KSK786450 KIJ786433:KIO786450 JYN786433:JYS786450 JOR786433:JOW786450 JEV786433:JFA786450 IUZ786433:IVE786450 ILD786433:ILI786450 IBH786433:IBM786450 HRL786433:HRQ786450 HHP786433:HHU786450 GXT786433:GXY786450 GNX786433:GOC786450 GEB786433:GEG786450 FUF786433:FUK786450 FKJ786433:FKO786450 FAN786433:FAS786450 EQR786433:EQW786450 EGV786433:EHA786450 DWZ786433:DXE786450 DND786433:DNI786450 DDH786433:DDM786450 CTL786433:CTQ786450 CJP786433:CJU786450 BZT786433:BZY786450 BPX786433:BQC786450 BGB786433:BGG786450 AWF786433:AWK786450 AMJ786433:AMO786450 ACN786433:ACS786450 SR786433:SW786450 IV786433:JA786450 WVH720897:WVM720914 WLL720897:WLQ720914 WBP720897:WBU720914 VRT720897:VRY720914 VHX720897:VIC720914 UYB720897:UYG720914 UOF720897:UOK720914 UEJ720897:UEO720914 TUN720897:TUS720914 TKR720897:TKW720914 TAV720897:TBA720914 SQZ720897:SRE720914 SHD720897:SHI720914 RXH720897:RXM720914 RNL720897:RNQ720914 RDP720897:RDU720914 QTT720897:QTY720914 QJX720897:QKC720914 QAB720897:QAG720914 PQF720897:PQK720914 PGJ720897:PGO720914 OWN720897:OWS720914 OMR720897:OMW720914 OCV720897:ODA720914 NSZ720897:NTE720914 NJD720897:NJI720914 MZH720897:MZM720914 MPL720897:MPQ720914 MFP720897:MFU720914 LVT720897:LVY720914 LLX720897:LMC720914 LCB720897:LCG720914 KSF720897:KSK720914 KIJ720897:KIO720914 JYN720897:JYS720914 JOR720897:JOW720914 JEV720897:JFA720914 IUZ720897:IVE720914 ILD720897:ILI720914 IBH720897:IBM720914 HRL720897:HRQ720914 HHP720897:HHU720914 GXT720897:GXY720914 GNX720897:GOC720914 GEB720897:GEG720914 FUF720897:FUK720914 FKJ720897:FKO720914 FAN720897:FAS720914 EQR720897:EQW720914 EGV720897:EHA720914 DWZ720897:DXE720914 DND720897:DNI720914 DDH720897:DDM720914 CTL720897:CTQ720914 CJP720897:CJU720914 BZT720897:BZY720914 BPX720897:BQC720914 BGB720897:BGG720914 AWF720897:AWK720914 AMJ720897:AMO720914 ACN720897:ACS720914 SR720897:SW720914 IV720897:JA720914 WVH655361:WVM655378 WLL655361:WLQ655378 WBP655361:WBU655378 VRT655361:VRY655378 VHX655361:VIC655378 UYB655361:UYG655378 UOF655361:UOK655378 UEJ655361:UEO655378 TUN655361:TUS655378 TKR655361:TKW655378 TAV655361:TBA655378 SQZ655361:SRE655378 SHD655361:SHI655378 RXH655361:RXM655378 RNL655361:RNQ655378 RDP655361:RDU655378 QTT655361:QTY655378 QJX655361:QKC655378 QAB655361:QAG655378 PQF655361:PQK655378 PGJ655361:PGO655378 OWN655361:OWS655378 OMR655361:OMW655378 OCV655361:ODA655378 NSZ655361:NTE655378 NJD655361:NJI655378 MZH655361:MZM655378 MPL655361:MPQ655378 MFP655361:MFU655378 LVT655361:LVY655378 LLX655361:LMC655378 LCB655361:LCG655378 KSF655361:KSK655378 KIJ655361:KIO655378 JYN655361:JYS655378 JOR655361:JOW655378 JEV655361:JFA655378 IUZ655361:IVE655378 ILD655361:ILI655378 IBH655361:IBM655378 HRL655361:HRQ655378 HHP655361:HHU655378 GXT655361:GXY655378 GNX655361:GOC655378 GEB655361:GEG655378 FUF655361:FUK655378 FKJ655361:FKO655378 FAN655361:FAS655378 EQR655361:EQW655378 EGV655361:EHA655378 DWZ655361:DXE655378 DND655361:DNI655378 DDH655361:DDM655378 CTL655361:CTQ655378 CJP655361:CJU655378 BZT655361:BZY655378 BPX655361:BQC655378 BGB655361:BGG655378 AWF655361:AWK655378 AMJ655361:AMO655378 ACN655361:ACS655378 SR655361:SW655378 IV655361:JA655378 WVH589825:WVM589842 WLL589825:WLQ589842 WBP589825:WBU589842 VRT589825:VRY589842 VHX589825:VIC589842 UYB589825:UYG589842 UOF589825:UOK589842 UEJ589825:UEO589842 TUN589825:TUS589842 TKR589825:TKW589842 TAV589825:TBA589842 SQZ589825:SRE589842 SHD589825:SHI589842 RXH589825:RXM589842 RNL589825:RNQ589842 RDP589825:RDU589842 QTT589825:QTY589842 QJX589825:QKC589842 QAB589825:QAG589842 PQF589825:PQK589842 PGJ589825:PGO589842 OWN589825:OWS589842 OMR589825:OMW589842 OCV589825:ODA589842 NSZ589825:NTE589842 NJD589825:NJI589842 MZH589825:MZM589842 MPL589825:MPQ589842 MFP589825:MFU589842 LVT589825:LVY589842 LLX589825:LMC589842 LCB589825:LCG589842 KSF589825:KSK589842 KIJ589825:KIO589842 JYN589825:JYS589842 JOR589825:JOW589842 JEV589825:JFA589842 IUZ589825:IVE589842 ILD589825:ILI589842 IBH589825:IBM589842 HRL589825:HRQ589842 HHP589825:HHU589842 GXT589825:GXY589842 GNX589825:GOC589842 GEB589825:GEG589842 FUF589825:FUK589842 FKJ589825:FKO589842 FAN589825:FAS589842 EQR589825:EQW589842 EGV589825:EHA589842 DWZ589825:DXE589842 DND589825:DNI589842 DDH589825:DDM589842 CTL589825:CTQ589842 CJP589825:CJU589842 BZT589825:BZY589842 BPX589825:BQC589842 BGB589825:BGG589842 AWF589825:AWK589842 AMJ589825:AMO589842 ACN589825:ACS589842 SR589825:SW589842 IV589825:JA589842 WVH524289:WVM524306 WLL524289:WLQ524306 WBP524289:WBU524306 VRT524289:VRY524306 VHX524289:VIC524306 UYB524289:UYG524306 UOF524289:UOK524306 UEJ524289:UEO524306 TUN524289:TUS524306 TKR524289:TKW524306 TAV524289:TBA524306 SQZ524289:SRE524306 SHD524289:SHI524306 RXH524289:RXM524306 RNL524289:RNQ524306 RDP524289:RDU524306 QTT524289:QTY524306 QJX524289:QKC524306 QAB524289:QAG524306 PQF524289:PQK524306 PGJ524289:PGO524306 OWN524289:OWS524306 OMR524289:OMW524306 OCV524289:ODA524306 NSZ524289:NTE524306 NJD524289:NJI524306 MZH524289:MZM524306 MPL524289:MPQ524306 MFP524289:MFU524306 LVT524289:LVY524306 LLX524289:LMC524306 LCB524289:LCG524306 KSF524289:KSK524306 KIJ524289:KIO524306 JYN524289:JYS524306 JOR524289:JOW524306 JEV524289:JFA524306 IUZ524289:IVE524306 ILD524289:ILI524306 IBH524289:IBM524306 HRL524289:HRQ524306 HHP524289:HHU524306 GXT524289:GXY524306 GNX524289:GOC524306 GEB524289:GEG524306 FUF524289:FUK524306 FKJ524289:FKO524306 FAN524289:FAS524306 EQR524289:EQW524306 EGV524289:EHA524306 DWZ524289:DXE524306 DND524289:DNI524306 DDH524289:DDM524306 CTL524289:CTQ524306 CJP524289:CJU524306 BZT524289:BZY524306 BPX524289:BQC524306 BGB524289:BGG524306 AWF524289:AWK524306 AMJ524289:AMO524306 ACN524289:ACS524306 SR524289:SW524306 IV524289:JA524306 WVH458753:WVM458770 WLL458753:WLQ458770 WBP458753:WBU458770 VRT458753:VRY458770 VHX458753:VIC458770 UYB458753:UYG458770 UOF458753:UOK458770 UEJ458753:UEO458770 TUN458753:TUS458770 TKR458753:TKW458770 TAV458753:TBA458770 SQZ458753:SRE458770 SHD458753:SHI458770 RXH458753:RXM458770 RNL458753:RNQ458770 RDP458753:RDU458770 QTT458753:QTY458770 QJX458753:QKC458770 QAB458753:QAG458770 PQF458753:PQK458770 PGJ458753:PGO458770 OWN458753:OWS458770 OMR458753:OMW458770 OCV458753:ODA458770 NSZ458753:NTE458770 NJD458753:NJI458770 MZH458753:MZM458770 MPL458753:MPQ458770 MFP458753:MFU458770 LVT458753:LVY458770 LLX458753:LMC458770 LCB458753:LCG458770 KSF458753:KSK458770 KIJ458753:KIO458770 JYN458753:JYS458770 JOR458753:JOW458770 JEV458753:JFA458770 IUZ458753:IVE458770 ILD458753:ILI458770 IBH458753:IBM458770 HRL458753:HRQ458770 HHP458753:HHU458770 GXT458753:GXY458770 GNX458753:GOC458770 GEB458753:GEG458770 FUF458753:FUK458770 FKJ458753:FKO458770 FAN458753:FAS458770 EQR458753:EQW458770 EGV458753:EHA458770 DWZ458753:DXE458770 DND458753:DNI458770 DDH458753:DDM458770 CTL458753:CTQ458770 CJP458753:CJU458770 BZT458753:BZY458770 BPX458753:BQC458770 BGB458753:BGG458770 AWF458753:AWK458770 AMJ458753:AMO458770 ACN458753:ACS458770 SR458753:SW458770 IV458753:JA458770 WVH393217:WVM393234 WLL393217:WLQ393234 WBP393217:WBU393234 VRT393217:VRY393234 VHX393217:VIC393234 UYB393217:UYG393234 UOF393217:UOK393234 UEJ393217:UEO393234 TUN393217:TUS393234 TKR393217:TKW393234 TAV393217:TBA393234 SQZ393217:SRE393234 SHD393217:SHI393234 RXH393217:RXM393234 RNL393217:RNQ393234 RDP393217:RDU393234 QTT393217:QTY393234 QJX393217:QKC393234 QAB393217:QAG393234 PQF393217:PQK393234 PGJ393217:PGO393234 OWN393217:OWS393234 OMR393217:OMW393234 OCV393217:ODA393234 NSZ393217:NTE393234 NJD393217:NJI393234 MZH393217:MZM393234 MPL393217:MPQ393234 MFP393217:MFU393234 LVT393217:LVY393234 LLX393217:LMC393234 LCB393217:LCG393234 KSF393217:KSK393234 KIJ393217:KIO393234 JYN393217:JYS393234 JOR393217:JOW393234 JEV393217:JFA393234 IUZ393217:IVE393234 ILD393217:ILI393234 IBH393217:IBM393234 HRL393217:HRQ393234 HHP393217:HHU393234 GXT393217:GXY393234 GNX393217:GOC393234 GEB393217:GEG393234 FUF393217:FUK393234 FKJ393217:FKO393234 FAN393217:FAS393234 EQR393217:EQW393234 EGV393217:EHA393234 DWZ393217:DXE393234 DND393217:DNI393234 DDH393217:DDM393234 CTL393217:CTQ393234 CJP393217:CJU393234 BZT393217:BZY393234 BPX393217:BQC393234 BGB393217:BGG393234 AWF393217:AWK393234 AMJ393217:AMO393234 ACN393217:ACS393234 SR393217:SW393234 IV393217:JA393234 WVH327681:WVM327698 WLL327681:WLQ327698 WBP327681:WBU327698 VRT327681:VRY327698 VHX327681:VIC327698 UYB327681:UYG327698 UOF327681:UOK327698 UEJ327681:UEO327698 TUN327681:TUS327698 TKR327681:TKW327698 TAV327681:TBA327698 SQZ327681:SRE327698 SHD327681:SHI327698 RXH327681:RXM327698 RNL327681:RNQ327698 RDP327681:RDU327698 QTT327681:QTY327698 QJX327681:QKC327698 QAB327681:QAG327698 PQF327681:PQK327698 PGJ327681:PGO327698 OWN327681:OWS327698 OMR327681:OMW327698 OCV327681:ODA327698 NSZ327681:NTE327698 NJD327681:NJI327698 MZH327681:MZM327698 MPL327681:MPQ327698 MFP327681:MFU327698 LVT327681:LVY327698 LLX327681:LMC327698 LCB327681:LCG327698 KSF327681:KSK327698 KIJ327681:KIO327698 JYN327681:JYS327698 JOR327681:JOW327698 JEV327681:JFA327698 IUZ327681:IVE327698 ILD327681:ILI327698 IBH327681:IBM327698 HRL327681:HRQ327698 HHP327681:HHU327698 GXT327681:GXY327698 GNX327681:GOC327698 GEB327681:GEG327698 FUF327681:FUK327698 FKJ327681:FKO327698 FAN327681:FAS327698 EQR327681:EQW327698 EGV327681:EHA327698 DWZ327681:DXE327698 DND327681:DNI327698 DDH327681:DDM327698 CTL327681:CTQ327698 CJP327681:CJU327698 BZT327681:BZY327698 BPX327681:BQC327698 BGB327681:BGG327698 AWF327681:AWK327698 AMJ327681:AMO327698 ACN327681:ACS327698 SR327681:SW327698 IV327681:JA327698 WVH262145:WVM262162 WLL262145:WLQ262162 WBP262145:WBU262162 VRT262145:VRY262162 VHX262145:VIC262162 UYB262145:UYG262162 UOF262145:UOK262162 UEJ262145:UEO262162 TUN262145:TUS262162 TKR262145:TKW262162 TAV262145:TBA262162 SQZ262145:SRE262162 SHD262145:SHI262162 RXH262145:RXM262162 RNL262145:RNQ262162 RDP262145:RDU262162 QTT262145:QTY262162 QJX262145:QKC262162 QAB262145:QAG262162 PQF262145:PQK262162 PGJ262145:PGO262162 OWN262145:OWS262162 OMR262145:OMW262162 OCV262145:ODA262162 NSZ262145:NTE262162 NJD262145:NJI262162 MZH262145:MZM262162 MPL262145:MPQ262162 MFP262145:MFU262162 LVT262145:LVY262162 LLX262145:LMC262162 LCB262145:LCG262162 KSF262145:KSK262162 KIJ262145:KIO262162 JYN262145:JYS262162 JOR262145:JOW262162 JEV262145:JFA262162 IUZ262145:IVE262162 ILD262145:ILI262162 IBH262145:IBM262162 HRL262145:HRQ262162 HHP262145:HHU262162 GXT262145:GXY262162 GNX262145:GOC262162 GEB262145:GEG262162 FUF262145:FUK262162 FKJ262145:FKO262162 FAN262145:FAS262162 EQR262145:EQW262162 EGV262145:EHA262162 DWZ262145:DXE262162 DND262145:DNI262162 DDH262145:DDM262162 CTL262145:CTQ262162 CJP262145:CJU262162 BZT262145:BZY262162 BPX262145:BQC262162 BGB262145:BGG262162 AWF262145:AWK262162 AMJ262145:AMO262162 ACN262145:ACS262162 SR262145:SW262162 IV262145:JA262162 WVH196609:WVM196626 WLL196609:WLQ196626 WBP196609:WBU196626 VRT196609:VRY196626 VHX196609:VIC196626 UYB196609:UYG196626 UOF196609:UOK196626 UEJ196609:UEO196626 TUN196609:TUS196626 TKR196609:TKW196626 TAV196609:TBA196626 SQZ196609:SRE196626 SHD196609:SHI196626 RXH196609:RXM196626 RNL196609:RNQ196626 RDP196609:RDU196626 QTT196609:QTY196626 QJX196609:QKC196626 QAB196609:QAG196626 PQF196609:PQK196626 PGJ196609:PGO196626 OWN196609:OWS196626 OMR196609:OMW196626 OCV196609:ODA196626 NSZ196609:NTE196626 NJD196609:NJI196626 MZH196609:MZM196626 MPL196609:MPQ196626 MFP196609:MFU196626 LVT196609:LVY196626 LLX196609:LMC196626 LCB196609:LCG196626 KSF196609:KSK196626 KIJ196609:KIO196626 JYN196609:JYS196626 JOR196609:JOW196626 JEV196609:JFA196626 IUZ196609:IVE196626 ILD196609:ILI196626 IBH196609:IBM196626 HRL196609:HRQ196626 HHP196609:HHU196626 GXT196609:GXY196626 GNX196609:GOC196626 GEB196609:GEG196626 FUF196609:FUK196626 FKJ196609:FKO196626 FAN196609:FAS196626 EQR196609:EQW196626 EGV196609:EHA196626 DWZ196609:DXE196626 DND196609:DNI196626 DDH196609:DDM196626 CTL196609:CTQ196626 CJP196609:CJU196626 BZT196609:BZY196626 BPX196609:BQC196626 BGB196609:BGG196626 AWF196609:AWK196626 AMJ196609:AMO196626 ACN196609:ACS196626 SR196609:SW196626 IV196609:JA196626 WVH131073:WVM131090 WLL131073:WLQ131090 WBP131073:WBU131090 VRT131073:VRY131090 VHX131073:VIC131090 UYB131073:UYG131090 UOF131073:UOK131090 UEJ131073:UEO131090 TUN131073:TUS131090 TKR131073:TKW131090 TAV131073:TBA131090 SQZ131073:SRE131090 SHD131073:SHI131090 RXH131073:RXM131090 RNL131073:RNQ131090 RDP131073:RDU131090 QTT131073:QTY131090 QJX131073:QKC131090 QAB131073:QAG131090 PQF131073:PQK131090 PGJ131073:PGO131090 OWN131073:OWS131090 OMR131073:OMW131090 OCV131073:ODA131090 NSZ131073:NTE131090 NJD131073:NJI131090 MZH131073:MZM131090 MPL131073:MPQ131090 MFP131073:MFU131090 LVT131073:LVY131090 LLX131073:LMC131090 LCB131073:LCG131090 KSF131073:KSK131090 KIJ131073:KIO131090 JYN131073:JYS131090 JOR131073:JOW131090 JEV131073:JFA131090 IUZ131073:IVE131090 ILD131073:ILI131090 IBH131073:IBM131090 HRL131073:HRQ131090 HHP131073:HHU131090 GXT131073:GXY131090 GNX131073:GOC131090 GEB131073:GEG131090 FUF131073:FUK131090 FKJ131073:FKO131090 FAN131073:FAS131090 EQR131073:EQW131090 EGV131073:EHA131090 DWZ131073:DXE131090 DND131073:DNI131090 DDH131073:DDM131090 CTL131073:CTQ131090 CJP131073:CJU131090 BZT131073:BZY131090 BPX131073:BQC131090 BGB131073:BGG131090 AWF131073:AWK131090 AMJ131073:AMO131090 ACN131073:ACS131090 SR131073:SW131090 IV131073:JA131090 WVH65537:WVM65554 WLL65537:WLQ65554 WBP65537:WBU65554 VRT65537:VRY65554 VHX65537:VIC65554 UYB65537:UYG65554 UOF65537:UOK65554 UEJ65537:UEO65554 TUN65537:TUS65554 TKR65537:TKW65554 TAV65537:TBA65554 SQZ65537:SRE65554 SHD65537:SHI65554 RXH65537:RXM65554 RNL65537:RNQ65554 RDP65537:RDU65554 QTT65537:QTY65554 QJX65537:QKC65554 QAB65537:QAG65554 PQF65537:PQK65554 PGJ65537:PGO65554 OWN65537:OWS65554 OMR65537:OMW65554 OCV65537:ODA65554 NSZ65537:NTE65554 NJD65537:NJI65554 MZH65537:MZM65554 MPL65537:MPQ65554 MFP65537:MFU65554 LVT65537:LVY65554 LLX65537:LMC65554 LCB65537:LCG65554 KSF65537:KSK65554 KIJ65537:KIO65554 JYN65537:JYS65554 JOR65537:JOW65554 JEV65537:JFA65554 IUZ65537:IVE65554 ILD65537:ILI65554 IBH65537:IBM65554 HRL65537:HRQ65554 HHP65537:HHU65554 GXT65537:GXY65554 GNX65537:GOC65554 GEB65537:GEG65554 FUF65537:FUK65554 FKJ65537:FKO65554 FAN65537:FAS65554 EQR65537:EQW65554 EGV65537:EHA65554 DWZ65537:DXE65554 DND65537:DNI65554 DDH65537:DDM65554 CTL65537:CTQ65554 CJP65537:CJU65554 BZT65537:BZY65554 BPX65537:BQC65554 BGB65537:BGG65554 AWF65537:AWK65554 AMJ65537:AMO65554 ACN65537:ACS65554 SR65537:SW65554 IV65537:JA65554 WVH1:WVM18 WLL1:WLQ18 WBP1:WBU18 VRT1:VRY18 VHX1:VIC18 UYB1:UYG18 UOF1:UOK18 UEJ1:UEO18 TUN1:TUS18 TKR1:TKW18 TAV1:TBA18 SQZ1:SRE18 SHD1:SHI18 RXH1:RXM18 RNL1:RNQ18 RDP1:RDU18 QTT1:QTY18 QJX1:QKC18 QAB1:QAG18 PQF1:PQK18 PGJ1:PGO18 OWN1:OWS18 OMR1:OMW18 OCV1:ODA18 NSZ1:NTE18 NJD1:NJI18 MZH1:MZM18 MPL1:MPQ18 MFP1:MFU18 LVT1:LVY18 LLX1:LMC18 LCB1:LCG18 KSF1:KSK18 KIJ1:KIO18 JYN1:JYS18 JOR1:JOW18 JEV1:JFA18 IUZ1:IVE18 ILD1:ILI18 IBH1:IBM18 HRL1:HRQ18 HHP1:HHU18 GXT1:GXY18 GNX1:GOC18 GEB1:GEG18 FUF1:FUK18 FKJ1:FKO18 FAN1:FAS18 EQR1:EQW18 EGV1:EHA18 DWZ1:DXE18 DND1:DNI18 DDH1:DDM18 CTL1:CTQ18 CJP1:CJU18 BZT1:BZY18 BPX1:BQC18 BGB1:BGG18 AWF1:AWK18 AMJ1:AMO18 ACN1:ACS18 SR1:SW18 IV1:JA18 WVH983041:WVM983058" xr:uid="{00000000-0002-0000-0B00-000001000000}"/>
  </dataValidations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7"/>
  <sheetViews>
    <sheetView tabSelected="1" workbookViewId="0">
      <selection activeCell="G10" sqref="G10"/>
    </sheetView>
  </sheetViews>
  <sheetFormatPr baseColWidth="10" defaultColWidth="8.7109375" defaultRowHeight="18"/>
  <cols>
    <col min="1" max="1" width="30" style="235" customWidth="1"/>
    <col min="2" max="4" width="31.85546875" style="235" customWidth="1"/>
    <col min="5" max="255" width="9" style="235"/>
    <col min="256" max="260" width="24.7109375" style="235" customWidth="1"/>
    <col min="261" max="511" width="9" style="235"/>
    <col min="512" max="516" width="24.7109375" style="235" customWidth="1"/>
    <col min="517" max="767" width="9" style="235"/>
    <col min="768" max="772" width="24.7109375" style="235" customWidth="1"/>
    <col min="773" max="1023" width="9" style="235"/>
    <col min="1024" max="1028" width="24.7109375" style="235" customWidth="1"/>
    <col min="1029" max="1279" width="9" style="235"/>
    <col min="1280" max="1284" width="24.7109375" style="235" customWidth="1"/>
    <col min="1285" max="1535" width="9" style="235"/>
    <col min="1536" max="1540" width="24.7109375" style="235" customWidth="1"/>
    <col min="1541" max="1791" width="9" style="235"/>
    <col min="1792" max="1796" width="24.7109375" style="235" customWidth="1"/>
    <col min="1797" max="2047" width="9" style="235"/>
    <col min="2048" max="2052" width="24.7109375" style="235" customWidth="1"/>
    <col min="2053" max="2303" width="9" style="235"/>
    <col min="2304" max="2308" width="24.7109375" style="235" customWidth="1"/>
    <col min="2309" max="2559" width="9" style="235"/>
    <col min="2560" max="2564" width="24.7109375" style="235" customWidth="1"/>
    <col min="2565" max="2815" width="9" style="235"/>
    <col min="2816" max="2820" width="24.7109375" style="235" customWidth="1"/>
    <col min="2821" max="3071" width="9" style="235"/>
    <col min="3072" max="3076" width="24.7109375" style="235" customWidth="1"/>
    <col min="3077" max="3327" width="9" style="235"/>
    <col min="3328" max="3332" width="24.7109375" style="235" customWidth="1"/>
    <col min="3333" max="3583" width="9" style="235"/>
    <col min="3584" max="3588" width="24.7109375" style="235" customWidth="1"/>
    <col min="3589" max="3839" width="9" style="235"/>
    <col min="3840" max="3844" width="24.7109375" style="235" customWidth="1"/>
    <col min="3845" max="4095" width="9" style="235"/>
    <col min="4096" max="4100" width="24.7109375" style="235" customWidth="1"/>
    <col min="4101" max="4351" width="9" style="235"/>
    <col min="4352" max="4356" width="24.7109375" style="235" customWidth="1"/>
    <col min="4357" max="4607" width="9" style="235"/>
    <col min="4608" max="4612" width="24.7109375" style="235" customWidth="1"/>
    <col min="4613" max="4863" width="9" style="235"/>
    <col min="4864" max="4868" width="24.7109375" style="235" customWidth="1"/>
    <col min="4869" max="5119" width="9" style="235"/>
    <col min="5120" max="5124" width="24.7109375" style="235" customWidth="1"/>
    <col min="5125" max="5375" width="9" style="235"/>
    <col min="5376" max="5380" width="24.7109375" style="235" customWidth="1"/>
    <col min="5381" max="5631" width="9" style="235"/>
    <col min="5632" max="5636" width="24.7109375" style="235" customWidth="1"/>
    <col min="5637" max="5887" width="9" style="235"/>
    <col min="5888" max="5892" width="24.7109375" style="235" customWidth="1"/>
    <col min="5893" max="6143" width="9" style="235"/>
    <col min="6144" max="6148" width="24.7109375" style="235" customWidth="1"/>
    <col min="6149" max="6399" width="9" style="235"/>
    <col min="6400" max="6404" width="24.7109375" style="235" customWidth="1"/>
    <col min="6405" max="6655" width="9" style="235"/>
    <col min="6656" max="6660" width="24.7109375" style="235" customWidth="1"/>
    <col min="6661" max="6911" width="9" style="235"/>
    <col min="6912" max="6916" width="24.7109375" style="235" customWidth="1"/>
    <col min="6917" max="7167" width="9" style="235"/>
    <col min="7168" max="7172" width="24.7109375" style="235" customWidth="1"/>
    <col min="7173" max="7423" width="9" style="235"/>
    <col min="7424" max="7428" width="24.7109375" style="235" customWidth="1"/>
    <col min="7429" max="7679" width="9" style="235"/>
    <col min="7680" max="7684" width="24.7109375" style="235" customWidth="1"/>
    <col min="7685" max="7935" width="9" style="235"/>
    <col min="7936" max="7940" width="24.7109375" style="235" customWidth="1"/>
    <col min="7941" max="8191" width="9" style="235"/>
    <col min="8192" max="8196" width="24.7109375" style="235" customWidth="1"/>
    <col min="8197" max="8447" width="9" style="235"/>
    <col min="8448" max="8452" width="24.7109375" style="235" customWidth="1"/>
    <col min="8453" max="8703" width="9" style="235"/>
    <col min="8704" max="8708" width="24.7109375" style="235" customWidth="1"/>
    <col min="8709" max="8959" width="9" style="235"/>
    <col min="8960" max="8964" width="24.7109375" style="235" customWidth="1"/>
    <col min="8965" max="9215" width="9" style="235"/>
    <col min="9216" max="9220" width="24.7109375" style="235" customWidth="1"/>
    <col min="9221" max="9471" width="9" style="235"/>
    <col min="9472" max="9476" width="24.7109375" style="235" customWidth="1"/>
    <col min="9477" max="9727" width="9" style="235"/>
    <col min="9728" max="9732" width="24.7109375" style="235" customWidth="1"/>
    <col min="9733" max="9983" width="9" style="235"/>
    <col min="9984" max="9988" width="24.7109375" style="235" customWidth="1"/>
    <col min="9989" max="10239" width="9" style="235"/>
    <col min="10240" max="10244" width="24.7109375" style="235" customWidth="1"/>
    <col min="10245" max="10495" width="9" style="235"/>
    <col min="10496" max="10500" width="24.7109375" style="235" customWidth="1"/>
    <col min="10501" max="10751" width="9" style="235"/>
    <col min="10752" max="10756" width="24.7109375" style="235" customWidth="1"/>
    <col min="10757" max="11007" width="9" style="235"/>
    <col min="11008" max="11012" width="24.7109375" style="235" customWidth="1"/>
    <col min="11013" max="11263" width="9" style="235"/>
    <col min="11264" max="11268" width="24.7109375" style="235" customWidth="1"/>
    <col min="11269" max="11519" width="9" style="235"/>
    <col min="11520" max="11524" width="24.7109375" style="235" customWidth="1"/>
    <col min="11525" max="11775" width="9" style="235"/>
    <col min="11776" max="11780" width="24.7109375" style="235" customWidth="1"/>
    <col min="11781" max="12031" width="9" style="235"/>
    <col min="12032" max="12036" width="24.7109375" style="235" customWidth="1"/>
    <col min="12037" max="12287" width="9" style="235"/>
    <col min="12288" max="12292" width="24.7109375" style="235" customWidth="1"/>
    <col min="12293" max="12543" width="9" style="235"/>
    <col min="12544" max="12548" width="24.7109375" style="235" customWidth="1"/>
    <col min="12549" max="12799" width="9" style="235"/>
    <col min="12800" max="12804" width="24.7109375" style="235" customWidth="1"/>
    <col min="12805" max="13055" width="9" style="235"/>
    <col min="13056" max="13060" width="24.7109375" style="235" customWidth="1"/>
    <col min="13061" max="13311" width="9" style="235"/>
    <col min="13312" max="13316" width="24.7109375" style="235" customWidth="1"/>
    <col min="13317" max="13567" width="9" style="235"/>
    <col min="13568" max="13572" width="24.7109375" style="235" customWidth="1"/>
    <col min="13573" max="13823" width="9" style="235"/>
    <col min="13824" max="13828" width="24.7109375" style="235" customWidth="1"/>
    <col min="13829" max="14079" width="9" style="235"/>
    <col min="14080" max="14084" width="24.7109375" style="235" customWidth="1"/>
    <col min="14085" max="14335" width="9" style="235"/>
    <col min="14336" max="14340" width="24.7109375" style="235" customWidth="1"/>
    <col min="14341" max="14591" width="9" style="235"/>
    <col min="14592" max="14596" width="24.7109375" style="235" customWidth="1"/>
    <col min="14597" max="14847" width="9" style="235"/>
    <col min="14848" max="14852" width="24.7109375" style="235" customWidth="1"/>
    <col min="14853" max="15103" width="9" style="235"/>
    <col min="15104" max="15108" width="24.7109375" style="235" customWidth="1"/>
    <col min="15109" max="15359" width="9" style="235"/>
    <col min="15360" max="15364" width="24.7109375" style="235" customWidth="1"/>
    <col min="15365" max="15615" width="9" style="235"/>
    <col min="15616" max="15620" width="24.7109375" style="235" customWidth="1"/>
    <col min="15621" max="15871" width="9" style="235"/>
    <col min="15872" max="15876" width="24.7109375" style="235" customWidth="1"/>
    <col min="15877" max="16127" width="9" style="235"/>
    <col min="16128" max="16132" width="24.7109375" style="235" customWidth="1"/>
    <col min="16133" max="16384" width="9" style="235"/>
  </cols>
  <sheetData>
    <row r="1" spans="1:4" ht="27" customHeight="1" thickTop="1">
      <c r="A1" s="234" t="s">
        <v>972</v>
      </c>
      <c r="B1" s="234" t="s">
        <v>972</v>
      </c>
      <c r="C1" s="234" t="s">
        <v>978</v>
      </c>
      <c r="D1" s="234" t="s">
        <v>978</v>
      </c>
    </row>
    <row r="2" spans="1:4" ht="27" customHeight="1">
      <c r="A2" s="236" t="s">
        <v>755</v>
      </c>
      <c r="B2" s="236" t="s">
        <v>755</v>
      </c>
      <c r="C2" s="236" t="s">
        <v>755</v>
      </c>
      <c r="D2" s="236" t="s">
        <v>755</v>
      </c>
    </row>
    <row r="3" spans="1:4" ht="27" customHeight="1">
      <c r="A3" s="237" t="s">
        <v>756</v>
      </c>
      <c r="B3" s="237" t="s">
        <v>756</v>
      </c>
      <c r="C3" s="237" t="s">
        <v>756</v>
      </c>
      <c r="D3" s="237" t="s">
        <v>756</v>
      </c>
    </row>
    <row r="4" spans="1:4" ht="27" customHeight="1" thickBot="1">
      <c r="A4" s="238" t="s">
        <v>757</v>
      </c>
      <c r="B4" s="238" t="s">
        <v>757</v>
      </c>
      <c r="C4" s="238" t="s">
        <v>757</v>
      </c>
      <c r="D4" s="238" t="s">
        <v>757</v>
      </c>
    </row>
    <row r="5" spans="1:4" ht="27" customHeight="1" thickTop="1">
      <c r="A5" s="234" t="s">
        <v>972</v>
      </c>
      <c r="B5" s="234" t="s">
        <v>972</v>
      </c>
      <c r="C5" s="234" t="s">
        <v>978</v>
      </c>
      <c r="D5" s="234" t="s">
        <v>978</v>
      </c>
    </row>
    <row r="6" spans="1:4" ht="27" customHeight="1">
      <c r="A6" s="236" t="s">
        <v>755</v>
      </c>
      <c r="B6" s="236" t="s">
        <v>755</v>
      </c>
      <c r="C6" s="236" t="s">
        <v>755</v>
      </c>
      <c r="D6" s="236" t="s">
        <v>755</v>
      </c>
    </row>
    <row r="7" spans="1:4" ht="27" customHeight="1">
      <c r="A7" s="237" t="s">
        <v>756</v>
      </c>
      <c r="B7" s="237" t="s">
        <v>756</v>
      </c>
      <c r="C7" s="237" t="s">
        <v>756</v>
      </c>
      <c r="D7" s="237" t="s">
        <v>756</v>
      </c>
    </row>
    <row r="8" spans="1:4" ht="27" customHeight="1" thickBot="1">
      <c r="A8" s="238" t="s">
        <v>757</v>
      </c>
      <c r="B8" s="238" t="s">
        <v>757</v>
      </c>
      <c r="C8" s="238" t="s">
        <v>757</v>
      </c>
      <c r="D8" s="238" t="s">
        <v>757</v>
      </c>
    </row>
    <row r="9" spans="1:4" ht="27" customHeight="1" thickTop="1">
      <c r="A9" s="234" t="s">
        <v>972</v>
      </c>
      <c r="B9" s="234" t="s">
        <v>972</v>
      </c>
      <c r="C9" s="234" t="s">
        <v>978</v>
      </c>
      <c r="D9" s="234" t="s">
        <v>978</v>
      </c>
    </row>
    <row r="10" spans="1:4" ht="27" customHeight="1">
      <c r="A10" s="236" t="s">
        <v>755</v>
      </c>
      <c r="B10" s="236" t="s">
        <v>755</v>
      </c>
      <c r="C10" s="236" t="s">
        <v>755</v>
      </c>
      <c r="D10" s="236" t="s">
        <v>755</v>
      </c>
    </row>
    <row r="11" spans="1:4" ht="27" customHeight="1">
      <c r="A11" s="237" t="s">
        <v>756</v>
      </c>
      <c r="B11" s="237" t="s">
        <v>756</v>
      </c>
      <c r="C11" s="237" t="s">
        <v>756</v>
      </c>
      <c r="D11" s="237" t="s">
        <v>756</v>
      </c>
    </row>
    <row r="12" spans="1:4" ht="27" customHeight="1" thickBot="1">
      <c r="A12" s="238" t="s">
        <v>757</v>
      </c>
      <c r="B12" s="238" t="s">
        <v>757</v>
      </c>
      <c r="C12" s="238" t="s">
        <v>757</v>
      </c>
      <c r="D12" s="238" t="s">
        <v>757</v>
      </c>
    </row>
    <row r="13" spans="1:4" ht="27" customHeight="1" thickTop="1">
      <c r="A13" s="234" t="s">
        <v>972</v>
      </c>
      <c r="B13" s="234" t="s">
        <v>972</v>
      </c>
      <c r="C13" s="234" t="s">
        <v>978</v>
      </c>
      <c r="D13" s="234" t="s">
        <v>978</v>
      </c>
    </row>
    <row r="14" spans="1:4" ht="27" customHeight="1">
      <c r="A14" s="236" t="s">
        <v>755</v>
      </c>
      <c r="B14" s="236" t="s">
        <v>755</v>
      </c>
      <c r="C14" s="236" t="s">
        <v>755</v>
      </c>
      <c r="D14" s="236" t="s">
        <v>755</v>
      </c>
    </row>
    <row r="15" spans="1:4" ht="27" customHeight="1">
      <c r="A15" s="237" t="s">
        <v>756</v>
      </c>
      <c r="B15" s="237" t="s">
        <v>756</v>
      </c>
      <c r="C15" s="237" t="s">
        <v>756</v>
      </c>
      <c r="D15" s="237" t="s">
        <v>756</v>
      </c>
    </row>
    <row r="16" spans="1:4" ht="27" customHeight="1" thickBot="1">
      <c r="A16" s="238" t="s">
        <v>757</v>
      </c>
      <c r="B16" s="238" t="s">
        <v>757</v>
      </c>
      <c r="C16" s="238" t="s">
        <v>757</v>
      </c>
      <c r="D16" s="238" t="s">
        <v>757</v>
      </c>
    </row>
    <row r="17" ht="19" thickTop="1"/>
  </sheetData>
  <phoneticPr fontId="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17"/>
  <sheetViews>
    <sheetView topLeftCell="A7" zoomScale="130" zoomScaleNormal="130" workbookViewId="0">
      <selection activeCell="E30" sqref="E30"/>
    </sheetView>
  </sheetViews>
  <sheetFormatPr baseColWidth="10" defaultColWidth="10" defaultRowHeight="15"/>
  <cols>
    <col min="1" max="1" width="10.5703125" style="13" customWidth="1"/>
    <col min="2" max="2" width="14.42578125" style="13" customWidth="1"/>
    <col min="3" max="3" width="9.42578125" style="13" customWidth="1"/>
    <col min="4" max="4" width="6" style="13" customWidth="1"/>
    <col min="5" max="5" width="12.5703125" style="13" customWidth="1"/>
    <col min="6" max="6" width="18.28515625" style="13" customWidth="1"/>
    <col min="7" max="7" width="19.5703125" style="13" customWidth="1"/>
    <col min="8" max="256" width="10" style="13"/>
    <col min="257" max="257" width="10.5703125" style="13" customWidth="1"/>
    <col min="258" max="258" width="14.42578125" style="13" customWidth="1"/>
    <col min="259" max="259" width="9.42578125" style="13" customWidth="1"/>
    <col min="260" max="260" width="6" style="13" customWidth="1"/>
    <col min="261" max="261" width="12.5703125" style="13" customWidth="1"/>
    <col min="262" max="262" width="18.28515625" style="13" customWidth="1"/>
    <col min="263" max="263" width="19.5703125" style="13" customWidth="1"/>
    <col min="264" max="512" width="10" style="13"/>
    <col min="513" max="513" width="10.5703125" style="13" customWidth="1"/>
    <col min="514" max="514" width="14.42578125" style="13" customWidth="1"/>
    <col min="515" max="515" width="9.42578125" style="13" customWidth="1"/>
    <col min="516" max="516" width="6" style="13" customWidth="1"/>
    <col min="517" max="517" width="12.5703125" style="13" customWidth="1"/>
    <col min="518" max="518" width="18.28515625" style="13" customWidth="1"/>
    <col min="519" max="519" width="19.5703125" style="13" customWidth="1"/>
    <col min="520" max="768" width="10" style="13"/>
    <col min="769" max="769" width="10.5703125" style="13" customWidth="1"/>
    <col min="770" max="770" width="14.42578125" style="13" customWidth="1"/>
    <col min="771" max="771" width="9.42578125" style="13" customWidth="1"/>
    <col min="772" max="772" width="6" style="13" customWidth="1"/>
    <col min="773" max="773" width="12.5703125" style="13" customWidth="1"/>
    <col min="774" max="774" width="18.28515625" style="13" customWidth="1"/>
    <col min="775" max="775" width="19.5703125" style="13" customWidth="1"/>
    <col min="776" max="1024" width="10" style="13"/>
    <col min="1025" max="1025" width="10.5703125" style="13" customWidth="1"/>
    <col min="1026" max="1026" width="14.42578125" style="13" customWidth="1"/>
    <col min="1027" max="1027" width="9.42578125" style="13" customWidth="1"/>
    <col min="1028" max="1028" width="6" style="13" customWidth="1"/>
    <col min="1029" max="1029" width="12.5703125" style="13" customWidth="1"/>
    <col min="1030" max="1030" width="18.28515625" style="13" customWidth="1"/>
    <col min="1031" max="1031" width="19.5703125" style="13" customWidth="1"/>
    <col min="1032" max="1280" width="10" style="13"/>
    <col min="1281" max="1281" width="10.5703125" style="13" customWidth="1"/>
    <col min="1282" max="1282" width="14.42578125" style="13" customWidth="1"/>
    <col min="1283" max="1283" width="9.42578125" style="13" customWidth="1"/>
    <col min="1284" max="1284" width="6" style="13" customWidth="1"/>
    <col min="1285" max="1285" width="12.5703125" style="13" customWidth="1"/>
    <col min="1286" max="1286" width="18.28515625" style="13" customWidth="1"/>
    <col min="1287" max="1287" width="19.5703125" style="13" customWidth="1"/>
    <col min="1288" max="1536" width="10" style="13"/>
    <col min="1537" max="1537" width="10.5703125" style="13" customWidth="1"/>
    <col min="1538" max="1538" width="14.42578125" style="13" customWidth="1"/>
    <col min="1539" max="1539" width="9.42578125" style="13" customWidth="1"/>
    <col min="1540" max="1540" width="6" style="13" customWidth="1"/>
    <col min="1541" max="1541" width="12.5703125" style="13" customWidth="1"/>
    <col min="1542" max="1542" width="18.28515625" style="13" customWidth="1"/>
    <col min="1543" max="1543" width="19.5703125" style="13" customWidth="1"/>
    <col min="1544" max="1792" width="10" style="13"/>
    <col min="1793" max="1793" width="10.5703125" style="13" customWidth="1"/>
    <col min="1794" max="1794" width="14.42578125" style="13" customWidth="1"/>
    <col min="1795" max="1795" width="9.42578125" style="13" customWidth="1"/>
    <col min="1796" max="1796" width="6" style="13" customWidth="1"/>
    <col min="1797" max="1797" width="12.5703125" style="13" customWidth="1"/>
    <col min="1798" max="1798" width="18.28515625" style="13" customWidth="1"/>
    <col min="1799" max="1799" width="19.5703125" style="13" customWidth="1"/>
    <col min="1800" max="2048" width="10" style="13"/>
    <col min="2049" max="2049" width="10.5703125" style="13" customWidth="1"/>
    <col min="2050" max="2050" width="14.42578125" style="13" customWidth="1"/>
    <col min="2051" max="2051" width="9.42578125" style="13" customWidth="1"/>
    <col min="2052" max="2052" width="6" style="13" customWidth="1"/>
    <col min="2053" max="2053" width="12.5703125" style="13" customWidth="1"/>
    <col min="2054" max="2054" width="18.28515625" style="13" customWidth="1"/>
    <col min="2055" max="2055" width="19.5703125" style="13" customWidth="1"/>
    <col min="2056" max="2304" width="10" style="13"/>
    <col min="2305" max="2305" width="10.5703125" style="13" customWidth="1"/>
    <col min="2306" max="2306" width="14.42578125" style="13" customWidth="1"/>
    <col min="2307" max="2307" width="9.42578125" style="13" customWidth="1"/>
    <col min="2308" max="2308" width="6" style="13" customWidth="1"/>
    <col min="2309" max="2309" width="12.5703125" style="13" customWidth="1"/>
    <col min="2310" max="2310" width="18.28515625" style="13" customWidth="1"/>
    <col min="2311" max="2311" width="19.5703125" style="13" customWidth="1"/>
    <col min="2312" max="2560" width="10" style="13"/>
    <col min="2561" max="2561" width="10.5703125" style="13" customWidth="1"/>
    <col min="2562" max="2562" width="14.42578125" style="13" customWidth="1"/>
    <col min="2563" max="2563" width="9.42578125" style="13" customWidth="1"/>
    <col min="2564" max="2564" width="6" style="13" customWidth="1"/>
    <col min="2565" max="2565" width="12.5703125" style="13" customWidth="1"/>
    <col min="2566" max="2566" width="18.28515625" style="13" customWidth="1"/>
    <col min="2567" max="2567" width="19.5703125" style="13" customWidth="1"/>
    <col min="2568" max="2816" width="10" style="13"/>
    <col min="2817" max="2817" width="10.5703125" style="13" customWidth="1"/>
    <col min="2818" max="2818" width="14.42578125" style="13" customWidth="1"/>
    <col min="2819" max="2819" width="9.42578125" style="13" customWidth="1"/>
    <col min="2820" max="2820" width="6" style="13" customWidth="1"/>
    <col min="2821" max="2821" width="12.5703125" style="13" customWidth="1"/>
    <col min="2822" max="2822" width="18.28515625" style="13" customWidth="1"/>
    <col min="2823" max="2823" width="19.5703125" style="13" customWidth="1"/>
    <col min="2824" max="3072" width="10" style="13"/>
    <col min="3073" max="3073" width="10.5703125" style="13" customWidth="1"/>
    <col min="3074" max="3074" width="14.42578125" style="13" customWidth="1"/>
    <col min="3075" max="3075" width="9.42578125" style="13" customWidth="1"/>
    <col min="3076" max="3076" width="6" style="13" customWidth="1"/>
    <col min="3077" max="3077" width="12.5703125" style="13" customWidth="1"/>
    <col min="3078" max="3078" width="18.28515625" style="13" customWidth="1"/>
    <col min="3079" max="3079" width="19.5703125" style="13" customWidth="1"/>
    <col min="3080" max="3328" width="10" style="13"/>
    <col min="3329" max="3329" width="10.5703125" style="13" customWidth="1"/>
    <col min="3330" max="3330" width="14.42578125" style="13" customWidth="1"/>
    <col min="3331" max="3331" width="9.42578125" style="13" customWidth="1"/>
    <col min="3332" max="3332" width="6" style="13" customWidth="1"/>
    <col min="3333" max="3333" width="12.5703125" style="13" customWidth="1"/>
    <col min="3334" max="3334" width="18.28515625" style="13" customWidth="1"/>
    <col min="3335" max="3335" width="19.5703125" style="13" customWidth="1"/>
    <col min="3336" max="3584" width="10" style="13"/>
    <col min="3585" max="3585" width="10.5703125" style="13" customWidth="1"/>
    <col min="3586" max="3586" width="14.42578125" style="13" customWidth="1"/>
    <col min="3587" max="3587" width="9.42578125" style="13" customWidth="1"/>
    <col min="3588" max="3588" width="6" style="13" customWidth="1"/>
    <col min="3589" max="3589" width="12.5703125" style="13" customWidth="1"/>
    <col min="3590" max="3590" width="18.28515625" style="13" customWidth="1"/>
    <col min="3591" max="3591" width="19.5703125" style="13" customWidth="1"/>
    <col min="3592" max="3840" width="10" style="13"/>
    <col min="3841" max="3841" width="10.5703125" style="13" customWidth="1"/>
    <col min="3842" max="3842" width="14.42578125" style="13" customWidth="1"/>
    <col min="3843" max="3843" width="9.42578125" style="13" customWidth="1"/>
    <col min="3844" max="3844" width="6" style="13" customWidth="1"/>
    <col min="3845" max="3845" width="12.5703125" style="13" customWidth="1"/>
    <col min="3846" max="3846" width="18.28515625" style="13" customWidth="1"/>
    <col min="3847" max="3847" width="19.5703125" style="13" customWidth="1"/>
    <col min="3848" max="4096" width="10" style="13"/>
    <col min="4097" max="4097" width="10.5703125" style="13" customWidth="1"/>
    <col min="4098" max="4098" width="14.42578125" style="13" customWidth="1"/>
    <col min="4099" max="4099" width="9.42578125" style="13" customWidth="1"/>
    <col min="4100" max="4100" width="6" style="13" customWidth="1"/>
    <col min="4101" max="4101" width="12.5703125" style="13" customWidth="1"/>
    <col min="4102" max="4102" width="18.28515625" style="13" customWidth="1"/>
    <col min="4103" max="4103" width="19.5703125" style="13" customWidth="1"/>
    <col min="4104" max="4352" width="10" style="13"/>
    <col min="4353" max="4353" width="10.5703125" style="13" customWidth="1"/>
    <col min="4354" max="4354" width="14.42578125" style="13" customWidth="1"/>
    <col min="4355" max="4355" width="9.42578125" style="13" customWidth="1"/>
    <col min="4356" max="4356" width="6" style="13" customWidth="1"/>
    <col min="4357" max="4357" width="12.5703125" style="13" customWidth="1"/>
    <col min="4358" max="4358" width="18.28515625" style="13" customWidth="1"/>
    <col min="4359" max="4359" width="19.5703125" style="13" customWidth="1"/>
    <col min="4360" max="4608" width="10" style="13"/>
    <col min="4609" max="4609" width="10.5703125" style="13" customWidth="1"/>
    <col min="4610" max="4610" width="14.42578125" style="13" customWidth="1"/>
    <col min="4611" max="4611" width="9.42578125" style="13" customWidth="1"/>
    <col min="4612" max="4612" width="6" style="13" customWidth="1"/>
    <col min="4613" max="4613" width="12.5703125" style="13" customWidth="1"/>
    <col min="4614" max="4614" width="18.28515625" style="13" customWidth="1"/>
    <col min="4615" max="4615" width="19.5703125" style="13" customWidth="1"/>
    <col min="4616" max="4864" width="10" style="13"/>
    <col min="4865" max="4865" width="10.5703125" style="13" customWidth="1"/>
    <col min="4866" max="4866" width="14.42578125" style="13" customWidth="1"/>
    <col min="4867" max="4867" width="9.42578125" style="13" customWidth="1"/>
    <col min="4868" max="4868" width="6" style="13" customWidth="1"/>
    <col min="4869" max="4869" width="12.5703125" style="13" customWidth="1"/>
    <col min="4870" max="4870" width="18.28515625" style="13" customWidth="1"/>
    <col min="4871" max="4871" width="19.5703125" style="13" customWidth="1"/>
    <col min="4872" max="5120" width="10" style="13"/>
    <col min="5121" max="5121" width="10.5703125" style="13" customWidth="1"/>
    <col min="5122" max="5122" width="14.42578125" style="13" customWidth="1"/>
    <col min="5123" max="5123" width="9.42578125" style="13" customWidth="1"/>
    <col min="5124" max="5124" width="6" style="13" customWidth="1"/>
    <col min="5125" max="5125" width="12.5703125" style="13" customWidth="1"/>
    <col min="5126" max="5126" width="18.28515625" style="13" customWidth="1"/>
    <col min="5127" max="5127" width="19.5703125" style="13" customWidth="1"/>
    <col min="5128" max="5376" width="10" style="13"/>
    <col min="5377" max="5377" width="10.5703125" style="13" customWidth="1"/>
    <col min="5378" max="5378" width="14.42578125" style="13" customWidth="1"/>
    <col min="5379" max="5379" width="9.42578125" style="13" customWidth="1"/>
    <col min="5380" max="5380" width="6" style="13" customWidth="1"/>
    <col min="5381" max="5381" width="12.5703125" style="13" customWidth="1"/>
    <col min="5382" max="5382" width="18.28515625" style="13" customWidth="1"/>
    <col min="5383" max="5383" width="19.5703125" style="13" customWidth="1"/>
    <col min="5384" max="5632" width="10" style="13"/>
    <col min="5633" max="5633" width="10.5703125" style="13" customWidth="1"/>
    <col min="5634" max="5634" width="14.42578125" style="13" customWidth="1"/>
    <col min="5635" max="5635" width="9.42578125" style="13" customWidth="1"/>
    <col min="5636" max="5636" width="6" style="13" customWidth="1"/>
    <col min="5637" max="5637" width="12.5703125" style="13" customWidth="1"/>
    <col min="5638" max="5638" width="18.28515625" style="13" customWidth="1"/>
    <col min="5639" max="5639" width="19.5703125" style="13" customWidth="1"/>
    <col min="5640" max="5888" width="10" style="13"/>
    <col min="5889" max="5889" width="10.5703125" style="13" customWidth="1"/>
    <col min="5890" max="5890" width="14.42578125" style="13" customWidth="1"/>
    <col min="5891" max="5891" width="9.42578125" style="13" customWidth="1"/>
    <col min="5892" max="5892" width="6" style="13" customWidth="1"/>
    <col min="5893" max="5893" width="12.5703125" style="13" customWidth="1"/>
    <col min="5894" max="5894" width="18.28515625" style="13" customWidth="1"/>
    <col min="5895" max="5895" width="19.5703125" style="13" customWidth="1"/>
    <col min="5896" max="6144" width="10" style="13"/>
    <col min="6145" max="6145" width="10.5703125" style="13" customWidth="1"/>
    <col min="6146" max="6146" width="14.42578125" style="13" customWidth="1"/>
    <col min="6147" max="6147" width="9.42578125" style="13" customWidth="1"/>
    <col min="6148" max="6148" width="6" style="13" customWidth="1"/>
    <col min="6149" max="6149" width="12.5703125" style="13" customWidth="1"/>
    <col min="6150" max="6150" width="18.28515625" style="13" customWidth="1"/>
    <col min="6151" max="6151" width="19.5703125" style="13" customWidth="1"/>
    <col min="6152" max="6400" width="10" style="13"/>
    <col min="6401" max="6401" width="10.5703125" style="13" customWidth="1"/>
    <col min="6402" max="6402" width="14.42578125" style="13" customWidth="1"/>
    <col min="6403" max="6403" width="9.42578125" style="13" customWidth="1"/>
    <col min="6404" max="6404" width="6" style="13" customWidth="1"/>
    <col min="6405" max="6405" width="12.5703125" style="13" customWidth="1"/>
    <col min="6406" max="6406" width="18.28515625" style="13" customWidth="1"/>
    <col min="6407" max="6407" width="19.5703125" style="13" customWidth="1"/>
    <col min="6408" max="6656" width="10" style="13"/>
    <col min="6657" max="6657" width="10.5703125" style="13" customWidth="1"/>
    <col min="6658" max="6658" width="14.42578125" style="13" customWidth="1"/>
    <col min="6659" max="6659" width="9.42578125" style="13" customWidth="1"/>
    <col min="6660" max="6660" width="6" style="13" customWidth="1"/>
    <col min="6661" max="6661" width="12.5703125" style="13" customWidth="1"/>
    <col min="6662" max="6662" width="18.28515625" style="13" customWidth="1"/>
    <col min="6663" max="6663" width="19.5703125" style="13" customWidth="1"/>
    <col min="6664" max="6912" width="10" style="13"/>
    <col min="6913" max="6913" width="10.5703125" style="13" customWidth="1"/>
    <col min="6914" max="6914" width="14.42578125" style="13" customWidth="1"/>
    <col min="6915" max="6915" width="9.42578125" style="13" customWidth="1"/>
    <col min="6916" max="6916" width="6" style="13" customWidth="1"/>
    <col min="6917" max="6917" width="12.5703125" style="13" customWidth="1"/>
    <col min="6918" max="6918" width="18.28515625" style="13" customWidth="1"/>
    <col min="6919" max="6919" width="19.5703125" style="13" customWidth="1"/>
    <col min="6920" max="7168" width="10" style="13"/>
    <col min="7169" max="7169" width="10.5703125" style="13" customWidth="1"/>
    <col min="7170" max="7170" width="14.42578125" style="13" customWidth="1"/>
    <col min="7171" max="7171" width="9.42578125" style="13" customWidth="1"/>
    <col min="7172" max="7172" width="6" style="13" customWidth="1"/>
    <col min="7173" max="7173" width="12.5703125" style="13" customWidth="1"/>
    <col min="7174" max="7174" width="18.28515625" style="13" customWidth="1"/>
    <col min="7175" max="7175" width="19.5703125" style="13" customWidth="1"/>
    <col min="7176" max="7424" width="10" style="13"/>
    <col min="7425" max="7425" width="10.5703125" style="13" customWidth="1"/>
    <col min="7426" max="7426" width="14.42578125" style="13" customWidth="1"/>
    <col min="7427" max="7427" width="9.42578125" style="13" customWidth="1"/>
    <col min="7428" max="7428" width="6" style="13" customWidth="1"/>
    <col min="7429" max="7429" width="12.5703125" style="13" customWidth="1"/>
    <col min="7430" max="7430" width="18.28515625" style="13" customWidth="1"/>
    <col min="7431" max="7431" width="19.5703125" style="13" customWidth="1"/>
    <col min="7432" max="7680" width="10" style="13"/>
    <col min="7681" max="7681" width="10.5703125" style="13" customWidth="1"/>
    <col min="7682" max="7682" width="14.42578125" style="13" customWidth="1"/>
    <col min="7683" max="7683" width="9.42578125" style="13" customWidth="1"/>
    <col min="7684" max="7684" width="6" style="13" customWidth="1"/>
    <col min="7685" max="7685" width="12.5703125" style="13" customWidth="1"/>
    <col min="7686" max="7686" width="18.28515625" style="13" customWidth="1"/>
    <col min="7687" max="7687" width="19.5703125" style="13" customWidth="1"/>
    <col min="7688" max="7936" width="10" style="13"/>
    <col min="7937" max="7937" width="10.5703125" style="13" customWidth="1"/>
    <col min="7938" max="7938" width="14.42578125" style="13" customWidth="1"/>
    <col min="7939" max="7939" width="9.42578125" style="13" customWidth="1"/>
    <col min="7940" max="7940" width="6" style="13" customWidth="1"/>
    <col min="7941" max="7941" width="12.5703125" style="13" customWidth="1"/>
    <col min="7942" max="7942" width="18.28515625" style="13" customWidth="1"/>
    <col min="7943" max="7943" width="19.5703125" style="13" customWidth="1"/>
    <col min="7944" max="8192" width="10" style="13"/>
    <col min="8193" max="8193" width="10.5703125" style="13" customWidth="1"/>
    <col min="8194" max="8194" width="14.42578125" style="13" customWidth="1"/>
    <col min="8195" max="8195" width="9.42578125" style="13" customWidth="1"/>
    <col min="8196" max="8196" width="6" style="13" customWidth="1"/>
    <col min="8197" max="8197" width="12.5703125" style="13" customWidth="1"/>
    <col min="8198" max="8198" width="18.28515625" style="13" customWidth="1"/>
    <col min="8199" max="8199" width="19.5703125" style="13" customWidth="1"/>
    <col min="8200" max="8448" width="10" style="13"/>
    <col min="8449" max="8449" width="10.5703125" style="13" customWidth="1"/>
    <col min="8450" max="8450" width="14.42578125" style="13" customWidth="1"/>
    <col min="8451" max="8451" width="9.42578125" style="13" customWidth="1"/>
    <col min="8452" max="8452" width="6" style="13" customWidth="1"/>
    <col min="8453" max="8453" width="12.5703125" style="13" customWidth="1"/>
    <col min="8454" max="8454" width="18.28515625" style="13" customWidth="1"/>
    <col min="8455" max="8455" width="19.5703125" style="13" customWidth="1"/>
    <col min="8456" max="8704" width="10" style="13"/>
    <col min="8705" max="8705" width="10.5703125" style="13" customWidth="1"/>
    <col min="8706" max="8706" width="14.42578125" style="13" customWidth="1"/>
    <col min="8707" max="8707" width="9.42578125" style="13" customWidth="1"/>
    <col min="8708" max="8708" width="6" style="13" customWidth="1"/>
    <col min="8709" max="8709" width="12.5703125" style="13" customWidth="1"/>
    <col min="8710" max="8710" width="18.28515625" style="13" customWidth="1"/>
    <col min="8711" max="8711" width="19.5703125" style="13" customWidth="1"/>
    <col min="8712" max="8960" width="10" style="13"/>
    <col min="8961" max="8961" width="10.5703125" style="13" customWidth="1"/>
    <col min="8962" max="8962" width="14.42578125" style="13" customWidth="1"/>
    <col min="8963" max="8963" width="9.42578125" style="13" customWidth="1"/>
    <col min="8964" max="8964" width="6" style="13" customWidth="1"/>
    <col min="8965" max="8965" width="12.5703125" style="13" customWidth="1"/>
    <col min="8966" max="8966" width="18.28515625" style="13" customWidth="1"/>
    <col min="8967" max="8967" width="19.5703125" style="13" customWidth="1"/>
    <col min="8968" max="9216" width="10" style="13"/>
    <col min="9217" max="9217" width="10.5703125" style="13" customWidth="1"/>
    <col min="9218" max="9218" width="14.42578125" style="13" customWidth="1"/>
    <col min="9219" max="9219" width="9.42578125" style="13" customWidth="1"/>
    <col min="9220" max="9220" width="6" style="13" customWidth="1"/>
    <col min="9221" max="9221" width="12.5703125" style="13" customWidth="1"/>
    <col min="9222" max="9222" width="18.28515625" style="13" customWidth="1"/>
    <col min="9223" max="9223" width="19.5703125" style="13" customWidth="1"/>
    <col min="9224" max="9472" width="10" style="13"/>
    <col min="9473" max="9473" width="10.5703125" style="13" customWidth="1"/>
    <col min="9474" max="9474" width="14.42578125" style="13" customWidth="1"/>
    <col min="9475" max="9475" width="9.42578125" style="13" customWidth="1"/>
    <col min="9476" max="9476" width="6" style="13" customWidth="1"/>
    <col min="9477" max="9477" width="12.5703125" style="13" customWidth="1"/>
    <col min="9478" max="9478" width="18.28515625" style="13" customWidth="1"/>
    <col min="9479" max="9479" width="19.5703125" style="13" customWidth="1"/>
    <col min="9480" max="9728" width="10" style="13"/>
    <col min="9729" max="9729" width="10.5703125" style="13" customWidth="1"/>
    <col min="9730" max="9730" width="14.42578125" style="13" customWidth="1"/>
    <col min="9731" max="9731" width="9.42578125" style="13" customWidth="1"/>
    <col min="9732" max="9732" width="6" style="13" customWidth="1"/>
    <col min="9733" max="9733" width="12.5703125" style="13" customWidth="1"/>
    <col min="9734" max="9734" width="18.28515625" style="13" customWidth="1"/>
    <col min="9735" max="9735" width="19.5703125" style="13" customWidth="1"/>
    <col min="9736" max="9984" width="10" style="13"/>
    <col min="9985" max="9985" width="10.5703125" style="13" customWidth="1"/>
    <col min="9986" max="9986" width="14.42578125" style="13" customWidth="1"/>
    <col min="9987" max="9987" width="9.42578125" style="13" customWidth="1"/>
    <col min="9988" max="9988" width="6" style="13" customWidth="1"/>
    <col min="9989" max="9989" width="12.5703125" style="13" customWidth="1"/>
    <col min="9990" max="9990" width="18.28515625" style="13" customWidth="1"/>
    <col min="9991" max="9991" width="19.5703125" style="13" customWidth="1"/>
    <col min="9992" max="10240" width="10" style="13"/>
    <col min="10241" max="10241" width="10.5703125" style="13" customWidth="1"/>
    <col min="10242" max="10242" width="14.42578125" style="13" customWidth="1"/>
    <col min="10243" max="10243" width="9.42578125" style="13" customWidth="1"/>
    <col min="10244" max="10244" width="6" style="13" customWidth="1"/>
    <col min="10245" max="10245" width="12.5703125" style="13" customWidth="1"/>
    <col min="10246" max="10246" width="18.28515625" style="13" customWidth="1"/>
    <col min="10247" max="10247" width="19.5703125" style="13" customWidth="1"/>
    <col min="10248" max="10496" width="10" style="13"/>
    <col min="10497" max="10497" width="10.5703125" style="13" customWidth="1"/>
    <col min="10498" max="10498" width="14.42578125" style="13" customWidth="1"/>
    <col min="10499" max="10499" width="9.42578125" style="13" customWidth="1"/>
    <col min="10500" max="10500" width="6" style="13" customWidth="1"/>
    <col min="10501" max="10501" width="12.5703125" style="13" customWidth="1"/>
    <col min="10502" max="10502" width="18.28515625" style="13" customWidth="1"/>
    <col min="10503" max="10503" width="19.5703125" style="13" customWidth="1"/>
    <col min="10504" max="10752" width="10" style="13"/>
    <col min="10753" max="10753" width="10.5703125" style="13" customWidth="1"/>
    <col min="10754" max="10754" width="14.42578125" style="13" customWidth="1"/>
    <col min="10755" max="10755" width="9.42578125" style="13" customWidth="1"/>
    <col min="10756" max="10756" width="6" style="13" customWidth="1"/>
    <col min="10757" max="10757" width="12.5703125" style="13" customWidth="1"/>
    <col min="10758" max="10758" width="18.28515625" style="13" customWidth="1"/>
    <col min="10759" max="10759" width="19.5703125" style="13" customWidth="1"/>
    <col min="10760" max="11008" width="10" style="13"/>
    <col min="11009" max="11009" width="10.5703125" style="13" customWidth="1"/>
    <col min="11010" max="11010" width="14.42578125" style="13" customWidth="1"/>
    <col min="11011" max="11011" width="9.42578125" style="13" customWidth="1"/>
    <col min="11012" max="11012" width="6" style="13" customWidth="1"/>
    <col min="11013" max="11013" width="12.5703125" style="13" customWidth="1"/>
    <col min="11014" max="11014" width="18.28515625" style="13" customWidth="1"/>
    <col min="11015" max="11015" width="19.5703125" style="13" customWidth="1"/>
    <col min="11016" max="11264" width="10" style="13"/>
    <col min="11265" max="11265" width="10.5703125" style="13" customWidth="1"/>
    <col min="11266" max="11266" width="14.42578125" style="13" customWidth="1"/>
    <col min="11267" max="11267" width="9.42578125" style="13" customWidth="1"/>
    <col min="11268" max="11268" width="6" style="13" customWidth="1"/>
    <col min="11269" max="11269" width="12.5703125" style="13" customWidth="1"/>
    <col min="11270" max="11270" width="18.28515625" style="13" customWidth="1"/>
    <col min="11271" max="11271" width="19.5703125" style="13" customWidth="1"/>
    <col min="11272" max="11520" width="10" style="13"/>
    <col min="11521" max="11521" width="10.5703125" style="13" customWidth="1"/>
    <col min="11522" max="11522" width="14.42578125" style="13" customWidth="1"/>
    <col min="11523" max="11523" width="9.42578125" style="13" customWidth="1"/>
    <col min="11524" max="11524" width="6" style="13" customWidth="1"/>
    <col min="11525" max="11525" width="12.5703125" style="13" customWidth="1"/>
    <col min="11526" max="11526" width="18.28515625" style="13" customWidth="1"/>
    <col min="11527" max="11527" width="19.5703125" style="13" customWidth="1"/>
    <col min="11528" max="11776" width="10" style="13"/>
    <col min="11777" max="11777" width="10.5703125" style="13" customWidth="1"/>
    <col min="11778" max="11778" width="14.42578125" style="13" customWidth="1"/>
    <col min="11779" max="11779" width="9.42578125" style="13" customWidth="1"/>
    <col min="11780" max="11780" width="6" style="13" customWidth="1"/>
    <col min="11781" max="11781" width="12.5703125" style="13" customWidth="1"/>
    <col min="11782" max="11782" width="18.28515625" style="13" customWidth="1"/>
    <col min="11783" max="11783" width="19.5703125" style="13" customWidth="1"/>
    <col min="11784" max="12032" width="10" style="13"/>
    <col min="12033" max="12033" width="10.5703125" style="13" customWidth="1"/>
    <col min="12034" max="12034" width="14.42578125" style="13" customWidth="1"/>
    <col min="12035" max="12035" width="9.42578125" style="13" customWidth="1"/>
    <col min="12036" max="12036" width="6" style="13" customWidth="1"/>
    <col min="12037" max="12037" width="12.5703125" style="13" customWidth="1"/>
    <col min="12038" max="12038" width="18.28515625" style="13" customWidth="1"/>
    <col min="12039" max="12039" width="19.5703125" style="13" customWidth="1"/>
    <col min="12040" max="12288" width="10" style="13"/>
    <col min="12289" max="12289" width="10.5703125" style="13" customWidth="1"/>
    <col min="12290" max="12290" width="14.42578125" style="13" customWidth="1"/>
    <col min="12291" max="12291" width="9.42578125" style="13" customWidth="1"/>
    <col min="12292" max="12292" width="6" style="13" customWidth="1"/>
    <col min="12293" max="12293" width="12.5703125" style="13" customWidth="1"/>
    <col min="12294" max="12294" width="18.28515625" style="13" customWidth="1"/>
    <col min="12295" max="12295" width="19.5703125" style="13" customWidth="1"/>
    <col min="12296" max="12544" width="10" style="13"/>
    <col min="12545" max="12545" width="10.5703125" style="13" customWidth="1"/>
    <col min="12546" max="12546" width="14.42578125" style="13" customWidth="1"/>
    <col min="12547" max="12547" width="9.42578125" style="13" customWidth="1"/>
    <col min="12548" max="12548" width="6" style="13" customWidth="1"/>
    <col min="12549" max="12549" width="12.5703125" style="13" customWidth="1"/>
    <col min="12550" max="12550" width="18.28515625" style="13" customWidth="1"/>
    <col min="12551" max="12551" width="19.5703125" style="13" customWidth="1"/>
    <col min="12552" max="12800" width="10" style="13"/>
    <col min="12801" max="12801" width="10.5703125" style="13" customWidth="1"/>
    <col min="12802" max="12802" width="14.42578125" style="13" customWidth="1"/>
    <col min="12803" max="12803" width="9.42578125" style="13" customWidth="1"/>
    <col min="12804" max="12804" width="6" style="13" customWidth="1"/>
    <col min="12805" max="12805" width="12.5703125" style="13" customWidth="1"/>
    <col min="12806" max="12806" width="18.28515625" style="13" customWidth="1"/>
    <col min="12807" max="12807" width="19.5703125" style="13" customWidth="1"/>
    <col min="12808" max="13056" width="10" style="13"/>
    <col min="13057" max="13057" width="10.5703125" style="13" customWidth="1"/>
    <col min="13058" max="13058" width="14.42578125" style="13" customWidth="1"/>
    <col min="13059" max="13059" width="9.42578125" style="13" customWidth="1"/>
    <col min="13060" max="13060" width="6" style="13" customWidth="1"/>
    <col min="13061" max="13061" width="12.5703125" style="13" customWidth="1"/>
    <col min="13062" max="13062" width="18.28515625" style="13" customWidth="1"/>
    <col min="13063" max="13063" width="19.5703125" style="13" customWidth="1"/>
    <col min="13064" max="13312" width="10" style="13"/>
    <col min="13313" max="13313" width="10.5703125" style="13" customWidth="1"/>
    <col min="13314" max="13314" width="14.42578125" style="13" customWidth="1"/>
    <col min="13315" max="13315" width="9.42578125" style="13" customWidth="1"/>
    <col min="13316" max="13316" width="6" style="13" customWidth="1"/>
    <col min="13317" max="13317" width="12.5703125" style="13" customWidth="1"/>
    <col min="13318" max="13318" width="18.28515625" style="13" customWidth="1"/>
    <col min="13319" max="13319" width="19.5703125" style="13" customWidth="1"/>
    <col min="13320" max="13568" width="10" style="13"/>
    <col min="13569" max="13569" width="10.5703125" style="13" customWidth="1"/>
    <col min="13570" max="13570" width="14.42578125" style="13" customWidth="1"/>
    <col min="13571" max="13571" width="9.42578125" style="13" customWidth="1"/>
    <col min="13572" max="13572" width="6" style="13" customWidth="1"/>
    <col min="13573" max="13573" width="12.5703125" style="13" customWidth="1"/>
    <col min="13574" max="13574" width="18.28515625" style="13" customWidth="1"/>
    <col min="13575" max="13575" width="19.5703125" style="13" customWidth="1"/>
    <col min="13576" max="13824" width="10" style="13"/>
    <col min="13825" max="13825" width="10.5703125" style="13" customWidth="1"/>
    <col min="13826" max="13826" width="14.42578125" style="13" customWidth="1"/>
    <col min="13827" max="13827" width="9.42578125" style="13" customWidth="1"/>
    <col min="13828" max="13828" width="6" style="13" customWidth="1"/>
    <col min="13829" max="13829" width="12.5703125" style="13" customWidth="1"/>
    <col min="13830" max="13830" width="18.28515625" style="13" customWidth="1"/>
    <col min="13831" max="13831" width="19.5703125" style="13" customWidth="1"/>
    <col min="13832" max="14080" width="10" style="13"/>
    <col min="14081" max="14081" width="10.5703125" style="13" customWidth="1"/>
    <col min="14082" max="14082" width="14.42578125" style="13" customWidth="1"/>
    <col min="14083" max="14083" width="9.42578125" style="13" customWidth="1"/>
    <col min="14084" max="14084" width="6" style="13" customWidth="1"/>
    <col min="14085" max="14085" width="12.5703125" style="13" customWidth="1"/>
    <col min="14086" max="14086" width="18.28515625" style="13" customWidth="1"/>
    <col min="14087" max="14087" width="19.5703125" style="13" customWidth="1"/>
    <col min="14088" max="14336" width="10" style="13"/>
    <col min="14337" max="14337" width="10.5703125" style="13" customWidth="1"/>
    <col min="14338" max="14338" width="14.42578125" style="13" customWidth="1"/>
    <col min="14339" max="14339" width="9.42578125" style="13" customWidth="1"/>
    <col min="14340" max="14340" width="6" style="13" customWidth="1"/>
    <col min="14341" max="14341" width="12.5703125" style="13" customWidth="1"/>
    <col min="14342" max="14342" width="18.28515625" style="13" customWidth="1"/>
    <col min="14343" max="14343" width="19.5703125" style="13" customWidth="1"/>
    <col min="14344" max="14592" width="10" style="13"/>
    <col min="14593" max="14593" width="10.5703125" style="13" customWidth="1"/>
    <col min="14594" max="14594" width="14.42578125" style="13" customWidth="1"/>
    <col min="14595" max="14595" width="9.42578125" style="13" customWidth="1"/>
    <col min="14596" max="14596" width="6" style="13" customWidth="1"/>
    <col min="14597" max="14597" width="12.5703125" style="13" customWidth="1"/>
    <col min="14598" max="14598" width="18.28515625" style="13" customWidth="1"/>
    <col min="14599" max="14599" width="19.5703125" style="13" customWidth="1"/>
    <col min="14600" max="14848" width="10" style="13"/>
    <col min="14849" max="14849" width="10.5703125" style="13" customWidth="1"/>
    <col min="14850" max="14850" width="14.42578125" style="13" customWidth="1"/>
    <col min="14851" max="14851" width="9.42578125" style="13" customWidth="1"/>
    <col min="14852" max="14852" width="6" style="13" customWidth="1"/>
    <col min="14853" max="14853" width="12.5703125" style="13" customWidth="1"/>
    <col min="14854" max="14854" width="18.28515625" style="13" customWidth="1"/>
    <col min="14855" max="14855" width="19.5703125" style="13" customWidth="1"/>
    <col min="14856" max="15104" width="10" style="13"/>
    <col min="15105" max="15105" width="10.5703125" style="13" customWidth="1"/>
    <col min="15106" max="15106" width="14.42578125" style="13" customWidth="1"/>
    <col min="15107" max="15107" width="9.42578125" style="13" customWidth="1"/>
    <col min="15108" max="15108" width="6" style="13" customWidth="1"/>
    <col min="15109" max="15109" width="12.5703125" style="13" customWidth="1"/>
    <col min="15110" max="15110" width="18.28515625" style="13" customWidth="1"/>
    <col min="15111" max="15111" width="19.5703125" style="13" customWidth="1"/>
    <col min="15112" max="15360" width="10" style="13"/>
    <col min="15361" max="15361" width="10.5703125" style="13" customWidth="1"/>
    <col min="15362" max="15362" width="14.42578125" style="13" customWidth="1"/>
    <col min="15363" max="15363" width="9.42578125" style="13" customWidth="1"/>
    <col min="15364" max="15364" width="6" style="13" customWidth="1"/>
    <col min="15365" max="15365" width="12.5703125" style="13" customWidth="1"/>
    <col min="15366" max="15366" width="18.28515625" style="13" customWidth="1"/>
    <col min="15367" max="15367" width="19.5703125" style="13" customWidth="1"/>
    <col min="15368" max="15616" width="10" style="13"/>
    <col min="15617" max="15617" width="10.5703125" style="13" customWidth="1"/>
    <col min="15618" max="15618" width="14.42578125" style="13" customWidth="1"/>
    <col min="15619" max="15619" width="9.42578125" style="13" customWidth="1"/>
    <col min="15620" max="15620" width="6" style="13" customWidth="1"/>
    <col min="15621" max="15621" width="12.5703125" style="13" customWidth="1"/>
    <col min="15622" max="15622" width="18.28515625" style="13" customWidth="1"/>
    <col min="15623" max="15623" width="19.5703125" style="13" customWidth="1"/>
    <col min="15624" max="15872" width="10" style="13"/>
    <col min="15873" max="15873" width="10.5703125" style="13" customWidth="1"/>
    <col min="15874" max="15874" width="14.42578125" style="13" customWidth="1"/>
    <col min="15875" max="15875" width="9.42578125" style="13" customWidth="1"/>
    <col min="15876" max="15876" width="6" style="13" customWidth="1"/>
    <col min="15877" max="15877" width="12.5703125" style="13" customWidth="1"/>
    <col min="15878" max="15878" width="18.28515625" style="13" customWidth="1"/>
    <col min="15879" max="15879" width="19.5703125" style="13" customWidth="1"/>
    <col min="15880" max="16128" width="10" style="13"/>
    <col min="16129" max="16129" width="10.5703125" style="13" customWidth="1"/>
    <col min="16130" max="16130" width="14.42578125" style="13" customWidth="1"/>
    <col min="16131" max="16131" width="9.42578125" style="13" customWidth="1"/>
    <col min="16132" max="16132" width="6" style="13" customWidth="1"/>
    <col min="16133" max="16133" width="12.5703125" style="13" customWidth="1"/>
    <col min="16134" max="16134" width="18.28515625" style="13" customWidth="1"/>
    <col min="16135" max="16135" width="19.5703125" style="13" customWidth="1"/>
    <col min="16136" max="16384" width="10" style="13"/>
  </cols>
  <sheetData>
    <row r="2" spans="1:7" ht="30">
      <c r="A2" s="362" t="s">
        <v>758</v>
      </c>
      <c r="B2" s="362"/>
      <c r="C2" s="362"/>
      <c r="D2" s="362"/>
      <c r="E2" s="362"/>
      <c r="F2" s="362"/>
      <c r="G2" s="362"/>
    </row>
    <row r="4" spans="1:7" ht="21" customHeight="1" thickBot="1">
      <c r="A4" s="153" t="s">
        <v>729</v>
      </c>
      <c r="B4" s="153" t="s">
        <v>730</v>
      </c>
      <c r="C4" s="153" t="s">
        <v>731</v>
      </c>
      <c r="D4" s="153" t="s">
        <v>732</v>
      </c>
      <c r="E4" s="153" t="s">
        <v>56</v>
      </c>
      <c r="F4" s="153" t="s">
        <v>57</v>
      </c>
      <c r="G4" s="153" t="s">
        <v>58</v>
      </c>
    </row>
    <row r="5" spans="1:7" ht="21" customHeight="1" thickTop="1">
      <c r="A5" s="14"/>
      <c r="B5" s="15" t="s">
        <v>59</v>
      </c>
      <c r="C5" s="16">
        <v>12000</v>
      </c>
      <c r="D5" s="16">
        <v>50</v>
      </c>
      <c r="E5" s="17"/>
      <c r="F5" s="18"/>
      <c r="G5" s="19"/>
    </row>
    <row r="6" spans="1:7" ht="21" customHeight="1">
      <c r="A6" s="20"/>
      <c r="B6" s="21" t="s">
        <v>60</v>
      </c>
      <c r="C6" s="22">
        <v>13000</v>
      </c>
      <c r="D6" s="22">
        <v>70</v>
      </c>
      <c r="E6" s="17"/>
      <c r="F6" s="18"/>
      <c r="G6" s="19"/>
    </row>
    <row r="7" spans="1:7" ht="21" customHeight="1">
      <c r="A7" s="20"/>
      <c r="B7" s="21" t="s">
        <v>61</v>
      </c>
      <c r="C7" s="22">
        <v>15000</v>
      </c>
      <c r="D7" s="22">
        <v>90</v>
      </c>
      <c r="E7" s="17"/>
      <c r="F7" s="18"/>
      <c r="G7" s="19"/>
    </row>
    <row r="8" spans="1:7" ht="21" customHeight="1">
      <c r="A8" s="20"/>
      <c r="B8" s="21" t="s">
        <v>62</v>
      </c>
      <c r="C8" s="22">
        <v>15000</v>
      </c>
      <c r="D8" s="22">
        <v>75</v>
      </c>
      <c r="E8" s="17"/>
      <c r="F8" s="18"/>
      <c r="G8" s="19"/>
    </row>
    <row r="9" spans="1:7" ht="21" customHeight="1">
      <c r="A9" s="20"/>
      <c r="B9" s="21" t="s">
        <v>63</v>
      </c>
      <c r="C9" s="22">
        <v>14000</v>
      </c>
      <c r="D9" s="22">
        <v>60</v>
      </c>
      <c r="E9" s="17"/>
      <c r="F9" s="18"/>
      <c r="G9" s="19"/>
    </row>
    <row r="10" spans="1:7" ht="19.5" customHeight="1">
      <c r="B10" s="23"/>
      <c r="C10" s="24"/>
      <c r="D10" s="24"/>
      <c r="E10" s="24"/>
      <c r="F10" s="25"/>
      <c r="G10" s="25"/>
    </row>
    <row r="11" spans="1:7" ht="19.5" customHeight="1">
      <c r="B11" s="153" t="s">
        <v>733</v>
      </c>
      <c r="C11" s="26">
        <v>0.2</v>
      </c>
      <c r="D11" s="24"/>
      <c r="E11" s="27" t="s">
        <v>64</v>
      </c>
      <c r="F11" s="25"/>
      <c r="G11" s="25"/>
    </row>
    <row r="12" spans="1:7" ht="18" customHeight="1">
      <c r="E12" s="28" t="s">
        <v>65</v>
      </c>
      <c r="F12" s="29"/>
      <c r="G12" s="30"/>
    </row>
    <row r="13" spans="1:7" s="31" customFormat="1"/>
    <row r="15" spans="1:7">
      <c r="B15" s="31" t="s">
        <v>66</v>
      </c>
    </row>
    <row r="16" spans="1:7">
      <c r="B16" s="31" t="s">
        <v>67</v>
      </c>
    </row>
    <row r="17" spans="2:2">
      <c r="B17" s="31"/>
    </row>
  </sheetData>
  <mergeCells count="1">
    <mergeCell ref="A2:G2"/>
  </mergeCells>
  <phoneticPr fontId="4" type="noConversion"/>
  <pageMargins left="0.75" right="0.75" top="1" bottom="1" header="0.5" footer="0.5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29"/>
  <sheetViews>
    <sheetView showGridLines="0" zoomScale="115" zoomScaleNormal="115" workbookViewId="0">
      <selection activeCell="I18" sqref="I18"/>
    </sheetView>
  </sheetViews>
  <sheetFormatPr baseColWidth="10" defaultColWidth="9" defaultRowHeight="17"/>
  <cols>
    <col min="1" max="3" width="10.85546875" style="161" customWidth="1"/>
    <col min="4" max="4" width="8.140625" style="162" customWidth="1"/>
    <col min="5" max="5" width="8.140625" style="163" customWidth="1"/>
    <col min="6" max="6" width="8.140625" style="164" customWidth="1"/>
    <col min="7" max="7" width="8.140625" style="165" customWidth="1"/>
    <col min="8" max="8" width="8.140625" style="166" customWidth="1"/>
    <col min="9" max="10" width="8.140625" style="165" customWidth="1"/>
    <col min="11" max="11" width="8.140625" style="162" customWidth="1"/>
    <col min="12" max="12" width="8.140625" style="167" customWidth="1"/>
    <col min="13" max="13" width="8.140625" style="164" customWidth="1"/>
    <col min="14" max="14" width="8.140625" style="165" customWidth="1"/>
    <col min="15" max="15" width="8.140625" style="166" customWidth="1"/>
    <col min="16" max="16" width="8.5703125" style="161" customWidth="1"/>
    <col min="17" max="17" width="5.42578125" style="161" customWidth="1"/>
    <col min="18" max="16384" width="9" style="161"/>
  </cols>
  <sheetData>
    <row r="1" spans="1:16" ht="35">
      <c r="A1" s="160"/>
      <c r="B1" s="379" t="s">
        <v>890</v>
      </c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</row>
    <row r="2" spans="1:16" ht="18" thickBot="1"/>
    <row r="3" spans="1:16" ht="18" thickBot="1">
      <c r="A3" s="168" t="s">
        <v>671</v>
      </c>
      <c r="B3" s="168" t="s">
        <v>672</v>
      </c>
      <c r="C3" s="169" t="s">
        <v>673</v>
      </c>
      <c r="D3" s="170" t="s">
        <v>674</v>
      </c>
      <c r="E3" s="170" t="s">
        <v>675</v>
      </c>
      <c r="F3" s="170" t="s">
        <v>676</v>
      </c>
      <c r="G3" s="170" t="s">
        <v>677</v>
      </c>
      <c r="H3" s="170" t="s">
        <v>235</v>
      </c>
      <c r="I3" s="170" t="s">
        <v>236</v>
      </c>
      <c r="J3" s="170" t="s">
        <v>678</v>
      </c>
      <c r="K3" s="170" t="s">
        <v>225</v>
      </c>
      <c r="L3" s="170" t="s">
        <v>226</v>
      </c>
      <c r="M3" s="170" t="s">
        <v>679</v>
      </c>
      <c r="N3" s="170" t="s">
        <v>238</v>
      </c>
      <c r="O3" s="171" t="s">
        <v>239</v>
      </c>
      <c r="P3" s="172" t="s">
        <v>680</v>
      </c>
    </row>
    <row r="4" spans="1:16">
      <c r="A4" s="373" t="s">
        <v>681</v>
      </c>
      <c r="B4" s="376" t="s">
        <v>682</v>
      </c>
      <c r="C4" s="173" t="s">
        <v>683</v>
      </c>
      <c r="D4" s="174">
        <v>0</v>
      </c>
      <c r="E4" s="174">
        <v>1</v>
      </c>
      <c r="F4" s="174">
        <v>0</v>
      </c>
      <c r="G4" s="174">
        <v>0</v>
      </c>
      <c r="H4" s="174">
        <v>1</v>
      </c>
      <c r="I4" s="174">
        <v>0</v>
      </c>
      <c r="J4" s="174">
        <v>0</v>
      </c>
      <c r="K4" s="174">
        <v>0</v>
      </c>
      <c r="L4" s="174">
        <v>0</v>
      </c>
      <c r="M4" s="174">
        <v>0</v>
      </c>
      <c r="N4" s="174">
        <v>0</v>
      </c>
      <c r="O4" s="175">
        <v>0</v>
      </c>
      <c r="P4" s="176">
        <f t="shared" ref="P4:P67" si="0">SUM(D4:O4)</f>
        <v>2</v>
      </c>
    </row>
    <row r="5" spans="1:16">
      <c r="A5" s="374"/>
      <c r="B5" s="370"/>
      <c r="C5" s="177" t="s">
        <v>684</v>
      </c>
      <c r="D5" s="178">
        <v>0</v>
      </c>
      <c r="E5" s="179">
        <v>0</v>
      </c>
      <c r="F5" s="179">
        <v>0</v>
      </c>
      <c r="G5" s="179">
        <v>0</v>
      </c>
      <c r="H5" s="179">
        <v>0</v>
      </c>
      <c r="I5" s="179">
        <v>1</v>
      </c>
      <c r="J5" s="179">
        <v>0</v>
      </c>
      <c r="K5" s="179">
        <v>0</v>
      </c>
      <c r="L5" s="179">
        <v>0</v>
      </c>
      <c r="M5" s="179">
        <v>0</v>
      </c>
      <c r="N5" s="179">
        <v>0</v>
      </c>
      <c r="O5" s="180">
        <v>0</v>
      </c>
      <c r="P5" s="181">
        <f t="shared" si="0"/>
        <v>1</v>
      </c>
    </row>
    <row r="6" spans="1:16">
      <c r="A6" s="374"/>
      <c r="B6" s="370"/>
      <c r="C6" s="177" t="s">
        <v>685</v>
      </c>
      <c r="D6" s="178">
        <v>0</v>
      </c>
      <c r="E6" s="179">
        <v>0</v>
      </c>
      <c r="F6" s="179">
        <v>1</v>
      </c>
      <c r="G6" s="179">
        <v>3</v>
      </c>
      <c r="H6" s="179">
        <v>0</v>
      </c>
      <c r="I6" s="179">
        <v>0</v>
      </c>
      <c r="J6" s="179">
        <v>0</v>
      </c>
      <c r="K6" s="179">
        <v>2</v>
      </c>
      <c r="L6" s="179">
        <v>1</v>
      </c>
      <c r="M6" s="179">
        <v>0</v>
      </c>
      <c r="N6" s="179">
        <v>1</v>
      </c>
      <c r="O6" s="180">
        <v>1</v>
      </c>
      <c r="P6" s="181">
        <f t="shared" si="0"/>
        <v>9</v>
      </c>
    </row>
    <row r="7" spans="1:16">
      <c r="A7" s="374"/>
      <c r="B7" s="371"/>
      <c r="C7" s="182" t="s">
        <v>686</v>
      </c>
      <c r="D7" s="183">
        <v>0</v>
      </c>
      <c r="E7" s="184">
        <v>0</v>
      </c>
      <c r="F7" s="184">
        <v>0</v>
      </c>
      <c r="G7" s="184">
        <v>0</v>
      </c>
      <c r="H7" s="184">
        <v>0</v>
      </c>
      <c r="I7" s="184">
        <v>0</v>
      </c>
      <c r="J7" s="184">
        <v>0</v>
      </c>
      <c r="K7" s="184">
        <v>0</v>
      </c>
      <c r="L7" s="184">
        <v>0</v>
      </c>
      <c r="M7" s="184">
        <v>0</v>
      </c>
      <c r="N7" s="184">
        <v>0</v>
      </c>
      <c r="O7" s="185">
        <v>0</v>
      </c>
      <c r="P7" s="186">
        <f t="shared" si="0"/>
        <v>0</v>
      </c>
    </row>
    <row r="8" spans="1:16">
      <c r="A8" s="374"/>
      <c r="B8" s="369" t="s">
        <v>687</v>
      </c>
      <c r="C8" s="187" t="s">
        <v>683</v>
      </c>
      <c r="D8" s="188">
        <v>3</v>
      </c>
      <c r="E8" s="188">
        <v>0</v>
      </c>
      <c r="F8" s="188">
        <v>0</v>
      </c>
      <c r="G8" s="188">
        <v>0</v>
      </c>
      <c r="H8" s="188">
        <v>0</v>
      </c>
      <c r="I8" s="188">
        <v>0</v>
      </c>
      <c r="J8" s="188">
        <v>0</v>
      </c>
      <c r="K8" s="188">
        <v>1</v>
      </c>
      <c r="L8" s="188">
        <v>0</v>
      </c>
      <c r="M8" s="188">
        <v>0</v>
      </c>
      <c r="N8" s="188">
        <v>0</v>
      </c>
      <c r="O8" s="189">
        <v>0</v>
      </c>
      <c r="P8" s="190">
        <f t="shared" si="0"/>
        <v>4</v>
      </c>
    </row>
    <row r="9" spans="1:16">
      <c r="A9" s="374"/>
      <c r="B9" s="370"/>
      <c r="C9" s="177" t="s">
        <v>684</v>
      </c>
      <c r="D9" s="178">
        <v>0</v>
      </c>
      <c r="E9" s="179">
        <v>0</v>
      </c>
      <c r="F9" s="179">
        <v>2</v>
      </c>
      <c r="G9" s="179">
        <v>0</v>
      </c>
      <c r="H9" s="179">
        <v>0</v>
      </c>
      <c r="I9" s="179">
        <v>0</v>
      </c>
      <c r="J9" s="179">
        <v>0</v>
      </c>
      <c r="K9" s="179">
        <v>0</v>
      </c>
      <c r="L9" s="179">
        <v>1</v>
      </c>
      <c r="M9" s="179">
        <v>1</v>
      </c>
      <c r="N9" s="179">
        <v>0</v>
      </c>
      <c r="O9" s="180">
        <v>0</v>
      </c>
      <c r="P9" s="181">
        <f t="shared" si="0"/>
        <v>4</v>
      </c>
    </row>
    <row r="10" spans="1:16">
      <c r="A10" s="374"/>
      <c r="B10" s="370"/>
      <c r="C10" s="177" t="s">
        <v>685</v>
      </c>
      <c r="D10" s="178">
        <v>0</v>
      </c>
      <c r="E10" s="179">
        <v>1</v>
      </c>
      <c r="F10" s="179">
        <v>0</v>
      </c>
      <c r="G10" s="179">
        <v>1</v>
      </c>
      <c r="H10" s="179">
        <v>0</v>
      </c>
      <c r="I10" s="179">
        <v>1</v>
      </c>
      <c r="J10" s="179">
        <v>2</v>
      </c>
      <c r="K10" s="179">
        <v>0</v>
      </c>
      <c r="L10" s="179">
        <v>0</v>
      </c>
      <c r="M10" s="179">
        <v>0</v>
      </c>
      <c r="N10" s="179">
        <v>0</v>
      </c>
      <c r="O10" s="180">
        <v>1</v>
      </c>
      <c r="P10" s="181">
        <f t="shared" si="0"/>
        <v>6</v>
      </c>
    </row>
    <row r="11" spans="1:16">
      <c r="A11" s="374"/>
      <c r="B11" s="371"/>
      <c r="C11" s="182" t="s">
        <v>686</v>
      </c>
      <c r="D11" s="183">
        <v>0</v>
      </c>
      <c r="E11" s="184">
        <v>0</v>
      </c>
      <c r="F11" s="184">
        <v>0</v>
      </c>
      <c r="G11" s="184">
        <v>0</v>
      </c>
      <c r="H11" s="184">
        <v>0</v>
      </c>
      <c r="I11" s="184">
        <v>0</v>
      </c>
      <c r="J11" s="184">
        <v>0</v>
      </c>
      <c r="K11" s="184">
        <v>0</v>
      </c>
      <c r="L11" s="184">
        <v>0</v>
      </c>
      <c r="M11" s="184">
        <v>0</v>
      </c>
      <c r="N11" s="184">
        <v>0</v>
      </c>
      <c r="O11" s="185">
        <v>0</v>
      </c>
      <c r="P11" s="186">
        <f t="shared" si="0"/>
        <v>0</v>
      </c>
    </row>
    <row r="12" spans="1:16">
      <c r="A12" s="374"/>
      <c r="B12" s="369" t="s">
        <v>688</v>
      </c>
      <c r="C12" s="191" t="s">
        <v>683</v>
      </c>
      <c r="D12" s="192">
        <v>0</v>
      </c>
      <c r="E12" s="192">
        <v>0</v>
      </c>
      <c r="F12" s="192">
        <v>1</v>
      </c>
      <c r="G12" s="192">
        <v>0</v>
      </c>
      <c r="H12" s="192">
        <v>0</v>
      </c>
      <c r="I12" s="192">
        <v>0</v>
      </c>
      <c r="J12" s="192">
        <v>0</v>
      </c>
      <c r="K12" s="192">
        <v>0</v>
      </c>
      <c r="L12" s="192">
        <v>0</v>
      </c>
      <c r="M12" s="192">
        <v>0</v>
      </c>
      <c r="N12" s="192">
        <v>0</v>
      </c>
      <c r="O12" s="193">
        <v>0</v>
      </c>
      <c r="P12" s="194">
        <f t="shared" si="0"/>
        <v>1</v>
      </c>
    </row>
    <row r="13" spans="1:16">
      <c r="A13" s="374"/>
      <c r="B13" s="370"/>
      <c r="C13" s="177" t="s">
        <v>684</v>
      </c>
      <c r="D13" s="178">
        <v>0</v>
      </c>
      <c r="E13" s="179">
        <v>0</v>
      </c>
      <c r="F13" s="179">
        <v>0</v>
      </c>
      <c r="G13" s="179">
        <v>0</v>
      </c>
      <c r="H13" s="179">
        <v>0</v>
      </c>
      <c r="I13" s="179">
        <v>0</v>
      </c>
      <c r="J13" s="179">
        <v>1</v>
      </c>
      <c r="K13" s="179">
        <v>0</v>
      </c>
      <c r="L13" s="179">
        <v>0</v>
      </c>
      <c r="M13" s="179">
        <v>0</v>
      </c>
      <c r="N13" s="179">
        <v>0</v>
      </c>
      <c r="O13" s="180">
        <v>0</v>
      </c>
      <c r="P13" s="181">
        <f t="shared" si="0"/>
        <v>1</v>
      </c>
    </row>
    <row r="14" spans="1:16">
      <c r="A14" s="374"/>
      <c r="B14" s="370"/>
      <c r="C14" s="177" t="s">
        <v>685</v>
      </c>
      <c r="D14" s="178">
        <v>1</v>
      </c>
      <c r="E14" s="179">
        <v>0</v>
      </c>
      <c r="F14" s="179">
        <v>0</v>
      </c>
      <c r="G14" s="179">
        <v>0</v>
      </c>
      <c r="H14" s="179">
        <v>1</v>
      </c>
      <c r="I14" s="179">
        <v>0</v>
      </c>
      <c r="J14" s="179">
        <v>0</v>
      </c>
      <c r="K14" s="179">
        <v>2</v>
      </c>
      <c r="L14" s="179">
        <v>0</v>
      </c>
      <c r="M14" s="179">
        <v>1</v>
      </c>
      <c r="N14" s="179">
        <v>3</v>
      </c>
      <c r="O14" s="180">
        <v>0</v>
      </c>
      <c r="P14" s="181">
        <f t="shared" si="0"/>
        <v>8</v>
      </c>
    </row>
    <row r="15" spans="1:16">
      <c r="A15" s="374"/>
      <c r="B15" s="371"/>
      <c r="C15" s="182" t="s">
        <v>686</v>
      </c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>
        <v>0</v>
      </c>
      <c r="K15" s="184">
        <v>0</v>
      </c>
      <c r="L15" s="184">
        <v>0</v>
      </c>
      <c r="M15" s="184">
        <v>0</v>
      </c>
      <c r="N15" s="184">
        <v>0</v>
      </c>
      <c r="O15" s="185">
        <v>0</v>
      </c>
      <c r="P15" s="186">
        <f t="shared" si="0"/>
        <v>0</v>
      </c>
    </row>
    <row r="16" spans="1:16">
      <c r="A16" s="374"/>
      <c r="B16" s="370" t="s">
        <v>689</v>
      </c>
      <c r="C16" s="187" t="s">
        <v>683</v>
      </c>
      <c r="D16" s="188">
        <v>3</v>
      </c>
      <c r="E16" s="188">
        <v>2</v>
      </c>
      <c r="F16" s="188">
        <v>0</v>
      </c>
      <c r="G16" s="188">
        <v>2</v>
      </c>
      <c r="H16" s="188">
        <v>0</v>
      </c>
      <c r="I16" s="188">
        <v>1</v>
      </c>
      <c r="J16" s="188">
        <v>2</v>
      </c>
      <c r="K16" s="188">
        <v>0</v>
      </c>
      <c r="L16" s="188">
        <v>2</v>
      </c>
      <c r="M16" s="188">
        <v>3</v>
      </c>
      <c r="N16" s="188">
        <v>1</v>
      </c>
      <c r="O16" s="189">
        <v>0</v>
      </c>
      <c r="P16" s="190">
        <f t="shared" si="0"/>
        <v>16</v>
      </c>
    </row>
    <row r="17" spans="1:16">
      <c r="A17" s="374"/>
      <c r="B17" s="370"/>
      <c r="C17" s="177" t="s">
        <v>684</v>
      </c>
      <c r="D17" s="178">
        <v>0</v>
      </c>
      <c r="E17" s="179">
        <v>0</v>
      </c>
      <c r="F17" s="179">
        <v>0</v>
      </c>
      <c r="G17" s="179">
        <v>1</v>
      </c>
      <c r="H17" s="179">
        <v>2</v>
      </c>
      <c r="I17" s="179">
        <v>2</v>
      </c>
      <c r="J17" s="179">
        <v>3</v>
      </c>
      <c r="K17" s="179">
        <v>0</v>
      </c>
      <c r="L17" s="179">
        <v>0</v>
      </c>
      <c r="M17" s="179">
        <v>0</v>
      </c>
      <c r="N17" s="179">
        <v>0</v>
      </c>
      <c r="O17" s="180">
        <v>1</v>
      </c>
      <c r="P17" s="181">
        <f t="shared" si="0"/>
        <v>9</v>
      </c>
    </row>
    <row r="18" spans="1:16">
      <c r="A18" s="374"/>
      <c r="B18" s="370"/>
      <c r="C18" s="177" t="s">
        <v>685</v>
      </c>
      <c r="D18" s="178">
        <v>0</v>
      </c>
      <c r="E18" s="179">
        <v>0</v>
      </c>
      <c r="F18" s="179">
        <v>1</v>
      </c>
      <c r="G18" s="179">
        <v>1</v>
      </c>
      <c r="H18" s="179">
        <v>2</v>
      </c>
      <c r="I18" s="179">
        <v>2</v>
      </c>
      <c r="J18" s="179">
        <v>1</v>
      </c>
      <c r="K18" s="179">
        <v>1</v>
      </c>
      <c r="L18" s="179">
        <v>1</v>
      </c>
      <c r="M18" s="179">
        <v>2</v>
      </c>
      <c r="N18" s="179">
        <v>1</v>
      </c>
      <c r="O18" s="180">
        <v>0</v>
      </c>
      <c r="P18" s="181">
        <f t="shared" si="0"/>
        <v>12</v>
      </c>
    </row>
    <row r="19" spans="1:16">
      <c r="A19" s="374"/>
      <c r="B19" s="371"/>
      <c r="C19" s="182" t="s">
        <v>686</v>
      </c>
      <c r="D19" s="183">
        <v>0</v>
      </c>
      <c r="E19" s="184">
        <v>1</v>
      </c>
      <c r="F19" s="184">
        <v>1</v>
      </c>
      <c r="G19" s="184">
        <v>2</v>
      </c>
      <c r="H19" s="184">
        <v>2</v>
      </c>
      <c r="I19" s="184">
        <v>2</v>
      </c>
      <c r="J19" s="184">
        <v>0</v>
      </c>
      <c r="K19" s="184">
        <v>2</v>
      </c>
      <c r="L19" s="184">
        <v>0</v>
      </c>
      <c r="M19" s="184">
        <v>1</v>
      </c>
      <c r="N19" s="184">
        <v>0</v>
      </c>
      <c r="O19" s="185">
        <v>0</v>
      </c>
      <c r="P19" s="186">
        <f t="shared" si="0"/>
        <v>11</v>
      </c>
    </row>
    <row r="20" spans="1:16">
      <c r="A20" s="374"/>
      <c r="B20" s="369" t="s">
        <v>690</v>
      </c>
      <c r="C20" s="187" t="s">
        <v>683</v>
      </c>
      <c r="D20" s="188">
        <v>1</v>
      </c>
      <c r="E20" s="188">
        <v>1</v>
      </c>
      <c r="F20" s="188">
        <v>3</v>
      </c>
      <c r="G20" s="188">
        <v>1</v>
      </c>
      <c r="H20" s="188">
        <v>2</v>
      </c>
      <c r="I20" s="188">
        <v>1</v>
      </c>
      <c r="J20" s="188">
        <v>3</v>
      </c>
      <c r="K20" s="188">
        <v>0</v>
      </c>
      <c r="L20" s="188">
        <v>2</v>
      </c>
      <c r="M20" s="188">
        <v>0</v>
      </c>
      <c r="N20" s="188">
        <v>2</v>
      </c>
      <c r="O20" s="189">
        <v>3</v>
      </c>
      <c r="P20" s="190">
        <f t="shared" si="0"/>
        <v>19</v>
      </c>
    </row>
    <row r="21" spans="1:16">
      <c r="A21" s="374"/>
      <c r="B21" s="370"/>
      <c r="C21" s="177" t="s">
        <v>684</v>
      </c>
      <c r="D21" s="178">
        <v>0</v>
      </c>
      <c r="E21" s="179">
        <v>0</v>
      </c>
      <c r="F21" s="179">
        <v>0</v>
      </c>
      <c r="G21" s="179">
        <v>0</v>
      </c>
      <c r="H21" s="179">
        <v>1</v>
      </c>
      <c r="I21" s="179">
        <v>1</v>
      </c>
      <c r="J21" s="179">
        <v>0</v>
      </c>
      <c r="K21" s="179">
        <v>0</v>
      </c>
      <c r="L21" s="179">
        <v>0</v>
      </c>
      <c r="M21" s="179">
        <v>0</v>
      </c>
      <c r="N21" s="179">
        <v>0</v>
      </c>
      <c r="O21" s="180">
        <v>0</v>
      </c>
      <c r="P21" s="181">
        <f t="shared" si="0"/>
        <v>2</v>
      </c>
    </row>
    <row r="22" spans="1:16">
      <c r="A22" s="374"/>
      <c r="B22" s="370"/>
      <c r="C22" s="177" t="s">
        <v>685</v>
      </c>
      <c r="D22" s="178">
        <v>0</v>
      </c>
      <c r="E22" s="179">
        <v>2</v>
      </c>
      <c r="F22" s="179">
        <v>0</v>
      </c>
      <c r="G22" s="179">
        <v>0</v>
      </c>
      <c r="H22" s="179">
        <v>2</v>
      </c>
      <c r="I22" s="179">
        <v>1</v>
      </c>
      <c r="J22" s="179">
        <v>2</v>
      </c>
      <c r="K22" s="179">
        <v>2</v>
      </c>
      <c r="L22" s="179">
        <v>0</v>
      </c>
      <c r="M22" s="179">
        <v>3</v>
      </c>
      <c r="N22" s="179">
        <v>0</v>
      </c>
      <c r="O22" s="180">
        <v>0</v>
      </c>
      <c r="P22" s="181">
        <f t="shared" si="0"/>
        <v>12</v>
      </c>
    </row>
    <row r="23" spans="1:16" ht="18" thickBot="1">
      <c r="A23" s="378"/>
      <c r="B23" s="372"/>
      <c r="C23" s="195" t="s">
        <v>686</v>
      </c>
      <c r="D23" s="196">
        <v>1</v>
      </c>
      <c r="E23" s="197">
        <v>0</v>
      </c>
      <c r="F23" s="197">
        <v>0</v>
      </c>
      <c r="G23" s="197">
        <v>0</v>
      </c>
      <c r="H23" s="197">
        <v>0</v>
      </c>
      <c r="I23" s="197">
        <v>1</v>
      </c>
      <c r="J23" s="197">
        <v>0</v>
      </c>
      <c r="K23" s="197">
        <v>2</v>
      </c>
      <c r="L23" s="197">
        <v>0</v>
      </c>
      <c r="M23" s="197">
        <v>1</v>
      </c>
      <c r="N23" s="197">
        <v>0</v>
      </c>
      <c r="O23" s="198">
        <v>0</v>
      </c>
      <c r="P23" s="199">
        <f t="shared" si="0"/>
        <v>5</v>
      </c>
    </row>
    <row r="24" spans="1:16">
      <c r="A24" s="373" t="s">
        <v>691</v>
      </c>
      <c r="B24" s="376" t="s">
        <v>692</v>
      </c>
      <c r="C24" s="173" t="s">
        <v>683</v>
      </c>
      <c r="D24" s="174">
        <v>0</v>
      </c>
      <c r="E24" s="174">
        <v>3</v>
      </c>
      <c r="F24" s="174">
        <v>0</v>
      </c>
      <c r="G24" s="174">
        <v>0</v>
      </c>
      <c r="H24" s="174">
        <v>3</v>
      </c>
      <c r="I24" s="174">
        <v>0</v>
      </c>
      <c r="J24" s="174">
        <v>1</v>
      </c>
      <c r="K24" s="174">
        <v>2</v>
      </c>
      <c r="L24" s="174">
        <v>3</v>
      </c>
      <c r="M24" s="174">
        <v>2</v>
      </c>
      <c r="N24" s="174">
        <v>1</v>
      </c>
      <c r="O24" s="175">
        <v>0</v>
      </c>
      <c r="P24" s="176">
        <f t="shared" si="0"/>
        <v>15</v>
      </c>
    </row>
    <row r="25" spans="1:16">
      <c r="A25" s="374"/>
      <c r="B25" s="370"/>
      <c r="C25" s="177" t="s">
        <v>684</v>
      </c>
      <c r="D25" s="178">
        <v>0</v>
      </c>
      <c r="E25" s="179">
        <v>2</v>
      </c>
      <c r="F25" s="179">
        <v>2</v>
      </c>
      <c r="G25" s="179">
        <v>2</v>
      </c>
      <c r="H25" s="179">
        <v>2</v>
      </c>
      <c r="I25" s="179">
        <v>0</v>
      </c>
      <c r="J25" s="179">
        <v>2</v>
      </c>
      <c r="K25" s="179">
        <v>1</v>
      </c>
      <c r="L25" s="179">
        <v>0</v>
      </c>
      <c r="M25" s="179">
        <v>0</v>
      </c>
      <c r="N25" s="179">
        <v>0</v>
      </c>
      <c r="O25" s="180">
        <v>2</v>
      </c>
      <c r="P25" s="181">
        <f t="shared" si="0"/>
        <v>13</v>
      </c>
    </row>
    <row r="26" spans="1:16">
      <c r="A26" s="374"/>
      <c r="B26" s="370"/>
      <c r="C26" s="177" t="s">
        <v>685</v>
      </c>
      <c r="D26" s="178">
        <v>0</v>
      </c>
      <c r="E26" s="179">
        <v>0</v>
      </c>
      <c r="F26" s="179">
        <v>0</v>
      </c>
      <c r="G26" s="179">
        <v>1</v>
      </c>
      <c r="H26" s="179">
        <v>1</v>
      </c>
      <c r="I26" s="179">
        <v>0</v>
      </c>
      <c r="J26" s="179">
        <v>0</v>
      </c>
      <c r="K26" s="179">
        <v>0</v>
      </c>
      <c r="L26" s="179">
        <v>2</v>
      </c>
      <c r="M26" s="179">
        <v>2</v>
      </c>
      <c r="N26" s="179">
        <v>2</v>
      </c>
      <c r="O26" s="180">
        <v>1</v>
      </c>
      <c r="P26" s="181">
        <f t="shared" si="0"/>
        <v>9</v>
      </c>
    </row>
    <row r="27" spans="1:16">
      <c r="A27" s="374"/>
      <c r="B27" s="371"/>
      <c r="C27" s="182" t="s">
        <v>686</v>
      </c>
      <c r="D27" s="183">
        <v>0</v>
      </c>
      <c r="E27" s="184">
        <v>2</v>
      </c>
      <c r="F27" s="184">
        <v>3</v>
      </c>
      <c r="G27" s="184">
        <v>3</v>
      </c>
      <c r="H27" s="184">
        <v>2</v>
      </c>
      <c r="I27" s="184">
        <v>0</v>
      </c>
      <c r="J27" s="184">
        <v>0</v>
      </c>
      <c r="K27" s="184">
        <v>0</v>
      </c>
      <c r="L27" s="184">
        <v>1</v>
      </c>
      <c r="M27" s="184">
        <v>1</v>
      </c>
      <c r="N27" s="184">
        <v>2</v>
      </c>
      <c r="O27" s="185">
        <v>2</v>
      </c>
      <c r="P27" s="186">
        <f t="shared" si="0"/>
        <v>16</v>
      </c>
    </row>
    <row r="28" spans="1:16">
      <c r="A28" s="374"/>
      <c r="B28" s="369" t="s">
        <v>693</v>
      </c>
      <c r="C28" s="187" t="s">
        <v>683</v>
      </c>
      <c r="D28" s="188">
        <v>2</v>
      </c>
      <c r="E28" s="188">
        <v>1</v>
      </c>
      <c r="F28" s="188">
        <v>3</v>
      </c>
      <c r="G28" s="188">
        <v>0</v>
      </c>
      <c r="H28" s="188">
        <v>0</v>
      </c>
      <c r="I28" s="188">
        <v>2</v>
      </c>
      <c r="J28" s="188">
        <v>2</v>
      </c>
      <c r="K28" s="188">
        <v>2</v>
      </c>
      <c r="L28" s="188">
        <v>3</v>
      </c>
      <c r="M28" s="188">
        <v>0</v>
      </c>
      <c r="N28" s="188">
        <v>2</v>
      </c>
      <c r="O28" s="189">
        <v>3</v>
      </c>
      <c r="P28" s="190">
        <f t="shared" si="0"/>
        <v>20</v>
      </c>
    </row>
    <row r="29" spans="1:16">
      <c r="A29" s="374"/>
      <c r="B29" s="370"/>
      <c r="C29" s="177" t="s">
        <v>684</v>
      </c>
      <c r="D29" s="178">
        <v>0</v>
      </c>
      <c r="E29" s="179">
        <v>3</v>
      </c>
      <c r="F29" s="179">
        <v>1</v>
      </c>
      <c r="G29" s="179">
        <v>2</v>
      </c>
      <c r="H29" s="179">
        <v>2</v>
      </c>
      <c r="I29" s="179">
        <v>0</v>
      </c>
      <c r="J29" s="179">
        <v>1</v>
      </c>
      <c r="K29" s="179">
        <v>2</v>
      </c>
      <c r="L29" s="179">
        <v>0</v>
      </c>
      <c r="M29" s="179">
        <v>0</v>
      </c>
      <c r="N29" s="179">
        <v>3</v>
      </c>
      <c r="O29" s="180">
        <v>2</v>
      </c>
      <c r="P29" s="181">
        <f t="shared" si="0"/>
        <v>16</v>
      </c>
    </row>
    <row r="30" spans="1:16">
      <c r="A30" s="374"/>
      <c r="B30" s="370"/>
      <c r="C30" s="177" t="s">
        <v>685</v>
      </c>
      <c r="D30" s="178">
        <v>0</v>
      </c>
      <c r="E30" s="179">
        <v>3</v>
      </c>
      <c r="F30" s="179">
        <v>3</v>
      </c>
      <c r="G30" s="179">
        <v>3</v>
      </c>
      <c r="H30" s="179">
        <v>2</v>
      </c>
      <c r="I30" s="179">
        <v>1</v>
      </c>
      <c r="J30" s="179">
        <v>2</v>
      </c>
      <c r="K30" s="179">
        <v>2</v>
      </c>
      <c r="L30" s="179">
        <v>2</v>
      </c>
      <c r="M30" s="179">
        <v>1</v>
      </c>
      <c r="N30" s="179">
        <v>2</v>
      </c>
      <c r="O30" s="180">
        <v>1</v>
      </c>
      <c r="P30" s="181">
        <f t="shared" si="0"/>
        <v>22</v>
      </c>
    </row>
    <row r="31" spans="1:16">
      <c r="A31" s="374"/>
      <c r="B31" s="371"/>
      <c r="C31" s="182" t="s">
        <v>686</v>
      </c>
      <c r="D31" s="183">
        <v>3</v>
      </c>
      <c r="E31" s="184">
        <v>1</v>
      </c>
      <c r="F31" s="184">
        <v>0</v>
      </c>
      <c r="G31" s="184">
        <v>1</v>
      </c>
      <c r="H31" s="184">
        <v>3</v>
      </c>
      <c r="I31" s="184">
        <v>0</v>
      </c>
      <c r="J31" s="184">
        <v>1</v>
      </c>
      <c r="K31" s="184">
        <v>0</v>
      </c>
      <c r="L31" s="184">
        <v>3</v>
      </c>
      <c r="M31" s="184">
        <v>0</v>
      </c>
      <c r="N31" s="184">
        <v>0</v>
      </c>
      <c r="O31" s="185">
        <v>2</v>
      </c>
      <c r="P31" s="186">
        <f t="shared" si="0"/>
        <v>14</v>
      </c>
    </row>
    <row r="32" spans="1:16">
      <c r="A32" s="374"/>
      <c r="B32" s="369" t="s">
        <v>694</v>
      </c>
      <c r="C32" s="187" t="s">
        <v>683</v>
      </c>
      <c r="D32" s="188">
        <v>3</v>
      </c>
      <c r="E32" s="188">
        <v>2</v>
      </c>
      <c r="F32" s="188">
        <v>1</v>
      </c>
      <c r="G32" s="188">
        <v>0</v>
      </c>
      <c r="H32" s="188">
        <v>3</v>
      </c>
      <c r="I32" s="188">
        <v>0</v>
      </c>
      <c r="J32" s="188">
        <v>0</v>
      </c>
      <c r="K32" s="188">
        <v>1</v>
      </c>
      <c r="L32" s="188">
        <v>2</v>
      </c>
      <c r="M32" s="188">
        <v>3</v>
      </c>
      <c r="N32" s="188">
        <v>3</v>
      </c>
      <c r="O32" s="189">
        <v>3</v>
      </c>
      <c r="P32" s="190">
        <f t="shared" si="0"/>
        <v>21</v>
      </c>
    </row>
    <row r="33" spans="1:16">
      <c r="A33" s="374"/>
      <c r="B33" s="370"/>
      <c r="C33" s="177" t="s">
        <v>684</v>
      </c>
      <c r="D33" s="178">
        <v>1</v>
      </c>
      <c r="E33" s="179">
        <v>0</v>
      </c>
      <c r="F33" s="179">
        <v>1</v>
      </c>
      <c r="G33" s="179">
        <v>0</v>
      </c>
      <c r="H33" s="179">
        <v>1</v>
      </c>
      <c r="I33" s="179">
        <v>0</v>
      </c>
      <c r="J33" s="179">
        <v>2</v>
      </c>
      <c r="K33" s="179">
        <v>1</v>
      </c>
      <c r="L33" s="179">
        <v>0</v>
      </c>
      <c r="M33" s="179">
        <v>0</v>
      </c>
      <c r="N33" s="179">
        <v>1</v>
      </c>
      <c r="O33" s="180">
        <v>1</v>
      </c>
      <c r="P33" s="181">
        <f t="shared" si="0"/>
        <v>8</v>
      </c>
    </row>
    <row r="34" spans="1:16">
      <c r="A34" s="374"/>
      <c r="B34" s="370"/>
      <c r="C34" s="177" t="s">
        <v>685</v>
      </c>
      <c r="D34" s="178">
        <v>1</v>
      </c>
      <c r="E34" s="179">
        <v>1</v>
      </c>
      <c r="F34" s="179">
        <v>2</v>
      </c>
      <c r="G34" s="179">
        <v>0</v>
      </c>
      <c r="H34" s="179">
        <v>1</v>
      </c>
      <c r="I34" s="179">
        <v>2</v>
      </c>
      <c r="J34" s="179">
        <v>3</v>
      </c>
      <c r="K34" s="179">
        <v>1</v>
      </c>
      <c r="L34" s="179">
        <v>1</v>
      </c>
      <c r="M34" s="179">
        <v>2</v>
      </c>
      <c r="N34" s="179">
        <v>3</v>
      </c>
      <c r="O34" s="180">
        <v>0</v>
      </c>
      <c r="P34" s="181">
        <f t="shared" si="0"/>
        <v>17</v>
      </c>
    </row>
    <row r="35" spans="1:16">
      <c r="A35" s="374"/>
      <c r="B35" s="371"/>
      <c r="C35" s="182" t="s">
        <v>686</v>
      </c>
      <c r="D35" s="183">
        <v>1</v>
      </c>
      <c r="E35" s="184">
        <v>1</v>
      </c>
      <c r="F35" s="184">
        <v>0</v>
      </c>
      <c r="G35" s="184">
        <v>2</v>
      </c>
      <c r="H35" s="184">
        <v>2</v>
      </c>
      <c r="I35" s="184">
        <v>0</v>
      </c>
      <c r="J35" s="184">
        <v>2</v>
      </c>
      <c r="K35" s="184">
        <v>2</v>
      </c>
      <c r="L35" s="184">
        <v>0</v>
      </c>
      <c r="M35" s="184">
        <v>2</v>
      </c>
      <c r="N35" s="184">
        <v>2</v>
      </c>
      <c r="O35" s="185">
        <v>0</v>
      </c>
      <c r="P35" s="186">
        <f t="shared" si="0"/>
        <v>14</v>
      </c>
    </row>
    <row r="36" spans="1:16">
      <c r="A36" s="374"/>
      <c r="B36" s="369" t="s">
        <v>695</v>
      </c>
      <c r="C36" s="187" t="s">
        <v>683</v>
      </c>
      <c r="D36" s="188">
        <v>0</v>
      </c>
      <c r="E36" s="188">
        <v>3</v>
      </c>
      <c r="F36" s="188">
        <v>0</v>
      </c>
      <c r="G36" s="188">
        <v>3</v>
      </c>
      <c r="H36" s="188">
        <v>0</v>
      </c>
      <c r="I36" s="188">
        <v>2</v>
      </c>
      <c r="J36" s="188">
        <v>1</v>
      </c>
      <c r="K36" s="188">
        <v>0</v>
      </c>
      <c r="L36" s="188">
        <v>0</v>
      </c>
      <c r="M36" s="188">
        <v>2</v>
      </c>
      <c r="N36" s="188">
        <v>2</v>
      </c>
      <c r="O36" s="189">
        <v>3</v>
      </c>
      <c r="P36" s="190">
        <f t="shared" si="0"/>
        <v>16</v>
      </c>
    </row>
    <row r="37" spans="1:16">
      <c r="A37" s="374"/>
      <c r="B37" s="370"/>
      <c r="C37" s="177" t="s">
        <v>684</v>
      </c>
      <c r="D37" s="178">
        <v>0</v>
      </c>
      <c r="E37" s="179">
        <v>0</v>
      </c>
      <c r="F37" s="179">
        <v>0</v>
      </c>
      <c r="G37" s="179">
        <v>2</v>
      </c>
      <c r="H37" s="179">
        <v>2</v>
      </c>
      <c r="I37" s="179">
        <v>2</v>
      </c>
      <c r="J37" s="179">
        <v>3</v>
      </c>
      <c r="K37" s="179">
        <v>0</v>
      </c>
      <c r="L37" s="179">
        <v>3</v>
      </c>
      <c r="M37" s="179">
        <v>0</v>
      </c>
      <c r="N37" s="179">
        <v>2</v>
      </c>
      <c r="O37" s="180">
        <v>2</v>
      </c>
      <c r="P37" s="181">
        <f t="shared" si="0"/>
        <v>16</v>
      </c>
    </row>
    <row r="38" spans="1:16">
      <c r="A38" s="374"/>
      <c r="B38" s="370"/>
      <c r="C38" s="177" t="s">
        <v>685</v>
      </c>
      <c r="D38" s="178">
        <v>2</v>
      </c>
      <c r="E38" s="179">
        <v>3</v>
      </c>
      <c r="F38" s="179">
        <v>3</v>
      </c>
      <c r="G38" s="179">
        <v>1</v>
      </c>
      <c r="H38" s="179">
        <v>2</v>
      </c>
      <c r="I38" s="179">
        <v>0</v>
      </c>
      <c r="J38" s="179">
        <v>0</v>
      </c>
      <c r="K38" s="179">
        <v>1</v>
      </c>
      <c r="L38" s="179">
        <v>0</v>
      </c>
      <c r="M38" s="179">
        <v>0</v>
      </c>
      <c r="N38" s="179">
        <v>1</v>
      </c>
      <c r="O38" s="180">
        <v>2</v>
      </c>
      <c r="P38" s="181">
        <f t="shared" si="0"/>
        <v>15</v>
      </c>
    </row>
    <row r="39" spans="1:16" ht="18" thickBot="1">
      <c r="A39" s="378"/>
      <c r="B39" s="372"/>
      <c r="C39" s="195" t="s">
        <v>686</v>
      </c>
      <c r="D39" s="196">
        <v>1</v>
      </c>
      <c r="E39" s="197">
        <v>0</v>
      </c>
      <c r="F39" s="197">
        <v>1</v>
      </c>
      <c r="G39" s="197">
        <v>0</v>
      </c>
      <c r="H39" s="197">
        <v>2</v>
      </c>
      <c r="I39" s="197">
        <v>0</v>
      </c>
      <c r="J39" s="197">
        <v>1</v>
      </c>
      <c r="K39" s="197">
        <v>0</v>
      </c>
      <c r="L39" s="197">
        <v>0</v>
      </c>
      <c r="M39" s="197">
        <v>1</v>
      </c>
      <c r="N39" s="197">
        <v>0</v>
      </c>
      <c r="O39" s="198">
        <v>0</v>
      </c>
      <c r="P39" s="199">
        <f t="shared" si="0"/>
        <v>6</v>
      </c>
    </row>
    <row r="40" spans="1:16">
      <c r="A40" s="373" t="s">
        <v>696</v>
      </c>
      <c r="B40" s="376" t="s">
        <v>697</v>
      </c>
      <c r="C40" s="173" t="s">
        <v>683</v>
      </c>
      <c r="D40" s="174">
        <v>2</v>
      </c>
      <c r="E40" s="174">
        <v>1</v>
      </c>
      <c r="F40" s="174">
        <v>3</v>
      </c>
      <c r="G40" s="174">
        <v>3</v>
      </c>
      <c r="H40" s="174">
        <v>1</v>
      </c>
      <c r="I40" s="174">
        <v>2</v>
      </c>
      <c r="J40" s="174">
        <v>1</v>
      </c>
      <c r="K40" s="174">
        <v>0</v>
      </c>
      <c r="L40" s="174">
        <v>1</v>
      </c>
      <c r="M40" s="174">
        <v>0</v>
      </c>
      <c r="N40" s="174">
        <v>1</v>
      </c>
      <c r="O40" s="175">
        <v>3</v>
      </c>
      <c r="P40" s="176">
        <f t="shared" si="0"/>
        <v>18</v>
      </c>
    </row>
    <row r="41" spans="1:16">
      <c r="A41" s="374"/>
      <c r="B41" s="370"/>
      <c r="C41" s="177" t="s">
        <v>684</v>
      </c>
      <c r="D41" s="178">
        <v>2</v>
      </c>
      <c r="E41" s="179">
        <v>1</v>
      </c>
      <c r="F41" s="179">
        <v>1</v>
      </c>
      <c r="G41" s="179">
        <v>2</v>
      </c>
      <c r="H41" s="179">
        <v>1</v>
      </c>
      <c r="I41" s="179">
        <v>1</v>
      </c>
      <c r="J41" s="179">
        <v>0</v>
      </c>
      <c r="K41" s="179">
        <v>2</v>
      </c>
      <c r="L41" s="179">
        <v>2</v>
      </c>
      <c r="M41" s="179">
        <v>1</v>
      </c>
      <c r="N41" s="179">
        <v>1</v>
      </c>
      <c r="O41" s="180">
        <v>1</v>
      </c>
      <c r="P41" s="181">
        <f t="shared" si="0"/>
        <v>15</v>
      </c>
    </row>
    <row r="42" spans="1:16">
      <c r="A42" s="374"/>
      <c r="B42" s="370"/>
      <c r="C42" s="177" t="s">
        <v>685</v>
      </c>
      <c r="D42" s="178">
        <v>1</v>
      </c>
      <c r="E42" s="179">
        <v>0</v>
      </c>
      <c r="F42" s="179">
        <v>3</v>
      </c>
      <c r="G42" s="179">
        <v>2</v>
      </c>
      <c r="H42" s="179">
        <v>2</v>
      </c>
      <c r="I42" s="179">
        <v>1</v>
      </c>
      <c r="J42" s="179">
        <v>2</v>
      </c>
      <c r="K42" s="179">
        <v>1</v>
      </c>
      <c r="L42" s="179">
        <v>0</v>
      </c>
      <c r="M42" s="179">
        <v>2</v>
      </c>
      <c r="N42" s="179">
        <v>3</v>
      </c>
      <c r="O42" s="180">
        <v>2</v>
      </c>
      <c r="P42" s="181">
        <f t="shared" si="0"/>
        <v>19</v>
      </c>
    </row>
    <row r="43" spans="1:16">
      <c r="A43" s="374"/>
      <c r="B43" s="371"/>
      <c r="C43" s="182" t="s">
        <v>686</v>
      </c>
      <c r="D43" s="183">
        <v>1</v>
      </c>
      <c r="E43" s="184">
        <v>1</v>
      </c>
      <c r="F43" s="184">
        <v>1</v>
      </c>
      <c r="G43" s="184">
        <v>2</v>
      </c>
      <c r="H43" s="184">
        <v>2</v>
      </c>
      <c r="I43" s="184">
        <v>1</v>
      </c>
      <c r="J43" s="184">
        <v>1</v>
      </c>
      <c r="K43" s="184">
        <v>3</v>
      </c>
      <c r="L43" s="184">
        <v>0</v>
      </c>
      <c r="M43" s="184">
        <v>0</v>
      </c>
      <c r="N43" s="184">
        <v>1</v>
      </c>
      <c r="O43" s="185">
        <v>0</v>
      </c>
      <c r="P43" s="186">
        <f t="shared" si="0"/>
        <v>13</v>
      </c>
    </row>
    <row r="44" spans="1:16">
      <c r="A44" s="374"/>
      <c r="B44" s="369" t="s">
        <v>698</v>
      </c>
      <c r="C44" s="187" t="s">
        <v>683</v>
      </c>
      <c r="D44" s="188">
        <v>2</v>
      </c>
      <c r="E44" s="188">
        <v>3</v>
      </c>
      <c r="F44" s="188">
        <v>0</v>
      </c>
      <c r="G44" s="188">
        <v>1</v>
      </c>
      <c r="H44" s="188">
        <v>1</v>
      </c>
      <c r="I44" s="188">
        <v>1</v>
      </c>
      <c r="J44" s="188">
        <v>0</v>
      </c>
      <c r="K44" s="188">
        <v>0</v>
      </c>
      <c r="L44" s="188">
        <v>2</v>
      </c>
      <c r="M44" s="188">
        <v>3</v>
      </c>
      <c r="N44" s="188">
        <v>0</v>
      </c>
      <c r="O44" s="189">
        <v>0</v>
      </c>
      <c r="P44" s="190">
        <f t="shared" si="0"/>
        <v>13</v>
      </c>
    </row>
    <row r="45" spans="1:16">
      <c r="A45" s="374"/>
      <c r="B45" s="370"/>
      <c r="C45" s="177" t="s">
        <v>684</v>
      </c>
      <c r="D45" s="178">
        <v>0</v>
      </c>
      <c r="E45" s="179">
        <v>3</v>
      </c>
      <c r="F45" s="179">
        <v>2</v>
      </c>
      <c r="G45" s="179">
        <v>0</v>
      </c>
      <c r="H45" s="179">
        <v>1</v>
      </c>
      <c r="I45" s="179">
        <v>1</v>
      </c>
      <c r="J45" s="179">
        <v>0</v>
      </c>
      <c r="K45" s="179">
        <v>3</v>
      </c>
      <c r="L45" s="179">
        <v>1</v>
      </c>
      <c r="M45" s="179">
        <v>0</v>
      </c>
      <c r="N45" s="179">
        <v>0</v>
      </c>
      <c r="O45" s="180">
        <v>3</v>
      </c>
      <c r="P45" s="181">
        <f t="shared" si="0"/>
        <v>14</v>
      </c>
    </row>
    <row r="46" spans="1:16">
      <c r="A46" s="374"/>
      <c r="B46" s="370"/>
      <c r="C46" s="177" t="s">
        <v>685</v>
      </c>
      <c r="D46" s="178">
        <v>1</v>
      </c>
      <c r="E46" s="179">
        <v>3</v>
      </c>
      <c r="F46" s="179">
        <v>0</v>
      </c>
      <c r="G46" s="179">
        <v>0</v>
      </c>
      <c r="H46" s="179">
        <v>3</v>
      </c>
      <c r="I46" s="179">
        <v>1</v>
      </c>
      <c r="J46" s="179">
        <v>3</v>
      </c>
      <c r="K46" s="179">
        <v>2</v>
      </c>
      <c r="L46" s="179">
        <v>3</v>
      </c>
      <c r="M46" s="179">
        <v>2</v>
      </c>
      <c r="N46" s="179">
        <v>3</v>
      </c>
      <c r="O46" s="180">
        <v>1</v>
      </c>
      <c r="P46" s="181">
        <f t="shared" si="0"/>
        <v>22</v>
      </c>
    </row>
    <row r="47" spans="1:16">
      <c r="A47" s="374"/>
      <c r="B47" s="371"/>
      <c r="C47" s="182" t="s">
        <v>686</v>
      </c>
      <c r="D47" s="183">
        <v>1</v>
      </c>
      <c r="E47" s="184">
        <v>3</v>
      </c>
      <c r="F47" s="184">
        <v>0</v>
      </c>
      <c r="G47" s="184">
        <v>1</v>
      </c>
      <c r="H47" s="184">
        <v>0</v>
      </c>
      <c r="I47" s="184">
        <v>2</v>
      </c>
      <c r="J47" s="184">
        <v>3</v>
      </c>
      <c r="K47" s="184">
        <v>0</v>
      </c>
      <c r="L47" s="184">
        <v>1</v>
      </c>
      <c r="M47" s="184">
        <v>1</v>
      </c>
      <c r="N47" s="184">
        <v>0</v>
      </c>
      <c r="O47" s="185">
        <v>2</v>
      </c>
      <c r="P47" s="186">
        <f t="shared" si="0"/>
        <v>14</v>
      </c>
    </row>
    <row r="48" spans="1:16">
      <c r="A48" s="374"/>
      <c r="B48" s="369" t="s">
        <v>699</v>
      </c>
      <c r="C48" s="187" t="s">
        <v>683</v>
      </c>
      <c r="D48" s="188">
        <v>2</v>
      </c>
      <c r="E48" s="188">
        <v>1</v>
      </c>
      <c r="F48" s="188">
        <v>3</v>
      </c>
      <c r="G48" s="188">
        <v>1</v>
      </c>
      <c r="H48" s="188">
        <v>0</v>
      </c>
      <c r="I48" s="188">
        <v>1</v>
      </c>
      <c r="J48" s="188">
        <v>3</v>
      </c>
      <c r="K48" s="188">
        <v>3</v>
      </c>
      <c r="L48" s="188">
        <v>0</v>
      </c>
      <c r="M48" s="188">
        <v>2</v>
      </c>
      <c r="N48" s="188">
        <v>3</v>
      </c>
      <c r="O48" s="189">
        <v>1</v>
      </c>
      <c r="P48" s="190">
        <f t="shared" si="0"/>
        <v>20</v>
      </c>
    </row>
    <row r="49" spans="1:16">
      <c r="A49" s="374"/>
      <c r="B49" s="370"/>
      <c r="C49" s="177" t="s">
        <v>684</v>
      </c>
      <c r="D49" s="178">
        <v>2</v>
      </c>
      <c r="E49" s="179">
        <v>0</v>
      </c>
      <c r="F49" s="179">
        <v>2</v>
      </c>
      <c r="G49" s="179">
        <v>2</v>
      </c>
      <c r="H49" s="179">
        <v>1</v>
      </c>
      <c r="I49" s="179">
        <v>3</v>
      </c>
      <c r="J49" s="179">
        <v>0</v>
      </c>
      <c r="K49" s="179">
        <v>3</v>
      </c>
      <c r="L49" s="179">
        <v>2</v>
      </c>
      <c r="M49" s="179">
        <v>1</v>
      </c>
      <c r="N49" s="179">
        <v>2</v>
      </c>
      <c r="O49" s="180">
        <v>0</v>
      </c>
      <c r="P49" s="181">
        <f t="shared" si="0"/>
        <v>18</v>
      </c>
    </row>
    <row r="50" spans="1:16">
      <c r="A50" s="374"/>
      <c r="B50" s="370"/>
      <c r="C50" s="177" t="s">
        <v>685</v>
      </c>
      <c r="D50" s="178">
        <v>2</v>
      </c>
      <c r="E50" s="179">
        <v>2</v>
      </c>
      <c r="F50" s="179">
        <v>1</v>
      </c>
      <c r="G50" s="179">
        <v>1</v>
      </c>
      <c r="H50" s="179">
        <v>2</v>
      </c>
      <c r="I50" s="179">
        <v>3</v>
      </c>
      <c r="J50" s="179">
        <v>0</v>
      </c>
      <c r="K50" s="179">
        <v>3</v>
      </c>
      <c r="L50" s="179">
        <v>3</v>
      </c>
      <c r="M50" s="179">
        <v>2</v>
      </c>
      <c r="N50" s="179">
        <v>3</v>
      </c>
      <c r="O50" s="180">
        <v>3</v>
      </c>
      <c r="P50" s="181">
        <f t="shared" si="0"/>
        <v>25</v>
      </c>
    </row>
    <row r="51" spans="1:16" ht="18" thickBot="1">
      <c r="A51" s="378"/>
      <c r="B51" s="372"/>
      <c r="C51" s="195" t="s">
        <v>686</v>
      </c>
      <c r="D51" s="196">
        <v>3</v>
      </c>
      <c r="E51" s="197">
        <v>3</v>
      </c>
      <c r="F51" s="197">
        <v>3</v>
      </c>
      <c r="G51" s="197">
        <v>1</v>
      </c>
      <c r="H51" s="197">
        <v>0</v>
      </c>
      <c r="I51" s="197">
        <v>3</v>
      </c>
      <c r="J51" s="197">
        <v>1</v>
      </c>
      <c r="K51" s="197">
        <v>3</v>
      </c>
      <c r="L51" s="197">
        <v>3</v>
      </c>
      <c r="M51" s="197">
        <v>2</v>
      </c>
      <c r="N51" s="197">
        <v>2</v>
      </c>
      <c r="O51" s="198">
        <v>0</v>
      </c>
      <c r="P51" s="199">
        <f t="shared" si="0"/>
        <v>24</v>
      </c>
    </row>
    <row r="52" spans="1:16">
      <c r="A52" s="373" t="s">
        <v>700</v>
      </c>
      <c r="B52" s="376" t="s">
        <v>701</v>
      </c>
      <c r="C52" s="173" t="s">
        <v>683</v>
      </c>
      <c r="D52" s="174">
        <v>1</v>
      </c>
      <c r="E52" s="174">
        <v>3</v>
      </c>
      <c r="F52" s="174">
        <v>0</v>
      </c>
      <c r="G52" s="174">
        <v>2</v>
      </c>
      <c r="H52" s="174">
        <v>3</v>
      </c>
      <c r="I52" s="174">
        <v>2</v>
      </c>
      <c r="J52" s="174">
        <v>3</v>
      </c>
      <c r="K52" s="174">
        <v>0</v>
      </c>
      <c r="L52" s="174">
        <v>0</v>
      </c>
      <c r="M52" s="174">
        <v>0</v>
      </c>
      <c r="N52" s="174">
        <v>2</v>
      </c>
      <c r="O52" s="175">
        <v>0</v>
      </c>
      <c r="P52" s="176">
        <f t="shared" si="0"/>
        <v>16</v>
      </c>
    </row>
    <row r="53" spans="1:16">
      <c r="A53" s="374"/>
      <c r="B53" s="370"/>
      <c r="C53" s="177" t="s">
        <v>684</v>
      </c>
      <c r="D53" s="178">
        <v>3</v>
      </c>
      <c r="E53" s="179">
        <v>3</v>
      </c>
      <c r="F53" s="179">
        <v>3</v>
      </c>
      <c r="G53" s="179">
        <v>1</v>
      </c>
      <c r="H53" s="179">
        <v>3</v>
      </c>
      <c r="I53" s="179">
        <v>0</v>
      </c>
      <c r="J53" s="179">
        <v>1</v>
      </c>
      <c r="K53" s="179">
        <v>1</v>
      </c>
      <c r="L53" s="179">
        <v>0</v>
      </c>
      <c r="M53" s="179">
        <v>0</v>
      </c>
      <c r="N53" s="179">
        <v>2</v>
      </c>
      <c r="O53" s="180">
        <v>3</v>
      </c>
      <c r="P53" s="181">
        <f t="shared" si="0"/>
        <v>20</v>
      </c>
    </row>
    <row r="54" spans="1:16">
      <c r="A54" s="374"/>
      <c r="B54" s="370"/>
      <c r="C54" s="177" t="s">
        <v>685</v>
      </c>
      <c r="D54" s="178">
        <v>1</v>
      </c>
      <c r="E54" s="179">
        <v>0</v>
      </c>
      <c r="F54" s="179">
        <v>3</v>
      </c>
      <c r="G54" s="179">
        <v>0</v>
      </c>
      <c r="H54" s="179">
        <v>2</v>
      </c>
      <c r="I54" s="179">
        <v>1</v>
      </c>
      <c r="J54" s="179">
        <v>2</v>
      </c>
      <c r="K54" s="179">
        <v>1</v>
      </c>
      <c r="L54" s="179">
        <v>0</v>
      </c>
      <c r="M54" s="179">
        <v>1</v>
      </c>
      <c r="N54" s="179">
        <v>2</v>
      </c>
      <c r="O54" s="180">
        <v>0</v>
      </c>
      <c r="P54" s="181">
        <f t="shared" si="0"/>
        <v>13</v>
      </c>
    </row>
    <row r="55" spans="1:16">
      <c r="A55" s="374"/>
      <c r="B55" s="371"/>
      <c r="C55" s="182" t="s">
        <v>686</v>
      </c>
      <c r="D55" s="183">
        <v>0</v>
      </c>
      <c r="E55" s="184">
        <v>1</v>
      </c>
      <c r="F55" s="184">
        <v>1</v>
      </c>
      <c r="G55" s="184">
        <v>2</v>
      </c>
      <c r="H55" s="184">
        <v>1</v>
      </c>
      <c r="I55" s="184">
        <v>2</v>
      </c>
      <c r="J55" s="184">
        <v>0</v>
      </c>
      <c r="K55" s="184">
        <v>1</v>
      </c>
      <c r="L55" s="184">
        <v>2</v>
      </c>
      <c r="M55" s="184">
        <v>3</v>
      </c>
      <c r="N55" s="184">
        <v>3</v>
      </c>
      <c r="O55" s="185">
        <v>2</v>
      </c>
      <c r="P55" s="186">
        <f t="shared" si="0"/>
        <v>18</v>
      </c>
    </row>
    <row r="56" spans="1:16">
      <c r="A56" s="374"/>
      <c r="B56" s="369" t="s">
        <v>702</v>
      </c>
      <c r="C56" s="187" t="s">
        <v>683</v>
      </c>
      <c r="D56" s="188">
        <v>3</v>
      </c>
      <c r="E56" s="188">
        <v>2</v>
      </c>
      <c r="F56" s="188">
        <v>3</v>
      </c>
      <c r="G56" s="188">
        <v>2</v>
      </c>
      <c r="H56" s="188">
        <v>2</v>
      </c>
      <c r="I56" s="188">
        <v>0</v>
      </c>
      <c r="J56" s="188">
        <v>2</v>
      </c>
      <c r="K56" s="188">
        <v>1</v>
      </c>
      <c r="L56" s="188">
        <v>3</v>
      </c>
      <c r="M56" s="188">
        <v>2</v>
      </c>
      <c r="N56" s="188">
        <v>0</v>
      </c>
      <c r="O56" s="189">
        <v>3</v>
      </c>
      <c r="P56" s="190">
        <f t="shared" si="0"/>
        <v>23</v>
      </c>
    </row>
    <row r="57" spans="1:16">
      <c r="A57" s="374"/>
      <c r="B57" s="370"/>
      <c r="C57" s="177" t="s">
        <v>684</v>
      </c>
      <c r="D57" s="178">
        <v>1</v>
      </c>
      <c r="E57" s="179">
        <v>3</v>
      </c>
      <c r="F57" s="179">
        <v>3</v>
      </c>
      <c r="G57" s="179">
        <v>1</v>
      </c>
      <c r="H57" s="179">
        <v>0</v>
      </c>
      <c r="I57" s="179">
        <v>2</v>
      </c>
      <c r="J57" s="179">
        <v>2</v>
      </c>
      <c r="K57" s="179">
        <v>2</v>
      </c>
      <c r="L57" s="179">
        <v>2</v>
      </c>
      <c r="M57" s="179">
        <v>2</v>
      </c>
      <c r="N57" s="179">
        <v>1</v>
      </c>
      <c r="O57" s="180">
        <v>2</v>
      </c>
      <c r="P57" s="181">
        <f t="shared" si="0"/>
        <v>21</v>
      </c>
    </row>
    <row r="58" spans="1:16">
      <c r="A58" s="374"/>
      <c r="B58" s="370"/>
      <c r="C58" s="177" t="s">
        <v>685</v>
      </c>
      <c r="D58" s="178">
        <v>0</v>
      </c>
      <c r="E58" s="179">
        <v>2</v>
      </c>
      <c r="F58" s="179">
        <v>1</v>
      </c>
      <c r="G58" s="179">
        <v>3</v>
      </c>
      <c r="H58" s="179">
        <v>1</v>
      </c>
      <c r="I58" s="179">
        <v>2</v>
      </c>
      <c r="J58" s="179">
        <v>0</v>
      </c>
      <c r="K58" s="179">
        <v>3</v>
      </c>
      <c r="L58" s="179">
        <v>2</v>
      </c>
      <c r="M58" s="179">
        <v>3</v>
      </c>
      <c r="N58" s="179">
        <v>2</v>
      </c>
      <c r="O58" s="180">
        <v>0</v>
      </c>
      <c r="P58" s="181">
        <f t="shared" si="0"/>
        <v>19</v>
      </c>
    </row>
    <row r="59" spans="1:16">
      <c r="A59" s="374"/>
      <c r="B59" s="371"/>
      <c r="C59" s="182" t="s">
        <v>686</v>
      </c>
      <c r="D59" s="183">
        <v>1</v>
      </c>
      <c r="E59" s="184">
        <v>1</v>
      </c>
      <c r="F59" s="184">
        <v>1</v>
      </c>
      <c r="G59" s="184">
        <v>2</v>
      </c>
      <c r="H59" s="184">
        <v>1</v>
      </c>
      <c r="I59" s="184">
        <v>1</v>
      </c>
      <c r="J59" s="184">
        <v>0</v>
      </c>
      <c r="K59" s="184">
        <v>2</v>
      </c>
      <c r="L59" s="184">
        <v>3</v>
      </c>
      <c r="M59" s="184">
        <v>0</v>
      </c>
      <c r="N59" s="184">
        <v>2</v>
      </c>
      <c r="O59" s="185">
        <v>2</v>
      </c>
      <c r="P59" s="186">
        <f t="shared" si="0"/>
        <v>16</v>
      </c>
    </row>
    <row r="60" spans="1:16">
      <c r="A60" s="374"/>
      <c r="B60" s="369" t="s">
        <v>703</v>
      </c>
      <c r="C60" s="187" t="s">
        <v>683</v>
      </c>
      <c r="D60" s="188">
        <v>0</v>
      </c>
      <c r="E60" s="188">
        <v>2</v>
      </c>
      <c r="F60" s="188">
        <v>0</v>
      </c>
      <c r="G60" s="188">
        <v>1</v>
      </c>
      <c r="H60" s="188">
        <v>2</v>
      </c>
      <c r="I60" s="188">
        <v>3</v>
      </c>
      <c r="J60" s="188">
        <v>0</v>
      </c>
      <c r="K60" s="188">
        <v>1</v>
      </c>
      <c r="L60" s="188">
        <v>0</v>
      </c>
      <c r="M60" s="188">
        <v>0</v>
      </c>
      <c r="N60" s="188">
        <v>2</v>
      </c>
      <c r="O60" s="189">
        <v>0</v>
      </c>
      <c r="P60" s="190">
        <f t="shared" si="0"/>
        <v>11</v>
      </c>
    </row>
    <row r="61" spans="1:16">
      <c r="A61" s="374"/>
      <c r="B61" s="370"/>
      <c r="C61" s="177" t="s">
        <v>684</v>
      </c>
      <c r="D61" s="178">
        <v>3</v>
      </c>
      <c r="E61" s="179">
        <v>0</v>
      </c>
      <c r="F61" s="179">
        <v>0</v>
      </c>
      <c r="G61" s="179">
        <v>0</v>
      </c>
      <c r="H61" s="179">
        <v>2</v>
      </c>
      <c r="I61" s="179">
        <v>3</v>
      </c>
      <c r="J61" s="179">
        <v>0</v>
      </c>
      <c r="K61" s="179">
        <v>1</v>
      </c>
      <c r="L61" s="179">
        <v>2</v>
      </c>
      <c r="M61" s="179">
        <v>3</v>
      </c>
      <c r="N61" s="179">
        <v>3</v>
      </c>
      <c r="O61" s="180">
        <v>3</v>
      </c>
      <c r="P61" s="181">
        <f t="shared" si="0"/>
        <v>20</v>
      </c>
    </row>
    <row r="62" spans="1:16">
      <c r="A62" s="374"/>
      <c r="B62" s="370"/>
      <c r="C62" s="177" t="s">
        <v>685</v>
      </c>
      <c r="D62" s="178">
        <v>0</v>
      </c>
      <c r="E62" s="179">
        <v>1</v>
      </c>
      <c r="F62" s="179">
        <v>1</v>
      </c>
      <c r="G62" s="179">
        <v>0</v>
      </c>
      <c r="H62" s="179">
        <v>1</v>
      </c>
      <c r="I62" s="179">
        <v>1</v>
      </c>
      <c r="J62" s="179">
        <v>1</v>
      </c>
      <c r="K62" s="179">
        <v>3</v>
      </c>
      <c r="L62" s="179">
        <v>2</v>
      </c>
      <c r="M62" s="179">
        <v>1</v>
      </c>
      <c r="N62" s="179">
        <v>1</v>
      </c>
      <c r="O62" s="180">
        <v>1</v>
      </c>
      <c r="P62" s="181">
        <f t="shared" si="0"/>
        <v>13</v>
      </c>
    </row>
    <row r="63" spans="1:16" ht="18" thickBot="1">
      <c r="A63" s="378"/>
      <c r="B63" s="372"/>
      <c r="C63" s="195" t="s">
        <v>686</v>
      </c>
      <c r="D63" s="196">
        <v>2</v>
      </c>
      <c r="E63" s="197">
        <v>0</v>
      </c>
      <c r="F63" s="197">
        <v>2</v>
      </c>
      <c r="G63" s="197">
        <v>0</v>
      </c>
      <c r="H63" s="197">
        <v>3</v>
      </c>
      <c r="I63" s="197">
        <v>3</v>
      </c>
      <c r="J63" s="197">
        <v>2</v>
      </c>
      <c r="K63" s="197">
        <v>0</v>
      </c>
      <c r="L63" s="197">
        <v>2</v>
      </c>
      <c r="M63" s="197">
        <v>0</v>
      </c>
      <c r="N63" s="197">
        <v>0</v>
      </c>
      <c r="O63" s="198">
        <v>2</v>
      </c>
      <c r="P63" s="199">
        <f t="shared" si="0"/>
        <v>16</v>
      </c>
    </row>
    <row r="64" spans="1:16">
      <c r="A64" s="373" t="s">
        <v>704</v>
      </c>
      <c r="B64" s="376" t="s">
        <v>705</v>
      </c>
      <c r="C64" s="173" t="s">
        <v>683</v>
      </c>
      <c r="D64" s="174">
        <v>1</v>
      </c>
      <c r="E64" s="174">
        <v>2</v>
      </c>
      <c r="F64" s="174">
        <v>0</v>
      </c>
      <c r="G64" s="174">
        <v>0</v>
      </c>
      <c r="H64" s="174">
        <v>0</v>
      </c>
      <c r="I64" s="174">
        <v>1</v>
      </c>
      <c r="J64" s="174">
        <v>1</v>
      </c>
      <c r="K64" s="174">
        <v>0</v>
      </c>
      <c r="L64" s="174">
        <v>3</v>
      </c>
      <c r="M64" s="174">
        <v>2</v>
      </c>
      <c r="N64" s="174">
        <v>0</v>
      </c>
      <c r="O64" s="175">
        <v>1</v>
      </c>
      <c r="P64" s="176">
        <f t="shared" si="0"/>
        <v>11</v>
      </c>
    </row>
    <row r="65" spans="1:16">
      <c r="A65" s="374"/>
      <c r="B65" s="370"/>
      <c r="C65" s="177" t="s">
        <v>684</v>
      </c>
      <c r="D65" s="178">
        <v>1</v>
      </c>
      <c r="E65" s="179">
        <v>3</v>
      </c>
      <c r="F65" s="179">
        <v>2</v>
      </c>
      <c r="G65" s="179">
        <v>3</v>
      </c>
      <c r="H65" s="179">
        <v>0</v>
      </c>
      <c r="I65" s="179">
        <v>0</v>
      </c>
      <c r="J65" s="179">
        <v>1</v>
      </c>
      <c r="K65" s="179">
        <v>2</v>
      </c>
      <c r="L65" s="179">
        <v>2</v>
      </c>
      <c r="M65" s="179">
        <v>1</v>
      </c>
      <c r="N65" s="179">
        <v>1</v>
      </c>
      <c r="O65" s="180">
        <v>0</v>
      </c>
      <c r="P65" s="181">
        <f t="shared" si="0"/>
        <v>16</v>
      </c>
    </row>
    <row r="66" spans="1:16">
      <c r="A66" s="374"/>
      <c r="B66" s="370"/>
      <c r="C66" s="177" t="s">
        <v>685</v>
      </c>
      <c r="D66" s="178">
        <v>3</v>
      </c>
      <c r="E66" s="179">
        <v>3</v>
      </c>
      <c r="F66" s="179">
        <v>0</v>
      </c>
      <c r="G66" s="179">
        <v>3</v>
      </c>
      <c r="H66" s="179">
        <v>3</v>
      </c>
      <c r="I66" s="179">
        <v>2</v>
      </c>
      <c r="J66" s="179">
        <v>3</v>
      </c>
      <c r="K66" s="179">
        <v>2</v>
      </c>
      <c r="L66" s="179">
        <v>1</v>
      </c>
      <c r="M66" s="179">
        <v>3</v>
      </c>
      <c r="N66" s="179">
        <v>1</v>
      </c>
      <c r="O66" s="180">
        <v>0</v>
      </c>
      <c r="P66" s="181">
        <f t="shared" si="0"/>
        <v>24</v>
      </c>
    </row>
    <row r="67" spans="1:16">
      <c r="A67" s="374"/>
      <c r="B67" s="371"/>
      <c r="C67" s="182" t="s">
        <v>686</v>
      </c>
      <c r="D67" s="183">
        <v>2</v>
      </c>
      <c r="E67" s="184">
        <v>3</v>
      </c>
      <c r="F67" s="184">
        <v>3</v>
      </c>
      <c r="G67" s="184">
        <v>3</v>
      </c>
      <c r="H67" s="184">
        <v>3</v>
      </c>
      <c r="I67" s="184">
        <v>1</v>
      </c>
      <c r="J67" s="184">
        <v>1</v>
      </c>
      <c r="K67" s="184">
        <v>0</v>
      </c>
      <c r="L67" s="184">
        <v>3</v>
      </c>
      <c r="M67" s="184">
        <v>0</v>
      </c>
      <c r="N67" s="184">
        <v>2</v>
      </c>
      <c r="O67" s="185">
        <v>1</v>
      </c>
      <c r="P67" s="186">
        <f t="shared" si="0"/>
        <v>22</v>
      </c>
    </row>
    <row r="68" spans="1:16">
      <c r="A68" s="374"/>
      <c r="B68" s="369" t="s">
        <v>706</v>
      </c>
      <c r="C68" s="187" t="s">
        <v>683</v>
      </c>
      <c r="D68" s="188">
        <v>1</v>
      </c>
      <c r="E68" s="188">
        <v>0</v>
      </c>
      <c r="F68" s="188">
        <v>3</v>
      </c>
      <c r="G68" s="188">
        <v>3</v>
      </c>
      <c r="H68" s="188">
        <v>0</v>
      </c>
      <c r="I68" s="188">
        <v>2</v>
      </c>
      <c r="J68" s="188">
        <v>0</v>
      </c>
      <c r="K68" s="188">
        <v>0</v>
      </c>
      <c r="L68" s="188">
        <v>3</v>
      </c>
      <c r="M68" s="188">
        <v>1</v>
      </c>
      <c r="N68" s="188">
        <v>3</v>
      </c>
      <c r="O68" s="189">
        <v>2</v>
      </c>
      <c r="P68" s="190">
        <f t="shared" ref="P68:P119" si="1">SUM(D68:O68)</f>
        <v>18</v>
      </c>
    </row>
    <row r="69" spans="1:16">
      <c r="A69" s="374"/>
      <c r="B69" s="370"/>
      <c r="C69" s="177" t="s">
        <v>684</v>
      </c>
      <c r="D69" s="178">
        <v>3</v>
      </c>
      <c r="E69" s="179">
        <v>1</v>
      </c>
      <c r="F69" s="179">
        <v>0</v>
      </c>
      <c r="G69" s="179">
        <v>0</v>
      </c>
      <c r="H69" s="179">
        <v>1</v>
      </c>
      <c r="I69" s="179">
        <v>1</v>
      </c>
      <c r="J69" s="179">
        <v>2</v>
      </c>
      <c r="K69" s="179">
        <v>1</v>
      </c>
      <c r="L69" s="179">
        <v>2</v>
      </c>
      <c r="M69" s="179">
        <v>3</v>
      </c>
      <c r="N69" s="179">
        <v>2</v>
      </c>
      <c r="O69" s="180">
        <v>3</v>
      </c>
      <c r="P69" s="181">
        <f t="shared" si="1"/>
        <v>19</v>
      </c>
    </row>
    <row r="70" spans="1:16">
      <c r="A70" s="374"/>
      <c r="B70" s="370"/>
      <c r="C70" s="177" t="s">
        <v>685</v>
      </c>
      <c r="D70" s="178">
        <v>1</v>
      </c>
      <c r="E70" s="179">
        <v>2</v>
      </c>
      <c r="F70" s="179">
        <v>1</v>
      </c>
      <c r="G70" s="179">
        <v>3</v>
      </c>
      <c r="H70" s="179">
        <v>1</v>
      </c>
      <c r="I70" s="179">
        <v>2</v>
      </c>
      <c r="J70" s="179">
        <v>0</v>
      </c>
      <c r="K70" s="179">
        <v>0</v>
      </c>
      <c r="L70" s="179">
        <v>1</v>
      </c>
      <c r="M70" s="179">
        <v>2</v>
      </c>
      <c r="N70" s="179">
        <v>0</v>
      </c>
      <c r="O70" s="180">
        <v>3</v>
      </c>
      <c r="P70" s="181">
        <f t="shared" si="1"/>
        <v>16</v>
      </c>
    </row>
    <row r="71" spans="1:16">
      <c r="A71" s="374"/>
      <c r="B71" s="371"/>
      <c r="C71" s="182" t="s">
        <v>686</v>
      </c>
      <c r="D71" s="183">
        <v>1</v>
      </c>
      <c r="E71" s="184">
        <v>0</v>
      </c>
      <c r="F71" s="184">
        <v>1</v>
      </c>
      <c r="G71" s="184">
        <v>3</v>
      </c>
      <c r="H71" s="184">
        <v>0</v>
      </c>
      <c r="I71" s="184">
        <v>2</v>
      </c>
      <c r="J71" s="184">
        <v>1</v>
      </c>
      <c r="K71" s="184">
        <v>3</v>
      </c>
      <c r="L71" s="184">
        <v>1</v>
      </c>
      <c r="M71" s="184">
        <v>2</v>
      </c>
      <c r="N71" s="184">
        <v>2</v>
      </c>
      <c r="O71" s="185">
        <v>3</v>
      </c>
      <c r="P71" s="186">
        <f t="shared" si="1"/>
        <v>19</v>
      </c>
    </row>
    <row r="72" spans="1:16">
      <c r="A72" s="374"/>
      <c r="B72" s="369" t="s">
        <v>707</v>
      </c>
      <c r="C72" s="187" t="s">
        <v>683</v>
      </c>
      <c r="D72" s="188">
        <v>3</v>
      </c>
      <c r="E72" s="188">
        <v>2</v>
      </c>
      <c r="F72" s="188">
        <v>1</v>
      </c>
      <c r="G72" s="188">
        <v>2</v>
      </c>
      <c r="H72" s="188">
        <v>1</v>
      </c>
      <c r="I72" s="188">
        <v>0</v>
      </c>
      <c r="J72" s="188">
        <v>3</v>
      </c>
      <c r="K72" s="188">
        <v>0</v>
      </c>
      <c r="L72" s="188">
        <v>0</v>
      </c>
      <c r="M72" s="188">
        <v>1</v>
      </c>
      <c r="N72" s="188">
        <v>0</v>
      </c>
      <c r="O72" s="189">
        <v>1</v>
      </c>
      <c r="P72" s="190">
        <f t="shared" si="1"/>
        <v>14</v>
      </c>
    </row>
    <row r="73" spans="1:16">
      <c r="A73" s="374"/>
      <c r="B73" s="370"/>
      <c r="C73" s="177" t="s">
        <v>684</v>
      </c>
      <c r="D73" s="178">
        <v>1</v>
      </c>
      <c r="E73" s="179">
        <v>0</v>
      </c>
      <c r="F73" s="179">
        <v>0</v>
      </c>
      <c r="G73" s="179">
        <v>0</v>
      </c>
      <c r="H73" s="179">
        <v>0</v>
      </c>
      <c r="I73" s="179">
        <v>0</v>
      </c>
      <c r="J73" s="179">
        <v>0</v>
      </c>
      <c r="K73" s="179">
        <v>2</v>
      </c>
      <c r="L73" s="179">
        <v>0</v>
      </c>
      <c r="M73" s="179">
        <v>2</v>
      </c>
      <c r="N73" s="179">
        <v>0</v>
      </c>
      <c r="O73" s="180">
        <v>0</v>
      </c>
      <c r="P73" s="181">
        <f t="shared" si="1"/>
        <v>5</v>
      </c>
    </row>
    <row r="74" spans="1:16">
      <c r="A74" s="374"/>
      <c r="B74" s="370"/>
      <c r="C74" s="177" t="s">
        <v>685</v>
      </c>
      <c r="D74" s="178">
        <v>0</v>
      </c>
      <c r="E74" s="179">
        <v>0</v>
      </c>
      <c r="F74" s="179">
        <v>1</v>
      </c>
      <c r="G74" s="179">
        <v>0</v>
      </c>
      <c r="H74" s="179">
        <v>2</v>
      </c>
      <c r="I74" s="179">
        <v>1</v>
      </c>
      <c r="J74" s="179">
        <v>2</v>
      </c>
      <c r="K74" s="179">
        <v>0</v>
      </c>
      <c r="L74" s="179">
        <v>2</v>
      </c>
      <c r="M74" s="179">
        <v>2</v>
      </c>
      <c r="N74" s="179">
        <v>3</v>
      </c>
      <c r="O74" s="180">
        <v>1</v>
      </c>
      <c r="P74" s="181">
        <f t="shared" si="1"/>
        <v>14</v>
      </c>
    </row>
    <row r="75" spans="1:16">
      <c r="A75" s="374"/>
      <c r="B75" s="371"/>
      <c r="C75" s="182" t="s">
        <v>686</v>
      </c>
      <c r="D75" s="183">
        <v>3</v>
      </c>
      <c r="E75" s="184">
        <v>0</v>
      </c>
      <c r="F75" s="184">
        <v>2</v>
      </c>
      <c r="G75" s="184">
        <v>1</v>
      </c>
      <c r="H75" s="184">
        <v>2</v>
      </c>
      <c r="I75" s="184">
        <v>1</v>
      </c>
      <c r="J75" s="184">
        <v>1</v>
      </c>
      <c r="K75" s="184">
        <v>2</v>
      </c>
      <c r="L75" s="184">
        <v>3</v>
      </c>
      <c r="M75" s="184">
        <v>1</v>
      </c>
      <c r="N75" s="184">
        <v>3</v>
      </c>
      <c r="O75" s="185">
        <v>0</v>
      </c>
      <c r="P75" s="186">
        <f t="shared" si="1"/>
        <v>19</v>
      </c>
    </row>
    <row r="76" spans="1:16">
      <c r="A76" s="374"/>
      <c r="B76" s="369" t="s">
        <v>708</v>
      </c>
      <c r="C76" s="187" t="s">
        <v>683</v>
      </c>
      <c r="D76" s="188">
        <v>2</v>
      </c>
      <c r="E76" s="188">
        <v>0</v>
      </c>
      <c r="F76" s="188">
        <v>3</v>
      </c>
      <c r="G76" s="188">
        <v>2</v>
      </c>
      <c r="H76" s="188">
        <v>3</v>
      </c>
      <c r="I76" s="188">
        <v>3</v>
      </c>
      <c r="J76" s="188">
        <v>3</v>
      </c>
      <c r="K76" s="188">
        <v>1</v>
      </c>
      <c r="L76" s="188">
        <v>0</v>
      </c>
      <c r="M76" s="188">
        <v>1</v>
      </c>
      <c r="N76" s="188">
        <v>3</v>
      </c>
      <c r="O76" s="189">
        <v>2</v>
      </c>
      <c r="P76" s="190">
        <f t="shared" si="1"/>
        <v>23</v>
      </c>
    </row>
    <row r="77" spans="1:16">
      <c r="A77" s="374"/>
      <c r="B77" s="370"/>
      <c r="C77" s="177" t="s">
        <v>684</v>
      </c>
      <c r="D77" s="178">
        <v>3</v>
      </c>
      <c r="E77" s="179">
        <v>1</v>
      </c>
      <c r="F77" s="179">
        <v>0</v>
      </c>
      <c r="G77" s="179">
        <v>1</v>
      </c>
      <c r="H77" s="179">
        <v>1</v>
      </c>
      <c r="I77" s="179">
        <v>3</v>
      </c>
      <c r="J77" s="179">
        <v>3</v>
      </c>
      <c r="K77" s="179">
        <v>1</v>
      </c>
      <c r="L77" s="179">
        <v>2</v>
      </c>
      <c r="M77" s="179">
        <v>1</v>
      </c>
      <c r="N77" s="179">
        <v>3</v>
      </c>
      <c r="O77" s="180">
        <v>1</v>
      </c>
      <c r="P77" s="181">
        <f t="shared" si="1"/>
        <v>20</v>
      </c>
    </row>
    <row r="78" spans="1:16">
      <c r="A78" s="374"/>
      <c r="B78" s="370"/>
      <c r="C78" s="177" t="s">
        <v>685</v>
      </c>
      <c r="D78" s="178">
        <v>0</v>
      </c>
      <c r="E78" s="179">
        <v>3</v>
      </c>
      <c r="F78" s="179">
        <v>3</v>
      </c>
      <c r="G78" s="179">
        <v>1</v>
      </c>
      <c r="H78" s="179">
        <v>1</v>
      </c>
      <c r="I78" s="179">
        <v>1</v>
      </c>
      <c r="J78" s="179">
        <v>3</v>
      </c>
      <c r="K78" s="179">
        <v>2</v>
      </c>
      <c r="L78" s="179">
        <v>3</v>
      </c>
      <c r="M78" s="179">
        <v>2</v>
      </c>
      <c r="N78" s="179">
        <v>0</v>
      </c>
      <c r="O78" s="180">
        <v>0</v>
      </c>
      <c r="P78" s="181">
        <f t="shared" si="1"/>
        <v>19</v>
      </c>
    </row>
    <row r="79" spans="1:16" ht="18" thickBot="1">
      <c r="A79" s="378"/>
      <c r="B79" s="372"/>
      <c r="C79" s="195" t="s">
        <v>686</v>
      </c>
      <c r="D79" s="196">
        <v>3</v>
      </c>
      <c r="E79" s="197">
        <v>0</v>
      </c>
      <c r="F79" s="197">
        <v>1</v>
      </c>
      <c r="G79" s="197">
        <v>2</v>
      </c>
      <c r="H79" s="197">
        <v>0</v>
      </c>
      <c r="I79" s="197">
        <v>3</v>
      </c>
      <c r="J79" s="197">
        <v>1</v>
      </c>
      <c r="K79" s="197">
        <v>0</v>
      </c>
      <c r="L79" s="197">
        <v>2</v>
      </c>
      <c r="M79" s="197">
        <v>1</v>
      </c>
      <c r="N79" s="197">
        <v>2</v>
      </c>
      <c r="O79" s="198">
        <v>2</v>
      </c>
      <c r="P79" s="199">
        <f t="shared" si="1"/>
        <v>17</v>
      </c>
    </row>
    <row r="80" spans="1:16">
      <c r="A80" s="373" t="s">
        <v>709</v>
      </c>
      <c r="B80" s="376" t="s">
        <v>710</v>
      </c>
      <c r="C80" s="173" t="s">
        <v>683</v>
      </c>
      <c r="D80" s="174">
        <v>3</v>
      </c>
      <c r="E80" s="174">
        <v>0</v>
      </c>
      <c r="F80" s="174">
        <v>0</v>
      </c>
      <c r="G80" s="174">
        <v>2</v>
      </c>
      <c r="H80" s="174">
        <v>0</v>
      </c>
      <c r="I80" s="174">
        <v>0</v>
      </c>
      <c r="J80" s="174">
        <v>0</v>
      </c>
      <c r="K80" s="174">
        <v>0</v>
      </c>
      <c r="L80" s="174">
        <v>3</v>
      </c>
      <c r="M80" s="174">
        <v>1</v>
      </c>
      <c r="N80" s="174">
        <v>3</v>
      </c>
      <c r="O80" s="175">
        <v>1</v>
      </c>
      <c r="P80" s="176">
        <f t="shared" si="1"/>
        <v>13</v>
      </c>
    </row>
    <row r="81" spans="1:16">
      <c r="A81" s="374"/>
      <c r="B81" s="370"/>
      <c r="C81" s="177" t="s">
        <v>684</v>
      </c>
      <c r="D81" s="178">
        <v>0</v>
      </c>
      <c r="E81" s="179">
        <v>2</v>
      </c>
      <c r="F81" s="179">
        <v>3</v>
      </c>
      <c r="G81" s="179">
        <v>0</v>
      </c>
      <c r="H81" s="179">
        <v>2</v>
      </c>
      <c r="I81" s="179">
        <v>2</v>
      </c>
      <c r="J81" s="179">
        <v>1</v>
      </c>
      <c r="K81" s="179">
        <v>0</v>
      </c>
      <c r="L81" s="179">
        <v>2</v>
      </c>
      <c r="M81" s="179">
        <v>2</v>
      </c>
      <c r="N81" s="179">
        <v>0</v>
      </c>
      <c r="O81" s="180">
        <v>2</v>
      </c>
      <c r="P81" s="181">
        <f t="shared" si="1"/>
        <v>16</v>
      </c>
    </row>
    <row r="82" spans="1:16">
      <c r="A82" s="374"/>
      <c r="B82" s="370"/>
      <c r="C82" s="177" t="s">
        <v>685</v>
      </c>
      <c r="D82" s="178">
        <v>1</v>
      </c>
      <c r="E82" s="179">
        <v>1</v>
      </c>
      <c r="F82" s="179">
        <v>2</v>
      </c>
      <c r="G82" s="179">
        <v>0</v>
      </c>
      <c r="H82" s="179">
        <v>1</v>
      </c>
      <c r="I82" s="179">
        <v>2</v>
      </c>
      <c r="J82" s="179">
        <v>1</v>
      </c>
      <c r="K82" s="179">
        <v>0</v>
      </c>
      <c r="L82" s="179">
        <v>1</v>
      </c>
      <c r="M82" s="179">
        <v>0</v>
      </c>
      <c r="N82" s="179">
        <v>3</v>
      </c>
      <c r="O82" s="180">
        <v>3</v>
      </c>
      <c r="P82" s="181">
        <f t="shared" si="1"/>
        <v>15</v>
      </c>
    </row>
    <row r="83" spans="1:16">
      <c r="A83" s="374"/>
      <c r="B83" s="371"/>
      <c r="C83" s="182" t="s">
        <v>686</v>
      </c>
      <c r="D83" s="183">
        <v>1</v>
      </c>
      <c r="E83" s="184">
        <v>2</v>
      </c>
      <c r="F83" s="184">
        <v>1</v>
      </c>
      <c r="G83" s="184">
        <v>2</v>
      </c>
      <c r="H83" s="184">
        <v>2</v>
      </c>
      <c r="I83" s="184">
        <v>3</v>
      </c>
      <c r="J83" s="184">
        <v>2</v>
      </c>
      <c r="K83" s="184">
        <v>0</v>
      </c>
      <c r="L83" s="184">
        <v>0</v>
      </c>
      <c r="M83" s="184">
        <v>3</v>
      </c>
      <c r="N83" s="184">
        <v>1</v>
      </c>
      <c r="O83" s="185">
        <v>2</v>
      </c>
      <c r="P83" s="186">
        <f t="shared" si="1"/>
        <v>19</v>
      </c>
    </row>
    <row r="84" spans="1:16">
      <c r="A84" s="374"/>
      <c r="B84" s="369" t="s">
        <v>711</v>
      </c>
      <c r="C84" s="187" t="s">
        <v>683</v>
      </c>
      <c r="D84" s="188">
        <v>1</v>
      </c>
      <c r="E84" s="188">
        <v>2</v>
      </c>
      <c r="F84" s="188">
        <v>3</v>
      </c>
      <c r="G84" s="188">
        <v>3</v>
      </c>
      <c r="H84" s="188">
        <v>3</v>
      </c>
      <c r="I84" s="188">
        <v>1</v>
      </c>
      <c r="J84" s="188">
        <v>0</v>
      </c>
      <c r="K84" s="188">
        <v>1</v>
      </c>
      <c r="L84" s="188">
        <v>3</v>
      </c>
      <c r="M84" s="188">
        <v>3</v>
      </c>
      <c r="N84" s="188">
        <v>1</v>
      </c>
      <c r="O84" s="189">
        <v>2</v>
      </c>
      <c r="P84" s="190">
        <f t="shared" si="1"/>
        <v>23</v>
      </c>
    </row>
    <row r="85" spans="1:16">
      <c r="A85" s="374"/>
      <c r="B85" s="370"/>
      <c r="C85" s="177" t="s">
        <v>684</v>
      </c>
      <c r="D85" s="178">
        <v>2</v>
      </c>
      <c r="E85" s="179">
        <v>0</v>
      </c>
      <c r="F85" s="179">
        <v>0</v>
      </c>
      <c r="G85" s="179">
        <v>1</v>
      </c>
      <c r="H85" s="179">
        <v>2</v>
      </c>
      <c r="I85" s="179">
        <v>0</v>
      </c>
      <c r="J85" s="179">
        <v>3</v>
      </c>
      <c r="K85" s="179">
        <v>1</v>
      </c>
      <c r="L85" s="179">
        <v>1</v>
      </c>
      <c r="M85" s="179">
        <v>3</v>
      </c>
      <c r="N85" s="179">
        <v>2</v>
      </c>
      <c r="O85" s="180">
        <v>1</v>
      </c>
      <c r="P85" s="181">
        <f t="shared" si="1"/>
        <v>16</v>
      </c>
    </row>
    <row r="86" spans="1:16">
      <c r="A86" s="374"/>
      <c r="B86" s="370"/>
      <c r="C86" s="177" t="s">
        <v>685</v>
      </c>
      <c r="D86" s="178">
        <v>0</v>
      </c>
      <c r="E86" s="179">
        <v>1</v>
      </c>
      <c r="F86" s="179">
        <v>3</v>
      </c>
      <c r="G86" s="179">
        <v>0</v>
      </c>
      <c r="H86" s="179">
        <v>3</v>
      </c>
      <c r="I86" s="179">
        <v>0</v>
      </c>
      <c r="J86" s="179">
        <v>2</v>
      </c>
      <c r="K86" s="179">
        <v>1</v>
      </c>
      <c r="L86" s="179">
        <v>3</v>
      </c>
      <c r="M86" s="179">
        <v>1</v>
      </c>
      <c r="N86" s="179">
        <v>1</v>
      </c>
      <c r="O86" s="180">
        <v>0</v>
      </c>
      <c r="P86" s="181">
        <f t="shared" si="1"/>
        <v>15</v>
      </c>
    </row>
    <row r="87" spans="1:16">
      <c r="A87" s="374"/>
      <c r="B87" s="371"/>
      <c r="C87" s="182" t="s">
        <v>686</v>
      </c>
      <c r="D87" s="183">
        <v>0</v>
      </c>
      <c r="E87" s="184">
        <v>0</v>
      </c>
      <c r="F87" s="184">
        <v>3</v>
      </c>
      <c r="G87" s="184">
        <v>1</v>
      </c>
      <c r="H87" s="184">
        <v>3</v>
      </c>
      <c r="I87" s="184">
        <v>3</v>
      </c>
      <c r="J87" s="184">
        <v>2</v>
      </c>
      <c r="K87" s="184">
        <v>3</v>
      </c>
      <c r="L87" s="184">
        <v>0</v>
      </c>
      <c r="M87" s="184">
        <v>1</v>
      </c>
      <c r="N87" s="184">
        <v>1</v>
      </c>
      <c r="O87" s="185">
        <v>3</v>
      </c>
      <c r="P87" s="186">
        <f t="shared" si="1"/>
        <v>20</v>
      </c>
    </row>
    <row r="88" spans="1:16">
      <c r="A88" s="374"/>
      <c r="B88" s="369" t="s">
        <v>712</v>
      </c>
      <c r="C88" s="187" t="s">
        <v>683</v>
      </c>
      <c r="D88" s="188">
        <v>1</v>
      </c>
      <c r="E88" s="188">
        <v>0</v>
      </c>
      <c r="F88" s="188">
        <v>1</v>
      </c>
      <c r="G88" s="188">
        <v>3</v>
      </c>
      <c r="H88" s="188">
        <v>3</v>
      </c>
      <c r="I88" s="188">
        <v>3</v>
      </c>
      <c r="J88" s="188">
        <v>3</v>
      </c>
      <c r="K88" s="188">
        <v>2</v>
      </c>
      <c r="L88" s="188">
        <v>1</v>
      </c>
      <c r="M88" s="188">
        <v>2</v>
      </c>
      <c r="N88" s="188">
        <v>1</v>
      </c>
      <c r="O88" s="189">
        <v>0</v>
      </c>
      <c r="P88" s="190">
        <f t="shared" si="1"/>
        <v>20</v>
      </c>
    </row>
    <row r="89" spans="1:16">
      <c r="A89" s="374"/>
      <c r="B89" s="370"/>
      <c r="C89" s="177" t="s">
        <v>684</v>
      </c>
      <c r="D89" s="178">
        <v>3</v>
      </c>
      <c r="E89" s="179">
        <v>3</v>
      </c>
      <c r="F89" s="179">
        <v>3</v>
      </c>
      <c r="G89" s="179">
        <v>3</v>
      </c>
      <c r="H89" s="179">
        <v>0</v>
      </c>
      <c r="I89" s="179">
        <v>2</v>
      </c>
      <c r="J89" s="179">
        <v>1</v>
      </c>
      <c r="K89" s="179">
        <v>3</v>
      </c>
      <c r="L89" s="179">
        <v>0</v>
      </c>
      <c r="M89" s="179">
        <v>0</v>
      </c>
      <c r="N89" s="179">
        <v>3</v>
      </c>
      <c r="O89" s="180">
        <v>0</v>
      </c>
      <c r="P89" s="181">
        <f t="shared" si="1"/>
        <v>21</v>
      </c>
    </row>
    <row r="90" spans="1:16">
      <c r="A90" s="374"/>
      <c r="B90" s="370"/>
      <c r="C90" s="177" t="s">
        <v>685</v>
      </c>
      <c r="D90" s="178">
        <v>3</v>
      </c>
      <c r="E90" s="179">
        <v>2</v>
      </c>
      <c r="F90" s="179">
        <v>0</v>
      </c>
      <c r="G90" s="179">
        <v>1</v>
      </c>
      <c r="H90" s="179">
        <v>3</v>
      </c>
      <c r="I90" s="179">
        <v>1</v>
      </c>
      <c r="J90" s="179">
        <v>1</v>
      </c>
      <c r="K90" s="179">
        <v>0</v>
      </c>
      <c r="L90" s="179">
        <v>0</v>
      </c>
      <c r="M90" s="179">
        <v>1</v>
      </c>
      <c r="N90" s="179">
        <v>1</v>
      </c>
      <c r="O90" s="180">
        <v>1</v>
      </c>
      <c r="P90" s="181">
        <f t="shared" si="1"/>
        <v>14</v>
      </c>
    </row>
    <row r="91" spans="1:16">
      <c r="A91" s="374"/>
      <c r="B91" s="371"/>
      <c r="C91" s="182" t="s">
        <v>686</v>
      </c>
      <c r="D91" s="183">
        <v>2</v>
      </c>
      <c r="E91" s="184">
        <v>0</v>
      </c>
      <c r="F91" s="184">
        <v>3</v>
      </c>
      <c r="G91" s="184">
        <v>3</v>
      </c>
      <c r="H91" s="184">
        <v>0</v>
      </c>
      <c r="I91" s="184">
        <v>3</v>
      </c>
      <c r="J91" s="184">
        <v>1</v>
      </c>
      <c r="K91" s="184">
        <v>1</v>
      </c>
      <c r="L91" s="184">
        <v>0</v>
      </c>
      <c r="M91" s="184">
        <v>3</v>
      </c>
      <c r="N91" s="184">
        <v>2</v>
      </c>
      <c r="O91" s="185">
        <v>0</v>
      </c>
      <c r="P91" s="186">
        <f t="shared" si="1"/>
        <v>18</v>
      </c>
    </row>
    <row r="92" spans="1:16">
      <c r="A92" s="374"/>
      <c r="B92" s="369" t="s">
        <v>713</v>
      </c>
      <c r="C92" s="187" t="s">
        <v>683</v>
      </c>
      <c r="D92" s="188">
        <v>2</v>
      </c>
      <c r="E92" s="188">
        <v>0</v>
      </c>
      <c r="F92" s="188">
        <v>2</v>
      </c>
      <c r="G92" s="188">
        <v>0</v>
      </c>
      <c r="H92" s="188">
        <v>0</v>
      </c>
      <c r="I92" s="188">
        <v>1</v>
      </c>
      <c r="J92" s="188">
        <v>2</v>
      </c>
      <c r="K92" s="188">
        <v>2</v>
      </c>
      <c r="L92" s="188">
        <v>2</v>
      </c>
      <c r="M92" s="188">
        <v>1</v>
      </c>
      <c r="N92" s="188">
        <v>3</v>
      </c>
      <c r="O92" s="189">
        <v>0</v>
      </c>
      <c r="P92" s="190">
        <f t="shared" si="1"/>
        <v>15</v>
      </c>
    </row>
    <row r="93" spans="1:16">
      <c r="A93" s="374"/>
      <c r="B93" s="370"/>
      <c r="C93" s="177" t="s">
        <v>684</v>
      </c>
      <c r="D93" s="178">
        <v>1</v>
      </c>
      <c r="E93" s="179">
        <v>3</v>
      </c>
      <c r="F93" s="179">
        <v>2</v>
      </c>
      <c r="G93" s="179">
        <v>2</v>
      </c>
      <c r="H93" s="179">
        <v>3</v>
      </c>
      <c r="I93" s="179">
        <v>0</v>
      </c>
      <c r="J93" s="179">
        <v>1</v>
      </c>
      <c r="K93" s="179">
        <v>3</v>
      </c>
      <c r="L93" s="179">
        <v>1</v>
      </c>
      <c r="M93" s="179">
        <v>1</v>
      </c>
      <c r="N93" s="179">
        <v>1</v>
      </c>
      <c r="O93" s="180">
        <v>1</v>
      </c>
      <c r="P93" s="181">
        <f t="shared" si="1"/>
        <v>19</v>
      </c>
    </row>
    <row r="94" spans="1:16">
      <c r="A94" s="374"/>
      <c r="B94" s="370"/>
      <c r="C94" s="177" t="s">
        <v>685</v>
      </c>
      <c r="D94" s="178">
        <v>0</v>
      </c>
      <c r="E94" s="179">
        <v>1</v>
      </c>
      <c r="F94" s="179">
        <v>3</v>
      </c>
      <c r="G94" s="179">
        <v>0</v>
      </c>
      <c r="H94" s="179">
        <v>1</v>
      </c>
      <c r="I94" s="179">
        <v>3</v>
      </c>
      <c r="J94" s="179">
        <v>0</v>
      </c>
      <c r="K94" s="179">
        <v>0</v>
      </c>
      <c r="L94" s="179">
        <v>3</v>
      </c>
      <c r="M94" s="179">
        <v>3</v>
      </c>
      <c r="N94" s="179">
        <v>3</v>
      </c>
      <c r="O94" s="180">
        <v>3</v>
      </c>
      <c r="P94" s="181">
        <f t="shared" si="1"/>
        <v>20</v>
      </c>
    </row>
    <row r="95" spans="1:16" ht="18" thickBot="1">
      <c r="A95" s="378"/>
      <c r="B95" s="372"/>
      <c r="C95" s="195" t="s">
        <v>686</v>
      </c>
      <c r="D95" s="196">
        <v>3</v>
      </c>
      <c r="E95" s="197">
        <v>1</v>
      </c>
      <c r="F95" s="197">
        <v>0</v>
      </c>
      <c r="G95" s="197">
        <v>2</v>
      </c>
      <c r="H95" s="197">
        <v>0</v>
      </c>
      <c r="I95" s="197">
        <v>2</v>
      </c>
      <c r="J95" s="197">
        <v>0</v>
      </c>
      <c r="K95" s="197">
        <v>3</v>
      </c>
      <c r="L95" s="197">
        <v>0</v>
      </c>
      <c r="M95" s="197">
        <v>1</v>
      </c>
      <c r="N95" s="197">
        <v>2</v>
      </c>
      <c r="O95" s="198">
        <v>3</v>
      </c>
      <c r="P95" s="199">
        <f t="shared" si="1"/>
        <v>17</v>
      </c>
    </row>
    <row r="96" spans="1:16">
      <c r="A96" s="373" t="s">
        <v>714</v>
      </c>
      <c r="B96" s="376" t="s">
        <v>715</v>
      </c>
      <c r="C96" s="173" t="s">
        <v>683</v>
      </c>
      <c r="D96" s="174">
        <v>3</v>
      </c>
      <c r="E96" s="174">
        <v>2</v>
      </c>
      <c r="F96" s="174">
        <v>0</v>
      </c>
      <c r="G96" s="174">
        <v>1</v>
      </c>
      <c r="H96" s="174">
        <v>0</v>
      </c>
      <c r="I96" s="174">
        <v>3</v>
      </c>
      <c r="J96" s="174">
        <v>2</v>
      </c>
      <c r="K96" s="174">
        <v>2</v>
      </c>
      <c r="L96" s="174">
        <v>2</v>
      </c>
      <c r="M96" s="174">
        <v>3</v>
      </c>
      <c r="N96" s="174">
        <v>0</v>
      </c>
      <c r="O96" s="175">
        <v>0</v>
      </c>
      <c r="P96" s="176">
        <f t="shared" si="1"/>
        <v>18</v>
      </c>
    </row>
    <row r="97" spans="1:16">
      <c r="A97" s="374"/>
      <c r="B97" s="370"/>
      <c r="C97" s="177" t="s">
        <v>684</v>
      </c>
      <c r="D97" s="178">
        <v>2</v>
      </c>
      <c r="E97" s="179">
        <v>2</v>
      </c>
      <c r="F97" s="179">
        <v>3</v>
      </c>
      <c r="G97" s="179">
        <v>1</v>
      </c>
      <c r="H97" s="179">
        <v>3</v>
      </c>
      <c r="I97" s="179">
        <v>1</v>
      </c>
      <c r="J97" s="179">
        <v>3</v>
      </c>
      <c r="K97" s="179">
        <v>1</v>
      </c>
      <c r="L97" s="179">
        <v>1</v>
      </c>
      <c r="M97" s="179">
        <v>2</v>
      </c>
      <c r="N97" s="179">
        <v>1</v>
      </c>
      <c r="O97" s="180">
        <v>0</v>
      </c>
      <c r="P97" s="181">
        <f t="shared" si="1"/>
        <v>20</v>
      </c>
    </row>
    <row r="98" spans="1:16">
      <c r="A98" s="374"/>
      <c r="B98" s="370"/>
      <c r="C98" s="177" t="s">
        <v>685</v>
      </c>
      <c r="D98" s="178">
        <v>1</v>
      </c>
      <c r="E98" s="179">
        <v>2</v>
      </c>
      <c r="F98" s="179">
        <v>0</v>
      </c>
      <c r="G98" s="179">
        <v>1</v>
      </c>
      <c r="H98" s="179">
        <v>1</v>
      </c>
      <c r="I98" s="179">
        <v>1</v>
      </c>
      <c r="J98" s="179">
        <v>1</v>
      </c>
      <c r="K98" s="179">
        <v>2</v>
      </c>
      <c r="L98" s="179">
        <v>3</v>
      </c>
      <c r="M98" s="179">
        <v>1</v>
      </c>
      <c r="N98" s="179">
        <v>1</v>
      </c>
      <c r="O98" s="180">
        <v>1</v>
      </c>
      <c r="P98" s="181">
        <f t="shared" si="1"/>
        <v>15</v>
      </c>
    </row>
    <row r="99" spans="1:16">
      <c r="A99" s="374"/>
      <c r="B99" s="371"/>
      <c r="C99" s="182" t="s">
        <v>686</v>
      </c>
      <c r="D99" s="183">
        <v>1</v>
      </c>
      <c r="E99" s="184">
        <v>1</v>
      </c>
      <c r="F99" s="184">
        <v>1</v>
      </c>
      <c r="G99" s="184">
        <v>3</v>
      </c>
      <c r="H99" s="184">
        <v>1</v>
      </c>
      <c r="I99" s="184">
        <v>2</v>
      </c>
      <c r="J99" s="184">
        <v>1</v>
      </c>
      <c r="K99" s="184">
        <v>0</v>
      </c>
      <c r="L99" s="184">
        <v>2</v>
      </c>
      <c r="M99" s="184">
        <v>0</v>
      </c>
      <c r="N99" s="184">
        <v>1</v>
      </c>
      <c r="O99" s="185">
        <v>2</v>
      </c>
      <c r="P99" s="186">
        <f t="shared" si="1"/>
        <v>15</v>
      </c>
    </row>
    <row r="100" spans="1:16">
      <c r="A100" s="374"/>
      <c r="B100" s="369" t="s">
        <v>716</v>
      </c>
      <c r="C100" s="187" t="s">
        <v>683</v>
      </c>
      <c r="D100" s="188">
        <v>2</v>
      </c>
      <c r="E100" s="188">
        <v>3</v>
      </c>
      <c r="F100" s="188">
        <v>3</v>
      </c>
      <c r="G100" s="188">
        <v>0</v>
      </c>
      <c r="H100" s="188">
        <v>3</v>
      </c>
      <c r="I100" s="188">
        <v>0</v>
      </c>
      <c r="J100" s="188">
        <v>3</v>
      </c>
      <c r="K100" s="188">
        <v>0</v>
      </c>
      <c r="L100" s="188">
        <v>1</v>
      </c>
      <c r="M100" s="188">
        <v>3</v>
      </c>
      <c r="N100" s="188">
        <v>3</v>
      </c>
      <c r="O100" s="189">
        <v>1</v>
      </c>
      <c r="P100" s="190">
        <f t="shared" si="1"/>
        <v>22</v>
      </c>
    </row>
    <row r="101" spans="1:16">
      <c r="A101" s="374"/>
      <c r="B101" s="370"/>
      <c r="C101" s="177" t="s">
        <v>684</v>
      </c>
      <c r="D101" s="178">
        <v>0</v>
      </c>
      <c r="E101" s="179">
        <v>0</v>
      </c>
      <c r="F101" s="179">
        <v>1</v>
      </c>
      <c r="G101" s="179">
        <v>1</v>
      </c>
      <c r="H101" s="179">
        <v>0</v>
      </c>
      <c r="I101" s="179">
        <v>3</v>
      </c>
      <c r="J101" s="179">
        <v>0</v>
      </c>
      <c r="K101" s="179">
        <v>1</v>
      </c>
      <c r="L101" s="179">
        <v>3</v>
      </c>
      <c r="M101" s="179">
        <v>2</v>
      </c>
      <c r="N101" s="179">
        <v>3</v>
      </c>
      <c r="O101" s="180">
        <v>0</v>
      </c>
      <c r="P101" s="181">
        <f t="shared" si="1"/>
        <v>14</v>
      </c>
    </row>
    <row r="102" spans="1:16">
      <c r="A102" s="374"/>
      <c r="B102" s="370"/>
      <c r="C102" s="177" t="s">
        <v>685</v>
      </c>
      <c r="D102" s="178">
        <v>0</v>
      </c>
      <c r="E102" s="179">
        <v>0</v>
      </c>
      <c r="F102" s="179">
        <v>0</v>
      </c>
      <c r="G102" s="179">
        <v>2</v>
      </c>
      <c r="H102" s="179">
        <v>3</v>
      </c>
      <c r="I102" s="179">
        <v>2</v>
      </c>
      <c r="J102" s="179">
        <v>0</v>
      </c>
      <c r="K102" s="179">
        <v>3</v>
      </c>
      <c r="L102" s="179">
        <v>2</v>
      </c>
      <c r="M102" s="179">
        <v>0</v>
      </c>
      <c r="N102" s="179">
        <v>2</v>
      </c>
      <c r="O102" s="180">
        <v>2</v>
      </c>
      <c r="P102" s="181">
        <f t="shared" si="1"/>
        <v>16</v>
      </c>
    </row>
    <row r="103" spans="1:16">
      <c r="A103" s="374"/>
      <c r="B103" s="371"/>
      <c r="C103" s="182" t="s">
        <v>686</v>
      </c>
      <c r="D103" s="183">
        <v>1</v>
      </c>
      <c r="E103" s="184">
        <v>3</v>
      </c>
      <c r="F103" s="184">
        <v>2</v>
      </c>
      <c r="G103" s="184">
        <v>1</v>
      </c>
      <c r="H103" s="184">
        <v>2</v>
      </c>
      <c r="I103" s="184">
        <v>0</v>
      </c>
      <c r="J103" s="184">
        <v>3</v>
      </c>
      <c r="K103" s="184">
        <v>0</v>
      </c>
      <c r="L103" s="184">
        <v>3</v>
      </c>
      <c r="M103" s="184">
        <v>1</v>
      </c>
      <c r="N103" s="184">
        <v>2</v>
      </c>
      <c r="O103" s="185">
        <v>2</v>
      </c>
      <c r="P103" s="186">
        <f t="shared" si="1"/>
        <v>20</v>
      </c>
    </row>
    <row r="104" spans="1:16">
      <c r="A104" s="374"/>
      <c r="B104" s="369" t="s">
        <v>717</v>
      </c>
      <c r="C104" s="187" t="s">
        <v>683</v>
      </c>
      <c r="D104" s="188">
        <v>0</v>
      </c>
      <c r="E104" s="188">
        <v>1</v>
      </c>
      <c r="F104" s="188">
        <v>3</v>
      </c>
      <c r="G104" s="188">
        <v>3</v>
      </c>
      <c r="H104" s="188">
        <v>1</v>
      </c>
      <c r="I104" s="188">
        <v>0</v>
      </c>
      <c r="J104" s="188">
        <v>1</v>
      </c>
      <c r="K104" s="188">
        <v>0</v>
      </c>
      <c r="L104" s="188">
        <v>2</v>
      </c>
      <c r="M104" s="188">
        <v>2</v>
      </c>
      <c r="N104" s="188">
        <v>3</v>
      </c>
      <c r="O104" s="189">
        <v>1</v>
      </c>
      <c r="P104" s="190">
        <f t="shared" si="1"/>
        <v>17</v>
      </c>
    </row>
    <row r="105" spans="1:16">
      <c r="A105" s="374"/>
      <c r="B105" s="370"/>
      <c r="C105" s="177" t="s">
        <v>684</v>
      </c>
      <c r="D105" s="178">
        <v>2</v>
      </c>
      <c r="E105" s="179">
        <v>1</v>
      </c>
      <c r="F105" s="179">
        <v>1</v>
      </c>
      <c r="G105" s="179">
        <v>0</v>
      </c>
      <c r="H105" s="179">
        <v>3</v>
      </c>
      <c r="I105" s="179">
        <v>1</v>
      </c>
      <c r="J105" s="179">
        <v>1</v>
      </c>
      <c r="K105" s="179">
        <v>2</v>
      </c>
      <c r="L105" s="179">
        <v>0</v>
      </c>
      <c r="M105" s="179">
        <v>0</v>
      </c>
      <c r="N105" s="179">
        <v>1</v>
      </c>
      <c r="O105" s="180">
        <v>2</v>
      </c>
      <c r="P105" s="181">
        <f t="shared" si="1"/>
        <v>14</v>
      </c>
    </row>
    <row r="106" spans="1:16">
      <c r="A106" s="374"/>
      <c r="B106" s="370"/>
      <c r="C106" s="177" t="s">
        <v>685</v>
      </c>
      <c r="D106" s="178">
        <v>2</v>
      </c>
      <c r="E106" s="179">
        <v>3</v>
      </c>
      <c r="F106" s="179">
        <v>1</v>
      </c>
      <c r="G106" s="179">
        <v>1</v>
      </c>
      <c r="H106" s="179">
        <v>3</v>
      </c>
      <c r="I106" s="179">
        <v>0</v>
      </c>
      <c r="J106" s="179">
        <v>1</v>
      </c>
      <c r="K106" s="179">
        <v>1</v>
      </c>
      <c r="L106" s="179">
        <v>3</v>
      </c>
      <c r="M106" s="179">
        <v>1</v>
      </c>
      <c r="N106" s="179">
        <v>2</v>
      </c>
      <c r="O106" s="180">
        <v>1</v>
      </c>
      <c r="P106" s="181">
        <f t="shared" si="1"/>
        <v>19</v>
      </c>
    </row>
    <row r="107" spans="1:16" ht="18" thickBot="1">
      <c r="A107" s="378"/>
      <c r="B107" s="372"/>
      <c r="C107" s="195" t="s">
        <v>686</v>
      </c>
      <c r="D107" s="196">
        <v>2</v>
      </c>
      <c r="E107" s="197">
        <v>2</v>
      </c>
      <c r="F107" s="197">
        <v>0</v>
      </c>
      <c r="G107" s="197">
        <v>1</v>
      </c>
      <c r="H107" s="197">
        <v>0</v>
      </c>
      <c r="I107" s="197">
        <v>2</v>
      </c>
      <c r="J107" s="197">
        <v>1</v>
      </c>
      <c r="K107" s="197">
        <v>1</v>
      </c>
      <c r="L107" s="197">
        <v>1</v>
      </c>
      <c r="M107" s="197">
        <v>1</v>
      </c>
      <c r="N107" s="197">
        <v>0</v>
      </c>
      <c r="O107" s="198">
        <v>0</v>
      </c>
      <c r="P107" s="199">
        <f t="shared" si="1"/>
        <v>11</v>
      </c>
    </row>
    <row r="108" spans="1:16">
      <c r="A108" s="373" t="s">
        <v>718</v>
      </c>
      <c r="B108" s="376" t="s">
        <v>719</v>
      </c>
      <c r="C108" s="173" t="s">
        <v>683</v>
      </c>
      <c r="D108" s="174">
        <v>3</v>
      </c>
      <c r="E108" s="174">
        <v>3</v>
      </c>
      <c r="F108" s="174">
        <v>3</v>
      </c>
      <c r="G108" s="174">
        <v>2</v>
      </c>
      <c r="H108" s="174">
        <v>0</v>
      </c>
      <c r="I108" s="174">
        <v>3</v>
      </c>
      <c r="J108" s="174">
        <v>2</v>
      </c>
      <c r="K108" s="174">
        <v>1</v>
      </c>
      <c r="L108" s="174">
        <v>2</v>
      </c>
      <c r="M108" s="174">
        <v>1</v>
      </c>
      <c r="N108" s="174">
        <v>1</v>
      </c>
      <c r="O108" s="175">
        <v>3</v>
      </c>
      <c r="P108" s="176">
        <f t="shared" si="1"/>
        <v>24</v>
      </c>
    </row>
    <row r="109" spans="1:16">
      <c r="A109" s="374"/>
      <c r="B109" s="370"/>
      <c r="C109" s="177" t="s">
        <v>684</v>
      </c>
      <c r="D109" s="178">
        <v>0</v>
      </c>
      <c r="E109" s="179">
        <v>0</v>
      </c>
      <c r="F109" s="179">
        <v>3</v>
      </c>
      <c r="G109" s="179">
        <v>1</v>
      </c>
      <c r="H109" s="179">
        <v>1</v>
      </c>
      <c r="I109" s="179">
        <v>1</v>
      </c>
      <c r="J109" s="179">
        <v>2</v>
      </c>
      <c r="K109" s="179">
        <v>2</v>
      </c>
      <c r="L109" s="179">
        <v>2</v>
      </c>
      <c r="M109" s="179">
        <v>0</v>
      </c>
      <c r="N109" s="179">
        <v>1</v>
      </c>
      <c r="O109" s="180">
        <v>3</v>
      </c>
      <c r="P109" s="181">
        <f t="shared" si="1"/>
        <v>16</v>
      </c>
    </row>
    <row r="110" spans="1:16">
      <c r="A110" s="374"/>
      <c r="B110" s="370"/>
      <c r="C110" s="177" t="s">
        <v>685</v>
      </c>
      <c r="D110" s="178">
        <v>1</v>
      </c>
      <c r="E110" s="179">
        <v>0</v>
      </c>
      <c r="F110" s="179">
        <v>0</v>
      </c>
      <c r="G110" s="179">
        <v>0</v>
      </c>
      <c r="H110" s="179">
        <v>0</v>
      </c>
      <c r="I110" s="179">
        <v>1</v>
      </c>
      <c r="J110" s="179">
        <v>3</v>
      </c>
      <c r="K110" s="179">
        <v>3</v>
      </c>
      <c r="L110" s="179">
        <v>3</v>
      </c>
      <c r="M110" s="179">
        <v>1</v>
      </c>
      <c r="N110" s="179">
        <v>3</v>
      </c>
      <c r="O110" s="180">
        <v>2</v>
      </c>
      <c r="P110" s="181">
        <f t="shared" si="1"/>
        <v>17</v>
      </c>
    </row>
    <row r="111" spans="1:16">
      <c r="A111" s="374"/>
      <c r="B111" s="371"/>
      <c r="C111" s="182" t="s">
        <v>686</v>
      </c>
      <c r="D111" s="183">
        <v>1</v>
      </c>
      <c r="E111" s="184">
        <v>2</v>
      </c>
      <c r="F111" s="184">
        <v>3</v>
      </c>
      <c r="G111" s="184">
        <v>0</v>
      </c>
      <c r="H111" s="184">
        <v>0</v>
      </c>
      <c r="I111" s="184">
        <v>1</v>
      </c>
      <c r="J111" s="184">
        <v>1</v>
      </c>
      <c r="K111" s="184">
        <v>0</v>
      </c>
      <c r="L111" s="184">
        <v>2</v>
      </c>
      <c r="M111" s="184">
        <v>1</v>
      </c>
      <c r="N111" s="184">
        <v>0</v>
      </c>
      <c r="O111" s="185">
        <v>3</v>
      </c>
      <c r="P111" s="186">
        <f t="shared" si="1"/>
        <v>14</v>
      </c>
    </row>
    <row r="112" spans="1:16">
      <c r="A112" s="374"/>
      <c r="B112" s="369" t="s">
        <v>720</v>
      </c>
      <c r="C112" s="187" t="s">
        <v>683</v>
      </c>
      <c r="D112" s="188">
        <v>2</v>
      </c>
      <c r="E112" s="188">
        <v>3</v>
      </c>
      <c r="F112" s="188">
        <v>1</v>
      </c>
      <c r="G112" s="188">
        <v>0</v>
      </c>
      <c r="H112" s="188">
        <v>3</v>
      </c>
      <c r="I112" s="188">
        <v>1</v>
      </c>
      <c r="J112" s="188">
        <v>0</v>
      </c>
      <c r="K112" s="188">
        <v>3</v>
      </c>
      <c r="L112" s="188">
        <v>2</v>
      </c>
      <c r="M112" s="188">
        <v>1</v>
      </c>
      <c r="N112" s="188">
        <v>2</v>
      </c>
      <c r="O112" s="189">
        <v>3</v>
      </c>
      <c r="P112" s="190">
        <f t="shared" si="1"/>
        <v>21</v>
      </c>
    </row>
    <row r="113" spans="1:16">
      <c r="A113" s="374"/>
      <c r="B113" s="370"/>
      <c r="C113" s="177" t="s">
        <v>684</v>
      </c>
      <c r="D113" s="178">
        <v>1</v>
      </c>
      <c r="E113" s="179">
        <v>1</v>
      </c>
      <c r="F113" s="179">
        <v>0</v>
      </c>
      <c r="G113" s="179">
        <v>3</v>
      </c>
      <c r="H113" s="179">
        <v>1</v>
      </c>
      <c r="I113" s="179">
        <v>3</v>
      </c>
      <c r="J113" s="179">
        <v>2</v>
      </c>
      <c r="K113" s="179">
        <v>3</v>
      </c>
      <c r="L113" s="179">
        <v>3</v>
      </c>
      <c r="M113" s="179">
        <v>3</v>
      </c>
      <c r="N113" s="179">
        <v>1</v>
      </c>
      <c r="O113" s="180">
        <v>2</v>
      </c>
      <c r="P113" s="181">
        <f t="shared" si="1"/>
        <v>23</v>
      </c>
    </row>
    <row r="114" spans="1:16">
      <c r="A114" s="374"/>
      <c r="B114" s="370"/>
      <c r="C114" s="177" t="s">
        <v>685</v>
      </c>
      <c r="D114" s="178">
        <v>1</v>
      </c>
      <c r="E114" s="179">
        <v>3</v>
      </c>
      <c r="F114" s="179">
        <v>0</v>
      </c>
      <c r="G114" s="179">
        <v>1</v>
      </c>
      <c r="H114" s="179">
        <v>1</v>
      </c>
      <c r="I114" s="179">
        <v>0</v>
      </c>
      <c r="J114" s="179">
        <v>1</v>
      </c>
      <c r="K114" s="179">
        <v>1</v>
      </c>
      <c r="L114" s="179">
        <v>0</v>
      </c>
      <c r="M114" s="179">
        <v>0</v>
      </c>
      <c r="N114" s="179">
        <v>0</v>
      </c>
      <c r="O114" s="180">
        <v>3</v>
      </c>
      <c r="P114" s="181">
        <f t="shared" si="1"/>
        <v>11</v>
      </c>
    </row>
    <row r="115" spans="1:16">
      <c r="A115" s="374"/>
      <c r="B115" s="371"/>
      <c r="C115" s="182" t="s">
        <v>686</v>
      </c>
      <c r="D115" s="183">
        <v>1</v>
      </c>
      <c r="E115" s="184">
        <v>3</v>
      </c>
      <c r="F115" s="184">
        <v>2</v>
      </c>
      <c r="G115" s="184">
        <v>1</v>
      </c>
      <c r="H115" s="184">
        <v>2</v>
      </c>
      <c r="I115" s="184">
        <v>0</v>
      </c>
      <c r="J115" s="184">
        <v>0</v>
      </c>
      <c r="K115" s="184">
        <v>2</v>
      </c>
      <c r="L115" s="184">
        <v>3</v>
      </c>
      <c r="M115" s="184">
        <v>3</v>
      </c>
      <c r="N115" s="184">
        <v>1</v>
      </c>
      <c r="O115" s="185">
        <v>1</v>
      </c>
      <c r="P115" s="186">
        <f t="shared" si="1"/>
        <v>19</v>
      </c>
    </row>
    <row r="116" spans="1:16">
      <c r="A116" s="374"/>
      <c r="B116" s="369" t="s">
        <v>721</v>
      </c>
      <c r="C116" s="187" t="s">
        <v>683</v>
      </c>
      <c r="D116" s="188">
        <v>2</v>
      </c>
      <c r="E116" s="188">
        <v>2</v>
      </c>
      <c r="F116" s="188">
        <v>2</v>
      </c>
      <c r="G116" s="188">
        <v>1</v>
      </c>
      <c r="H116" s="188">
        <v>2</v>
      </c>
      <c r="I116" s="188">
        <v>1</v>
      </c>
      <c r="J116" s="188">
        <v>0</v>
      </c>
      <c r="K116" s="188">
        <v>0</v>
      </c>
      <c r="L116" s="188">
        <v>1</v>
      </c>
      <c r="M116" s="188">
        <v>1</v>
      </c>
      <c r="N116" s="188">
        <v>0</v>
      </c>
      <c r="O116" s="189">
        <v>1</v>
      </c>
      <c r="P116" s="190">
        <f t="shared" si="1"/>
        <v>13</v>
      </c>
    </row>
    <row r="117" spans="1:16">
      <c r="A117" s="374"/>
      <c r="B117" s="370"/>
      <c r="C117" s="177" t="s">
        <v>684</v>
      </c>
      <c r="D117" s="178">
        <v>2</v>
      </c>
      <c r="E117" s="179">
        <v>0</v>
      </c>
      <c r="F117" s="179">
        <v>0</v>
      </c>
      <c r="G117" s="179">
        <v>3</v>
      </c>
      <c r="H117" s="179">
        <v>0</v>
      </c>
      <c r="I117" s="179">
        <v>1</v>
      </c>
      <c r="J117" s="179">
        <v>3</v>
      </c>
      <c r="K117" s="179">
        <v>2</v>
      </c>
      <c r="L117" s="179">
        <v>2</v>
      </c>
      <c r="M117" s="179">
        <v>2</v>
      </c>
      <c r="N117" s="179">
        <v>1</v>
      </c>
      <c r="O117" s="180">
        <v>0</v>
      </c>
      <c r="P117" s="181">
        <f t="shared" si="1"/>
        <v>16</v>
      </c>
    </row>
    <row r="118" spans="1:16">
      <c r="A118" s="374"/>
      <c r="B118" s="370"/>
      <c r="C118" s="177" t="s">
        <v>685</v>
      </c>
      <c r="D118" s="178">
        <v>0</v>
      </c>
      <c r="E118" s="179">
        <v>1</v>
      </c>
      <c r="F118" s="179">
        <v>1</v>
      </c>
      <c r="G118" s="179">
        <v>1</v>
      </c>
      <c r="H118" s="179">
        <v>3</v>
      </c>
      <c r="I118" s="179">
        <v>0</v>
      </c>
      <c r="J118" s="179">
        <v>2</v>
      </c>
      <c r="K118" s="179">
        <v>3</v>
      </c>
      <c r="L118" s="179">
        <v>3</v>
      </c>
      <c r="M118" s="179">
        <v>0</v>
      </c>
      <c r="N118" s="179">
        <v>2</v>
      </c>
      <c r="O118" s="180">
        <v>3</v>
      </c>
      <c r="P118" s="181">
        <f t="shared" si="1"/>
        <v>19</v>
      </c>
    </row>
    <row r="119" spans="1:16" ht="18" thickBot="1">
      <c r="A119" s="375"/>
      <c r="B119" s="377"/>
      <c r="C119" s="200" t="s">
        <v>686</v>
      </c>
      <c r="D119" s="201">
        <v>2</v>
      </c>
      <c r="E119" s="202">
        <v>0</v>
      </c>
      <c r="F119" s="202">
        <v>0</v>
      </c>
      <c r="G119" s="202">
        <v>1</v>
      </c>
      <c r="H119" s="202">
        <v>0</v>
      </c>
      <c r="I119" s="202">
        <v>2</v>
      </c>
      <c r="J119" s="202">
        <v>2</v>
      </c>
      <c r="K119" s="202">
        <v>0</v>
      </c>
      <c r="L119" s="202">
        <v>2</v>
      </c>
      <c r="M119" s="202">
        <v>0</v>
      </c>
      <c r="N119" s="202">
        <v>1</v>
      </c>
      <c r="O119" s="203">
        <v>3</v>
      </c>
      <c r="P119" s="204">
        <f t="shared" si="1"/>
        <v>13</v>
      </c>
    </row>
    <row r="120" spans="1:16" ht="18" thickTop="1">
      <c r="A120" s="363" t="s">
        <v>722</v>
      </c>
      <c r="B120" s="364"/>
      <c r="C120" s="187" t="s">
        <v>683</v>
      </c>
      <c r="D120" s="188">
        <f t="shared" ref="D120:P123" si="2">SUMIF($C$4:$C$39,$C120,D$4:D$39)</f>
        <v>12</v>
      </c>
      <c r="E120" s="188">
        <f t="shared" si="2"/>
        <v>13</v>
      </c>
      <c r="F120" s="188">
        <f t="shared" si="2"/>
        <v>8</v>
      </c>
      <c r="G120" s="188">
        <f t="shared" si="2"/>
        <v>6</v>
      </c>
      <c r="H120" s="188">
        <f t="shared" si="2"/>
        <v>9</v>
      </c>
      <c r="I120" s="188">
        <f t="shared" si="2"/>
        <v>6</v>
      </c>
      <c r="J120" s="188">
        <f t="shared" si="2"/>
        <v>9</v>
      </c>
      <c r="K120" s="188">
        <f t="shared" si="2"/>
        <v>6</v>
      </c>
      <c r="L120" s="188">
        <f t="shared" si="2"/>
        <v>12</v>
      </c>
      <c r="M120" s="188">
        <f t="shared" si="2"/>
        <v>10</v>
      </c>
      <c r="N120" s="188">
        <f t="shared" si="2"/>
        <v>11</v>
      </c>
      <c r="O120" s="188">
        <f t="shared" si="2"/>
        <v>12</v>
      </c>
      <c r="P120" s="190">
        <f t="shared" si="2"/>
        <v>114</v>
      </c>
    </row>
    <row r="121" spans="1:16">
      <c r="A121" s="365"/>
      <c r="B121" s="366"/>
      <c r="C121" s="177" t="s">
        <v>684</v>
      </c>
      <c r="D121" s="178">
        <f t="shared" si="2"/>
        <v>1</v>
      </c>
      <c r="E121" s="178">
        <f t="shared" si="2"/>
        <v>5</v>
      </c>
      <c r="F121" s="178">
        <f t="shared" si="2"/>
        <v>6</v>
      </c>
      <c r="G121" s="178">
        <f t="shared" si="2"/>
        <v>7</v>
      </c>
      <c r="H121" s="178">
        <f t="shared" si="2"/>
        <v>10</v>
      </c>
      <c r="I121" s="178">
        <f t="shared" si="2"/>
        <v>6</v>
      </c>
      <c r="J121" s="178">
        <f t="shared" si="2"/>
        <v>12</v>
      </c>
      <c r="K121" s="178">
        <f t="shared" si="2"/>
        <v>4</v>
      </c>
      <c r="L121" s="178">
        <f t="shared" si="2"/>
        <v>4</v>
      </c>
      <c r="M121" s="178">
        <f t="shared" si="2"/>
        <v>1</v>
      </c>
      <c r="N121" s="178">
        <f t="shared" si="2"/>
        <v>6</v>
      </c>
      <c r="O121" s="178">
        <f t="shared" si="2"/>
        <v>8</v>
      </c>
      <c r="P121" s="181">
        <f t="shared" si="2"/>
        <v>70</v>
      </c>
    </row>
    <row r="122" spans="1:16">
      <c r="A122" s="365"/>
      <c r="B122" s="366"/>
      <c r="C122" s="177" t="s">
        <v>685</v>
      </c>
      <c r="D122" s="178">
        <f t="shared" si="2"/>
        <v>4</v>
      </c>
      <c r="E122" s="178">
        <f t="shared" si="2"/>
        <v>10</v>
      </c>
      <c r="F122" s="178">
        <f t="shared" si="2"/>
        <v>10</v>
      </c>
      <c r="G122" s="178">
        <f t="shared" si="2"/>
        <v>10</v>
      </c>
      <c r="H122" s="178">
        <f t="shared" si="2"/>
        <v>11</v>
      </c>
      <c r="I122" s="178">
        <f t="shared" si="2"/>
        <v>7</v>
      </c>
      <c r="J122" s="178">
        <f t="shared" si="2"/>
        <v>10</v>
      </c>
      <c r="K122" s="178">
        <f t="shared" si="2"/>
        <v>11</v>
      </c>
      <c r="L122" s="178">
        <f t="shared" si="2"/>
        <v>7</v>
      </c>
      <c r="M122" s="178">
        <f t="shared" si="2"/>
        <v>11</v>
      </c>
      <c r="N122" s="178">
        <f t="shared" si="2"/>
        <v>13</v>
      </c>
      <c r="O122" s="178">
        <f t="shared" si="2"/>
        <v>6</v>
      </c>
      <c r="P122" s="181">
        <f t="shared" si="2"/>
        <v>110</v>
      </c>
    </row>
    <row r="123" spans="1:16" ht="18" thickBot="1">
      <c r="A123" s="367"/>
      <c r="B123" s="368"/>
      <c r="C123" s="195" t="s">
        <v>686</v>
      </c>
      <c r="D123" s="196">
        <f t="shared" si="2"/>
        <v>6</v>
      </c>
      <c r="E123" s="196">
        <f t="shared" si="2"/>
        <v>5</v>
      </c>
      <c r="F123" s="196">
        <f t="shared" si="2"/>
        <v>5</v>
      </c>
      <c r="G123" s="196">
        <f t="shared" si="2"/>
        <v>8</v>
      </c>
      <c r="H123" s="196">
        <f t="shared" si="2"/>
        <v>11</v>
      </c>
      <c r="I123" s="196">
        <f t="shared" si="2"/>
        <v>3</v>
      </c>
      <c r="J123" s="196">
        <f t="shared" si="2"/>
        <v>4</v>
      </c>
      <c r="K123" s="196">
        <f t="shared" si="2"/>
        <v>6</v>
      </c>
      <c r="L123" s="196">
        <f t="shared" si="2"/>
        <v>4</v>
      </c>
      <c r="M123" s="196">
        <f t="shared" si="2"/>
        <v>6</v>
      </c>
      <c r="N123" s="196">
        <f t="shared" si="2"/>
        <v>4</v>
      </c>
      <c r="O123" s="196">
        <f t="shared" si="2"/>
        <v>4</v>
      </c>
      <c r="P123" s="199">
        <f t="shared" si="2"/>
        <v>66</v>
      </c>
    </row>
    <row r="124" spans="1:16">
      <c r="D124" s="205"/>
      <c r="E124" s="206"/>
      <c r="F124" s="207"/>
      <c r="G124" s="208"/>
      <c r="H124" s="209"/>
      <c r="I124" s="209"/>
      <c r="J124" s="208"/>
      <c r="K124" s="205"/>
      <c r="L124" s="206"/>
      <c r="M124" s="207"/>
      <c r="N124" s="208"/>
      <c r="O124" s="209"/>
    </row>
    <row r="125" spans="1:16">
      <c r="D125" s="205"/>
      <c r="E125" s="210"/>
      <c r="F125" s="207"/>
      <c r="G125" s="208"/>
      <c r="H125" s="209"/>
      <c r="I125" s="209"/>
      <c r="J125" s="208"/>
      <c r="K125" s="205"/>
      <c r="L125" s="206"/>
      <c r="M125" s="207"/>
      <c r="N125" s="208"/>
      <c r="O125" s="209"/>
    </row>
    <row r="126" spans="1:16">
      <c r="D126" s="205"/>
      <c r="E126" s="210"/>
      <c r="F126" s="207"/>
      <c r="G126" s="208"/>
      <c r="H126" s="209"/>
      <c r="I126" s="209"/>
      <c r="J126" s="208"/>
      <c r="K126" s="205"/>
      <c r="L126" s="206"/>
      <c r="M126" s="207"/>
      <c r="N126" s="208"/>
      <c r="O126" s="209"/>
    </row>
    <row r="127" spans="1:16">
      <c r="D127" s="205"/>
      <c r="E127" s="210"/>
      <c r="F127" s="207"/>
      <c r="G127" s="208"/>
      <c r="H127" s="209"/>
      <c r="I127" s="209"/>
      <c r="J127" s="208"/>
      <c r="K127" s="205"/>
      <c r="L127" s="206"/>
      <c r="M127" s="207"/>
      <c r="N127" s="208"/>
      <c r="O127" s="209"/>
    </row>
    <row r="128" spans="1:16">
      <c r="D128" s="205"/>
      <c r="E128" s="210"/>
      <c r="F128" s="207"/>
      <c r="G128" s="208"/>
      <c r="H128" s="209"/>
      <c r="I128" s="209"/>
      <c r="J128" s="208"/>
      <c r="K128" s="205"/>
      <c r="L128" s="206"/>
      <c r="M128" s="207"/>
      <c r="N128" s="208"/>
      <c r="O128" s="209"/>
    </row>
    <row r="129" spans="4:15">
      <c r="D129" s="205"/>
      <c r="E129" s="210"/>
      <c r="F129" s="207"/>
      <c r="G129" s="208"/>
      <c r="H129" s="211"/>
      <c r="I129" s="208"/>
      <c r="J129" s="208"/>
      <c r="K129" s="205"/>
      <c r="L129" s="206"/>
      <c r="M129" s="207"/>
      <c r="N129" s="208"/>
      <c r="O129" s="211"/>
    </row>
  </sheetData>
  <mergeCells count="39">
    <mergeCell ref="A40:A51"/>
    <mergeCell ref="B40:B43"/>
    <mergeCell ref="B44:B47"/>
    <mergeCell ref="B48:B51"/>
    <mergeCell ref="B1:P1"/>
    <mergeCell ref="A4:A23"/>
    <mergeCell ref="B4:B7"/>
    <mergeCell ref="B8:B11"/>
    <mergeCell ref="B12:B15"/>
    <mergeCell ref="B16:B19"/>
    <mergeCell ref="B20:B23"/>
    <mergeCell ref="A24:A39"/>
    <mergeCell ref="B24:B27"/>
    <mergeCell ref="B28:B31"/>
    <mergeCell ref="B32:B35"/>
    <mergeCell ref="B36:B39"/>
    <mergeCell ref="A52:A63"/>
    <mergeCell ref="B52:B55"/>
    <mergeCell ref="B56:B59"/>
    <mergeCell ref="B60:B63"/>
    <mergeCell ref="A64:A79"/>
    <mergeCell ref="B64:B67"/>
    <mergeCell ref="B68:B71"/>
    <mergeCell ref="B72:B75"/>
    <mergeCell ref="B76:B79"/>
    <mergeCell ref="A120:B123"/>
    <mergeCell ref="B88:B91"/>
    <mergeCell ref="B92:B95"/>
    <mergeCell ref="A108:A119"/>
    <mergeCell ref="B108:B111"/>
    <mergeCell ref="B112:B115"/>
    <mergeCell ref="B116:B119"/>
    <mergeCell ref="A96:A107"/>
    <mergeCell ref="B96:B99"/>
    <mergeCell ref="B100:B103"/>
    <mergeCell ref="B104:B107"/>
    <mergeCell ref="A80:A95"/>
    <mergeCell ref="B80:B83"/>
    <mergeCell ref="B84:B87"/>
  </mergeCells>
  <phoneticPr fontId="4" type="noConversion"/>
  <pageMargins left="0.7" right="0.7" top="0.75" bottom="0.75" header="0.3" footer="0.3"/>
  <pageSetup paperSize="9" fitToWidth="0" fitToHeight="0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5"/>
  <sheetViews>
    <sheetView topLeftCell="B1" zoomScaleNormal="100" workbookViewId="0">
      <selection activeCell="H3" sqref="H3"/>
    </sheetView>
  </sheetViews>
  <sheetFormatPr baseColWidth="10" defaultColWidth="10" defaultRowHeight="14"/>
  <cols>
    <col min="1" max="1" width="26.42578125" style="49" customWidth="1"/>
    <col min="2" max="3" width="19.5703125" style="49" customWidth="1"/>
    <col min="4" max="4" width="18.85546875" style="49" customWidth="1"/>
    <col min="5" max="5" width="17.140625" style="48" customWidth="1"/>
    <col min="6" max="6" width="17.7109375" style="45" customWidth="1"/>
    <col min="7" max="7" width="17.140625" style="45" customWidth="1"/>
    <col min="8" max="8" width="13.7109375" style="45" customWidth="1"/>
    <col min="9" max="256" width="10" style="45"/>
    <col min="257" max="257" width="26.42578125" style="45" customWidth="1"/>
    <col min="258" max="258" width="19.5703125" style="45" customWidth="1"/>
    <col min="259" max="259" width="15.28515625" style="45" customWidth="1"/>
    <col min="260" max="260" width="17.140625" style="45" customWidth="1"/>
    <col min="261" max="262" width="12.5703125" style="45" customWidth="1"/>
    <col min="263" max="263" width="17.140625" style="45" customWidth="1"/>
    <col min="264" max="512" width="10" style="45"/>
    <col min="513" max="513" width="26.42578125" style="45" customWidth="1"/>
    <col min="514" max="514" width="19.5703125" style="45" customWidth="1"/>
    <col min="515" max="515" width="15.28515625" style="45" customWidth="1"/>
    <col min="516" max="516" width="17.140625" style="45" customWidth="1"/>
    <col min="517" max="518" width="12.5703125" style="45" customWidth="1"/>
    <col min="519" max="519" width="17.140625" style="45" customWidth="1"/>
    <col min="520" max="768" width="10" style="45"/>
    <col min="769" max="769" width="26.42578125" style="45" customWidth="1"/>
    <col min="770" max="770" width="19.5703125" style="45" customWidth="1"/>
    <col min="771" max="771" width="15.28515625" style="45" customWidth="1"/>
    <col min="772" max="772" width="17.140625" style="45" customWidth="1"/>
    <col min="773" max="774" width="12.5703125" style="45" customWidth="1"/>
    <col min="775" max="775" width="17.140625" style="45" customWidth="1"/>
    <col min="776" max="1024" width="10" style="45"/>
    <col min="1025" max="1025" width="26.42578125" style="45" customWidth="1"/>
    <col min="1026" max="1026" width="19.5703125" style="45" customWidth="1"/>
    <col min="1027" max="1027" width="15.28515625" style="45" customWidth="1"/>
    <col min="1028" max="1028" width="17.140625" style="45" customWidth="1"/>
    <col min="1029" max="1030" width="12.5703125" style="45" customWidth="1"/>
    <col min="1031" max="1031" width="17.140625" style="45" customWidth="1"/>
    <col min="1032" max="1280" width="10" style="45"/>
    <col min="1281" max="1281" width="26.42578125" style="45" customWidth="1"/>
    <col min="1282" max="1282" width="19.5703125" style="45" customWidth="1"/>
    <col min="1283" max="1283" width="15.28515625" style="45" customWidth="1"/>
    <col min="1284" max="1284" width="17.140625" style="45" customWidth="1"/>
    <col min="1285" max="1286" width="12.5703125" style="45" customWidth="1"/>
    <col min="1287" max="1287" width="17.140625" style="45" customWidth="1"/>
    <col min="1288" max="1536" width="10" style="45"/>
    <col min="1537" max="1537" width="26.42578125" style="45" customWidth="1"/>
    <col min="1538" max="1538" width="19.5703125" style="45" customWidth="1"/>
    <col min="1539" max="1539" width="15.28515625" style="45" customWidth="1"/>
    <col min="1540" max="1540" width="17.140625" style="45" customWidth="1"/>
    <col min="1541" max="1542" width="12.5703125" style="45" customWidth="1"/>
    <col min="1543" max="1543" width="17.140625" style="45" customWidth="1"/>
    <col min="1544" max="1792" width="10" style="45"/>
    <col min="1793" max="1793" width="26.42578125" style="45" customWidth="1"/>
    <col min="1794" max="1794" width="19.5703125" style="45" customWidth="1"/>
    <col min="1795" max="1795" width="15.28515625" style="45" customWidth="1"/>
    <col min="1796" max="1796" width="17.140625" style="45" customWidth="1"/>
    <col min="1797" max="1798" width="12.5703125" style="45" customWidth="1"/>
    <col min="1799" max="1799" width="17.140625" style="45" customWidth="1"/>
    <col min="1800" max="2048" width="10" style="45"/>
    <col min="2049" max="2049" width="26.42578125" style="45" customWidth="1"/>
    <col min="2050" max="2050" width="19.5703125" style="45" customWidth="1"/>
    <col min="2051" max="2051" width="15.28515625" style="45" customWidth="1"/>
    <col min="2052" max="2052" width="17.140625" style="45" customWidth="1"/>
    <col min="2053" max="2054" width="12.5703125" style="45" customWidth="1"/>
    <col min="2055" max="2055" width="17.140625" style="45" customWidth="1"/>
    <col min="2056" max="2304" width="10" style="45"/>
    <col min="2305" max="2305" width="26.42578125" style="45" customWidth="1"/>
    <col min="2306" max="2306" width="19.5703125" style="45" customWidth="1"/>
    <col min="2307" max="2307" width="15.28515625" style="45" customWidth="1"/>
    <col min="2308" max="2308" width="17.140625" style="45" customWidth="1"/>
    <col min="2309" max="2310" width="12.5703125" style="45" customWidth="1"/>
    <col min="2311" max="2311" width="17.140625" style="45" customWidth="1"/>
    <col min="2312" max="2560" width="10" style="45"/>
    <col min="2561" max="2561" width="26.42578125" style="45" customWidth="1"/>
    <col min="2562" max="2562" width="19.5703125" style="45" customWidth="1"/>
    <col min="2563" max="2563" width="15.28515625" style="45" customWidth="1"/>
    <col min="2564" max="2564" width="17.140625" style="45" customWidth="1"/>
    <col min="2565" max="2566" width="12.5703125" style="45" customWidth="1"/>
    <col min="2567" max="2567" width="17.140625" style="45" customWidth="1"/>
    <col min="2568" max="2816" width="10" style="45"/>
    <col min="2817" max="2817" width="26.42578125" style="45" customWidth="1"/>
    <col min="2818" max="2818" width="19.5703125" style="45" customWidth="1"/>
    <col min="2819" max="2819" width="15.28515625" style="45" customWidth="1"/>
    <col min="2820" max="2820" width="17.140625" style="45" customWidth="1"/>
    <col min="2821" max="2822" width="12.5703125" style="45" customWidth="1"/>
    <col min="2823" max="2823" width="17.140625" style="45" customWidth="1"/>
    <col min="2824" max="3072" width="10" style="45"/>
    <col min="3073" max="3073" width="26.42578125" style="45" customWidth="1"/>
    <col min="3074" max="3074" width="19.5703125" style="45" customWidth="1"/>
    <col min="3075" max="3075" width="15.28515625" style="45" customWidth="1"/>
    <col min="3076" max="3076" width="17.140625" style="45" customWidth="1"/>
    <col min="3077" max="3078" width="12.5703125" style="45" customWidth="1"/>
    <col min="3079" max="3079" width="17.140625" style="45" customWidth="1"/>
    <col min="3080" max="3328" width="10" style="45"/>
    <col min="3329" max="3329" width="26.42578125" style="45" customWidth="1"/>
    <col min="3330" max="3330" width="19.5703125" style="45" customWidth="1"/>
    <col min="3331" max="3331" width="15.28515625" style="45" customWidth="1"/>
    <col min="3332" max="3332" width="17.140625" style="45" customWidth="1"/>
    <col min="3333" max="3334" width="12.5703125" style="45" customWidth="1"/>
    <col min="3335" max="3335" width="17.140625" style="45" customWidth="1"/>
    <col min="3336" max="3584" width="10" style="45"/>
    <col min="3585" max="3585" width="26.42578125" style="45" customWidth="1"/>
    <col min="3586" max="3586" width="19.5703125" style="45" customWidth="1"/>
    <col min="3587" max="3587" width="15.28515625" style="45" customWidth="1"/>
    <col min="3588" max="3588" width="17.140625" style="45" customWidth="1"/>
    <col min="3589" max="3590" width="12.5703125" style="45" customWidth="1"/>
    <col min="3591" max="3591" width="17.140625" style="45" customWidth="1"/>
    <col min="3592" max="3840" width="10" style="45"/>
    <col min="3841" max="3841" width="26.42578125" style="45" customWidth="1"/>
    <col min="3842" max="3842" width="19.5703125" style="45" customWidth="1"/>
    <col min="3843" max="3843" width="15.28515625" style="45" customWidth="1"/>
    <col min="3844" max="3844" width="17.140625" style="45" customWidth="1"/>
    <col min="3845" max="3846" width="12.5703125" style="45" customWidth="1"/>
    <col min="3847" max="3847" width="17.140625" style="45" customWidth="1"/>
    <col min="3848" max="4096" width="10" style="45"/>
    <col min="4097" max="4097" width="26.42578125" style="45" customWidth="1"/>
    <col min="4098" max="4098" width="19.5703125" style="45" customWidth="1"/>
    <col min="4099" max="4099" width="15.28515625" style="45" customWidth="1"/>
    <col min="4100" max="4100" width="17.140625" style="45" customWidth="1"/>
    <col min="4101" max="4102" width="12.5703125" style="45" customWidth="1"/>
    <col min="4103" max="4103" width="17.140625" style="45" customWidth="1"/>
    <col min="4104" max="4352" width="10" style="45"/>
    <col min="4353" max="4353" width="26.42578125" style="45" customWidth="1"/>
    <col min="4354" max="4354" width="19.5703125" style="45" customWidth="1"/>
    <col min="4355" max="4355" width="15.28515625" style="45" customWidth="1"/>
    <col min="4356" max="4356" width="17.140625" style="45" customWidth="1"/>
    <col min="4357" max="4358" width="12.5703125" style="45" customWidth="1"/>
    <col min="4359" max="4359" width="17.140625" style="45" customWidth="1"/>
    <col min="4360" max="4608" width="10" style="45"/>
    <col min="4609" max="4609" width="26.42578125" style="45" customWidth="1"/>
    <col min="4610" max="4610" width="19.5703125" style="45" customWidth="1"/>
    <col min="4611" max="4611" width="15.28515625" style="45" customWidth="1"/>
    <col min="4612" max="4612" width="17.140625" style="45" customWidth="1"/>
    <col min="4613" max="4614" width="12.5703125" style="45" customWidth="1"/>
    <col min="4615" max="4615" width="17.140625" style="45" customWidth="1"/>
    <col min="4616" max="4864" width="10" style="45"/>
    <col min="4865" max="4865" width="26.42578125" style="45" customWidth="1"/>
    <col min="4866" max="4866" width="19.5703125" style="45" customWidth="1"/>
    <col min="4867" max="4867" width="15.28515625" style="45" customWidth="1"/>
    <col min="4868" max="4868" width="17.140625" style="45" customWidth="1"/>
    <col min="4869" max="4870" width="12.5703125" style="45" customWidth="1"/>
    <col min="4871" max="4871" width="17.140625" style="45" customWidth="1"/>
    <col min="4872" max="5120" width="10" style="45"/>
    <col min="5121" max="5121" width="26.42578125" style="45" customWidth="1"/>
    <col min="5122" max="5122" width="19.5703125" style="45" customWidth="1"/>
    <col min="5123" max="5123" width="15.28515625" style="45" customWidth="1"/>
    <col min="5124" max="5124" width="17.140625" style="45" customWidth="1"/>
    <col min="5125" max="5126" width="12.5703125" style="45" customWidth="1"/>
    <col min="5127" max="5127" width="17.140625" style="45" customWidth="1"/>
    <col min="5128" max="5376" width="10" style="45"/>
    <col min="5377" max="5377" width="26.42578125" style="45" customWidth="1"/>
    <col min="5378" max="5378" width="19.5703125" style="45" customWidth="1"/>
    <col min="5379" max="5379" width="15.28515625" style="45" customWidth="1"/>
    <col min="5380" max="5380" width="17.140625" style="45" customWidth="1"/>
    <col min="5381" max="5382" width="12.5703125" style="45" customWidth="1"/>
    <col min="5383" max="5383" width="17.140625" style="45" customWidth="1"/>
    <col min="5384" max="5632" width="10" style="45"/>
    <col min="5633" max="5633" width="26.42578125" style="45" customWidth="1"/>
    <col min="5634" max="5634" width="19.5703125" style="45" customWidth="1"/>
    <col min="5635" max="5635" width="15.28515625" style="45" customWidth="1"/>
    <col min="5636" max="5636" width="17.140625" style="45" customWidth="1"/>
    <col min="5637" max="5638" width="12.5703125" style="45" customWidth="1"/>
    <col min="5639" max="5639" width="17.140625" style="45" customWidth="1"/>
    <col min="5640" max="5888" width="10" style="45"/>
    <col min="5889" max="5889" width="26.42578125" style="45" customWidth="1"/>
    <col min="5890" max="5890" width="19.5703125" style="45" customWidth="1"/>
    <col min="5891" max="5891" width="15.28515625" style="45" customWidth="1"/>
    <col min="5892" max="5892" width="17.140625" style="45" customWidth="1"/>
    <col min="5893" max="5894" width="12.5703125" style="45" customWidth="1"/>
    <col min="5895" max="5895" width="17.140625" style="45" customWidth="1"/>
    <col min="5896" max="6144" width="10" style="45"/>
    <col min="6145" max="6145" width="26.42578125" style="45" customWidth="1"/>
    <col min="6146" max="6146" width="19.5703125" style="45" customWidth="1"/>
    <col min="6147" max="6147" width="15.28515625" style="45" customWidth="1"/>
    <col min="6148" max="6148" width="17.140625" style="45" customWidth="1"/>
    <col min="6149" max="6150" width="12.5703125" style="45" customWidth="1"/>
    <col min="6151" max="6151" width="17.140625" style="45" customWidth="1"/>
    <col min="6152" max="6400" width="10" style="45"/>
    <col min="6401" max="6401" width="26.42578125" style="45" customWidth="1"/>
    <col min="6402" max="6402" width="19.5703125" style="45" customWidth="1"/>
    <col min="6403" max="6403" width="15.28515625" style="45" customWidth="1"/>
    <col min="6404" max="6404" width="17.140625" style="45" customWidth="1"/>
    <col min="6405" max="6406" width="12.5703125" style="45" customWidth="1"/>
    <col min="6407" max="6407" width="17.140625" style="45" customWidth="1"/>
    <col min="6408" max="6656" width="10" style="45"/>
    <col min="6657" max="6657" width="26.42578125" style="45" customWidth="1"/>
    <col min="6658" max="6658" width="19.5703125" style="45" customWidth="1"/>
    <col min="6659" max="6659" width="15.28515625" style="45" customWidth="1"/>
    <col min="6660" max="6660" width="17.140625" style="45" customWidth="1"/>
    <col min="6661" max="6662" width="12.5703125" style="45" customWidth="1"/>
    <col min="6663" max="6663" width="17.140625" style="45" customWidth="1"/>
    <col min="6664" max="6912" width="10" style="45"/>
    <col min="6913" max="6913" width="26.42578125" style="45" customWidth="1"/>
    <col min="6914" max="6914" width="19.5703125" style="45" customWidth="1"/>
    <col min="6915" max="6915" width="15.28515625" style="45" customWidth="1"/>
    <col min="6916" max="6916" width="17.140625" style="45" customWidth="1"/>
    <col min="6917" max="6918" width="12.5703125" style="45" customWidth="1"/>
    <col min="6919" max="6919" width="17.140625" style="45" customWidth="1"/>
    <col min="6920" max="7168" width="10" style="45"/>
    <col min="7169" max="7169" width="26.42578125" style="45" customWidth="1"/>
    <col min="7170" max="7170" width="19.5703125" style="45" customWidth="1"/>
    <col min="7171" max="7171" width="15.28515625" style="45" customWidth="1"/>
    <col min="7172" max="7172" width="17.140625" style="45" customWidth="1"/>
    <col min="7173" max="7174" width="12.5703125" style="45" customWidth="1"/>
    <col min="7175" max="7175" width="17.140625" style="45" customWidth="1"/>
    <col min="7176" max="7424" width="10" style="45"/>
    <col min="7425" max="7425" width="26.42578125" style="45" customWidth="1"/>
    <col min="7426" max="7426" width="19.5703125" style="45" customWidth="1"/>
    <col min="7427" max="7427" width="15.28515625" style="45" customWidth="1"/>
    <col min="7428" max="7428" width="17.140625" style="45" customWidth="1"/>
    <col min="7429" max="7430" width="12.5703125" style="45" customWidth="1"/>
    <col min="7431" max="7431" width="17.140625" style="45" customWidth="1"/>
    <col min="7432" max="7680" width="10" style="45"/>
    <col min="7681" max="7681" width="26.42578125" style="45" customWidth="1"/>
    <col min="7682" max="7682" width="19.5703125" style="45" customWidth="1"/>
    <col min="7683" max="7683" width="15.28515625" style="45" customWidth="1"/>
    <col min="7684" max="7684" width="17.140625" style="45" customWidth="1"/>
    <col min="7685" max="7686" width="12.5703125" style="45" customWidth="1"/>
    <col min="7687" max="7687" width="17.140625" style="45" customWidth="1"/>
    <col min="7688" max="7936" width="10" style="45"/>
    <col min="7937" max="7937" width="26.42578125" style="45" customWidth="1"/>
    <col min="7938" max="7938" width="19.5703125" style="45" customWidth="1"/>
    <col min="7939" max="7939" width="15.28515625" style="45" customWidth="1"/>
    <col min="7940" max="7940" width="17.140625" style="45" customWidth="1"/>
    <col min="7941" max="7942" width="12.5703125" style="45" customWidth="1"/>
    <col min="7943" max="7943" width="17.140625" style="45" customWidth="1"/>
    <col min="7944" max="8192" width="10" style="45"/>
    <col min="8193" max="8193" width="26.42578125" style="45" customWidth="1"/>
    <col min="8194" max="8194" width="19.5703125" style="45" customWidth="1"/>
    <col min="8195" max="8195" width="15.28515625" style="45" customWidth="1"/>
    <col min="8196" max="8196" width="17.140625" style="45" customWidth="1"/>
    <col min="8197" max="8198" width="12.5703125" style="45" customWidth="1"/>
    <col min="8199" max="8199" width="17.140625" style="45" customWidth="1"/>
    <col min="8200" max="8448" width="10" style="45"/>
    <col min="8449" max="8449" width="26.42578125" style="45" customWidth="1"/>
    <col min="8450" max="8450" width="19.5703125" style="45" customWidth="1"/>
    <col min="8451" max="8451" width="15.28515625" style="45" customWidth="1"/>
    <col min="8452" max="8452" width="17.140625" style="45" customWidth="1"/>
    <col min="8453" max="8454" width="12.5703125" style="45" customWidth="1"/>
    <col min="8455" max="8455" width="17.140625" style="45" customWidth="1"/>
    <col min="8456" max="8704" width="10" style="45"/>
    <col min="8705" max="8705" width="26.42578125" style="45" customWidth="1"/>
    <col min="8706" max="8706" width="19.5703125" style="45" customWidth="1"/>
    <col min="8707" max="8707" width="15.28515625" style="45" customWidth="1"/>
    <col min="8708" max="8708" width="17.140625" style="45" customWidth="1"/>
    <col min="8709" max="8710" width="12.5703125" style="45" customWidth="1"/>
    <col min="8711" max="8711" width="17.140625" style="45" customWidth="1"/>
    <col min="8712" max="8960" width="10" style="45"/>
    <col min="8961" max="8961" width="26.42578125" style="45" customWidth="1"/>
    <col min="8962" max="8962" width="19.5703125" style="45" customWidth="1"/>
    <col min="8963" max="8963" width="15.28515625" style="45" customWidth="1"/>
    <col min="8964" max="8964" width="17.140625" style="45" customWidth="1"/>
    <col min="8965" max="8966" width="12.5703125" style="45" customWidth="1"/>
    <col min="8967" max="8967" width="17.140625" style="45" customWidth="1"/>
    <col min="8968" max="9216" width="10" style="45"/>
    <col min="9217" max="9217" width="26.42578125" style="45" customWidth="1"/>
    <col min="9218" max="9218" width="19.5703125" style="45" customWidth="1"/>
    <col min="9219" max="9219" width="15.28515625" style="45" customWidth="1"/>
    <col min="9220" max="9220" width="17.140625" style="45" customWidth="1"/>
    <col min="9221" max="9222" width="12.5703125" style="45" customWidth="1"/>
    <col min="9223" max="9223" width="17.140625" style="45" customWidth="1"/>
    <col min="9224" max="9472" width="10" style="45"/>
    <col min="9473" max="9473" width="26.42578125" style="45" customWidth="1"/>
    <col min="9474" max="9474" width="19.5703125" style="45" customWidth="1"/>
    <col min="9475" max="9475" width="15.28515625" style="45" customWidth="1"/>
    <col min="9476" max="9476" width="17.140625" style="45" customWidth="1"/>
    <col min="9477" max="9478" width="12.5703125" style="45" customWidth="1"/>
    <col min="9479" max="9479" width="17.140625" style="45" customWidth="1"/>
    <col min="9480" max="9728" width="10" style="45"/>
    <col min="9729" max="9729" width="26.42578125" style="45" customWidth="1"/>
    <col min="9730" max="9730" width="19.5703125" style="45" customWidth="1"/>
    <col min="9731" max="9731" width="15.28515625" style="45" customWidth="1"/>
    <col min="9732" max="9732" width="17.140625" style="45" customWidth="1"/>
    <col min="9733" max="9734" width="12.5703125" style="45" customWidth="1"/>
    <col min="9735" max="9735" width="17.140625" style="45" customWidth="1"/>
    <col min="9736" max="9984" width="10" style="45"/>
    <col min="9985" max="9985" width="26.42578125" style="45" customWidth="1"/>
    <col min="9986" max="9986" width="19.5703125" style="45" customWidth="1"/>
    <col min="9987" max="9987" width="15.28515625" style="45" customWidth="1"/>
    <col min="9988" max="9988" width="17.140625" style="45" customWidth="1"/>
    <col min="9989" max="9990" width="12.5703125" style="45" customWidth="1"/>
    <col min="9991" max="9991" width="17.140625" style="45" customWidth="1"/>
    <col min="9992" max="10240" width="10" style="45"/>
    <col min="10241" max="10241" width="26.42578125" style="45" customWidth="1"/>
    <col min="10242" max="10242" width="19.5703125" style="45" customWidth="1"/>
    <col min="10243" max="10243" width="15.28515625" style="45" customWidth="1"/>
    <col min="10244" max="10244" width="17.140625" style="45" customWidth="1"/>
    <col min="10245" max="10246" width="12.5703125" style="45" customWidth="1"/>
    <col min="10247" max="10247" width="17.140625" style="45" customWidth="1"/>
    <col min="10248" max="10496" width="10" style="45"/>
    <col min="10497" max="10497" width="26.42578125" style="45" customWidth="1"/>
    <col min="10498" max="10498" width="19.5703125" style="45" customWidth="1"/>
    <col min="10499" max="10499" width="15.28515625" style="45" customWidth="1"/>
    <col min="10500" max="10500" width="17.140625" style="45" customWidth="1"/>
    <col min="10501" max="10502" width="12.5703125" style="45" customWidth="1"/>
    <col min="10503" max="10503" width="17.140625" style="45" customWidth="1"/>
    <col min="10504" max="10752" width="10" style="45"/>
    <col min="10753" max="10753" width="26.42578125" style="45" customWidth="1"/>
    <col min="10754" max="10754" width="19.5703125" style="45" customWidth="1"/>
    <col min="10755" max="10755" width="15.28515625" style="45" customWidth="1"/>
    <col min="10756" max="10756" width="17.140625" style="45" customWidth="1"/>
    <col min="10757" max="10758" width="12.5703125" style="45" customWidth="1"/>
    <col min="10759" max="10759" width="17.140625" style="45" customWidth="1"/>
    <col min="10760" max="11008" width="10" style="45"/>
    <col min="11009" max="11009" width="26.42578125" style="45" customWidth="1"/>
    <col min="11010" max="11010" width="19.5703125" style="45" customWidth="1"/>
    <col min="11011" max="11011" width="15.28515625" style="45" customWidth="1"/>
    <col min="11012" max="11012" width="17.140625" style="45" customWidth="1"/>
    <col min="11013" max="11014" width="12.5703125" style="45" customWidth="1"/>
    <col min="11015" max="11015" width="17.140625" style="45" customWidth="1"/>
    <col min="11016" max="11264" width="10" style="45"/>
    <col min="11265" max="11265" width="26.42578125" style="45" customWidth="1"/>
    <col min="11266" max="11266" width="19.5703125" style="45" customWidth="1"/>
    <col min="11267" max="11267" width="15.28515625" style="45" customWidth="1"/>
    <col min="11268" max="11268" width="17.140625" style="45" customWidth="1"/>
    <col min="11269" max="11270" width="12.5703125" style="45" customWidth="1"/>
    <col min="11271" max="11271" width="17.140625" style="45" customWidth="1"/>
    <col min="11272" max="11520" width="10" style="45"/>
    <col min="11521" max="11521" width="26.42578125" style="45" customWidth="1"/>
    <col min="11522" max="11522" width="19.5703125" style="45" customWidth="1"/>
    <col min="11523" max="11523" width="15.28515625" style="45" customWidth="1"/>
    <col min="11524" max="11524" width="17.140625" style="45" customWidth="1"/>
    <col min="11525" max="11526" width="12.5703125" style="45" customWidth="1"/>
    <col min="11527" max="11527" width="17.140625" style="45" customWidth="1"/>
    <col min="11528" max="11776" width="10" style="45"/>
    <col min="11777" max="11777" width="26.42578125" style="45" customWidth="1"/>
    <col min="11778" max="11778" width="19.5703125" style="45" customWidth="1"/>
    <col min="11779" max="11779" width="15.28515625" style="45" customWidth="1"/>
    <col min="11780" max="11780" width="17.140625" style="45" customWidth="1"/>
    <col min="11781" max="11782" width="12.5703125" style="45" customWidth="1"/>
    <col min="11783" max="11783" width="17.140625" style="45" customWidth="1"/>
    <col min="11784" max="12032" width="10" style="45"/>
    <col min="12033" max="12033" width="26.42578125" style="45" customWidth="1"/>
    <col min="12034" max="12034" width="19.5703125" style="45" customWidth="1"/>
    <col min="12035" max="12035" width="15.28515625" style="45" customWidth="1"/>
    <col min="12036" max="12036" width="17.140625" style="45" customWidth="1"/>
    <col min="12037" max="12038" width="12.5703125" style="45" customWidth="1"/>
    <col min="12039" max="12039" width="17.140625" style="45" customWidth="1"/>
    <col min="12040" max="12288" width="10" style="45"/>
    <col min="12289" max="12289" width="26.42578125" style="45" customWidth="1"/>
    <col min="12290" max="12290" width="19.5703125" style="45" customWidth="1"/>
    <col min="12291" max="12291" width="15.28515625" style="45" customWidth="1"/>
    <col min="12292" max="12292" width="17.140625" style="45" customWidth="1"/>
    <col min="12293" max="12294" width="12.5703125" style="45" customWidth="1"/>
    <col min="12295" max="12295" width="17.140625" style="45" customWidth="1"/>
    <col min="12296" max="12544" width="10" style="45"/>
    <col min="12545" max="12545" width="26.42578125" style="45" customWidth="1"/>
    <col min="12546" max="12546" width="19.5703125" style="45" customWidth="1"/>
    <col min="12547" max="12547" width="15.28515625" style="45" customWidth="1"/>
    <col min="12548" max="12548" width="17.140625" style="45" customWidth="1"/>
    <col min="12549" max="12550" width="12.5703125" style="45" customWidth="1"/>
    <col min="12551" max="12551" width="17.140625" style="45" customWidth="1"/>
    <col min="12552" max="12800" width="10" style="45"/>
    <col min="12801" max="12801" width="26.42578125" style="45" customWidth="1"/>
    <col min="12802" max="12802" width="19.5703125" style="45" customWidth="1"/>
    <col min="12803" max="12803" width="15.28515625" style="45" customWidth="1"/>
    <col min="12804" max="12804" width="17.140625" style="45" customWidth="1"/>
    <col min="12805" max="12806" width="12.5703125" style="45" customWidth="1"/>
    <col min="12807" max="12807" width="17.140625" style="45" customWidth="1"/>
    <col min="12808" max="13056" width="10" style="45"/>
    <col min="13057" max="13057" width="26.42578125" style="45" customWidth="1"/>
    <col min="13058" max="13058" width="19.5703125" style="45" customWidth="1"/>
    <col min="13059" max="13059" width="15.28515625" style="45" customWidth="1"/>
    <col min="13060" max="13060" width="17.140625" style="45" customWidth="1"/>
    <col min="13061" max="13062" width="12.5703125" style="45" customWidth="1"/>
    <col min="13063" max="13063" width="17.140625" style="45" customWidth="1"/>
    <col min="13064" max="13312" width="10" style="45"/>
    <col min="13313" max="13313" width="26.42578125" style="45" customWidth="1"/>
    <col min="13314" max="13314" width="19.5703125" style="45" customWidth="1"/>
    <col min="13315" max="13315" width="15.28515625" style="45" customWidth="1"/>
    <col min="13316" max="13316" width="17.140625" style="45" customWidth="1"/>
    <col min="13317" max="13318" width="12.5703125" style="45" customWidth="1"/>
    <col min="13319" max="13319" width="17.140625" style="45" customWidth="1"/>
    <col min="13320" max="13568" width="10" style="45"/>
    <col min="13569" max="13569" width="26.42578125" style="45" customWidth="1"/>
    <col min="13570" max="13570" width="19.5703125" style="45" customWidth="1"/>
    <col min="13571" max="13571" width="15.28515625" style="45" customWidth="1"/>
    <col min="13572" max="13572" width="17.140625" style="45" customWidth="1"/>
    <col min="13573" max="13574" width="12.5703125" style="45" customWidth="1"/>
    <col min="13575" max="13575" width="17.140625" style="45" customWidth="1"/>
    <col min="13576" max="13824" width="10" style="45"/>
    <col min="13825" max="13825" width="26.42578125" style="45" customWidth="1"/>
    <col min="13826" max="13826" width="19.5703125" style="45" customWidth="1"/>
    <col min="13827" max="13827" width="15.28515625" style="45" customWidth="1"/>
    <col min="13828" max="13828" width="17.140625" style="45" customWidth="1"/>
    <col min="13829" max="13830" width="12.5703125" style="45" customWidth="1"/>
    <col min="13831" max="13831" width="17.140625" style="45" customWidth="1"/>
    <col min="13832" max="14080" width="10" style="45"/>
    <col min="14081" max="14081" width="26.42578125" style="45" customWidth="1"/>
    <col min="14082" max="14082" width="19.5703125" style="45" customWidth="1"/>
    <col min="14083" max="14083" width="15.28515625" style="45" customWidth="1"/>
    <col min="14084" max="14084" width="17.140625" style="45" customWidth="1"/>
    <col min="14085" max="14086" width="12.5703125" style="45" customWidth="1"/>
    <col min="14087" max="14087" width="17.140625" style="45" customWidth="1"/>
    <col min="14088" max="14336" width="10" style="45"/>
    <col min="14337" max="14337" width="26.42578125" style="45" customWidth="1"/>
    <col min="14338" max="14338" width="19.5703125" style="45" customWidth="1"/>
    <col min="14339" max="14339" width="15.28515625" style="45" customWidth="1"/>
    <col min="14340" max="14340" width="17.140625" style="45" customWidth="1"/>
    <col min="14341" max="14342" width="12.5703125" style="45" customWidth="1"/>
    <col min="14343" max="14343" width="17.140625" style="45" customWidth="1"/>
    <col min="14344" max="14592" width="10" style="45"/>
    <col min="14593" max="14593" width="26.42578125" style="45" customWidth="1"/>
    <col min="14594" max="14594" width="19.5703125" style="45" customWidth="1"/>
    <col min="14595" max="14595" width="15.28515625" style="45" customWidth="1"/>
    <col min="14596" max="14596" width="17.140625" style="45" customWidth="1"/>
    <col min="14597" max="14598" width="12.5703125" style="45" customWidth="1"/>
    <col min="14599" max="14599" width="17.140625" style="45" customWidth="1"/>
    <col min="14600" max="14848" width="10" style="45"/>
    <col min="14849" max="14849" width="26.42578125" style="45" customWidth="1"/>
    <col min="14850" max="14850" width="19.5703125" style="45" customWidth="1"/>
    <col min="14851" max="14851" width="15.28515625" style="45" customWidth="1"/>
    <col min="14852" max="14852" width="17.140625" style="45" customWidth="1"/>
    <col min="14853" max="14854" width="12.5703125" style="45" customWidth="1"/>
    <col min="14855" max="14855" width="17.140625" style="45" customWidth="1"/>
    <col min="14856" max="15104" width="10" style="45"/>
    <col min="15105" max="15105" width="26.42578125" style="45" customWidth="1"/>
    <col min="15106" max="15106" width="19.5703125" style="45" customWidth="1"/>
    <col min="15107" max="15107" width="15.28515625" style="45" customWidth="1"/>
    <col min="15108" max="15108" width="17.140625" style="45" customWidth="1"/>
    <col min="15109" max="15110" width="12.5703125" style="45" customWidth="1"/>
    <col min="15111" max="15111" width="17.140625" style="45" customWidth="1"/>
    <col min="15112" max="15360" width="10" style="45"/>
    <col min="15361" max="15361" width="26.42578125" style="45" customWidth="1"/>
    <col min="15362" max="15362" width="19.5703125" style="45" customWidth="1"/>
    <col min="15363" max="15363" width="15.28515625" style="45" customWidth="1"/>
    <col min="15364" max="15364" width="17.140625" style="45" customWidth="1"/>
    <col min="15365" max="15366" width="12.5703125" style="45" customWidth="1"/>
    <col min="15367" max="15367" width="17.140625" style="45" customWidth="1"/>
    <col min="15368" max="15616" width="10" style="45"/>
    <col min="15617" max="15617" width="26.42578125" style="45" customWidth="1"/>
    <col min="15618" max="15618" width="19.5703125" style="45" customWidth="1"/>
    <col min="15619" max="15619" width="15.28515625" style="45" customWidth="1"/>
    <col min="15620" max="15620" width="17.140625" style="45" customWidth="1"/>
    <col min="15621" max="15622" width="12.5703125" style="45" customWidth="1"/>
    <col min="15623" max="15623" width="17.140625" style="45" customWidth="1"/>
    <col min="15624" max="15872" width="10" style="45"/>
    <col min="15873" max="15873" width="26.42578125" style="45" customWidth="1"/>
    <col min="15874" max="15874" width="19.5703125" style="45" customWidth="1"/>
    <col min="15875" max="15875" width="15.28515625" style="45" customWidth="1"/>
    <col min="15876" max="15876" width="17.140625" style="45" customWidth="1"/>
    <col min="15877" max="15878" width="12.5703125" style="45" customWidth="1"/>
    <col min="15879" max="15879" width="17.140625" style="45" customWidth="1"/>
    <col min="15880" max="16128" width="10" style="45"/>
    <col min="16129" max="16129" width="26.42578125" style="45" customWidth="1"/>
    <col min="16130" max="16130" width="19.5703125" style="45" customWidth="1"/>
    <col min="16131" max="16131" width="15.28515625" style="45" customWidth="1"/>
    <col min="16132" max="16132" width="17.140625" style="45" customWidth="1"/>
    <col min="16133" max="16134" width="12.5703125" style="45" customWidth="1"/>
    <col min="16135" max="16135" width="17.140625" style="45" customWidth="1"/>
    <col min="16136" max="16384" width="10" style="45"/>
  </cols>
  <sheetData>
    <row r="1" spans="1:11" s="43" customFormat="1" ht="25.5" customHeight="1">
      <c r="A1" s="380" t="s">
        <v>70</v>
      </c>
      <c r="B1" s="380"/>
      <c r="C1" s="380"/>
      <c r="D1" s="380"/>
      <c r="E1" s="380"/>
      <c r="F1" s="380"/>
      <c r="G1" s="42"/>
      <c r="H1" s="42"/>
      <c r="I1" s="42"/>
      <c r="J1" s="42"/>
      <c r="K1" s="42"/>
    </row>
    <row r="3" spans="1:11" ht="25.5" customHeight="1">
      <c r="A3" s="152" t="s">
        <v>71</v>
      </c>
      <c r="B3" s="153" t="s">
        <v>72</v>
      </c>
      <c r="C3" s="153"/>
      <c r="D3" s="153" t="s">
        <v>73</v>
      </c>
      <c r="E3" s="153" t="s">
        <v>74</v>
      </c>
      <c r="F3" s="153" t="s">
        <v>352</v>
      </c>
      <c r="G3" s="44"/>
      <c r="H3" s="152" t="s">
        <v>1031</v>
      </c>
      <c r="I3" s="45" t="s">
        <v>1032</v>
      </c>
    </row>
    <row r="4" spans="1:11" ht="21.75" customHeight="1">
      <c r="A4" s="338" t="s">
        <v>75</v>
      </c>
      <c r="B4" s="339" t="str">
        <f>MID(A4,1,10)</f>
        <v>6028123415</v>
      </c>
      <c r="C4" s="339">
        <f>LEN(A4)-11</f>
        <v>3</v>
      </c>
      <c r="D4" s="340" t="str">
        <f>MID(A4,12, 7)</f>
        <v>티케이</v>
      </c>
      <c r="E4" s="341" t="s">
        <v>76</v>
      </c>
      <c r="F4" s="408" t="str">
        <f>MID(E4,1,8)&amp;"******"</f>
        <v>301215-1******</v>
      </c>
      <c r="H4" s="338">
        <v>6028123415</v>
      </c>
      <c r="I4" s="45" t="s">
        <v>1033</v>
      </c>
    </row>
    <row r="5" spans="1:11" ht="21.75" customHeight="1">
      <c r="A5" s="338" t="s">
        <v>77</v>
      </c>
      <c r="B5" s="339" t="str">
        <f t="shared" ref="B5:B12" si="0">MID(A5,1,10)</f>
        <v>6028123676</v>
      </c>
      <c r="C5" s="339">
        <f t="shared" ref="C5:C12" si="1">LEN(A5)-11</f>
        <v>4</v>
      </c>
      <c r="D5" s="340" t="str">
        <f t="shared" ref="D5:D12" si="2">MID(A5,12, 7)</f>
        <v>플러스원</v>
      </c>
      <c r="E5" s="341" t="s">
        <v>78</v>
      </c>
      <c r="F5" s="408" t="str">
        <f t="shared" ref="F5:F12" si="3">MID(E5,1,8)&amp;"******"</f>
        <v>591226-1******</v>
      </c>
      <c r="H5" s="338">
        <v>6028123676</v>
      </c>
      <c r="I5" s="45" t="s">
        <v>1034</v>
      </c>
    </row>
    <row r="6" spans="1:11" ht="21.75" customHeight="1">
      <c r="A6" s="338" t="s">
        <v>79</v>
      </c>
      <c r="B6" s="339" t="str">
        <f t="shared" si="0"/>
        <v>6028123680</v>
      </c>
      <c r="C6" s="339">
        <f t="shared" si="1"/>
        <v>7</v>
      </c>
      <c r="D6" s="340" t="str">
        <f t="shared" si="2"/>
        <v>태평양환경방제</v>
      </c>
      <c r="E6" s="341" t="s">
        <v>80</v>
      </c>
      <c r="F6" s="408" t="str">
        <f t="shared" si="3"/>
        <v>410820-2******</v>
      </c>
      <c r="H6" s="338">
        <v>6028123680</v>
      </c>
      <c r="I6" s="45" t="s">
        <v>1035</v>
      </c>
    </row>
    <row r="7" spans="1:11" ht="21.75" customHeight="1">
      <c r="A7" s="338" t="s">
        <v>81</v>
      </c>
      <c r="B7" s="339" t="str">
        <f t="shared" si="0"/>
        <v>6028123754</v>
      </c>
      <c r="C7" s="339">
        <f t="shared" si="1"/>
        <v>4</v>
      </c>
      <c r="D7" s="340" t="str">
        <f t="shared" si="2"/>
        <v>가나무역</v>
      </c>
      <c r="E7" s="341" t="s">
        <v>82</v>
      </c>
      <c r="F7" s="408" t="str">
        <f t="shared" si="3"/>
        <v>460629-1******</v>
      </c>
      <c r="H7" s="338">
        <v>6028123754</v>
      </c>
      <c r="I7" s="45" t="s">
        <v>1036</v>
      </c>
    </row>
    <row r="8" spans="1:11" ht="21.75" customHeight="1">
      <c r="A8" s="338" t="s">
        <v>83</v>
      </c>
      <c r="B8" s="339" t="str">
        <f t="shared" si="0"/>
        <v>6028123813</v>
      </c>
      <c r="C8" s="339">
        <f t="shared" si="1"/>
        <v>4</v>
      </c>
      <c r="D8" s="340" t="str">
        <f t="shared" si="2"/>
        <v>에스엠이</v>
      </c>
      <c r="E8" s="341" t="s">
        <v>84</v>
      </c>
      <c r="F8" s="408" t="str">
        <f t="shared" si="3"/>
        <v>620129-2******</v>
      </c>
      <c r="H8" s="338">
        <v>6028123813</v>
      </c>
      <c r="I8" s="45" t="s">
        <v>1037</v>
      </c>
    </row>
    <row r="9" spans="1:11" ht="21.75" customHeight="1">
      <c r="A9" s="338" t="s">
        <v>85</v>
      </c>
      <c r="B9" s="339" t="str">
        <f t="shared" si="0"/>
        <v>6028123827</v>
      </c>
      <c r="C9" s="339">
        <f t="shared" si="1"/>
        <v>3</v>
      </c>
      <c r="D9" s="340" t="str">
        <f t="shared" si="2"/>
        <v>윤쉽핑</v>
      </c>
      <c r="E9" s="341" t="s">
        <v>86</v>
      </c>
      <c r="F9" s="408" t="str">
        <f t="shared" si="3"/>
        <v>620409-1******</v>
      </c>
      <c r="H9" s="338">
        <v>6028123827</v>
      </c>
      <c r="I9" s="45" t="s">
        <v>1038</v>
      </c>
    </row>
    <row r="10" spans="1:11" ht="21.75" customHeight="1">
      <c r="A10" s="338" t="s">
        <v>87</v>
      </c>
      <c r="B10" s="339" t="str">
        <f t="shared" si="0"/>
        <v>6028124165</v>
      </c>
      <c r="C10" s="339">
        <f t="shared" si="1"/>
        <v>2</v>
      </c>
      <c r="D10" s="340" t="str">
        <f t="shared" si="2"/>
        <v>제원</v>
      </c>
      <c r="E10" s="341" t="s">
        <v>88</v>
      </c>
      <c r="F10" s="408" t="str">
        <f t="shared" si="3"/>
        <v>551121-1******</v>
      </c>
      <c r="H10" s="338">
        <v>6028124165</v>
      </c>
      <c r="I10" s="45" t="s">
        <v>1039</v>
      </c>
    </row>
    <row r="11" spans="1:11" ht="21.75" customHeight="1">
      <c r="A11" s="338" t="s">
        <v>89</v>
      </c>
      <c r="B11" s="339" t="str">
        <f t="shared" si="0"/>
        <v>6028124170</v>
      </c>
      <c r="C11" s="339">
        <f t="shared" si="1"/>
        <v>4</v>
      </c>
      <c r="D11" s="340" t="str">
        <f t="shared" si="2"/>
        <v>간구무역</v>
      </c>
      <c r="E11" s="341" t="s">
        <v>90</v>
      </c>
      <c r="F11" s="408" t="str">
        <f t="shared" si="3"/>
        <v>631213-1******</v>
      </c>
      <c r="H11" s="338">
        <v>6028124170</v>
      </c>
      <c r="I11" s="45" t="s">
        <v>1040</v>
      </c>
    </row>
    <row r="12" spans="1:11" ht="21.75" customHeight="1">
      <c r="A12" s="338" t="s">
        <v>91</v>
      </c>
      <c r="B12" s="339" t="str">
        <f t="shared" si="0"/>
        <v>6028124715</v>
      </c>
      <c r="C12" s="339">
        <f t="shared" si="1"/>
        <v>4</v>
      </c>
      <c r="D12" s="340" t="str">
        <f t="shared" si="2"/>
        <v>대강수산</v>
      </c>
      <c r="E12" s="341" t="s">
        <v>92</v>
      </c>
      <c r="F12" s="408" t="str">
        <f t="shared" si="3"/>
        <v>631110-1******</v>
      </c>
      <c r="H12" s="338">
        <v>6028124715</v>
      </c>
      <c r="I12" s="45" t="s">
        <v>1041</v>
      </c>
    </row>
    <row r="17" spans="1:5" ht="15">
      <c r="A17" s="46" t="s">
        <v>93</v>
      </c>
      <c r="B17" s="47"/>
      <c r="C17" s="47"/>
      <c r="D17" s="409">
        <f ca="1">TODAY()</f>
        <v>44322</v>
      </c>
      <c r="E17" s="52"/>
    </row>
    <row r="18" spans="1:5" ht="15">
      <c r="A18" s="46"/>
      <c r="B18" s="47"/>
      <c r="C18" s="47"/>
      <c r="D18" s="47"/>
    </row>
    <row r="19" spans="1:5" ht="15">
      <c r="A19" s="46" t="s">
        <v>94</v>
      </c>
      <c r="B19" s="47"/>
      <c r="C19" s="47"/>
      <c r="D19" s="410">
        <f ca="1">NOW()</f>
        <v>44322.478086805553</v>
      </c>
    </row>
    <row r="20" spans="1:5" ht="15">
      <c r="A20" s="46"/>
      <c r="B20" s="47"/>
      <c r="C20" s="47"/>
      <c r="D20" s="47"/>
    </row>
    <row r="21" spans="1:5" ht="15">
      <c r="A21" s="46" t="s">
        <v>95</v>
      </c>
      <c r="B21" s="47"/>
      <c r="C21" s="47"/>
      <c r="D21" s="411">
        <f ca="1">D17</f>
        <v>44322</v>
      </c>
    </row>
    <row r="23" spans="1:5">
      <c r="A23" s="46" t="s">
        <v>99</v>
      </c>
    </row>
    <row r="25" spans="1:5">
      <c r="A25" s="51"/>
    </row>
  </sheetData>
  <mergeCells count="1">
    <mergeCell ref="A1:F1"/>
  </mergeCells>
  <phoneticPr fontId="4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39997558519241921"/>
  </sheetPr>
  <dimension ref="B1:I23"/>
  <sheetViews>
    <sheetView workbookViewId="0">
      <selection activeCell="M24" sqref="M24"/>
    </sheetView>
  </sheetViews>
  <sheetFormatPr baseColWidth="10" defaultColWidth="10" defaultRowHeight="14"/>
  <cols>
    <col min="1" max="1" width="5.5703125" style="32" customWidth="1"/>
    <col min="2" max="2" width="16.42578125" style="41" customWidth="1"/>
    <col min="3" max="4" width="12.28515625" style="41" customWidth="1"/>
    <col min="5" max="5" width="10" style="32" customWidth="1"/>
    <col min="6" max="8" width="12.42578125" style="41" customWidth="1"/>
    <col min="9" max="258" width="10" style="32"/>
    <col min="259" max="259" width="5.5703125" style="32" customWidth="1"/>
    <col min="260" max="261" width="12.28515625" style="32" customWidth="1"/>
    <col min="262" max="262" width="10" style="32" customWidth="1"/>
    <col min="263" max="264" width="12.42578125" style="32" customWidth="1"/>
    <col min="265" max="514" width="10" style="32"/>
    <col min="515" max="515" width="5.5703125" style="32" customWidth="1"/>
    <col min="516" max="517" width="12.28515625" style="32" customWidth="1"/>
    <col min="518" max="518" width="10" style="32" customWidth="1"/>
    <col min="519" max="520" width="12.42578125" style="32" customWidth="1"/>
    <col min="521" max="770" width="10" style="32"/>
    <col min="771" max="771" width="5.5703125" style="32" customWidth="1"/>
    <col min="772" max="773" width="12.28515625" style="32" customWidth="1"/>
    <col min="774" max="774" width="10" style="32" customWidth="1"/>
    <col min="775" max="776" width="12.42578125" style="32" customWidth="1"/>
    <col min="777" max="1026" width="10" style="32"/>
    <col min="1027" max="1027" width="5.5703125" style="32" customWidth="1"/>
    <col min="1028" max="1029" width="12.28515625" style="32" customWidth="1"/>
    <col min="1030" max="1030" width="10" style="32" customWidth="1"/>
    <col min="1031" max="1032" width="12.42578125" style="32" customWidth="1"/>
    <col min="1033" max="1282" width="10" style="32"/>
    <col min="1283" max="1283" width="5.5703125" style="32" customWidth="1"/>
    <col min="1284" max="1285" width="12.28515625" style="32" customWidth="1"/>
    <col min="1286" max="1286" width="10" style="32" customWidth="1"/>
    <col min="1287" max="1288" width="12.42578125" style="32" customWidth="1"/>
    <col min="1289" max="1538" width="10" style="32"/>
    <col min="1539" max="1539" width="5.5703125" style="32" customWidth="1"/>
    <col min="1540" max="1541" width="12.28515625" style="32" customWidth="1"/>
    <col min="1542" max="1542" width="10" style="32" customWidth="1"/>
    <col min="1543" max="1544" width="12.42578125" style="32" customWidth="1"/>
    <col min="1545" max="1794" width="10" style="32"/>
    <col min="1795" max="1795" width="5.5703125" style="32" customWidth="1"/>
    <col min="1796" max="1797" width="12.28515625" style="32" customWidth="1"/>
    <col min="1798" max="1798" width="10" style="32" customWidth="1"/>
    <col min="1799" max="1800" width="12.42578125" style="32" customWidth="1"/>
    <col min="1801" max="2050" width="10" style="32"/>
    <col min="2051" max="2051" width="5.5703125" style="32" customWidth="1"/>
    <col min="2052" max="2053" width="12.28515625" style="32" customWidth="1"/>
    <col min="2054" max="2054" width="10" style="32" customWidth="1"/>
    <col min="2055" max="2056" width="12.42578125" style="32" customWidth="1"/>
    <col min="2057" max="2306" width="10" style="32"/>
    <col min="2307" max="2307" width="5.5703125" style="32" customWidth="1"/>
    <col min="2308" max="2309" width="12.28515625" style="32" customWidth="1"/>
    <col min="2310" max="2310" width="10" style="32" customWidth="1"/>
    <col min="2311" max="2312" width="12.42578125" style="32" customWidth="1"/>
    <col min="2313" max="2562" width="10" style="32"/>
    <col min="2563" max="2563" width="5.5703125" style="32" customWidth="1"/>
    <col min="2564" max="2565" width="12.28515625" style="32" customWidth="1"/>
    <col min="2566" max="2566" width="10" style="32" customWidth="1"/>
    <col min="2567" max="2568" width="12.42578125" style="32" customWidth="1"/>
    <col min="2569" max="2818" width="10" style="32"/>
    <col min="2819" max="2819" width="5.5703125" style="32" customWidth="1"/>
    <col min="2820" max="2821" width="12.28515625" style="32" customWidth="1"/>
    <col min="2822" max="2822" width="10" style="32" customWidth="1"/>
    <col min="2823" max="2824" width="12.42578125" style="32" customWidth="1"/>
    <col min="2825" max="3074" width="10" style="32"/>
    <col min="3075" max="3075" width="5.5703125" style="32" customWidth="1"/>
    <col min="3076" max="3077" width="12.28515625" style="32" customWidth="1"/>
    <col min="3078" max="3078" width="10" style="32" customWidth="1"/>
    <col min="3079" max="3080" width="12.42578125" style="32" customWidth="1"/>
    <col min="3081" max="3330" width="10" style="32"/>
    <col min="3331" max="3331" width="5.5703125" style="32" customWidth="1"/>
    <col min="3332" max="3333" width="12.28515625" style="32" customWidth="1"/>
    <col min="3334" max="3334" width="10" style="32" customWidth="1"/>
    <col min="3335" max="3336" width="12.42578125" style="32" customWidth="1"/>
    <col min="3337" max="3586" width="10" style="32"/>
    <col min="3587" max="3587" width="5.5703125" style="32" customWidth="1"/>
    <col min="3588" max="3589" width="12.28515625" style="32" customWidth="1"/>
    <col min="3590" max="3590" width="10" style="32" customWidth="1"/>
    <col min="3591" max="3592" width="12.42578125" style="32" customWidth="1"/>
    <col min="3593" max="3842" width="10" style="32"/>
    <col min="3843" max="3843" width="5.5703125" style="32" customWidth="1"/>
    <col min="3844" max="3845" width="12.28515625" style="32" customWidth="1"/>
    <col min="3846" max="3846" width="10" style="32" customWidth="1"/>
    <col min="3847" max="3848" width="12.42578125" style="32" customWidth="1"/>
    <col min="3849" max="4098" width="10" style="32"/>
    <col min="4099" max="4099" width="5.5703125" style="32" customWidth="1"/>
    <col min="4100" max="4101" width="12.28515625" style="32" customWidth="1"/>
    <col min="4102" max="4102" width="10" style="32" customWidth="1"/>
    <col min="4103" max="4104" width="12.42578125" style="32" customWidth="1"/>
    <col min="4105" max="4354" width="10" style="32"/>
    <col min="4355" max="4355" width="5.5703125" style="32" customWidth="1"/>
    <col min="4356" max="4357" width="12.28515625" style="32" customWidth="1"/>
    <col min="4358" max="4358" width="10" style="32" customWidth="1"/>
    <col min="4359" max="4360" width="12.42578125" style="32" customWidth="1"/>
    <col min="4361" max="4610" width="10" style="32"/>
    <col min="4611" max="4611" width="5.5703125" style="32" customWidth="1"/>
    <col min="4612" max="4613" width="12.28515625" style="32" customWidth="1"/>
    <col min="4614" max="4614" width="10" style="32" customWidth="1"/>
    <col min="4615" max="4616" width="12.42578125" style="32" customWidth="1"/>
    <col min="4617" max="4866" width="10" style="32"/>
    <col min="4867" max="4867" width="5.5703125" style="32" customWidth="1"/>
    <col min="4868" max="4869" width="12.28515625" style="32" customWidth="1"/>
    <col min="4870" max="4870" width="10" style="32" customWidth="1"/>
    <col min="4871" max="4872" width="12.42578125" style="32" customWidth="1"/>
    <col min="4873" max="5122" width="10" style="32"/>
    <col min="5123" max="5123" width="5.5703125" style="32" customWidth="1"/>
    <col min="5124" max="5125" width="12.28515625" style="32" customWidth="1"/>
    <col min="5126" max="5126" width="10" style="32" customWidth="1"/>
    <col min="5127" max="5128" width="12.42578125" style="32" customWidth="1"/>
    <col min="5129" max="5378" width="10" style="32"/>
    <col min="5379" max="5379" width="5.5703125" style="32" customWidth="1"/>
    <col min="5380" max="5381" width="12.28515625" style="32" customWidth="1"/>
    <col min="5382" max="5382" width="10" style="32" customWidth="1"/>
    <col min="5383" max="5384" width="12.42578125" style="32" customWidth="1"/>
    <col min="5385" max="5634" width="10" style="32"/>
    <col min="5635" max="5635" width="5.5703125" style="32" customWidth="1"/>
    <col min="5636" max="5637" width="12.28515625" style="32" customWidth="1"/>
    <col min="5638" max="5638" width="10" style="32" customWidth="1"/>
    <col min="5639" max="5640" width="12.42578125" style="32" customWidth="1"/>
    <col min="5641" max="5890" width="10" style="32"/>
    <col min="5891" max="5891" width="5.5703125" style="32" customWidth="1"/>
    <col min="5892" max="5893" width="12.28515625" style="32" customWidth="1"/>
    <col min="5894" max="5894" width="10" style="32" customWidth="1"/>
    <col min="5895" max="5896" width="12.42578125" style="32" customWidth="1"/>
    <col min="5897" max="6146" width="10" style="32"/>
    <col min="6147" max="6147" width="5.5703125" style="32" customWidth="1"/>
    <col min="6148" max="6149" width="12.28515625" style="32" customWidth="1"/>
    <col min="6150" max="6150" width="10" style="32" customWidth="1"/>
    <col min="6151" max="6152" width="12.42578125" style="32" customWidth="1"/>
    <col min="6153" max="6402" width="10" style="32"/>
    <col min="6403" max="6403" width="5.5703125" style="32" customWidth="1"/>
    <col min="6404" max="6405" width="12.28515625" style="32" customWidth="1"/>
    <col min="6406" max="6406" width="10" style="32" customWidth="1"/>
    <col min="6407" max="6408" width="12.42578125" style="32" customWidth="1"/>
    <col min="6409" max="6658" width="10" style="32"/>
    <col min="6659" max="6659" width="5.5703125" style="32" customWidth="1"/>
    <col min="6660" max="6661" width="12.28515625" style="32" customWidth="1"/>
    <col min="6662" max="6662" width="10" style="32" customWidth="1"/>
    <col min="6663" max="6664" width="12.42578125" style="32" customWidth="1"/>
    <col min="6665" max="6914" width="10" style="32"/>
    <col min="6915" max="6915" width="5.5703125" style="32" customWidth="1"/>
    <col min="6916" max="6917" width="12.28515625" style="32" customWidth="1"/>
    <col min="6918" max="6918" width="10" style="32" customWidth="1"/>
    <col min="6919" max="6920" width="12.42578125" style="32" customWidth="1"/>
    <col min="6921" max="7170" width="10" style="32"/>
    <col min="7171" max="7171" width="5.5703125" style="32" customWidth="1"/>
    <col min="7172" max="7173" width="12.28515625" style="32" customWidth="1"/>
    <col min="7174" max="7174" width="10" style="32" customWidth="1"/>
    <col min="7175" max="7176" width="12.42578125" style="32" customWidth="1"/>
    <col min="7177" max="7426" width="10" style="32"/>
    <col min="7427" max="7427" width="5.5703125" style="32" customWidth="1"/>
    <col min="7428" max="7429" width="12.28515625" style="32" customWidth="1"/>
    <col min="7430" max="7430" width="10" style="32" customWidth="1"/>
    <col min="7431" max="7432" width="12.42578125" style="32" customWidth="1"/>
    <col min="7433" max="7682" width="10" style="32"/>
    <col min="7683" max="7683" width="5.5703125" style="32" customWidth="1"/>
    <col min="7684" max="7685" width="12.28515625" style="32" customWidth="1"/>
    <col min="7686" max="7686" width="10" style="32" customWidth="1"/>
    <col min="7687" max="7688" width="12.42578125" style="32" customWidth="1"/>
    <col min="7689" max="7938" width="10" style="32"/>
    <col min="7939" max="7939" width="5.5703125" style="32" customWidth="1"/>
    <col min="7940" max="7941" width="12.28515625" style="32" customWidth="1"/>
    <col min="7942" max="7942" width="10" style="32" customWidth="1"/>
    <col min="7943" max="7944" width="12.42578125" style="32" customWidth="1"/>
    <col min="7945" max="8194" width="10" style="32"/>
    <col min="8195" max="8195" width="5.5703125" style="32" customWidth="1"/>
    <col min="8196" max="8197" width="12.28515625" style="32" customWidth="1"/>
    <col min="8198" max="8198" width="10" style="32" customWidth="1"/>
    <col min="8199" max="8200" width="12.42578125" style="32" customWidth="1"/>
    <col min="8201" max="8450" width="10" style="32"/>
    <col min="8451" max="8451" width="5.5703125" style="32" customWidth="1"/>
    <col min="8452" max="8453" width="12.28515625" style="32" customWidth="1"/>
    <col min="8454" max="8454" width="10" style="32" customWidth="1"/>
    <col min="8455" max="8456" width="12.42578125" style="32" customWidth="1"/>
    <col min="8457" max="8706" width="10" style="32"/>
    <col min="8707" max="8707" width="5.5703125" style="32" customWidth="1"/>
    <col min="8708" max="8709" width="12.28515625" style="32" customWidth="1"/>
    <col min="8710" max="8710" width="10" style="32" customWidth="1"/>
    <col min="8711" max="8712" width="12.42578125" style="32" customWidth="1"/>
    <col min="8713" max="8962" width="10" style="32"/>
    <col min="8963" max="8963" width="5.5703125" style="32" customWidth="1"/>
    <col min="8964" max="8965" width="12.28515625" style="32" customWidth="1"/>
    <col min="8966" max="8966" width="10" style="32" customWidth="1"/>
    <col min="8967" max="8968" width="12.42578125" style="32" customWidth="1"/>
    <col min="8969" max="9218" width="10" style="32"/>
    <col min="9219" max="9219" width="5.5703125" style="32" customWidth="1"/>
    <col min="9220" max="9221" width="12.28515625" style="32" customWidth="1"/>
    <col min="9222" max="9222" width="10" style="32" customWidth="1"/>
    <col min="9223" max="9224" width="12.42578125" style="32" customWidth="1"/>
    <col min="9225" max="9474" width="10" style="32"/>
    <col min="9475" max="9475" width="5.5703125" style="32" customWidth="1"/>
    <col min="9476" max="9477" width="12.28515625" style="32" customWidth="1"/>
    <col min="9478" max="9478" width="10" style="32" customWidth="1"/>
    <col min="9479" max="9480" width="12.42578125" style="32" customWidth="1"/>
    <col min="9481" max="9730" width="10" style="32"/>
    <col min="9731" max="9731" width="5.5703125" style="32" customWidth="1"/>
    <col min="9732" max="9733" width="12.28515625" style="32" customWidth="1"/>
    <col min="9734" max="9734" width="10" style="32" customWidth="1"/>
    <col min="9735" max="9736" width="12.42578125" style="32" customWidth="1"/>
    <col min="9737" max="9986" width="10" style="32"/>
    <col min="9987" max="9987" width="5.5703125" style="32" customWidth="1"/>
    <col min="9988" max="9989" width="12.28515625" style="32" customWidth="1"/>
    <col min="9990" max="9990" width="10" style="32" customWidth="1"/>
    <col min="9991" max="9992" width="12.42578125" style="32" customWidth="1"/>
    <col min="9993" max="10242" width="10" style="32"/>
    <col min="10243" max="10243" width="5.5703125" style="32" customWidth="1"/>
    <col min="10244" max="10245" width="12.28515625" style="32" customWidth="1"/>
    <col min="10246" max="10246" width="10" style="32" customWidth="1"/>
    <col min="10247" max="10248" width="12.42578125" style="32" customWidth="1"/>
    <col min="10249" max="10498" width="10" style="32"/>
    <col min="10499" max="10499" width="5.5703125" style="32" customWidth="1"/>
    <col min="10500" max="10501" width="12.28515625" style="32" customWidth="1"/>
    <col min="10502" max="10502" width="10" style="32" customWidth="1"/>
    <col min="10503" max="10504" width="12.42578125" style="32" customWidth="1"/>
    <col min="10505" max="10754" width="10" style="32"/>
    <col min="10755" max="10755" width="5.5703125" style="32" customWidth="1"/>
    <col min="10756" max="10757" width="12.28515625" style="32" customWidth="1"/>
    <col min="10758" max="10758" width="10" style="32" customWidth="1"/>
    <col min="10759" max="10760" width="12.42578125" style="32" customWidth="1"/>
    <col min="10761" max="11010" width="10" style="32"/>
    <col min="11011" max="11011" width="5.5703125" style="32" customWidth="1"/>
    <col min="11012" max="11013" width="12.28515625" style="32" customWidth="1"/>
    <col min="11014" max="11014" width="10" style="32" customWidth="1"/>
    <col min="11015" max="11016" width="12.42578125" style="32" customWidth="1"/>
    <col min="11017" max="11266" width="10" style="32"/>
    <col min="11267" max="11267" width="5.5703125" style="32" customWidth="1"/>
    <col min="11268" max="11269" width="12.28515625" style="32" customWidth="1"/>
    <col min="11270" max="11270" width="10" style="32" customWidth="1"/>
    <col min="11271" max="11272" width="12.42578125" style="32" customWidth="1"/>
    <col min="11273" max="11522" width="10" style="32"/>
    <col min="11523" max="11523" width="5.5703125" style="32" customWidth="1"/>
    <col min="11524" max="11525" width="12.28515625" style="32" customWidth="1"/>
    <col min="11526" max="11526" width="10" style="32" customWidth="1"/>
    <col min="11527" max="11528" width="12.42578125" style="32" customWidth="1"/>
    <col min="11529" max="11778" width="10" style="32"/>
    <col min="11779" max="11779" width="5.5703125" style="32" customWidth="1"/>
    <col min="11780" max="11781" width="12.28515625" style="32" customWidth="1"/>
    <col min="11782" max="11782" width="10" style="32" customWidth="1"/>
    <col min="11783" max="11784" width="12.42578125" style="32" customWidth="1"/>
    <col min="11785" max="12034" width="10" style="32"/>
    <col min="12035" max="12035" width="5.5703125" style="32" customWidth="1"/>
    <col min="12036" max="12037" width="12.28515625" style="32" customWidth="1"/>
    <col min="12038" max="12038" width="10" style="32" customWidth="1"/>
    <col min="12039" max="12040" width="12.42578125" style="32" customWidth="1"/>
    <col min="12041" max="12290" width="10" style="32"/>
    <col min="12291" max="12291" width="5.5703125" style="32" customWidth="1"/>
    <col min="12292" max="12293" width="12.28515625" style="32" customWidth="1"/>
    <col min="12294" max="12294" width="10" style="32" customWidth="1"/>
    <col min="12295" max="12296" width="12.42578125" style="32" customWidth="1"/>
    <col min="12297" max="12546" width="10" style="32"/>
    <col min="12547" max="12547" width="5.5703125" style="32" customWidth="1"/>
    <col min="12548" max="12549" width="12.28515625" style="32" customWidth="1"/>
    <col min="12550" max="12550" width="10" style="32" customWidth="1"/>
    <col min="12551" max="12552" width="12.42578125" style="32" customWidth="1"/>
    <col min="12553" max="12802" width="10" style="32"/>
    <col min="12803" max="12803" width="5.5703125" style="32" customWidth="1"/>
    <col min="12804" max="12805" width="12.28515625" style="32" customWidth="1"/>
    <col min="12806" max="12806" width="10" style="32" customWidth="1"/>
    <col min="12807" max="12808" width="12.42578125" style="32" customWidth="1"/>
    <col min="12809" max="13058" width="10" style="32"/>
    <col min="13059" max="13059" width="5.5703125" style="32" customWidth="1"/>
    <col min="13060" max="13061" width="12.28515625" style="32" customWidth="1"/>
    <col min="13062" max="13062" width="10" style="32" customWidth="1"/>
    <col min="13063" max="13064" width="12.42578125" style="32" customWidth="1"/>
    <col min="13065" max="13314" width="10" style="32"/>
    <col min="13315" max="13315" width="5.5703125" style="32" customWidth="1"/>
    <col min="13316" max="13317" width="12.28515625" style="32" customWidth="1"/>
    <col min="13318" max="13318" width="10" style="32" customWidth="1"/>
    <col min="13319" max="13320" width="12.42578125" style="32" customWidth="1"/>
    <col min="13321" max="13570" width="10" style="32"/>
    <col min="13571" max="13571" width="5.5703125" style="32" customWidth="1"/>
    <col min="13572" max="13573" width="12.28515625" style="32" customWidth="1"/>
    <col min="13574" max="13574" width="10" style="32" customWidth="1"/>
    <col min="13575" max="13576" width="12.42578125" style="32" customWidth="1"/>
    <col min="13577" max="13826" width="10" style="32"/>
    <col min="13827" max="13827" width="5.5703125" style="32" customWidth="1"/>
    <col min="13828" max="13829" width="12.28515625" style="32" customWidth="1"/>
    <col min="13830" max="13830" width="10" style="32" customWidth="1"/>
    <col min="13831" max="13832" width="12.42578125" style="32" customWidth="1"/>
    <col min="13833" max="14082" width="10" style="32"/>
    <col min="14083" max="14083" width="5.5703125" style="32" customWidth="1"/>
    <col min="14084" max="14085" width="12.28515625" style="32" customWidth="1"/>
    <col min="14086" max="14086" width="10" style="32" customWidth="1"/>
    <col min="14087" max="14088" width="12.42578125" style="32" customWidth="1"/>
    <col min="14089" max="14338" width="10" style="32"/>
    <col min="14339" max="14339" width="5.5703125" style="32" customWidth="1"/>
    <col min="14340" max="14341" width="12.28515625" style="32" customWidth="1"/>
    <col min="14342" max="14342" width="10" style="32" customWidth="1"/>
    <col min="14343" max="14344" width="12.42578125" style="32" customWidth="1"/>
    <col min="14345" max="14594" width="10" style="32"/>
    <col min="14595" max="14595" width="5.5703125" style="32" customWidth="1"/>
    <col min="14596" max="14597" width="12.28515625" style="32" customWidth="1"/>
    <col min="14598" max="14598" width="10" style="32" customWidth="1"/>
    <col min="14599" max="14600" width="12.42578125" style="32" customWidth="1"/>
    <col min="14601" max="14850" width="10" style="32"/>
    <col min="14851" max="14851" width="5.5703125" style="32" customWidth="1"/>
    <col min="14852" max="14853" width="12.28515625" style="32" customWidth="1"/>
    <col min="14854" max="14854" width="10" style="32" customWidth="1"/>
    <col min="14855" max="14856" width="12.42578125" style="32" customWidth="1"/>
    <col min="14857" max="15106" width="10" style="32"/>
    <col min="15107" max="15107" width="5.5703125" style="32" customWidth="1"/>
    <col min="15108" max="15109" width="12.28515625" style="32" customWidth="1"/>
    <col min="15110" max="15110" width="10" style="32" customWidth="1"/>
    <col min="15111" max="15112" width="12.42578125" style="32" customWidth="1"/>
    <col min="15113" max="15362" width="10" style="32"/>
    <col min="15363" max="15363" width="5.5703125" style="32" customWidth="1"/>
    <col min="15364" max="15365" width="12.28515625" style="32" customWidth="1"/>
    <col min="15366" max="15366" width="10" style="32" customWidth="1"/>
    <col min="15367" max="15368" width="12.42578125" style="32" customWidth="1"/>
    <col min="15369" max="15618" width="10" style="32"/>
    <col min="15619" max="15619" width="5.5703125" style="32" customWidth="1"/>
    <col min="15620" max="15621" width="12.28515625" style="32" customWidth="1"/>
    <col min="15622" max="15622" width="10" style="32" customWidth="1"/>
    <col min="15623" max="15624" width="12.42578125" style="32" customWidth="1"/>
    <col min="15625" max="15874" width="10" style="32"/>
    <col min="15875" max="15875" width="5.5703125" style="32" customWidth="1"/>
    <col min="15876" max="15877" width="12.28515625" style="32" customWidth="1"/>
    <col min="15878" max="15878" width="10" style="32" customWidth="1"/>
    <col min="15879" max="15880" width="12.42578125" style="32" customWidth="1"/>
    <col min="15881" max="16130" width="10" style="32"/>
    <col min="16131" max="16131" width="5.5703125" style="32" customWidth="1"/>
    <col min="16132" max="16133" width="12.28515625" style="32" customWidth="1"/>
    <col min="16134" max="16134" width="10" style="32" customWidth="1"/>
    <col min="16135" max="16136" width="12.42578125" style="32" customWidth="1"/>
    <col min="16137" max="16384" width="10" style="32"/>
  </cols>
  <sheetData>
    <row r="1" spans="2:9" ht="19">
      <c r="B1" s="381" t="s">
        <v>802</v>
      </c>
      <c r="C1" s="381"/>
      <c r="D1" s="381"/>
      <c r="E1" s="381"/>
      <c r="F1" s="381"/>
      <c r="G1" s="381"/>
      <c r="H1" s="381"/>
    </row>
    <row r="2" spans="2:9" ht="7.5" customHeight="1">
      <c r="B2" s="159"/>
      <c r="C2" s="159"/>
      <c r="D2" s="159"/>
      <c r="E2" s="159"/>
      <c r="F2" s="159"/>
      <c r="G2" s="159"/>
      <c r="H2" s="159"/>
      <c r="I2" s="159"/>
    </row>
    <row r="3" spans="2:9" ht="18" customHeight="1">
      <c r="B3" s="382" t="s">
        <v>803</v>
      </c>
      <c r="C3" s="382"/>
      <c r="D3" s="382"/>
      <c r="F3" s="382" t="s">
        <v>804</v>
      </c>
      <c r="G3" s="382"/>
      <c r="H3" s="382"/>
    </row>
    <row r="4" spans="2:9" ht="18" customHeight="1">
      <c r="B4" s="277" t="s">
        <v>805</v>
      </c>
      <c r="C4" s="277" t="s">
        <v>859</v>
      </c>
      <c r="D4" s="277" t="s">
        <v>806</v>
      </c>
      <c r="F4" s="277" t="s">
        <v>805</v>
      </c>
      <c r="G4" s="277" t="s">
        <v>859</v>
      </c>
      <c r="H4" s="277" t="s">
        <v>806</v>
      </c>
    </row>
    <row r="5" spans="2:9" ht="18" customHeight="1">
      <c r="B5" s="342">
        <v>700010</v>
      </c>
      <c r="C5" s="342" t="s">
        <v>856</v>
      </c>
      <c r="D5" s="342" t="s">
        <v>807</v>
      </c>
      <c r="E5" s="343"/>
      <c r="F5" s="342">
        <v>700001</v>
      </c>
      <c r="G5" s="342"/>
      <c r="H5" s="342"/>
      <c r="I5" s="344"/>
    </row>
    <row r="6" spans="2:9" ht="18" customHeight="1">
      <c r="B6" s="345">
        <v>700011</v>
      </c>
      <c r="C6" s="345" t="s">
        <v>856</v>
      </c>
      <c r="D6" s="345" t="s">
        <v>808</v>
      </c>
      <c r="E6" s="343"/>
      <c r="F6" s="345">
        <v>700004</v>
      </c>
      <c r="G6" s="345"/>
      <c r="H6" s="345"/>
      <c r="I6" s="344"/>
    </row>
    <row r="7" spans="2:9" ht="18" customHeight="1">
      <c r="B7" s="345">
        <v>700014</v>
      </c>
      <c r="C7" s="345" t="s">
        <v>857</v>
      </c>
      <c r="D7" s="345" t="s">
        <v>809</v>
      </c>
      <c r="E7" s="343"/>
      <c r="F7" s="345">
        <v>700009</v>
      </c>
      <c r="G7" s="345"/>
      <c r="H7" s="345"/>
      <c r="I7" s="344"/>
    </row>
    <row r="8" spans="2:9" ht="18" customHeight="1">
      <c r="B8" s="345">
        <v>700006</v>
      </c>
      <c r="C8" s="345" t="s">
        <v>856</v>
      </c>
      <c r="D8" s="345" t="s">
        <v>810</v>
      </c>
      <c r="E8" s="343"/>
      <c r="F8" s="345">
        <v>700005</v>
      </c>
      <c r="G8" s="345"/>
      <c r="H8" s="345"/>
      <c r="I8" s="344"/>
    </row>
    <row r="9" spans="2:9" ht="18" customHeight="1">
      <c r="B9" s="345">
        <v>700004</v>
      </c>
      <c r="C9" s="345" t="s">
        <v>858</v>
      </c>
      <c r="D9" s="345" t="s">
        <v>811</v>
      </c>
      <c r="E9" s="343"/>
      <c r="F9" s="345">
        <v>700015</v>
      </c>
      <c r="G9" s="345"/>
      <c r="H9" s="345"/>
      <c r="I9" s="344"/>
    </row>
    <row r="10" spans="2:9" ht="18" customHeight="1">
      <c r="B10" s="345">
        <v>700007</v>
      </c>
      <c r="C10" s="345" t="s">
        <v>858</v>
      </c>
      <c r="D10" s="345" t="s">
        <v>812</v>
      </c>
      <c r="E10" s="343"/>
      <c r="F10" s="345">
        <v>700017</v>
      </c>
      <c r="G10" s="345"/>
      <c r="H10" s="345"/>
      <c r="I10" s="344"/>
    </row>
    <row r="11" spans="2:9" ht="18" customHeight="1">
      <c r="B11" s="345">
        <v>700005</v>
      </c>
      <c r="C11" s="345" t="s">
        <v>856</v>
      </c>
      <c r="D11" s="345" t="s">
        <v>813</v>
      </c>
      <c r="E11" s="343"/>
      <c r="F11" s="345">
        <v>700010</v>
      </c>
      <c r="G11" s="345"/>
      <c r="H11" s="345"/>
      <c r="I11" s="344"/>
    </row>
    <row r="12" spans="2:9" ht="17.25" customHeight="1">
      <c r="B12" s="345">
        <v>700017</v>
      </c>
      <c r="C12" s="345" t="s">
        <v>22</v>
      </c>
      <c r="D12" s="345" t="s">
        <v>814</v>
      </c>
      <c r="E12" s="343"/>
      <c r="F12" s="345">
        <v>700006</v>
      </c>
      <c r="G12" s="345"/>
      <c r="H12" s="345"/>
      <c r="I12" s="344"/>
    </row>
    <row r="13" spans="2:9" ht="17.25" customHeight="1">
      <c r="B13" s="345">
        <v>700008</v>
      </c>
      <c r="C13" s="345" t="s">
        <v>857</v>
      </c>
      <c r="D13" s="345" t="s">
        <v>815</v>
      </c>
      <c r="E13" s="343"/>
      <c r="F13" s="345">
        <v>700014</v>
      </c>
      <c r="G13" s="345"/>
      <c r="H13" s="345"/>
      <c r="I13" s="344"/>
    </row>
    <row r="14" spans="2:9" ht="17.25" customHeight="1">
      <c r="B14" s="345">
        <v>700013</v>
      </c>
      <c r="C14" s="345" t="s">
        <v>858</v>
      </c>
      <c r="D14" s="345" t="s">
        <v>816</v>
      </c>
      <c r="E14" s="343"/>
      <c r="F14" s="345">
        <v>700008</v>
      </c>
      <c r="G14" s="345"/>
      <c r="H14" s="345"/>
      <c r="I14" s="344"/>
    </row>
    <row r="15" spans="2:9" ht="17.25" customHeight="1">
      <c r="B15" s="345">
        <v>700001</v>
      </c>
      <c r="C15" s="345" t="s">
        <v>858</v>
      </c>
      <c r="D15" s="345" t="s">
        <v>817</v>
      </c>
      <c r="E15" s="343"/>
      <c r="F15" s="345">
        <v>700016</v>
      </c>
      <c r="G15" s="345"/>
      <c r="H15" s="345"/>
      <c r="I15" s="344"/>
    </row>
    <row r="16" spans="2:9" ht="17.25" customHeight="1">
      <c r="B16" s="345">
        <v>700012</v>
      </c>
      <c r="C16" s="345" t="s">
        <v>858</v>
      </c>
      <c r="D16" s="345" t="s">
        <v>818</v>
      </c>
      <c r="E16" s="343"/>
      <c r="F16" s="346"/>
      <c r="G16" s="346"/>
      <c r="H16" s="346"/>
      <c r="I16" s="344"/>
    </row>
    <row r="17" spans="2:9" ht="17.25" customHeight="1">
      <c r="B17" s="345">
        <v>700009</v>
      </c>
      <c r="C17" s="345" t="s">
        <v>856</v>
      </c>
      <c r="D17" s="345" t="s">
        <v>819</v>
      </c>
      <c r="E17" s="343"/>
      <c r="F17" s="344"/>
      <c r="G17" s="344"/>
      <c r="H17" s="344"/>
      <c r="I17" s="344"/>
    </row>
    <row r="18" spans="2:9" ht="17.25" customHeight="1">
      <c r="B18" s="345">
        <v>700002</v>
      </c>
      <c r="C18" s="345" t="s">
        <v>858</v>
      </c>
      <c r="D18" s="345" t="s">
        <v>820</v>
      </c>
      <c r="E18" s="343"/>
      <c r="F18" s="344"/>
      <c r="G18" s="344"/>
      <c r="H18" s="344"/>
      <c r="I18" s="344"/>
    </row>
    <row r="19" spans="2:9" ht="17.25" customHeight="1">
      <c r="B19" s="345">
        <v>700015</v>
      </c>
      <c r="C19" s="345" t="s">
        <v>856</v>
      </c>
      <c r="D19" s="345" t="s">
        <v>821</v>
      </c>
      <c r="E19" s="343"/>
      <c r="F19" s="344"/>
      <c r="G19" s="344"/>
      <c r="H19" s="344"/>
      <c r="I19" s="344"/>
    </row>
    <row r="20" spans="2:9" ht="17.25" customHeight="1">
      <c r="B20" s="345">
        <v>700016</v>
      </c>
      <c r="C20" s="345" t="s">
        <v>856</v>
      </c>
      <c r="D20" s="345" t="s">
        <v>822</v>
      </c>
      <c r="E20" s="343"/>
      <c r="F20" s="344"/>
      <c r="G20" s="344"/>
      <c r="H20" s="344"/>
      <c r="I20" s="344"/>
    </row>
    <row r="21" spans="2:9" ht="17.25" customHeight="1">
      <c r="B21" s="345">
        <v>700003</v>
      </c>
      <c r="C21" s="345" t="s">
        <v>857</v>
      </c>
      <c r="D21" s="345" t="s">
        <v>823</v>
      </c>
      <c r="E21" s="343"/>
      <c r="F21" s="344"/>
      <c r="G21" s="344"/>
      <c r="H21" s="344"/>
      <c r="I21" s="344"/>
    </row>
    <row r="22" spans="2:9" ht="17.25" customHeight="1">
      <c r="F22" s="32"/>
      <c r="G22" s="32"/>
      <c r="H22" s="32"/>
    </row>
    <row r="23" spans="2:9" ht="17.25" customHeight="1">
      <c r="F23" s="32"/>
      <c r="G23" s="32"/>
      <c r="H23" s="32"/>
    </row>
  </sheetData>
  <mergeCells count="3">
    <mergeCell ref="B1:H1"/>
    <mergeCell ref="B3:D3"/>
    <mergeCell ref="F3:H3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9"/>
  <sheetViews>
    <sheetView workbookViewId="0">
      <selection activeCell="H7" sqref="H7"/>
    </sheetView>
  </sheetViews>
  <sheetFormatPr baseColWidth="10" defaultColWidth="8.7109375" defaultRowHeight="15" customHeight="1"/>
  <cols>
    <col min="1" max="1" width="4.28515625" style="140" customWidth="1"/>
    <col min="2" max="4" width="12.85546875" style="143" customWidth="1"/>
    <col min="5" max="5" width="16" style="143" customWidth="1"/>
    <col min="6" max="256" width="9" style="140"/>
    <col min="257" max="257" width="4.28515625" style="140" customWidth="1"/>
    <col min="258" max="260" width="12.85546875" style="140" customWidth="1"/>
    <col min="261" max="261" width="16" style="140" customWidth="1"/>
    <col min="262" max="512" width="9" style="140"/>
    <col min="513" max="513" width="4.28515625" style="140" customWidth="1"/>
    <col min="514" max="516" width="12.85546875" style="140" customWidth="1"/>
    <col min="517" max="517" width="16" style="140" customWidth="1"/>
    <col min="518" max="768" width="9" style="140"/>
    <col min="769" max="769" width="4.28515625" style="140" customWidth="1"/>
    <col min="770" max="772" width="12.85546875" style="140" customWidth="1"/>
    <col min="773" max="773" width="16" style="140" customWidth="1"/>
    <col min="774" max="1024" width="9" style="140"/>
    <col min="1025" max="1025" width="4.28515625" style="140" customWidth="1"/>
    <col min="1026" max="1028" width="12.85546875" style="140" customWidth="1"/>
    <col min="1029" max="1029" width="16" style="140" customWidth="1"/>
    <col min="1030" max="1280" width="9" style="140"/>
    <col min="1281" max="1281" width="4.28515625" style="140" customWidth="1"/>
    <col min="1282" max="1284" width="12.85546875" style="140" customWidth="1"/>
    <col min="1285" max="1285" width="16" style="140" customWidth="1"/>
    <col min="1286" max="1536" width="9" style="140"/>
    <col min="1537" max="1537" width="4.28515625" style="140" customWidth="1"/>
    <col min="1538" max="1540" width="12.85546875" style="140" customWidth="1"/>
    <col min="1541" max="1541" width="16" style="140" customWidth="1"/>
    <col min="1542" max="1792" width="9" style="140"/>
    <col min="1793" max="1793" width="4.28515625" style="140" customWidth="1"/>
    <col min="1794" max="1796" width="12.85546875" style="140" customWidth="1"/>
    <col min="1797" max="1797" width="16" style="140" customWidth="1"/>
    <col min="1798" max="2048" width="9" style="140"/>
    <col min="2049" max="2049" width="4.28515625" style="140" customWidth="1"/>
    <col min="2050" max="2052" width="12.85546875" style="140" customWidth="1"/>
    <col min="2053" max="2053" width="16" style="140" customWidth="1"/>
    <col min="2054" max="2304" width="9" style="140"/>
    <col min="2305" max="2305" width="4.28515625" style="140" customWidth="1"/>
    <col min="2306" max="2308" width="12.85546875" style="140" customWidth="1"/>
    <col min="2309" max="2309" width="16" style="140" customWidth="1"/>
    <col min="2310" max="2560" width="9" style="140"/>
    <col min="2561" max="2561" width="4.28515625" style="140" customWidth="1"/>
    <col min="2562" max="2564" width="12.85546875" style="140" customWidth="1"/>
    <col min="2565" max="2565" width="16" style="140" customWidth="1"/>
    <col min="2566" max="2816" width="9" style="140"/>
    <col min="2817" max="2817" width="4.28515625" style="140" customWidth="1"/>
    <col min="2818" max="2820" width="12.85546875" style="140" customWidth="1"/>
    <col min="2821" max="2821" width="16" style="140" customWidth="1"/>
    <col min="2822" max="3072" width="9" style="140"/>
    <col min="3073" max="3073" width="4.28515625" style="140" customWidth="1"/>
    <col min="3074" max="3076" width="12.85546875" style="140" customWidth="1"/>
    <col min="3077" max="3077" width="16" style="140" customWidth="1"/>
    <col min="3078" max="3328" width="9" style="140"/>
    <col min="3329" max="3329" width="4.28515625" style="140" customWidth="1"/>
    <col min="3330" max="3332" width="12.85546875" style="140" customWidth="1"/>
    <col min="3333" max="3333" width="16" style="140" customWidth="1"/>
    <col min="3334" max="3584" width="9" style="140"/>
    <col min="3585" max="3585" width="4.28515625" style="140" customWidth="1"/>
    <col min="3586" max="3588" width="12.85546875" style="140" customWidth="1"/>
    <col min="3589" max="3589" width="16" style="140" customWidth="1"/>
    <col min="3590" max="3840" width="9" style="140"/>
    <col min="3841" max="3841" width="4.28515625" style="140" customWidth="1"/>
    <col min="3842" max="3844" width="12.85546875" style="140" customWidth="1"/>
    <col min="3845" max="3845" width="16" style="140" customWidth="1"/>
    <col min="3846" max="4096" width="9" style="140"/>
    <col min="4097" max="4097" width="4.28515625" style="140" customWidth="1"/>
    <col min="4098" max="4100" width="12.85546875" style="140" customWidth="1"/>
    <col min="4101" max="4101" width="16" style="140" customWidth="1"/>
    <col min="4102" max="4352" width="9" style="140"/>
    <col min="4353" max="4353" width="4.28515625" style="140" customWidth="1"/>
    <col min="4354" max="4356" width="12.85546875" style="140" customWidth="1"/>
    <col min="4357" max="4357" width="16" style="140" customWidth="1"/>
    <col min="4358" max="4608" width="9" style="140"/>
    <col min="4609" max="4609" width="4.28515625" style="140" customWidth="1"/>
    <col min="4610" max="4612" width="12.85546875" style="140" customWidth="1"/>
    <col min="4613" max="4613" width="16" style="140" customWidth="1"/>
    <col min="4614" max="4864" width="9" style="140"/>
    <col min="4865" max="4865" width="4.28515625" style="140" customWidth="1"/>
    <col min="4866" max="4868" width="12.85546875" style="140" customWidth="1"/>
    <col min="4869" max="4869" width="16" style="140" customWidth="1"/>
    <col min="4870" max="5120" width="9" style="140"/>
    <col min="5121" max="5121" width="4.28515625" style="140" customWidth="1"/>
    <col min="5122" max="5124" width="12.85546875" style="140" customWidth="1"/>
    <col min="5125" max="5125" width="16" style="140" customWidth="1"/>
    <col min="5126" max="5376" width="9" style="140"/>
    <col min="5377" max="5377" width="4.28515625" style="140" customWidth="1"/>
    <col min="5378" max="5380" width="12.85546875" style="140" customWidth="1"/>
    <col min="5381" max="5381" width="16" style="140" customWidth="1"/>
    <col min="5382" max="5632" width="9" style="140"/>
    <col min="5633" max="5633" width="4.28515625" style="140" customWidth="1"/>
    <col min="5634" max="5636" width="12.85546875" style="140" customWidth="1"/>
    <col min="5637" max="5637" width="16" style="140" customWidth="1"/>
    <col min="5638" max="5888" width="9" style="140"/>
    <col min="5889" max="5889" width="4.28515625" style="140" customWidth="1"/>
    <col min="5890" max="5892" width="12.85546875" style="140" customWidth="1"/>
    <col min="5893" max="5893" width="16" style="140" customWidth="1"/>
    <col min="5894" max="6144" width="9" style="140"/>
    <col min="6145" max="6145" width="4.28515625" style="140" customWidth="1"/>
    <col min="6146" max="6148" width="12.85546875" style="140" customWidth="1"/>
    <col min="6149" max="6149" width="16" style="140" customWidth="1"/>
    <col min="6150" max="6400" width="9" style="140"/>
    <col min="6401" max="6401" width="4.28515625" style="140" customWidth="1"/>
    <col min="6402" max="6404" width="12.85546875" style="140" customWidth="1"/>
    <col min="6405" max="6405" width="16" style="140" customWidth="1"/>
    <col min="6406" max="6656" width="9" style="140"/>
    <col min="6657" max="6657" width="4.28515625" style="140" customWidth="1"/>
    <col min="6658" max="6660" width="12.85546875" style="140" customWidth="1"/>
    <col min="6661" max="6661" width="16" style="140" customWidth="1"/>
    <col min="6662" max="6912" width="9" style="140"/>
    <col min="6913" max="6913" width="4.28515625" style="140" customWidth="1"/>
    <col min="6914" max="6916" width="12.85546875" style="140" customWidth="1"/>
    <col min="6917" max="6917" width="16" style="140" customWidth="1"/>
    <col min="6918" max="7168" width="9" style="140"/>
    <col min="7169" max="7169" width="4.28515625" style="140" customWidth="1"/>
    <col min="7170" max="7172" width="12.85546875" style="140" customWidth="1"/>
    <col min="7173" max="7173" width="16" style="140" customWidth="1"/>
    <col min="7174" max="7424" width="9" style="140"/>
    <col min="7425" max="7425" width="4.28515625" style="140" customWidth="1"/>
    <col min="7426" max="7428" width="12.85546875" style="140" customWidth="1"/>
    <col min="7429" max="7429" width="16" style="140" customWidth="1"/>
    <col min="7430" max="7680" width="9" style="140"/>
    <col min="7681" max="7681" width="4.28515625" style="140" customWidth="1"/>
    <col min="7682" max="7684" width="12.85546875" style="140" customWidth="1"/>
    <col min="7685" max="7685" width="16" style="140" customWidth="1"/>
    <col min="7686" max="7936" width="9" style="140"/>
    <col min="7937" max="7937" width="4.28515625" style="140" customWidth="1"/>
    <col min="7938" max="7940" width="12.85546875" style="140" customWidth="1"/>
    <col min="7941" max="7941" width="16" style="140" customWidth="1"/>
    <col min="7942" max="8192" width="9" style="140"/>
    <col min="8193" max="8193" width="4.28515625" style="140" customWidth="1"/>
    <col min="8194" max="8196" width="12.85546875" style="140" customWidth="1"/>
    <col min="8197" max="8197" width="16" style="140" customWidth="1"/>
    <col min="8198" max="8448" width="9" style="140"/>
    <col min="8449" max="8449" width="4.28515625" style="140" customWidth="1"/>
    <col min="8450" max="8452" width="12.85546875" style="140" customWidth="1"/>
    <col min="8453" max="8453" width="16" style="140" customWidth="1"/>
    <col min="8454" max="8704" width="9" style="140"/>
    <col min="8705" max="8705" width="4.28515625" style="140" customWidth="1"/>
    <col min="8706" max="8708" width="12.85546875" style="140" customWidth="1"/>
    <col min="8709" max="8709" width="16" style="140" customWidth="1"/>
    <col min="8710" max="8960" width="9" style="140"/>
    <col min="8961" max="8961" width="4.28515625" style="140" customWidth="1"/>
    <col min="8962" max="8964" width="12.85546875" style="140" customWidth="1"/>
    <col min="8965" max="8965" width="16" style="140" customWidth="1"/>
    <col min="8966" max="9216" width="9" style="140"/>
    <col min="9217" max="9217" width="4.28515625" style="140" customWidth="1"/>
    <col min="9218" max="9220" width="12.85546875" style="140" customWidth="1"/>
    <col min="9221" max="9221" width="16" style="140" customWidth="1"/>
    <col min="9222" max="9472" width="9" style="140"/>
    <col min="9473" max="9473" width="4.28515625" style="140" customWidth="1"/>
    <col min="9474" max="9476" width="12.85546875" style="140" customWidth="1"/>
    <col min="9477" max="9477" width="16" style="140" customWidth="1"/>
    <col min="9478" max="9728" width="9" style="140"/>
    <col min="9729" max="9729" width="4.28515625" style="140" customWidth="1"/>
    <col min="9730" max="9732" width="12.85546875" style="140" customWidth="1"/>
    <col min="9733" max="9733" width="16" style="140" customWidth="1"/>
    <col min="9734" max="9984" width="9" style="140"/>
    <col min="9985" max="9985" width="4.28515625" style="140" customWidth="1"/>
    <col min="9986" max="9988" width="12.85546875" style="140" customWidth="1"/>
    <col min="9989" max="9989" width="16" style="140" customWidth="1"/>
    <col min="9990" max="10240" width="9" style="140"/>
    <col min="10241" max="10241" width="4.28515625" style="140" customWidth="1"/>
    <col min="10242" max="10244" width="12.85546875" style="140" customWidth="1"/>
    <col min="10245" max="10245" width="16" style="140" customWidth="1"/>
    <col min="10246" max="10496" width="9" style="140"/>
    <col min="10497" max="10497" width="4.28515625" style="140" customWidth="1"/>
    <col min="10498" max="10500" width="12.85546875" style="140" customWidth="1"/>
    <col min="10501" max="10501" width="16" style="140" customWidth="1"/>
    <col min="10502" max="10752" width="9" style="140"/>
    <col min="10753" max="10753" width="4.28515625" style="140" customWidth="1"/>
    <col min="10754" max="10756" width="12.85546875" style="140" customWidth="1"/>
    <col min="10757" max="10757" width="16" style="140" customWidth="1"/>
    <col min="10758" max="11008" width="9" style="140"/>
    <col min="11009" max="11009" width="4.28515625" style="140" customWidth="1"/>
    <col min="11010" max="11012" width="12.85546875" style="140" customWidth="1"/>
    <col min="11013" max="11013" width="16" style="140" customWidth="1"/>
    <col min="11014" max="11264" width="9" style="140"/>
    <col min="11265" max="11265" width="4.28515625" style="140" customWidth="1"/>
    <col min="11266" max="11268" width="12.85546875" style="140" customWidth="1"/>
    <col min="11269" max="11269" width="16" style="140" customWidth="1"/>
    <col min="11270" max="11520" width="9" style="140"/>
    <col min="11521" max="11521" width="4.28515625" style="140" customWidth="1"/>
    <col min="11522" max="11524" width="12.85546875" style="140" customWidth="1"/>
    <col min="11525" max="11525" width="16" style="140" customWidth="1"/>
    <col min="11526" max="11776" width="9" style="140"/>
    <col min="11777" max="11777" width="4.28515625" style="140" customWidth="1"/>
    <col min="11778" max="11780" width="12.85546875" style="140" customWidth="1"/>
    <col min="11781" max="11781" width="16" style="140" customWidth="1"/>
    <col min="11782" max="12032" width="9" style="140"/>
    <col min="12033" max="12033" width="4.28515625" style="140" customWidth="1"/>
    <col min="12034" max="12036" width="12.85546875" style="140" customWidth="1"/>
    <col min="12037" max="12037" width="16" style="140" customWidth="1"/>
    <col min="12038" max="12288" width="9" style="140"/>
    <col min="12289" max="12289" width="4.28515625" style="140" customWidth="1"/>
    <col min="12290" max="12292" width="12.85546875" style="140" customWidth="1"/>
    <col min="12293" max="12293" width="16" style="140" customWidth="1"/>
    <col min="12294" max="12544" width="9" style="140"/>
    <col min="12545" max="12545" width="4.28515625" style="140" customWidth="1"/>
    <col min="12546" max="12548" width="12.85546875" style="140" customWidth="1"/>
    <col min="12549" max="12549" width="16" style="140" customWidth="1"/>
    <col min="12550" max="12800" width="9" style="140"/>
    <col min="12801" max="12801" width="4.28515625" style="140" customWidth="1"/>
    <col min="12802" max="12804" width="12.85546875" style="140" customWidth="1"/>
    <col min="12805" max="12805" width="16" style="140" customWidth="1"/>
    <col min="12806" max="13056" width="9" style="140"/>
    <col min="13057" max="13057" width="4.28515625" style="140" customWidth="1"/>
    <col min="13058" max="13060" width="12.85546875" style="140" customWidth="1"/>
    <col min="13061" max="13061" width="16" style="140" customWidth="1"/>
    <col min="13062" max="13312" width="9" style="140"/>
    <col min="13313" max="13313" width="4.28515625" style="140" customWidth="1"/>
    <col min="13314" max="13316" width="12.85546875" style="140" customWidth="1"/>
    <col min="13317" max="13317" width="16" style="140" customWidth="1"/>
    <col min="13318" max="13568" width="9" style="140"/>
    <col min="13569" max="13569" width="4.28515625" style="140" customWidth="1"/>
    <col min="13570" max="13572" width="12.85546875" style="140" customWidth="1"/>
    <col min="13573" max="13573" width="16" style="140" customWidth="1"/>
    <col min="13574" max="13824" width="9" style="140"/>
    <col min="13825" max="13825" width="4.28515625" style="140" customWidth="1"/>
    <col min="13826" max="13828" width="12.85546875" style="140" customWidth="1"/>
    <col min="13829" max="13829" width="16" style="140" customWidth="1"/>
    <col min="13830" max="14080" width="9" style="140"/>
    <col min="14081" max="14081" width="4.28515625" style="140" customWidth="1"/>
    <col min="14082" max="14084" width="12.85546875" style="140" customWidth="1"/>
    <col min="14085" max="14085" width="16" style="140" customWidth="1"/>
    <col min="14086" max="14336" width="9" style="140"/>
    <col min="14337" max="14337" width="4.28515625" style="140" customWidth="1"/>
    <col min="14338" max="14340" width="12.85546875" style="140" customWidth="1"/>
    <col min="14341" max="14341" width="16" style="140" customWidth="1"/>
    <col min="14342" max="14592" width="9" style="140"/>
    <col min="14593" max="14593" width="4.28515625" style="140" customWidth="1"/>
    <col min="14594" max="14596" width="12.85546875" style="140" customWidth="1"/>
    <col min="14597" max="14597" width="16" style="140" customWidth="1"/>
    <col min="14598" max="14848" width="9" style="140"/>
    <col min="14849" max="14849" width="4.28515625" style="140" customWidth="1"/>
    <col min="14850" max="14852" width="12.85546875" style="140" customWidth="1"/>
    <col min="14853" max="14853" width="16" style="140" customWidth="1"/>
    <col min="14854" max="15104" width="9" style="140"/>
    <col min="15105" max="15105" width="4.28515625" style="140" customWidth="1"/>
    <col min="15106" max="15108" width="12.85546875" style="140" customWidth="1"/>
    <col min="15109" max="15109" width="16" style="140" customWidth="1"/>
    <col min="15110" max="15360" width="9" style="140"/>
    <col min="15361" max="15361" width="4.28515625" style="140" customWidth="1"/>
    <col min="15362" max="15364" width="12.85546875" style="140" customWidth="1"/>
    <col min="15365" max="15365" width="16" style="140" customWidth="1"/>
    <col min="15366" max="15616" width="9" style="140"/>
    <col min="15617" max="15617" width="4.28515625" style="140" customWidth="1"/>
    <col min="15618" max="15620" width="12.85546875" style="140" customWidth="1"/>
    <col min="15621" max="15621" width="16" style="140" customWidth="1"/>
    <col min="15622" max="15872" width="9" style="140"/>
    <col min="15873" max="15873" width="4.28515625" style="140" customWidth="1"/>
    <col min="15874" max="15876" width="12.85546875" style="140" customWidth="1"/>
    <col min="15877" max="15877" width="16" style="140" customWidth="1"/>
    <col min="15878" max="16128" width="9" style="140"/>
    <col min="16129" max="16129" width="4.28515625" style="140" customWidth="1"/>
    <col min="16130" max="16132" width="12.85546875" style="140" customWidth="1"/>
    <col min="16133" max="16133" width="16" style="140" customWidth="1"/>
    <col min="16134" max="16384" width="9" style="140"/>
  </cols>
  <sheetData>
    <row r="1" spans="2:7" ht="21" customHeight="1">
      <c r="B1" s="138" t="s">
        <v>265</v>
      </c>
      <c r="C1" s="138" t="s">
        <v>266</v>
      </c>
      <c r="D1" s="138" t="s">
        <v>267</v>
      </c>
      <c r="E1" s="139" t="s">
        <v>268</v>
      </c>
    </row>
    <row r="2" spans="2:7" ht="15" customHeight="1">
      <c r="B2" s="349" t="s">
        <v>269</v>
      </c>
      <c r="C2" s="141" t="s">
        <v>270</v>
      </c>
      <c r="D2" s="141" t="s">
        <v>271</v>
      </c>
      <c r="E2" s="142">
        <v>38566</v>
      </c>
      <c r="G2" s="140" t="s">
        <v>1009</v>
      </c>
    </row>
    <row r="3" spans="2:7" ht="15" customHeight="1">
      <c r="B3" s="350" t="str">
        <f t="shared" ref="B3:B7" si="0">B2</f>
        <v>총무팀</v>
      </c>
      <c r="C3" s="141" t="s">
        <v>272</v>
      </c>
      <c r="D3" s="141" t="s">
        <v>273</v>
      </c>
      <c r="E3" s="142">
        <v>34205</v>
      </c>
      <c r="G3" s="140" t="s">
        <v>1010</v>
      </c>
    </row>
    <row r="4" spans="2:7" ht="15" customHeight="1">
      <c r="B4" s="350" t="str">
        <f t="shared" si="0"/>
        <v>총무팀</v>
      </c>
      <c r="C4" s="141" t="s">
        <v>274</v>
      </c>
      <c r="D4" s="141" t="s">
        <v>275</v>
      </c>
      <c r="E4" s="142">
        <v>30456</v>
      </c>
    </row>
    <row r="5" spans="2:7" ht="15" customHeight="1">
      <c r="B5" s="350" t="str">
        <f t="shared" si="0"/>
        <v>총무팀</v>
      </c>
      <c r="C5" s="141" t="s">
        <v>276</v>
      </c>
      <c r="D5" s="141" t="s">
        <v>277</v>
      </c>
      <c r="E5" s="142">
        <v>30295</v>
      </c>
    </row>
    <row r="6" spans="2:7" ht="15" customHeight="1">
      <c r="B6" s="350" t="str">
        <f t="shared" si="0"/>
        <v>총무팀</v>
      </c>
      <c r="C6" s="141" t="s">
        <v>278</v>
      </c>
      <c r="D6" s="141" t="s">
        <v>279</v>
      </c>
      <c r="E6" s="142">
        <v>32183</v>
      </c>
    </row>
    <row r="7" spans="2:7" ht="15" customHeight="1">
      <c r="B7" s="351" t="str">
        <f t="shared" si="0"/>
        <v>총무팀</v>
      </c>
      <c r="C7" s="141" t="s">
        <v>274</v>
      </c>
      <c r="D7" s="141" t="s">
        <v>280</v>
      </c>
      <c r="E7" s="142">
        <v>37151</v>
      </c>
    </row>
    <row r="8" spans="2:7" ht="15" customHeight="1">
      <c r="B8" s="349" t="s">
        <v>281</v>
      </c>
      <c r="C8" s="141" t="s">
        <v>274</v>
      </c>
      <c r="D8" s="141" t="s">
        <v>282</v>
      </c>
      <c r="E8" s="142">
        <v>29617</v>
      </c>
    </row>
    <row r="9" spans="2:7" ht="15" customHeight="1">
      <c r="B9" s="350" t="str">
        <f t="shared" ref="B9:B13" si="1">B8</f>
        <v>경리팀</v>
      </c>
      <c r="C9" s="141" t="s">
        <v>283</v>
      </c>
      <c r="D9" s="141" t="s">
        <v>284</v>
      </c>
      <c r="E9" s="142">
        <v>30191</v>
      </c>
    </row>
    <row r="10" spans="2:7" ht="15" customHeight="1">
      <c r="B10" s="350" t="str">
        <f t="shared" si="1"/>
        <v>경리팀</v>
      </c>
      <c r="C10" s="141" t="s">
        <v>276</v>
      </c>
      <c r="D10" s="141" t="s">
        <v>285</v>
      </c>
      <c r="E10" s="142">
        <v>36199</v>
      </c>
    </row>
    <row r="11" spans="2:7" ht="15" customHeight="1">
      <c r="B11" s="350" t="str">
        <f t="shared" si="1"/>
        <v>경리팀</v>
      </c>
      <c r="C11" s="141" t="s">
        <v>278</v>
      </c>
      <c r="D11" s="141" t="s">
        <v>286</v>
      </c>
      <c r="E11" s="142">
        <v>31362</v>
      </c>
    </row>
    <row r="12" spans="2:7" ht="15" customHeight="1">
      <c r="B12" s="350" t="str">
        <f t="shared" si="1"/>
        <v>경리팀</v>
      </c>
      <c r="C12" s="141" t="s">
        <v>274</v>
      </c>
      <c r="D12" s="141" t="s">
        <v>287</v>
      </c>
      <c r="E12" s="142">
        <v>31332</v>
      </c>
    </row>
    <row r="13" spans="2:7" ht="15" customHeight="1">
      <c r="B13" s="351" t="str">
        <f t="shared" si="1"/>
        <v>경리팀</v>
      </c>
      <c r="C13" s="141" t="s">
        <v>274</v>
      </c>
      <c r="D13" s="141" t="s">
        <v>288</v>
      </c>
      <c r="E13" s="142">
        <v>37882</v>
      </c>
    </row>
    <row r="14" spans="2:7" ht="15" customHeight="1">
      <c r="B14" s="349" t="s">
        <v>289</v>
      </c>
      <c r="C14" s="141" t="s">
        <v>276</v>
      </c>
      <c r="D14" s="141" t="s">
        <v>290</v>
      </c>
      <c r="E14" s="142">
        <v>33977</v>
      </c>
    </row>
    <row r="15" spans="2:7" ht="15" customHeight="1">
      <c r="B15" s="350" t="str">
        <f t="shared" ref="B15:B23" si="2">B14</f>
        <v>인사팀</v>
      </c>
      <c r="C15" s="141" t="s">
        <v>278</v>
      </c>
      <c r="D15" s="141" t="s">
        <v>291</v>
      </c>
      <c r="E15" s="142">
        <v>38228</v>
      </c>
    </row>
    <row r="16" spans="2:7" ht="15" customHeight="1">
      <c r="B16" s="350" t="str">
        <f t="shared" si="2"/>
        <v>인사팀</v>
      </c>
      <c r="C16" s="141" t="s">
        <v>274</v>
      </c>
      <c r="D16" s="141" t="s">
        <v>292</v>
      </c>
      <c r="E16" s="142">
        <v>32851</v>
      </c>
    </row>
    <row r="17" spans="2:5" ht="15" customHeight="1">
      <c r="B17" s="350" t="str">
        <f t="shared" si="2"/>
        <v>인사팀</v>
      </c>
      <c r="C17" s="141" t="s">
        <v>276</v>
      </c>
      <c r="D17" s="141" t="s">
        <v>293</v>
      </c>
      <c r="E17" s="142">
        <v>38094</v>
      </c>
    </row>
    <row r="18" spans="2:5" ht="15" customHeight="1">
      <c r="B18" s="350" t="str">
        <f t="shared" si="2"/>
        <v>인사팀</v>
      </c>
      <c r="C18" s="141" t="s">
        <v>278</v>
      </c>
      <c r="D18" s="141" t="s">
        <v>294</v>
      </c>
      <c r="E18" s="142">
        <v>36271</v>
      </c>
    </row>
    <row r="19" spans="2:5" ht="15" customHeight="1">
      <c r="B19" s="350" t="str">
        <f t="shared" si="2"/>
        <v>인사팀</v>
      </c>
      <c r="C19" s="141" t="s">
        <v>274</v>
      </c>
      <c r="D19" s="141" t="s">
        <v>295</v>
      </c>
      <c r="E19" s="142">
        <v>30222</v>
      </c>
    </row>
    <row r="20" spans="2:5" ht="15" customHeight="1">
      <c r="B20" s="350" t="str">
        <f t="shared" si="2"/>
        <v>인사팀</v>
      </c>
      <c r="C20" s="141" t="s">
        <v>274</v>
      </c>
      <c r="D20" s="141" t="s">
        <v>296</v>
      </c>
      <c r="E20" s="142">
        <v>33637</v>
      </c>
    </row>
    <row r="21" spans="2:5" ht="15" customHeight="1">
      <c r="B21" s="350" t="str">
        <f t="shared" si="2"/>
        <v>인사팀</v>
      </c>
      <c r="C21" s="141" t="s">
        <v>283</v>
      </c>
      <c r="D21" s="141" t="s">
        <v>297</v>
      </c>
      <c r="E21" s="142">
        <v>36008</v>
      </c>
    </row>
    <row r="22" spans="2:5" ht="15" customHeight="1">
      <c r="B22" s="350" t="str">
        <f t="shared" si="2"/>
        <v>인사팀</v>
      </c>
      <c r="C22" s="141" t="s">
        <v>276</v>
      </c>
      <c r="D22" s="141" t="s">
        <v>298</v>
      </c>
      <c r="E22" s="142">
        <v>33557</v>
      </c>
    </row>
    <row r="23" spans="2:5" ht="15" customHeight="1">
      <c r="B23" s="351" t="str">
        <f t="shared" si="2"/>
        <v>인사팀</v>
      </c>
      <c r="C23" s="141" t="s">
        <v>278</v>
      </c>
      <c r="D23" s="141" t="s">
        <v>299</v>
      </c>
      <c r="E23" s="142">
        <v>32830</v>
      </c>
    </row>
    <row r="24" spans="2:5" ht="15" customHeight="1">
      <c r="B24" s="349" t="s">
        <v>300</v>
      </c>
      <c r="C24" s="141" t="s">
        <v>274</v>
      </c>
      <c r="D24" s="141" t="s">
        <v>301</v>
      </c>
      <c r="E24" s="142">
        <v>31284</v>
      </c>
    </row>
    <row r="25" spans="2:5" ht="15" customHeight="1">
      <c r="B25" s="350" t="str">
        <f t="shared" ref="B25:B33" si="3">B24</f>
        <v>개발팀</v>
      </c>
      <c r="C25" s="141" t="s">
        <v>274</v>
      </c>
      <c r="D25" s="141" t="s">
        <v>302</v>
      </c>
      <c r="E25" s="142">
        <v>35448</v>
      </c>
    </row>
    <row r="26" spans="2:5" ht="15" customHeight="1">
      <c r="B26" s="350" t="str">
        <f t="shared" si="3"/>
        <v>개발팀</v>
      </c>
      <c r="C26" s="141" t="s">
        <v>276</v>
      </c>
      <c r="D26" s="141" t="s">
        <v>303</v>
      </c>
      <c r="E26" s="142">
        <v>33768</v>
      </c>
    </row>
    <row r="27" spans="2:5" ht="15" customHeight="1">
      <c r="B27" s="350" t="str">
        <f t="shared" si="3"/>
        <v>개발팀</v>
      </c>
      <c r="C27" s="141" t="s">
        <v>278</v>
      </c>
      <c r="D27" s="141" t="s">
        <v>304</v>
      </c>
      <c r="E27" s="142">
        <v>32612</v>
      </c>
    </row>
    <row r="28" spans="2:5" ht="15" customHeight="1">
      <c r="B28" s="350" t="str">
        <f t="shared" si="3"/>
        <v>개발팀</v>
      </c>
      <c r="C28" s="141" t="s">
        <v>274</v>
      </c>
      <c r="D28" s="141" t="s">
        <v>305</v>
      </c>
      <c r="E28" s="142">
        <v>34037</v>
      </c>
    </row>
    <row r="29" spans="2:5" ht="15" customHeight="1">
      <c r="B29" s="350" t="str">
        <f t="shared" si="3"/>
        <v>개발팀</v>
      </c>
      <c r="C29" s="141" t="s">
        <v>276</v>
      </c>
      <c r="D29" s="141" t="s">
        <v>306</v>
      </c>
      <c r="E29" s="142">
        <v>33724</v>
      </c>
    </row>
    <row r="30" spans="2:5" ht="15" customHeight="1">
      <c r="B30" s="350" t="str">
        <f t="shared" si="3"/>
        <v>개발팀</v>
      </c>
      <c r="C30" s="141" t="s">
        <v>278</v>
      </c>
      <c r="D30" s="141" t="s">
        <v>307</v>
      </c>
      <c r="E30" s="142">
        <v>34778</v>
      </c>
    </row>
    <row r="31" spans="2:5" ht="15" customHeight="1">
      <c r="B31" s="350" t="str">
        <f t="shared" si="3"/>
        <v>개발팀</v>
      </c>
      <c r="C31" s="141" t="s">
        <v>274</v>
      </c>
      <c r="D31" s="141" t="s">
        <v>308</v>
      </c>
      <c r="E31" s="142">
        <v>29967</v>
      </c>
    </row>
    <row r="32" spans="2:5" ht="15" customHeight="1">
      <c r="B32" s="350" t="str">
        <f t="shared" si="3"/>
        <v>개발팀</v>
      </c>
      <c r="C32" s="141" t="s">
        <v>274</v>
      </c>
      <c r="D32" s="141" t="s">
        <v>309</v>
      </c>
      <c r="E32" s="142">
        <v>37007</v>
      </c>
    </row>
    <row r="33" spans="2:5" ht="15" customHeight="1">
      <c r="B33" s="351" t="str">
        <f t="shared" si="3"/>
        <v>개발팀</v>
      </c>
      <c r="C33" s="141" t="s">
        <v>283</v>
      </c>
      <c r="D33" s="141" t="s">
        <v>310</v>
      </c>
      <c r="E33" s="142">
        <v>30620</v>
      </c>
    </row>
    <row r="34" spans="2:5" ht="15" customHeight="1">
      <c r="B34" s="349" t="s">
        <v>311</v>
      </c>
      <c r="C34" s="141" t="s">
        <v>276</v>
      </c>
      <c r="D34" s="141" t="s">
        <v>312</v>
      </c>
      <c r="E34" s="142">
        <v>30765</v>
      </c>
    </row>
    <row r="35" spans="2:5" ht="15" customHeight="1">
      <c r="B35" s="350" t="str">
        <f t="shared" ref="B35:B39" si="4">B34</f>
        <v>교육팀</v>
      </c>
      <c r="C35" s="141" t="s">
        <v>278</v>
      </c>
      <c r="D35" s="141" t="s">
        <v>313</v>
      </c>
      <c r="E35" s="142">
        <v>34145</v>
      </c>
    </row>
    <row r="36" spans="2:5" ht="15" customHeight="1">
      <c r="B36" s="350" t="str">
        <f t="shared" si="4"/>
        <v>교육팀</v>
      </c>
      <c r="C36" s="141" t="s">
        <v>274</v>
      </c>
      <c r="D36" s="141" t="s">
        <v>314</v>
      </c>
      <c r="E36" s="142">
        <v>38519</v>
      </c>
    </row>
    <row r="37" spans="2:5" ht="15" customHeight="1">
      <c r="B37" s="350" t="str">
        <f t="shared" si="4"/>
        <v>교육팀</v>
      </c>
      <c r="C37" s="141" t="s">
        <v>274</v>
      </c>
      <c r="D37" s="141" t="s">
        <v>315</v>
      </c>
      <c r="E37" s="142">
        <v>35386</v>
      </c>
    </row>
    <row r="38" spans="2:5" ht="15" customHeight="1">
      <c r="B38" s="350" t="str">
        <f t="shared" si="4"/>
        <v>교육팀</v>
      </c>
      <c r="C38" s="141" t="s">
        <v>276</v>
      </c>
      <c r="D38" s="141" t="s">
        <v>316</v>
      </c>
      <c r="E38" s="142">
        <v>38332</v>
      </c>
    </row>
    <row r="39" spans="2:5" ht="15" customHeight="1">
      <c r="B39" s="351" t="str">
        <f t="shared" si="4"/>
        <v>교육팀</v>
      </c>
      <c r="C39" s="141" t="s">
        <v>278</v>
      </c>
      <c r="D39" s="141" t="s">
        <v>317</v>
      </c>
      <c r="E39" s="142">
        <v>33655</v>
      </c>
    </row>
  </sheetData>
  <phoneticPr fontId="4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J16"/>
  <sheetViews>
    <sheetView workbookViewId="0">
      <selection activeCell="H12" sqref="H12"/>
    </sheetView>
  </sheetViews>
  <sheetFormatPr baseColWidth="10" defaultColWidth="10" defaultRowHeight="14"/>
  <cols>
    <col min="1" max="1" width="3.5703125" style="32" customWidth="1"/>
    <col min="2" max="4" width="13.7109375" style="41" customWidth="1"/>
    <col min="5" max="5" width="10" style="32" customWidth="1"/>
    <col min="6" max="6" width="12.85546875" style="32" customWidth="1"/>
    <col min="7" max="7" width="14.140625" style="32" customWidth="1"/>
    <col min="8" max="8" width="11.140625" style="32" customWidth="1"/>
    <col min="9" max="9" width="15.42578125" style="32" customWidth="1"/>
    <col min="10" max="10" width="19.42578125" style="32" customWidth="1"/>
    <col min="11" max="256" width="10" style="32"/>
    <col min="257" max="257" width="3.5703125" style="32" customWidth="1"/>
    <col min="258" max="260" width="13.7109375" style="32" customWidth="1"/>
    <col min="261" max="261" width="10" style="32" customWidth="1"/>
    <col min="262" max="262" width="12.85546875" style="32" customWidth="1"/>
    <col min="263" max="263" width="14.140625" style="32" customWidth="1"/>
    <col min="264" max="264" width="11.140625" style="32" customWidth="1"/>
    <col min="265" max="265" width="15.42578125" style="32" customWidth="1"/>
    <col min="266" max="266" width="19.42578125" style="32" customWidth="1"/>
    <col min="267" max="512" width="10" style="32"/>
    <col min="513" max="513" width="3.5703125" style="32" customWidth="1"/>
    <col min="514" max="516" width="13.7109375" style="32" customWidth="1"/>
    <col min="517" max="517" width="10" style="32" customWidth="1"/>
    <col min="518" max="518" width="12.85546875" style="32" customWidth="1"/>
    <col min="519" max="519" width="14.140625" style="32" customWidth="1"/>
    <col min="520" max="520" width="11.140625" style="32" customWidth="1"/>
    <col min="521" max="521" width="15.42578125" style="32" customWidth="1"/>
    <col min="522" max="522" width="19.42578125" style="32" customWidth="1"/>
    <col min="523" max="768" width="10" style="32"/>
    <col min="769" max="769" width="3.5703125" style="32" customWidth="1"/>
    <col min="770" max="772" width="13.7109375" style="32" customWidth="1"/>
    <col min="773" max="773" width="10" style="32" customWidth="1"/>
    <col min="774" max="774" width="12.85546875" style="32" customWidth="1"/>
    <col min="775" max="775" width="14.140625" style="32" customWidth="1"/>
    <col min="776" max="776" width="11.140625" style="32" customWidth="1"/>
    <col min="777" max="777" width="15.42578125" style="32" customWidth="1"/>
    <col min="778" max="778" width="19.42578125" style="32" customWidth="1"/>
    <col min="779" max="1024" width="10" style="32"/>
    <col min="1025" max="1025" width="3.5703125" style="32" customWidth="1"/>
    <col min="1026" max="1028" width="13.7109375" style="32" customWidth="1"/>
    <col min="1029" max="1029" width="10" style="32" customWidth="1"/>
    <col min="1030" max="1030" width="12.85546875" style="32" customWidth="1"/>
    <col min="1031" max="1031" width="14.140625" style="32" customWidth="1"/>
    <col min="1032" max="1032" width="11.140625" style="32" customWidth="1"/>
    <col min="1033" max="1033" width="15.42578125" style="32" customWidth="1"/>
    <col min="1034" max="1034" width="19.42578125" style="32" customWidth="1"/>
    <col min="1035" max="1280" width="10" style="32"/>
    <col min="1281" max="1281" width="3.5703125" style="32" customWidth="1"/>
    <col min="1282" max="1284" width="13.7109375" style="32" customWidth="1"/>
    <col min="1285" max="1285" width="10" style="32" customWidth="1"/>
    <col min="1286" max="1286" width="12.85546875" style="32" customWidth="1"/>
    <col min="1287" max="1287" width="14.140625" style="32" customWidth="1"/>
    <col min="1288" max="1288" width="11.140625" style="32" customWidth="1"/>
    <col min="1289" max="1289" width="15.42578125" style="32" customWidth="1"/>
    <col min="1290" max="1290" width="19.42578125" style="32" customWidth="1"/>
    <col min="1291" max="1536" width="10" style="32"/>
    <col min="1537" max="1537" width="3.5703125" style="32" customWidth="1"/>
    <col min="1538" max="1540" width="13.7109375" style="32" customWidth="1"/>
    <col min="1541" max="1541" width="10" style="32" customWidth="1"/>
    <col min="1542" max="1542" width="12.85546875" style="32" customWidth="1"/>
    <col min="1543" max="1543" width="14.140625" style="32" customWidth="1"/>
    <col min="1544" max="1544" width="11.140625" style="32" customWidth="1"/>
    <col min="1545" max="1545" width="15.42578125" style="32" customWidth="1"/>
    <col min="1546" max="1546" width="19.42578125" style="32" customWidth="1"/>
    <col min="1547" max="1792" width="10" style="32"/>
    <col min="1793" max="1793" width="3.5703125" style="32" customWidth="1"/>
    <col min="1794" max="1796" width="13.7109375" style="32" customWidth="1"/>
    <col min="1797" max="1797" width="10" style="32" customWidth="1"/>
    <col min="1798" max="1798" width="12.85546875" style="32" customWidth="1"/>
    <col min="1799" max="1799" width="14.140625" style="32" customWidth="1"/>
    <col min="1800" max="1800" width="11.140625" style="32" customWidth="1"/>
    <col min="1801" max="1801" width="15.42578125" style="32" customWidth="1"/>
    <col min="1802" max="1802" width="19.42578125" style="32" customWidth="1"/>
    <col min="1803" max="2048" width="10" style="32"/>
    <col min="2049" max="2049" width="3.5703125" style="32" customWidth="1"/>
    <col min="2050" max="2052" width="13.7109375" style="32" customWidth="1"/>
    <col min="2053" max="2053" width="10" style="32" customWidth="1"/>
    <col min="2054" max="2054" width="12.85546875" style="32" customWidth="1"/>
    <col min="2055" max="2055" width="14.140625" style="32" customWidth="1"/>
    <col min="2056" max="2056" width="11.140625" style="32" customWidth="1"/>
    <col min="2057" max="2057" width="15.42578125" style="32" customWidth="1"/>
    <col min="2058" max="2058" width="19.42578125" style="32" customWidth="1"/>
    <col min="2059" max="2304" width="10" style="32"/>
    <col min="2305" max="2305" width="3.5703125" style="32" customWidth="1"/>
    <col min="2306" max="2308" width="13.7109375" style="32" customWidth="1"/>
    <col min="2309" max="2309" width="10" style="32" customWidth="1"/>
    <col min="2310" max="2310" width="12.85546875" style="32" customWidth="1"/>
    <col min="2311" max="2311" width="14.140625" style="32" customWidth="1"/>
    <col min="2312" max="2312" width="11.140625" style="32" customWidth="1"/>
    <col min="2313" max="2313" width="15.42578125" style="32" customWidth="1"/>
    <col min="2314" max="2314" width="19.42578125" style="32" customWidth="1"/>
    <col min="2315" max="2560" width="10" style="32"/>
    <col min="2561" max="2561" width="3.5703125" style="32" customWidth="1"/>
    <col min="2562" max="2564" width="13.7109375" style="32" customWidth="1"/>
    <col min="2565" max="2565" width="10" style="32" customWidth="1"/>
    <col min="2566" max="2566" width="12.85546875" style="32" customWidth="1"/>
    <col min="2567" max="2567" width="14.140625" style="32" customWidth="1"/>
    <col min="2568" max="2568" width="11.140625" style="32" customWidth="1"/>
    <col min="2569" max="2569" width="15.42578125" style="32" customWidth="1"/>
    <col min="2570" max="2570" width="19.42578125" style="32" customWidth="1"/>
    <col min="2571" max="2816" width="10" style="32"/>
    <col min="2817" max="2817" width="3.5703125" style="32" customWidth="1"/>
    <col min="2818" max="2820" width="13.7109375" style="32" customWidth="1"/>
    <col min="2821" max="2821" width="10" style="32" customWidth="1"/>
    <col min="2822" max="2822" width="12.85546875" style="32" customWidth="1"/>
    <col min="2823" max="2823" width="14.140625" style="32" customWidth="1"/>
    <col min="2824" max="2824" width="11.140625" style="32" customWidth="1"/>
    <col min="2825" max="2825" width="15.42578125" style="32" customWidth="1"/>
    <col min="2826" max="2826" width="19.42578125" style="32" customWidth="1"/>
    <col min="2827" max="3072" width="10" style="32"/>
    <col min="3073" max="3073" width="3.5703125" style="32" customWidth="1"/>
    <col min="3074" max="3076" width="13.7109375" style="32" customWidth="1"/>
    <col min="3077" max="3077" width="10" style="32" customWidth="1"/>
    <col min="3078" max="3078" width="12.85546875" style="32" customWidth="1"/>
    <col min="3079" max="3079" width="14.140625" style="32" customWidth="1"/>
    <col min="3080" max="3080" width="11.140625" style="32" customWidth="1"/>
    <col min="3081" max="3081" width="15.42578125" style="32" customWidth="1"/>
    <col min="3082" max="3082" width="19.42578125" style="32" customWidth="1"/>
    <col min="3083" max="3328" width="10" style="32"/>
    <col min="3329" max="3329" width="3.5703125" style="32" customWidth="1"/>
    <col min="3330" max="3332" width="13.7109375" style="32" customWidth="1"/>
    <col min="3333" max="3333" width="10" style="32" customWidth="1"/>
    <col min="3334" max="3334" width="12.85546875" style="32" customWidth="1"/>
    <col min="3335" max="3335" width="14.140625" style="32" customWidth="1"/>
    <col min="3336" max="3336" width="11.140625" style="32" customWidth="1"/>
    <col min="3337" max="3337" width="15.42578125" style="32" customWidth="1"/>
    <col min="3338" max="3338" width="19.42578125" style="32" customWidth="1"/>
    <col min="3339" max="3584" width="10" style="32"/>
    <col min="3585" max="3585" width="3.5703125" style="32" customWidth="1"/>
    <col min="3586" max="3588" width="13.7109375" style="32" customWidth="1"/>
    <col min="3589" max="3589" width="10" style="32" customWidth="1"/>
    <col min="3590" max="3590" width="12.85546875" style="32" customWidth="1"/>
    <col min="3591" max="3591" width="14.140625" style="32" customWidth="1"/>
    <col min="3592" max="3592" width="11.140625" style="32" customWidth="1"/>
    <col min="3593" max="3593" width="15.42578125" style="32" customWidth="1"/>
    <col min="3594" max="3594" width="19.42578125" style="32" customWidth="1"/>
    <col min="3595" max="3840" width="10" style="32"/>
    <col min="3841" max="3841" width="3.5703125" style="32" customWidth="1"/>
    <col min="3842" max="3844" width="13.7109375" style="32" customWidth="1"/>
    <col min="3845" max="3845" width="10" style="32" customWidth="1"/>
    <col min="3846" max="3846" width="12.85546875" style="32" customWidth="1"/>
    <col min="3847" max="3847" width="14.140625" style="32" customWidth="1"/>
    <col min="3848" max="3848" width="11.140625" style="32" customWidth="1"/>
    <col min="3849" max="3849" width="15.42578125" style="32" customWidth="1"/>
    <col min="3850" max="3850" width="19.42578125" style="32" customWidth="1"/>
    <col min="3851" max="4096" width="10" style="32"/>
    <col min="4097" max="4097" width="3.5703125" style="32" customWidth="1"/>
    <col min="4098" max="4100" width="13.7109375" style="32" customWidth="1"/>
    <col min="4101" max="4101" width="10" style="32" customWidth="1"/>
    <col min="4102" max="4102" width="12.85546875" style="32" customWidth="1"/>
    <col min="4103" max="4103" width="14.140625" style="32" customWidth="1"/>
    <col min="4104" max="4104" width="11.140625" style="32" customWidth="1"/>
    <col min="4105" max="4105" width="15.42578125" style="32" customWidth="1"/>
    <col min="4106" max="4106" width="19.42578125" style="32" customWidth="1"/>
    <col min="4107" max="4352" width="10" style="32"/>
    <col min="4353" max="4353" width="3.5703125" style="32" customWidth="1"/>
    <col min="4354" max="4356" width="13.7109375" style="32" customWidth="1"/>
    <col min="4357" max="4357" width="10" style="32" customWidth="1"/>
    <col min="4358" max="4358" width="12.85546875" style="32" customWidth="1"/>
    <col min="4359" max="4359" width="14.140625" style="32" customWidth="1"/>
    <col min="4360" max="4360" width="11.140625" style="32" customWidth="1"/>
    <col min="4361" max="4361" width="15.42578125" style="32" customWidth="1"/>
    <col min="4362" max="4362" width="19.42578125" style="32" customWidth="1"/>
    <col min="4363" max="4608" width="10" style="32"/>
    <col min="4609" max="4609" width="3.5703125" style="32" customWidth="1"/>
    <col min="4610" max="4612" width="13.7109375" style="32" customWidth="1"/>
    <col min="4613" max="4613" width="10" style="32" customWidth="1"/>
    <col min="4614" max="4614" width="12.85546875" style="32" customWidth="1"/>
    <col min="4615" max="4615" width="14.140625" style="32" customWidth="1"/>
    <col min="4616" max="4616" width="11.140625" style="32" customWidth="1"/>
    <col min="4617" max="4617" width="15.42578125" style="32" customWidth="1"/>
    <col min="4618" max="4618" width="19.42578125" style="32" customWidth="1"/>
    <col min="4619" max="4864" width="10" style="32"/>
    <col min="4865" max="4865" width="3.5703125" style="32" customWidth="1"/>
    <col min="4866" max="4868" width="13.7109375" style="32" customWidth="1"/>
    <col min="4869" max="4869" width="10" style="32" customWidth="1"/>
    <col min="4870" max="4870" width="12.85546875" style="32" customWidth="1"/>
    <col min="4871" max="4871" width="14.140625" style="32" customWidth="1"/>
    <col min="4872" max="4872" width="11.140625" style="32" customWidth="1"/>
    <col min="4873" max="4873" width="15.42578125" style="32" customWidth="1"/>
    <col min="4874" max="4874" width="19.42578125" style="32" customWidth="1"/>
    <col min="4875" max="5120" width="10" style="32"/>
    <col min="5121" max="5121" width="3.5703125" style="32" customWidth="1"/>
    <col min="5122" max="5124" width="13.7109375" style="32" customWidth="1"/>
    <col min="5125" max="5125" width="10" style="32" customWidth="1"/>
    <col min="5126" max="5126" width="12.85546875" style="32" customWidth="1"/>
    <col min="5127" max="5127" width="14.140625" style="32" customWidth="1"/>
    <col min="5128" max="5128" width="11.140625" style="32" customWidth="1"/>
    <col min="5129" max="5129" width="15.42578125" style="32" customWidth="1"/>
    <col min="5130" max="5130" width="19.42578125" style="32" customWidth="1"/>
    <col min="5131" max="5376" width="10" style="32"/>
    <col min="5377" max="5377" width="3.5703125" style="32" customWidth="1"/>
    <col min="5378" max="5380" width="13.7109375" style="32" customWidth="1"/>
    <col min="5381" max="5381" width="10" style="32" customWidth="1"/>
    <col min="5382" max="5382" width="12.85546875" style="32" customWidth="1"/>
    <col min="5383" max="5383" width="14.140625" style="32" customWidth="1"/>
    <col min="5384" max="5384" width="11.140625" style="32" customWidth="1"/>
    <col min="5385" max="5385" width="15.42578125" style="32" customWidth="1"/>
    <col min="5386" max="5386" width="19.42578125" style="32" customWidth="1"/>
    <col min="5387" max="5632" width="10" style="32"/>
    <col min="5633" max="5633" width="3.5703125" style="32" customWidth="1"/>
    <col min="5634" max="5636" width="13.7109375" style="32" customWidth="1"/>
    <col min="5637" max="5637" width="10" style="32" customWidth="1"/>
    <col min="5638" max="5638" width="12.85546875" style="32" customWidth="1"/>
    <col min="5639" max="5639" width="14.140625" style="32" customWidth="1"/>
    <col min="5640" max="5640" width="11.140625" style="32" customWidth="1"/>
    <col min="5641" max="5641" width="15.42578125" style="32" customWidth="1"/>
    <col min="5642" max="5642" width="19.42578125" style="32" customWidth="1"/>
    <col min="5643" max="5888" width="10" style="32"/>
    <col min="5889" max="5889" width="3.5703125" style="32" customWidth="1"/>
    <col min="5890" max="5892" width="13.7109375" style="32" customWidth="1"/>
    <col min="5893" max="5893" width="10" style="32" customWidth="1"/>
    <col min="5894" max="5894" width="12.85546875" style="32" customWidth="1"/>
    <col min="5895" max="5895" width="14.140625" style="32" customWidth="1"/>
    <col min="5896" max="5896" width="11.140625" style="32" customWidth="1"/>
    <col min="5897" max="5897" width="15.42578125" style="32" customWidth="1"/>
    <col min="5898" max="5898" width="19.42578125" style="32" customWidth="1"/>
    <col min="5899" max="6144" width="10" style="32"/>
    <col min="6145" max="6145" width="3.5703125" style="32" customWidth="1"/>
    <col min="6146" max="6148" width="13.7109375" style="32" customWidth="1"/>
    <col min="6149" max="6149" width="10" style="32" customWidth="1"/>
    <col min="6150" max="6150" width="12.85546875" style="32" customWidth="1"/>
    <col min="6151" max="6151" width="14.140625" style="32" customWidth="1"/>
    <col min="6152" max="6152" width="11.140625" style="32" customWidth="1"/>
    <col min="6153" max="6153" width="15.42578125" style="32" customWidth="1"/>
    <col min="6154" max="6154" width="19.42578125" style="32" customWidth="1"/>
    <col min="6155" max="6400" width="10" style="32"/>
    <col min="6401" max="6401" width="3.5703125" style="32" customWidth="1"/>
    <col min="6402" max="6404" width="13.7109375" style="32" customWidth="1"/>
    <col min="6405" max="6405" width="10" style="32" customWidth="1"/>
    <col min="6406" max="6406" width="12.85546875" style="32" customWidth="1"/>
    <col min="6407" max="6407" width="14.140625" style="32" customWidth="1"/>
    <col min="6408" max="6408" width="11.140625" style="32" customWidth="1"/>
    <col min="6409" max="6409" width="15.42578125" style="32" customWidth="1"/>
    <col min="6410" max="6410" width="19.42578125" style="32" customWidth="1"/>
    <col min="6411" max="6656" width="10" style="32"/>
    <col min="6657" max="6657" width="3.5703125" style="32" customWidth="1"/>
    <col min="6658" max="6660" width="13.7109375" style="32" customWidth="1"/>
    <col min="6661" max="6661" width="10" style="32" customWidth="1"/>
    <col min="6662" max="6662" width="12.85546875" style="32" customWidth="1"/>
    <col min="6663" max="6663" width="14.140625" style="32" customWidth="1"/>
    <col min="6664" max="6664" width="11.140625" style="32" customWidth="1"/>
    <col min="6665" max="6665" width="15.42578125" style="32" customWidth="1"/>
    <col min="6666" max="6666" width="19.42578125" style="32" customWidth="1"/>
    <col min="6667" max="6912" width="10" style="32"/>
    <col min="6913" max="6913" width="3.5703125" style="32" customWidth="1"/>
    <col min="6914" max="6916" width="13.7109375" style="32" customWidth="1"/>
    <col min="6917" max="6917" width="10" style="32" customWidth="1"/>
    <col min="6918" max="6918" width="12.85546875" style="32" customWidth="1"/>
    <col min="6919" max="6919" width="14.140625" style="32" customWidth="1"/>
    <col min="6920" max="6920" width="11.140625" style="32" customWidth="1"/>
    <col min="6921" max="6921" width="15.42578125" style="32" customWidth="1"/>
    <col min="6922" max="6922" width="19.42578125" style="32" customWidth="1"/>
    <col min="6923" max="7168" width="10" style="32"/>
    <col min="7169" max="7169" width="3.5703125" style="32" customWidth="1"/>
    <col min="7170" max="7172" width="13.7109375" style="32" customWidth="1"/>
    <col min="7173" max="7173" width="10" style="32" customWidth="1"/>
    <col min="7174" max="7174" width="12.85546875" style="32" customWidth="1"/>
    <col min="7175" max="7175" width="14.140625" style="32" customWidth="1"/>
    <col min="7176" max="7176" width="11.140625" style="32" customWidth="1"/>
    <col min="7177" max="7177" width="15.42578125" style="32" customWidth="1"/>
    <col min="7178" max="7178" width="19.42578125" style="32" customWidth="1"/>
    <col min="7179" max="7424" width="10" style="32"/>
    <col min="7425" max="7425" width="3.5703125" style="32" customWidth="1"/>
    <col min="7426" max="7428" width="13.7109375" style="32" customWidth="1"/>
    <col min="7429" max="7429" width="10" style="32" customWidth="1"/>
    <col min="7430" max="7430" width="12.85546875" style="32" customWidth="1"/>
    <col min="7431" max="7431" width="14.140625" style="32" customWidth="1"/>
    <col min="7432" max="7432" width="11.140625" style="32" customWidth="1"/>
    <col min="7433" max="7433" width="15.42578125" style="32" customWidth="1"/>
    <col min="7434" max="7434" width="19.42578125" style="32" customWidth="1"/>
    <col min="7435" max="7680" width="10" style="32"/>
    <col min="7681" max="7681" width="3.5703125" style="32" customWidth="1"/>
    <col min="7682" max="7684" width="13.7109375" style="32" customWidth="1"/>
    <col min="7685" max="7685" width="10" style="32" customWidth="1"/>
    <col min="7686" max="7686" width="12.85546875" style="32" customWidth="1"/>
    <col min="7687" max="7687" width="14.140625" style="32" customWidth="1"/>
    <col min="7688" max="7688" width="11.140625" style="32" customWidth="1"/>
    <col min="7689" max="7689" width="15.42578125" style="32" customWidth="1"/>
    <col min="7690" max="7690" width="19.42578125" style="32" customWidth="1"/>
    <col min="7691" max="7936" width="10" style="32"/>
    <col min="7937" max="7937" width="3.5703125" style="32" customWidth="1"/>
    <col min="7938" max="7940" width="13.7109375" style="32" customWidth="1"/>
    <col min="7941" max="7941" width="10" style="32" customWidth="1"/>
    <col min="7942" max="7942" width="12.85546875" style="32" customWidth="1"/>
    <col min="7943" max="7943" width="14.140625" style="32" customWidth="1"/>
    <col min="7944" max="7944" width="11.140625" style="32" customWidth="1"/>
    <col min="7945" max="7945" width="15.42578125" style="32" customWidth="1"/>
    <col min="7946" max="7946" width="19.42578125" style="32" customWidth="1"/>
    <col min="7947" max="8192" width="10" style="32"/>
    <col min="8193" max="8193" width="3.5703125" style="32" customWidth="1"/>
    <col min="8194" max="8196" width="13.7109375" style="32" customWidth="1"/>
    <col min="8197" max="8197" width="10" style="32" customWidth="1"/>
    <col min="8198" max="8198" width="12.85546875" style="32" customWidth="1"/>
    <col min="8199" max="8199" width="14.140625" style="32" customWidth="1"/>
    <col min="8200" max="8200" width="11.140625" style="32" customWidth="1"/>
    <col min="8201" max="8201" width="15.42578125" style="32" customWidth="1"/>
    <col min="8202" max="8202" width="19.42578125" style="32" customWidth="1"/>
    <col min="8203" max="8448" width="10" style="32"/>
    <col min="8449" max="8449" width="3.5703125" style="32" customWidth="1"/>
    <col min="8450" max="8452" width="13.7109375" style="32" customWidth="1"/>
    <col min="8453" max="8453" width="10" style="32" customWidth="1"/>
    <col min="8454" max="8454" width="12.85546875" style="32" customWidth="1"/>
    <col min="8455" max="8455" width="14.140625" style="32" customWidth="1"/>
    <col min="8456" max="8456" width="11.140625" style="32" customWidth="1"/>
    <col min="8457" max="8457" width="15.42578125" style="32" customWidth="1"/>
    <col min="8458" max="8458" width="19.42578125" style="32" customWidth="1"/>
    <col min="8459" max="8704" width="10" style="32"/>
    <col min="8705" max="8705" width="3.5703125" style="32" customWidth="1"/>
    <col min="8706" max="8708" width="13.7109375" style="32" customWidth="1"/>
    <col min="8709" max="8709" width="10" style="32" customWidth="1"/>
    <col min="8710" max="8710" width="12.85546875" style="32" customWidth="1"/>
    <col min="8711" max="8711" width="14.140625" style="32" customWidth="1"/>
    <col min="8712" max="8712" width="11.140625" style="32" customWidth="1"/>
    <col min="8713" max="8713" width="15.42578125" style="32" customWidth="1"/>
    <col min="8714" max="8714" width="19.42578125" style="32" customWidth="1"/>
    <col min="8715" max="8960" width="10" style="32"/>
    <col min="8961" max="8961" width="3.5703125" style="32" customWidth="1"/>
    <col min="8962" max="8964" width="13.7109375" style="32" customWidth="1"/>
    <col min="8965" max="8965" width="10" style="32" customWidth="1"/>
    <col min="8966" max="8966" width="12.85546875" style="32" customWidth="1"/>
    <col min="8967" max="8967" width="14.140625" style="32" customWidth="1"/>
    <col min="8968" max="8968" width="11.140625" style="32" customWidth="1"/>
    <col min="8969" max="8969" width="15.42578125" style="32" customWidth="1"/>
    <col min="8970" max="8970" width="19.42578125" style="32" customWidth="1"/>
    <col min="8971" max="9216" width="10" style="32"/>
    <col min="9217" max="9217" width="3.5703125" style="32" customWidth="1"/>
    <col min="9218" max="9220" width="13.7109375" style="32" customWidth="1"/>
    <col min="9221" max="9221" width="10" style="32" customWidth="1"/>
    <col min="9222" max="9222" width="12.85546875" style="32" customWidth="1"/>
    <col min="9223" max="9223" width="14.140625" style="32" customWidth="1"/>
    <col min="9224" max="9224" width="11.140625" style="32" customWidth="1"/>
    <col min="9225" max="9225" width="15.42578125" style="32" customWidth="1"/>
    <col min="9226" max="9226" width="19.42578125" style="32" customWidth="1"/>
    <col min="9227" max="9472" width="10" style="32"/>
    <col min="9473" max="9473" width="3.5703125" style="32" customWidth="1"/>
    <col min="9474" max="9476" width="13.7109375" style="32" customWidth="1"/>
    <col min="9477" max="9477" width="10" style="32" customWidth="1"/>
    <col min="9478" max="9478" width="12.85546875" style="32" customWidth="1"/>
    <col min="9479" max="9479" width="14.140625" style="32" customWidth="1"/>
    <col min="9480" max="9480" width="11.140625" style="32" customWidth="1"/>
    <col min="9481" max="9481" width="15.42578125" style="32" customWidth="1"/>
    <col min="9482" max="9482" width="19.42578125" style="32" customWidth="1"/>
    <col min="9483" max="9728" width="10" style="32"/>
    <col min="9729" max="9729" width="3.5703125" style="32" customWidth="1"/>
    <col min="9730" max="9732" width="13.7109375" style="32" customWidth="1"/>
    <col min="9733" max="9733" width="10" style="32" customWidth="1"/>
    <col min="9734" max="9734" width="12.85546875" style="32" customWidth="1"/>
    <col min="9735" max="9735" width="14.140625" style="32" customWidth="1"/>
    <col min="9736" max="9736" width="11.140625" style="32" customWidth="1"/>
    <col min="9737" max="9737" width="15.42578125" style="32" customWidth="1"/>
    <col min="9738" max="9738" width="19.42578125" style="32" customWidth="1"/>
    <col min="9739" max="9984" width="10" style="32"/>
    <col min="9985" max="9985" width="3.5703125" style="32" customWidth="1"/>
    <col min="9986" max="9988" width="13.7109375" style="32" customWidth="1"/>
    <col min="9989" max="9989" width="10" style="32" customWidth="1"/>
    <col min="9990" max="9990" width="12.85546875" style="32" customWidth="1"/>
    <col min="9991" max="9991" width="14.140625" style="32" customWidth="1"/>
    <col min="9992" max="9992" width="11.140625" style="32" customWidth="1"/>
    <col min="9993" max="9993" width="15.42578125" style="32" customWidth="1"/>
    <col min="9994" max="9994" width="19.42578125" style="32" customWidth="1"/>
    <col min="9995" max="10240" width="10" style="32"/>
    <col min="10241" max="10241" width="3.5703125" style="32" customWidth="1"/>
    <col min="10242" max="10244" width="13.7109375" style="32" customWidth="1"/>
    <col min="10245" max="10245" width="10" style="32" customWidth="1"/>
    <col min="10246" max="10246" width="12.85546875" style="32" customWidth="1"/>
    <col min="10247" max="10247" width="14.140625" style="32" customWidth="1"/>
    <col min="10248" max="10248" width="11.140625" style="32" customWidth="1"/>
    <col min="10249" max="10249" width="15.42578125" style="32" customWidth="1"/>
    <col min="10250" max="10250" width="19.42578125" style="32" customWidth="1"/>
    <col min="10251" max="10496" width="10" style="32"/>
    <col min="10497" max="10497" width="3.5703125" style="32" customWidth="1"/>
    <col min="10498" max="10500" width="13.7109375" style="32" customWidth="1"/>
    <col min="10501" max="10501" width="10" style="32" customWidth="1"/>
    <col min="10502" max="10502" width="12.85546875" style="32" customWidth="1"/>
    <col min="10503" max="10503" width="14.140625" style="32" customWidth="1"/>
    <col min="10504" max="10504" width="11.140625" style="32" customWidth="1"/>
    <col min="10505" max="10505" width="15.42578125" style="32" customWidth="1"/>
    <col min="10506" max="10506" width="19.42578125" style="32" customWidth="1"/>
    <col min="10507" max="10752" width="10" style="32"/>
    <col min="10753" max="10753" width="3.5703125" style="32" customWidth="1"/>
    <col min="10754" max="10756" width="13.7109375" style="32" customWidth="1"/>
    <col min="10757" max="10757" width="10" style="32" customWidth="1"/>
    <col min="10758" max="10758" width="12.85546875" style="32" customWidth="1"/>
    <col min="10759" max="10759" width="14.140625" style="32" customWidth="1"/>
    <col min="10760" max="10760" width="11.140625" style="32" customWidth="1"/>
    <col min="10761" max="10761" width="15.42578125" style="32" customWidth="1"/>
    <col min="10762" max="10762" width="19.42578125" style="32" customWidth="1"/>
    <col min="10763" max="11008" width="10" style="32"/>
    <col min="11009" max="11009" width="3.5703125" style="32" customWidth="1"/>
    <col min="11010" max="11012" width="13.7109375" style="32" customWidth="1"/>
    <col min="11013" max="11013" width="10" style="32" customWidth="1"/>
    <col min="11014" max="11014" width="12.85546875" style="32" customWidth="1"/>
    <col min="11015" max="11015" width="14.140625" style="32" customWidth="1"/>
    <col min="11016" max="11016" width="11.140625" style="32" customWidth="1"/>
    <col min="11017" max="11017" width="15.42578125" style="32" customWidth="1"/>
    <col min="11018" max="11018" width="19.42578125" style="32" customWidth="1"/>
    <col min="11019" max="11264" width="10" style="32"/>
    <col min="11265" max="11265" width="3.5703125" style="32" customWidth="1"/>
    <col min="11266" max="11268" width="13.7109375" style="32" customWidth="1"/>
    <col min="11269" max="11269" width="10" style="32" customWidth="1"/>
    <col min="11270" max="11270" width="12.85546875" style="32" customWidth="1"/>
    <col min="11271" max="11271" width="14.140625" style="32" customWidth="1"/>
    <col min="11272" max="11272" width="11.140625" style="32" customWidth="1"/>
    <col min="11273" max="11273" width="15.42578125" style="32" customWidth="1"/>
    <col min="11274" max="11274" width="19.42578125" style="32" customWidth="1"/>
    <col min="11275" max="11520" width="10" style="32"/>
    <col min="11521" max="11521" width="3.5703125" style="32" customWidth="1"/>
    <col min="11522" max="11524" width="13.7109375" style="32" customWidth="1"/>
    <col min="11525" max="11525" width="10" style="32" customWidth="1"/>
    <col min="11526" max="11526" width="12.85546875" style="32" customWidth="1"/>
    <col min="11527" max="11527" width="14.140625" style="32" customWidth="1"/>
    <col min="11528" max="11528" width="11.140625" style="32" customWidth="1"/>
    <col min="11529" max="11529" width="15.42578125" style="32" customWidth="1"/>
    <col min="11530" max="11530" width="19.42578125" style="32" customWidth="1"/>
    <col min="11531" max="11776" width="10" style="32"/>
    <col min="11777" max="11777" width="3.5703125" style="32" customWidth="1"/>
    <col min="11778" max="11780" width="13.7109375" style="32" customWidth="1"/>
    <col min="11781" max="11781" width="10" style="32" customWidth="1"/>
    <col min="11782" max="11782" width="12.85546875" style="32" customWidth="1"/>
    <col min="11783" max="11783" width="14.140625" style="32" customWidth="1"/>
    <col min="11784" max="11784" width="11.140625" style="32" customWidth="1"/>
    <col min="11785" max="11785" width="15.42578125" style="32" customWidth="1"/>
    <col min="11786" max="11786" width="19.42578125" style="32" customWidth="1"/>
    <col min="11787" max="12032" width="10" style="32"/>
    <col min="12033" max="12033" width="3.5703125" style="32" customWidth="1"/>
    <col min="12034" max="12036" width="13.7109375" style="32" customWidth="1"/>
    <col min="12037" max="12037" width="10" style="32" customWidth="1"/>
    <col min="12038" max="12038" width="12.85546875" style="32" customWidth="1"/>
    <col min="12039" max="12039" width="14.140625" style="32" customWidth="1"/>
    <col min="12040" max="12040" width="11.140625" style="32" customWidth="1"/>
    <col min="12041" max="12041" width="15.42578125" style="32" customWidth="1"/>
    <col min="12042" max="12042" width="19.42578125" style="32" customWidth="1"/>
    <col min="12043" max="12288" width="10" style="32"/>
    <col min="12289" max="12289" width="3.5703125" style="32" customWidth="1"/>
    <col min="12290" max="12292" width="13.7109375" style="32" customWidth="1"/>
    <col min="12293" max="12293" width="10" style="32" customWidth="1"/>
    <col min="12294" max="12294" width="12.85546875" style="32" customWidth="1"/>
    <col min="12295" max="12295" width="14.140625" style="32" customWidth="1"/>
    <col min="12296" max="12296" width="11.140625" style="32" customWidth="1"/>
    <col min="12297" max="12297" width="15.42578125" style="32" customWidth="1"/>
    <col min="12298" max="12298" width="19.42578125" style="32" customWidth="1"/>
    <col min="12299" max="12544" width="10" style="32"/>
    <col min="12545" max="12545" width="3.5703125" style="32" customWidth="1"/>
    <col min="12546" max="12548" width="13.7109375" style="32" customWidth="1"/>
    <col min="12549" max="12549" width="10" style="32" customWidth="1"/>
    <col min="12550" max="12550" width="12.85546875" style="32" customWidth="1"/>
    <col min="12551" max="12551" width="14.140625" style="32" customWidth="1"/>
    <col min="12552" max="12552" width="11.140625" style="32" customWidth="1"/>
    <col min="12553" max="12553" width="15.42578125" style="32" customWidth="1"/>
    <col min="12554" max="12554" width="19.42578125" style="32" customWidth="1"/>
    <col min="12555" max="12800" width="10" style="32"/>
    <col min="12801" max="12801" width="3.5703125" style="32" customWidth="1"/>
    <col min="12802" max="12804" width="13.7109375" style="32" customWidth="1"/>
    <col min="12805" max="12805" width="10" style="32" customWidth="1"/>
    <col min="12806" max="12806" width="12.85546875" style="32" customWidth="1"/>
    <col min="12807" max="12807" width="14.140625" style="32" customWidth="1"/>
    <col min="12808" max="12808" width="11.140625" style="32" customWidth="1"/>
    <col min="12809" max="12809" width="15.42578125" style="32" customWidth="1"/>
    <col min="12810" max="12810" width="19.42578125" style="32" customWidth="1"/>
    <col min="12811" max="13056" width="10" style="32"/>
    <col min="13057" max="13057" width="3.5703125" style="32" customWidth="1"/>
    <col min="13058" max="13060" width="13.7109375" style="32" customWidth="1"/>
    <col min="13061" max="13061" width="10" style="32" customWidth="1"/>
    <col min="13062" max="13062" width="12.85546875" style="32" customWidth="1"/>
    <col min="13063" max="13063" width="14.140625" style="32" customWidth="1"/>
    <col min="13064" max="13064" width="11.140625" style="32" customWidth="1"/>
    <col min="13065" max="13065" width="15.42578125" style="32" customWidth="1"/>
    <col min="13066" max="13066" width="19.42578125" style="32" customWidth="1"/>
    <col min="13067" max="13312" width="10" style="32"/>
    <col min="13313" max="13313" width="3.5703125" style="32" customWidth="1"/>
    <col min="13314" max="13316" width="13.7109375" style="32" customWidth="1"/>
    <col min="13317" max="13317" width="10" style="32" customWidth="1"/>
    <col min="13318" max="13318" width="12.85546875" style="32" customWidth="1"/>
    <col min="13319" max="13319" width="14.140625" style="32" customWidth="1"/>
    <col min="13320" max="13320" width="11.140625" style="32" customWidth="1"/>
    <col min="13321" max="13321" width="15.42578125" style="32" customWidth="1"/>
    <col min="13322" max="13322" width="19.42578125" style="32" customWidth="1"/>
    <col min="13323" max="13568" width="10" style="32"/>
    <col min="13569" max="13569" width="3.5703125" style="32" customWidth="1"/>
    <col min="13570" max="13572" width="13.7109375" style="32" customWidth="1"/>
    <col min="13573" max="13573" width="10" style="32" customWidth="1"/>
    <col min="13574" max="13574" width="12.85546875" style="32" customWidth="1"/>
    <col min="13575" max="13575" width="14.140625" style="32" customWidth="1"/>
    <col min="13576" max="13576" width="11.140625" style="32" customWidth="1"/>
    <col min="13577" max="13577" width="15.42578125" style="32" customWidth="1"/>
    <col min="13578" max="13578" width="19.42578125" style="32" customWidth="1"/>
    <col min="13579" max="13824" width="10" style="32"/>
    <col min="13825" max="13825" width="3.5703125" style="32" customWidth="1"/>
    <col min="13826" max="13828" width="13.7109375" style="32" customWidth="1"/>
    <col min="13829" max="13829" width="10" style="32" customWidth="1"/>
    <col min="13830" max="13830" width="12.85546875" style="32" customWidth="1"/>
    <col min="13831" max="13831" width="14.140625" style="32" customWidth="1"/>
    <col min="13832" max="13832" width="11.140625" style="32" customWidth="1"/>
    <col min="13833" max="13833" width="15.42578125" style="32" customWidth="1"/>
    <col min="13834" max="13834" width="19.42578125" style="32" customWidth="1"/>
    <col min="13835" max="14080" width="10" style="32"/>
    <col min="14081" max="14081" width="3.5703125" style="32" customWidth="1"/>
    <col min="14082" max="14084" width="13.7109375" style="32" customWidth="1"/>
    <col min="14085" max="14085" width="10" style="32" customWidth="1"/>
    <col min="14086" max="14086" width="12.85546875" style="32" customWidth="1"/>
    <col min="14087" max="14087" width="14.140625" style="32" customWidth="1"/>
    <col min="14088" max="14088" width="11.140625" style="32" customWidth="1"/>
    <col min="14089" max="14089" width="15.42578125" style="32" customWidth="1"/>
    <col min="14090" max="14090" width="19.42578125" style="32" customWidth="1"/>
    <col min="14091" max="14336" width="10" style="32"/>
    <col min="14337" max="14337" width="3.5703125" style="32" customWidth="1"/>
    <col min="14338" max="14340" width="13.7109375" style="32" customWidth="1"/>
    <col min="14341" max="14341" width="10" style="32" customWidth="1"/>
    <col min="14342" max="14342" width="12.85546875" style="32" customWidth="1"/>
    <col min="14343" max="14343" width="14.140625" style="32" customWidth="1"/>
    <col min="14344" max="14344" width="11.140625" style="32" customWidth="1"/>
    <col min="14345" max="14345" width="15.42578125" style="32" customWidth="1"/>
    <col min="14346" max="14346" width="19.42578125" style="32" customWidth="1"/>
    <col min="14347" max="14592" width="10" style="32"/>
    <col min="14593" max="14593" width="3.5703125" style="32" customWidth="1"/>
    <col min="14594" max="14596" width="13.7109375" style="32" customWidth="1"/>
    <col min="14597" max="14597" width="10" style="32" customWidth="1"/>
    <col min="14598" max="14598" width="12.85546875" style="32" customWidth="1"/>
    <col min="14599" max="14599" width="14.140625" style="32" customWidth="1"/>
    <col min="14600" max="14600" width="11.140625" style="32" customWidth="1"/>
    <col min="14601" max="14601" width="15.42578125" style="32" customWidth="1"/>
    <col min="14602" max="14602" width="19.42578125" style="32" customWidth="1"/>
    <col min="14603" max="14848" width="10" style="32"/>
    <col min="14849" max="14849" width="3.5703125" style="32" customWidth="1"/>
    <col min="14850" max="14852" width="13.7109375" style="32" customWidth="1"/>
    <col min="14853" max="14853" width="10" style="32" customWidth="1"/>
    <col min="14854" max="14854" width="12.85546875" style="32" customWidth="1"/>
    <col min="14855" max="14855" width="14.140625" style="32" customWidth="1"/>
    <col min="14856" max="14856" width="11.140625" style="32" customWidth="1"/>
    <col min="14857" max="14857" width="15.42578125" style="32" customWidth="1"/>
    <col min="14858" max="14858" width="19.42578125" style="32" customWidth="1"/>
    <col min="14859" max="15104" width="10" style="32"/>
    <col min="15105" max="15105" width="3.5703125" style="32" customWidth="1"/>
    <col min="15106" max="15108" width="13.7109375" style="32" customWidth="1"/>
    <col min="15109" max="15109" width="10" style="32" customWidth="1"/>
    <col min="15110" max="15110" width="12.85546875" style="32" customWidth="1"/>
    <col min="15111" max="15111" width="14.140625" style="32" customWidth="1"/>
    <col min="15112" max="15112" width="11.140625" style="32" customWidth="1"/>
    <col min="15113" max="15113" width="15.42578125" style="32" customWidth="1"/>
    <col min="15114" max="15114" width="19.42578125" style="32" customWidth="1"/>
    <col min="15115" max="15360" width="10" style="32"/>
    <col min="15361" max="15361" width="3.5703125" style="32" customWidth="1"/>
    <col min="15362" max="15364" width="13.7109375" style="32" customWidth="1"/>
    <col min="15365" max="15365" width="10" style="32" customWidth="1"/>
    <col min="15366" max="15366" width="12.85546875" style="32" customWidth="1"/>
    <col min="15367" max="15367" width="14.140625" style="32" customWidth="1"/>
    <col min="15368" max="15368" width="11.140625" style="32" customWidth="1"/>
    <col min="15369" max="15369" width="15.42578125" style="32" customWidth="1"/>
    <col min="15370" max="15370" width="19.42578125" style="32" customWidth="1"/>
    <col min="15371" max="15616" width="10" style="32"/>
    <col min="15617" max="15617" width="3.5703125" style="32" customWidth="1"/>
    <col min="15618" max="15620" width="13.7109375" style="32" customWidth="1"/>
    <col min="15621" max="15621" width="10" style="32" customWidth="1"/>
    <col min="15622" max="15622" width="12.85546875" style="32" customWidth="1"/>
    <col min="15623" max="15623" width="14.140625" style="32" customWidth="1"/>
    <col min="15624" max="15624" width="11.140625" style="32" customWidth="1"/>
    <col min="15625" max="15625" width="15.42578125" style="32" customWidth="1"/>
    <col min="15626" max="15626" width="19.42578125" style="32" customWidth="1"/>
    <col min="15627" max="15872" width="10" style="32"/>
    <col min="15873" max="15873" width="3.5703125" style="32" customWidth="1"/>
    <col min="15874" max="15876" width="13.7109375" style="32" customWidth="1"/>
    <col min="15877" max="15877" width="10" style="32" customWidth="1"/>
    <col min="15878" max="15878" width="12.85546875" style="32" customWidth="1"/>
    <col min="15879" max="15879" width="14.140625" style="32" customWidth="1"/>
    <col min="15880" max="15880" width="11.140625" style="32" customWidth="1"/>
    <col min="15881" max="15881" width="15.42578125" style="32" customWidth="1"/>
    <col min="15882" max="15882" width="19.42578125" style="32" customWidth="1"/>
    <col min="15883" max="16128" width="10" style="32"/>
    <col min="16129" max="16129" width="3.5703125" style="32" customWidth="1"/>
    <col min="16130" max="16132" width="13.7109375" style="32" customWidth="1"/>
    <col min="16133" max="16133" width="10" style="32" customWidth="1"/>
    <col min="16134" max="16134" width="12.85546875" style="32" customWidth="1"/>
    <col min="16135" max="16135" width="14.140625" style="32" customWidth="1"/>
    <col min="16136" max="16136" width="11.140625" style="32" customWidth="1"/>
    <col min="16137" max="16137" width="15.42578125" style="32" customWidth="1"/>
    <col min="16138" max="16138" width="19.42578125" style="32" customWidth="1"/>
    <col min="16139" max="16384" width="10" style="32"/>
  </cols>
  <sheetData>
    <row r="2" spans="2:10" ht="25.5" customHeight="1">
      <c r="B2" s="383" t="s">
        <v>68</v>
      </c>
      <c r="C2" s="383"/>
      <c r="D2" s="383"/>
      <c r="F2" s="384" t="s">
        <v>69</v>
      </c>
      <c r="G2" s="384"/>
    </row>
    <row r="3" spans="2:10" ht="24.75" customHeight="1">
      <c r="B3" s="153" t="s">
        <v>723</v>
      </c>
      <c r="C3" s="153" t="s">
        <v>724</v>
      </c>
      <c r="D3" s="153" t="s">
        <v>725</v>
      </c>
      <c r="F3" s="153" t="s">
        <v>723</v>
      </c>
      <c r="G3" s="33">
        <v>250</v>
      </c>
      <c r="J3" s="34"/>
    </row>
    <row r="4" spans="2:10" ht="24.75" customHeight="1">
      <c r="B4" s="35">
        <v>1</v>
      </c>
      <c r="C4" s="36">
        <v>1</v>
      </c>
      <c r="D4" s="37">
        <v>6000</v>
      </c>
      <c r="F4" s="153" t="s">
        <v>726</v>
      </c>
      <c r="G4" s="33">
        <v>50000</v>
      </c>
    </row>
    <row r="5" spans="2:10" ht="24.75" customHeight="1">
      <c r="B5" s="35">
        <v>100</v>
      </c>
      <c r="C5" s="36">
        <v>0.95</v>
      </c>
      <c r="D5" s="37">
        <v>8000</v>
      </c>
      <c r="F5" s="153" t="s">
        <v>727</v>
      </c>
      <c r="G5" s="38"/>
    </row>
    <row r="6" spans="2:10" ht="24.75" customHeight="1">
      <c r="B6" s="35">
        <v>200</v>
      </c>
      <c r="C6" s="36">
        <v>0.9</v>
      </c>
      <c r="D6" s="37">
        <v>10000</v>
      </c>
      <c r="F6" s="153" t="s">
        <v>728</v>
      </c>
      <c r="G6" s="39"/>
      <c r="J6" s="40"/>
    </row>
    <row r="7" spans="2:10" ht="24.75" customHeight="1">
      <c r="B7" s="35">
        <v>300</v>
      </c>
      <c r="C7" s="36">
        <v>0.85</v>
      </c>
      <c r="D7" s="37">
        <v>12000</v>
      </c>
      <c r="H7" s="40"/>
    </row>
    <row r="8" spans="2:10" ht="24.75" customHeight="1">
      <c r="B8" s="35">
        <v>400</v>
      </c>
      <c r="C8" s="36">
        <v>0.8</v>
      </c>
      <c r="D8" s="37">
        <v>14000</v>
      </c>
      <c r="J8" s="40"/>
    </row>
    <row r="9" spans="2:10" ht="24.75" customHeight="1">
      <c r="B9" s="35">
        <v>500</v>
      </c>
      <c r="C9" s="36">
        <v>0.75</v>
      </c>
      <c r="D9" s="37">
        <v>15000</v>
      </c>
      <c r="J9" s="40"/>
    </row>
    <row r="10" spans="2:10" ht="24.75" customHeight="1">
      <c r="B10" s="35">
        <v>600</v>
      </c>
      <c r="C10" s="36">
        <v>0.7</v>
      </c>
      <c r="D10" s="37">
        <v>0</v>
      </c>
      <c r="J10" s="40"/>
    </row>
    <row r="11" spans="2:10" ht="24.75" customHeight="1">
      <c r="B11" s="35">
        <v>700</v>
      </c>
      <c r="C11" s="36">
        <v>0.65</v>
      </c>
      <c r="D11" s="37">
        <v>0</v>
      </c>
      <c r="J11" s="40"/>
    </row>
    <row r="12" spans="2:10" ht="24.75" customHeight="1">
      <c r="B12" s="35">
        <v>800</v>
      </c>
      <c r="C12" s="36">
        <v>0.6</v>
      </c>
      <c r="D12" s="37">
        <v>0</v>
      </c>
      <c r="J12" s="40"/>
    </row>
    <row r="13" spans="2:10" ht="24.75" customHeight="1">
      <c r="B13" s="35">
        <v>900</v>
      </c>
      <c r="C13" s="36">
        <v>0.55000000000000004</v>
      </c>
      <c r="D13" s="37">
        <v>0</v>
      </c>
      <c r="J13" s="40"/>
    </row>
    <row r="14" spans="2:10" ht="24.75" customHeight="1">
      <c r="B14" s="35">
        <v>1000</v>
      </c>
      <c r="C14" s="36">
        <v>0.5</v>
      </c>
      <c r="D14" s="37">
        <v>0</v>
      </c>
      <c r="J14" s="40"/>
    </row>
    <row r="15" spans="2:10" ht="17.25" customHeight="1"/>
    <row r="16" spans="2:10" ht="17.25" customHeight="1"/>
  </sheetData>
  <mergeCells count="2">
    <mergeCell ref="B2:D2"/>
    <mergeCell ref="F2:G2"/>
  </mergeCells>
  <phoneticPr fontId="4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1"/>
  <sheetViews>
    <sheetView showGridLines="0" workbookViewId="0">
      <selection activeCell="G11" sqref="G11"/>
    </sheetView>
  </sheetViews>
  <sheetFormatPr baseColWidth="10" defaultColWidth="9" defaultRowHeight="14"/>
  <cols>
    <col min="1" max="1" width="13.140625" style="316" bestFit="1" customWidth="1"/>
    <col min="2" max="2" width="13.140625" style="305" customWidth="1"/>
    <col min="3" max="3" width="11.140625" style="317" customWidth="1"/>
    <col min="4" max="4" width="12.5703125" style="318" customWidth="1"/>
    <col min="5" max="6" width="12.5703125" style="305" customWidth="1"/>
    <col min="7" max="7" width="15.5703125" style="305" bestFit="1" customWidth="1"/>
    <col min="8" max="9" width="9" style="305"/>
    <col min="10" max="10" width="10" style="305" bestFit="1" customWidth="1"/>
    <col min="11" max="16384" width="9" style="305"/>
  </cols>
  <sheetData>
    <row r="1" spans="1:11" ht="24">
      <c r="A1" s="385" t="s">
        <v>891</v>
      </c>
      <c r="B1" s="386"/>
      <c r="C1" s="386"/>
      <c r="D1" s="386"/>
      <c r="E1" s="304"/>
      <c r="F1" s="304"/>
    </row>
    <row r="2" spans="1:11" ht="21" customHeight="1">
      <c r="A2" s="386"/>
      <c r="B2" s="386"/>
      <c r="C2" s="386"/>
      <c r="D2" s="386"/>
      <c r="E2" s="306" t="s">
        <v>892</v>
      </c>
      <c r="F2" s="306" t="s">
        <v>893</v>
      </c>
    </row>
    <row r="3" spans="1:11" ht="43.5" customHeight="1">
      <c r="A3" s="386"/>
      <c r="B3" s="386"/>
      <c r="C3" s="386"/>
      <c r="D3" s="386"/>
      <c r="E3" s="307"/>
      <c r="F3" s="307"/>
      <c r="H3" s="305" t="s">
        <v>956</v>
      </c>
    </row>
    <row r="4" spans="1:11">
      <c r="A4" s="305"/>
      <c r="C4" s="305"/>
      <c r="D4" s="305"/>
    </row>
    <row r="5" spans="1:11" ht="24" customHeight="1">
      <c r="A5" s="308" t="s">
        <v>894</v>
      </c>
      <c r="B5" s="308" t="s">
        <v>895</v>
      </c>
      <c r="C5" s="308" t="s">
        <v>896</v>
      </c>
      <c r="D5" s="308" t="s">
        <v>897</v>
      </c>
      <c r="E5" s="308" t="s">
        <v>898</v>
      </c>
      <c r="F5" s="309" t="s">
        <v>899</v>
      </c>
      <c r="J5" s="305" t="s">
        <v>920</v>
      </c>
      <c r="K5" s="305" t="s">
        <v>921</v>
      </c>
    </row>
    <row r="6" spans="1:11" ht="24" customHeight="1">
      <c r="A6" s="310" t="s">
        <v>900</v>
      </c>
      <c r="B6" s="311">
        <v>88500</v>
      </c>
      <c r="C6" s="312" t="s">
        <v>901</v>
      </c>
      <c r="D6" s="313" t="e">
        <f>B6+C6</f>
        <v>#VALUE!</v>
      </c>
      <c r="E6" s="314" t="s">
        <v>902</v>
      </c>
      <c r="F6" s="315" t="e">
        <f>E6*D6</f>
        <v>#VALUE!</v>
      </c>
      <c r="J6" s="319">
        <f t="shared" ref="J6:J23" si="0">IFERROR(B6+C6,B6)</f>
        <v>88500</v>
      </c>
      <c r="K6" s="305" t="str">
        <f t="shared" ref="K6:K23" si="1">IFERROR(D6*E6,"")</f>
        <v/>
      </c>
    </row>
    <row r="7" spans="1:11" ht="24" customHeight="1">
      <c r="A7" s="310" t="s">
        <v>903</v>
      </c>
      <c r="B7" s="311">
        <v>82300</v>
      </c>
      <c r="C7" s="312" t="s">
        <v>901</v>
      </c>
      <c r="D7" s="313" t="e">
        <f t="shared" ref="D7:D23" si="2">B7+C7</f>
        <v>#VALUE!</v>
      </c>
      <c r="E7" s="314">
        <v>3</v>
      </c>
      <c r="F7" s="315" t="e">
        <f t="shared" ref="F7:F23" si="3">E7*D7</f>
        <v>#VALUE!</v>
      </c>
      <c r="J7" s="319">
        <f t="shared" si="0"/>
        <v>82300</v>
      </c>
      <c r="K7" s="305" t="str">
        <f t="shared" si="1"/>
        <v/>
      </c>
    </row>
    <row r="8" spans="1:11" ht="24" customHeight="1">
      <c r="A8" s="310" t="s">
        <v>904</v>
      </c>
      <c r="B8" s="311">
        <v>76400</v>
      </c>
      <c r="C8" s="312">
        <v>2500</v>
      </c>
      <c r="D8" s="313">
        <f t="shared" si="2"/>
        <v>78900</v>
      </c>
      <c r="E8" s="314">
        <v>3</v>
      </c>
      <c r="F8" s="315">
        <f t="shared" si="3"/>
        <v>236700</v>
      </c>
      <c r="J8" s="319">
        <f t="shared" si="0"/>
        <v>78900</v>
      </c>
      <c r="K8" s="305">
        <f t="shared" si="1"/>
        <v>236700</v>
      </c>
    </row>
    <row r="9" spans="1:11" ht="24" customHeight="1">
      <c r="A9" s="310" t="s">
        <v>905</v>
      </c>
      <c r="B9" s="311">
        <v>76600</v>
      </c>
      <c r="C9" s="312" t="s">
        <v>901</v>
      </c>
      <c r="D9" s="313" t="e">
        <f t="shared" si="2"/>
        <v>#VALUE!</v>
      </c>
      <c r="E9" s="314">
        <v>2</v>
      </c>
      <c r="F9" s="315" t="e">
        <f t="shared" si="3"/>
        <v>#VALUE!</v>
      </c>
      <c r="J9" s="319">
        <f t="shared" si="0"/>
        <v>76600</v>
      </c>
      <c r="K9" s="305" t="str">
        <f t="shared" si="1"/>
        <v/>
      </c>
    </row>
    <row r="10" spans="1:11" ht="24" customHeight="1">
      <c r="A10" s="310" t="s">
        <v>906</v>
      </c>
      <c r="B10" s="311">
        <v>70600</v>
      </c>
      <c r="C10" s="312">
        <v>3000</v>
      </c>
      <c r="D10" s="313">
        <f t="shared" si="2"/>
        <v>73600</v>
      </c>
      <c r="E10" s="314">
        <v>2</v>
      </c>
      <c r="F10" s="315">
        <f t="shared" si="3"/>
        <v>147200</v>
      </c>
      <c r="J10" s="319">
        <f t="shared" si="0"/>
        <v>73600</v>
      </c>
      <c r="K10" s="305">
        <f t="shared" si="1"/>
        <v>147200</v>
      </c>
    </row>
    <row r="11" spans="1:11" ht="24" customHeight="1">
      <c r="A11" s="310" t="s">
        <v>907</v>
      </c>
      <c r="B11" s="311">
        <v>70560</v>
      </c>
      <c r="C11" s="312">
        <v>3000</v>
      </c>
      <c r="D11" s="313">
        <f t="shared" si="2"/>
        <v>73560</v>
      </c>
      <c r="E11" s="314" t="s">
        <v>902</v>
      </c>
      <c r="F11" s="315" t="e">
        <f t="shared" si="3"/>
        <v>#VALUE!</v>
      </c>
      <c r="J11" s="319">
        <f t="shared" si="0"/>
        <v>73560</v>
      </c>
      <c r="K11" s="305" t="str">
        <f t="shared" si="1"/>
        <v/>
      </c>
    </row>
    <row r="12" spans="1:11" ht="24" customHeight="1">
      <c r="A12" s="310" t="s">
        <v>908</v>
      </c>
      <c r="B12" s="311">
        <v>69600</v>
      </c>
      <c r="C12" s="312">
        <v>3000</v>
      </c>
      <c r="D12" s="313">
        <f t="shared" si="2"/>
        <v>72600</v>
      </c>
      <c r="E12" s="314">
        <v>3</v>
      </c>
      <c r="F12" s="315">
        <f t="shared" si="3"/>
        <v>217800</v>
      </c>
      <c r="J12" s="319">
        <f t="shared" si="0"/>
        <v>72600</v>
      </c>
      <c r="K12" s="305">
        <f t="shared" si="1"/>
        <v>217800</v>
      </c>
    </row>
    <row r="13" spans="1:11" ht="24" customHeight="1">
      <c r="A13" s="310" t="s">
        <v>909</v>
      </c>
      <c r="B13" s="311">
        <v>69500</v>
      </c>
      <c r="C13" s="312">
        <v>3000</v>
      </c>
      <c r="D13" s="313">
        <f t="shared" si="2"/>
        <v>72500</v>
      </c>
      <c r="E13" s="314" t="s">
        <v>902</v>
      </c>
      <c r="F13" s="315" t="e">
        <f t="shared" si="3"/>
        <v>#VALUE!</v>
      </c>
      <c r="J13" s="319">
        <f t="shared" si="0"/>
        <v>72500</v>
      </c>
      <c r="K13" s="305" t="str">
        <f t="shared" si="1"/>
        <v/>
      </c>
    </row>
    <row r="14" spans="1:11" ht="24" customHeight="1">
      <c r="A14" s="310" t="s">
        <v>910</v>
      </c>
      <c r="B14" s="311">
        <v>68800</v>
      </c>
      <c r="C14" s="312">
        <v>3000</v>
      </c>
      <c r="D14" s="313">
        <f t="shared" si="2"/>
        <v>71800</v>
      </c>
      <c r="E14" s="314">
        <v>4</v>
      </c>
      <c r="F14" s="315">
        <f t="shared" si="3"/>
        <v>287200</v>
      </c>
      <c r="J14" s="319">
        <f t="shared" si="0"/>
        <v>71800</v>
      </c>
      <c r="K14" s="305">
        <f t="shared" si="1"/>
        <v>287200</v>
      </c>
    </row>
    <row r="15" spans="1:11" ht="24" customHeight="1">
      <c r="A15" s="310" t="s">
        <v>911</v>
      </c>
      <c r="B15" s="311">
        <v>67800</v>
      </c>
      <c r="C15" s="312">
        <v>3000</v>
      </c>
      <c r="D15" s="313">
        <f t="shared" si="2"/>
        <v>70800</v>
      </c>
      <c r="E15" s="314">
        <v>2</v>
      </c>
      <c r="F15" s="315">
        <f t="shared" si="3"/>
        <v>141600</v>
      </c>
      <c r="J15" s="319">
        <f t="shared" si="0"/>
        <v>70800</v>
      </c>
      <c r="K15" s="305">
        <f t="shared" si="1"/>
        <v>141600</v>
      </c>
    </row>
    <row r="16" spans="1:11" ht="24" customHeight="1">
      <c r="A16" s="310" t="s">
        <v>912</v>
      </c>
      <c r="B16" s="311">
        <v>70560</v>
      </c>
      <c r="C16" s="312">
        <v>0</v>
      </c>
      <c r="D16" s="313">
        <f t="shared" si="2"/>
        <v>70560</v>
      </c>
      <c r="E16" s="314">
        <v>3</v>
      </c>
      <c r="F16" s="315">
        <f t="shared" si="3"/>
        <v>211680</v>
      </c>
      <c r="J16" s="319">
        <f t="shared" si="0"/>
        <v>70560</v>
      </c>
      <c r="K16" s="305">
        <f t="shared" si="1"/>
        <v>211680</v>
      </c>
    </row>
    <row r="17" spans="1:11" ht="24" customHeight="1">
      <c r="A17" s="310" t="s">
        <v>913</v>
      </c>
      <c r="B17" s="311">
        <v>69580</v>
      </c>
      <c r="C17" s="312" t="s">
        <v>901</v>
      </c>
      <c r="D17" s="313" t="e">
        <f t="shared" si="2"/>
        <v>#VALUE!</v>
      </c>
      <c r="E17" s="314">
        <v>2</v>
      </c>
      <c r="F17" s="315" t="e">
        <f t="shared" si="3"/>
        <v>#VALUE!</v>
      </c>
      <c r="J17" s="319">
        <f t="shared" si="0"/>
        <v>69580</v>
      </c>
      <c r="K17" s="305" t="str">
        <f t="shared" si="1"/>
        <v/>
      </c>
    </row>
    <row r="18" spans="1:11" ht="24" customHeight="1">
      <c r="A18" s="310" t="s">
        <v>914</v>
      </c>
      <c r="B18" s="311">
        <v>67000</v>
      </c>
      <c r="C18" s="312">
        <v>2500</v>
      </c>
      <c r="D18" s="313">
        <f t="shared" si="2"/>
        <v>69500</v>
      </c>
      <c r="E18" s="314">
        <v>2</v>
      </c>
      <c r="F18" s="315">
        <f t="shared" si="3"/>
        <v>139000</v>
      </c>
      <c r="J18" s="319">
        <f t="shared" si="0"/>
        <v>69500</v>
      </c>
      <c r="K18" s="305">
        <f t="shared" si="1"/>
        <v>139000</v>
      </c>
    </row>
    <row r="19" spans="1:11" ht="24" customHeight="1">
      <c r="A19" s="310" t="s">
        <v>915</v>
      </c>
      <c r="B19" s="311">
        <v>66000</v>
      </c>
      <c r="C19" s="312">
        <v>3000</v>
      </c>
      <c r="D19" s="313">
        <f t="shared" si="2"/>
        <v>69000</v>
      </c>
      <c r="E19" s="314">
        <v>3</v>
      </c>
      <c r="F19" s="315">
        <f t="shared" si="3"/>
        <v>207000</v>
      </c>
      <c r="J19" s="319">
        <f t="shared" si="0"/>
        <v>69000</v>
      </c>
      <c r="K19" s="305">
        <f t="shared" si="1"/>
        <v>207000</v>
      </c>
    </row>
    <row r="20" spans="1:11" ht="24" customHeight="1">
      <c r="A20" s="310" t="s">
        <v>916</v>
      </c>
      <c r="B20" s="311">
        <v>68600</v>
      </c>
      <c r="C20" s="312"/>
      <c r="D20" s="313">
        <f t="shared" si="2"/>
        <v>68600</v>
      </c>
      <c r="E20" s="314" t="s">
        <v>902</v>
      </c>
      <c r="F20" s="315" t="e">
        <f t="shared" si="3"/>
        <v>#VALUE!</v>
      </c>
      <c r="J20" s="319">
        <f t="shared" si="0"/>
        <v>68600</v>
      </c>
      <c r="K20" s="305" t="str">
        <f t="shared" si="1"/>
        <v/>
      </c>
    </row>
    <row r="21" spans="1:11" ht="24" customHeight="1">
      <c r="A21" s="310" t="s">
        <v>917</v>
      </c>
      <c r="B21" s="311">
        <v>68000</v>
      </c>
      <c r="C21" s="312"/>
      <c r="D21" s="313">
        <f t="shared" si="2"/>
        <v>68000</v>
      </c>
      <c r="E21" s="314" t="s">
        <v>902</v>
      </c>
      <c r="F21" s="315" t="e">
        <f t="shared" si="3"/>
        <v>#VALUE!</v>
      </c>
      <c r="J21" s="319">
        <f t="shared" si="0"/>
        <v>68000</v>
      </c>
      <c r="K21" s="305" t="str">
        <f t="shared" si="1"/>
        <v/>
      </c>
    </row>
    <row r="22" spans="1:11" ht="24" customHeight="1">
      <c r="A22" s="310" t="s">
        <v>918</v>
      </c>
      <c r="B22" s="311">
        <v>66540</v>
      </c>
      <c r="C22" s="312">
        <v>0</v>
      </c>
      <c r="D22" s="313">
        <f t="shared" si="2"/>
        <v>66540</v>
      </c>
      <c r="E22" s="314" t="s">
        <v>902</v>
      </c>
      <c r="F22" s="315" t="e">
        <f t="shared" si="3"/>
        <v>#VALUE!</v>
      </c>
      <c r="J22" s="319">
        <f t="shared" si="0"/>
        <v>66540</v>
      </c>
      <c r="K22" s="305" t="str">
        <f t="shared" si="1"/>
        <v/>
      </c>
    </row>
    <row r="23" spans="1:11" ht="24" customHeight="1">
      <c r="A23" s="310" t="s">
        <v>919</v>
      </c>
      <c r="B23" s="311">
        <v>63900</v>
      </c>
      <c r="C23" s="312">
        <v>2400</v>
      </c>
      <c r="D23" s="313">
        <f t="shared" si="2"/>
        <v>66300</v>
      </c>
      <c r="E23" s="314">
        <v>3</v>
      </c>
      <c r="F23" s="315">
        <f t="shared" si="3"/>
        <v>198900</v>
      </c>
      <c r="J23" s="319">
        <f t="shared" si="0"/>
        <v>66300</v>
      </c>
      <c r="K23" s="305">
        <f t="shared" si="1"/>
        <v>198900</v>
      </c>
    </row>
    <row r="24" spans="1:11" ht="27" customHeight="1">
      <c r="A24" s="305"/>
      <c r="C24" s="305"/>
      <c r="D24" s="305"/>
    </row>
    <row r="25" spans="1:11">
      <c r="A25" s="305"/>
      <c r="C25" s="305"/>
      <c r="D25" s="305"/>
    </row>
    <row r="26" spans="1:11">
      <c r="A26" s="305"/>
      <c r="C26" s="305"/>
      <c r="D26" s="305"/>
    </row>
    <row r="27" spans="1:11">
      <c r="A27" s="305"/>
      <c r="C27" s="305"/>
      <c r="D27" s="305"/>
    </row>
    <row r="28" spans="1:11">
      <c r="A28" s="305"/>
      <c r="C28" s="305"/>
      <c r="D28" s="305"/>
    </row>
    <row r="29" spans="1:11">
      <c r="A29" s="305"/>
      <c r="C29" s="305"/>
      <c r="D29" s="305"/>
    </row>
    <row r="30" spans="1:11">
      <c r="A30" s="305"/>
      <c r="C30" s="305"/>
      <c r="D30" s="305"/>
    </row>
    <row r="31" spans="1:11">
      <c r="A31" s="305"/>
      <c r="C31" s="305"/>
      <c r="D31" s="305"/>
    </row>
    <row r="32" spans="1:11">
      <c r="A32" s="305"/>
      <c r="C32" s="305"/>
      <c r="D32" s="305"/>
    </row>
    <row r="33" spans="1:4">
      <c r="A33" s="305"/>
      <c r="C33" s="305"/>
      <c r="D33" s="305"/>
    </row>
    <row r="34" spans="1:4">
      <c r="A34" s="305"/>
      <c r="C34" s="305"/>
      <c r="D34" s="305"/>
    </row>
    <row r="35" spans="1:4">
      <c r="A35" s="305"/>
      <c r="C35" s="305"/>
      <c r="D35" s="305"/>
    </row>
    <row r="36" spans="1:4">
      <c r="A36" s="305"/>
      <c r="C36" s="305"/>
      <c r="D36" s="305"/>
    </row>
    <row r="37" spans="1:4">
      <c r="A37" s="305"/>
      <c r="C37" s="305"/>
      <c r="D37" s="305"/>
    </row>
    <row r="38" spans="1:4">
      <c r="A38" s="305"/>
      <c r="C38" s="305"/>
      <c r="D38" s="305"/>
    </row>
    <row r="39" spans="1:4">
      <c r="A39" s="305"/>
      <c r="C39" s="305"/>
      <c r="D39" s="305"/>
    </row>
    <row r="40" spans="1:4">
      <c r="A40" s="305"/>
      <c r="C40" s="305"/>
      <c r="D40" s="305"/>
    </row>
    <row r="41" spans="1:4">
      <c r="A41" s="305"/>
      <c r="C41" s="305"/>
      <c r="D41" s="305"/>
    </row>
    <row r="42" spans="1:4">
      <c r="A42" s="305"/>
      <c r="C42" s="305"/>
      <c r="D42" s="305"/>
    </row>
    <row r="43" spans="1:4">
      <c r="A43" s="305"/>
      <c r="C43" s="305"/>
      <c r="D43" s="305"/>
    </row>
    <row r="44" spans="1:4">
      <c r="A44" s="305"/>
      <c r="C44" s="305"/>
      <c r="D44" s="305"/>
    </row>
    <row r="45" spans="1:4">
      <c r="A45" s="305"/>
      <c r="C45" s="305"/>
      <c r="D45" s="305"/>
    </row>
    <row r="46" spans="1:4">
      <c r="A46" s="305"/>
      <c r="C46" s="305"/>
      <c r="D46" s="305"/>
    </row>
    <row r="47" spans="1:4">
      <c r="A47" s="305"/>
      <c r="C47" s="305"/>
      <c r="D47" s="305"/>
    </row>
    <row r="48" spans="1:4">
      <c r="A48" s="305"/>
      <c r="C48" s="305"/>
      <c r="D48" s="305"/>
    </row>
    <row r="49" spans="1:4">
      <c r="A49" s="305"/>
      <c r="C49" s="305"/>
      <c r="D49" s="305"/>
    </row>
    <row r="50" spans="1:4">
      <c r="A50" s="305"/>
      <c r="C50" s="305"/>
      <c r="D50" s="305"/>
    </row>
    <row r="51" spans="1:4">
      <c r="A51" s="305"/>
      <c r="C51" s="305"/>
      <c r="D51" s="305"/>
    </row>
    <row r="52" spans="1:4">
      <c r="A52" s="305"/>
      <c r="C52" s="305"/>
      <c r="D52" s="305"/>
    </row>
    <row r="53" spans="1:4">
      <c r="A53" s="305"/>
      <c r="C53" s="305"/>
      <c r="D53" s="305"/>
    </row>
    <row r="54" spans="1:4">
      <c r="A54" s="305"/>
      <c r="C54" s="305"/>
      <c r="D54" s="305"/>
    </row>
    <row r="55" spans="1:4">
      <c r="A55" s="305"/>
      <c r="C55" s="305"/>
      <c r="D55" s="305"/>
    </row>
    <row r="56" spans="1:4">
      <c r="A56" s="305"/>
      <c r="C56" s="305"/>
      <c r="D56" s="305"/>
    </row>
    <row r="57" spans="1:4">
      <c r="A57" s="305"/>
      <c r="C57" s="305"/>
      <c r="D57" s="305"/>
    </row>
    <row r="58" spans="1:4">
      <c r="A58" s="305"/>
      <c r="C58" s="305"/>
      <c r="D58" s="305"/>
    </row>
    <row r="59" spans="1:4">
      <c r="A59" s="305"/>
      <c r="C59" s="305"/>
      <c r="D59" s="305"/>
    </row>
    <row r="60" spans="1:4">
      <c r="A60" s="305"/>
      <c r="C60" s="305"/>
      <c r="D60" s="305"/>
    </row>
    <row r="61" spans="1:4">
      <c r="A61" s="305"/>
      <c r="C61" s="305"/>
      <c r="D61" s="305"/>
    </row>
  </sheetData>
  <mergeCells count="1">
    <mergeCell ref="A1:D3"/>
  </mergeCells>
  <phoneticPr fontId="4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7" tint="0.39997558519241921"/>
  </sheetPr>
  <dimension ref="A2:M19"/>
  <sheetViews>
    <sheetView zoomScaleNormal="100" workbookViewId="0">
      <selection activeCell="W40" sqref="W40"/>
    </sheetView>
  </sheetViews>
  <sheetFormatPr baseColWidth="10" defaultColWidth="9" defaultRowHeight="14"/>
  <cols>
    <col min="1" max="6" width="9" style="280"/>
    <col min="7" max="7" width="11" style="280" customWidth="1"/>
    <col min="8" max="8" width="7.42578125" style="280" customWidth="1"/>
    <col min="9" max="10" width="9" style="280"/>
    <col min="11" max="11" width="9" style="280" customWidth="1"/>
    <col min="12" max="16384" width="9" style="280"/>
  </cols>
  <sheetData>
    <row r="2" spans="1:13">
      <c r="A2" s="278" t="str">
        <f>LOOKUP(B2,VLOOKUP!$B$4:$B$19,VLOOKUP!$A$4:$A$19)</f>
        <v>4반</v>
      </c>
      <c r="B2" s="278" t="s">
        <v>853</v>
      </c>
      <c r="C2" s="279"/>
      <c r="D2" s="279"/>
      <c r="E2" s="279"/>
      <c r="F2" s="279"/>
      <c r="G2" s="279"/>
    </row>
    <row r="3" spans="1:13" ht="17.25" customHeight="1">
      <c r="A3" s="281" t="s">
        <v>825</v>
      </c>
      <c r="B3" s="281" t="s">
        <v>0</v>
      </c>
      <c r="C3" s="281" t="s">
        <v>826</v>
      </c>
      <c r="D3" s="281" t="s">
        <v>827</v>
      </c>
      <c r="E3" s="281" t="s">
        <v>828</v>
      </c>
      <c r="F3" s="281" t="s">
        <v>829</v>
      </c>
      <c r="G3" s="281" t="s">
        <v>830</v>
      </c>
      <c r="H3" s="282"/>
      <c r="I3" s="281" t="s">
        <v>831</v>
      </c>
      <c r="J3" s="281" t="s">
        <v>832</v>
      </c>
      <c r="K3" s="283"/>
    </row>
    <row r="4" spans="1:13" ht="15">
      <c r="A4" s="284" t="s">
        <v>833</v>
      </c>
      <c r="B4" s="284" t="s">
        <v>24</v>
      </c>
      <c r="C4" s="285">
        <v>67</v>
      </c>
      <c r="D4" s="285">
        <v>66</v>
      </c>
      <c r="E4" s="285">
        <v>79</v>
      </c>
      <c r="F4" s="286">
        <f t="shared" ref="F4:F19" si="0">AVERAGE(C4:E4)</f>
        <v>70.666666666666671</v>
      </c>
      <c r="G4" s="285"/>
      <c r="H4" s="287"/>
      <c r="I4" s="288">
        <v>0</v>
      </c>
      <c r="J4" s="288" t="s">
        <v>834</v>
      </c>
      <c r="K4" s="283"/>
    </row>
    <row r="5" spans="1:13" ht="15">
      <c r="A5" s="289" t="s">
        <v>835</v>
      </c>
      <c r="B5" s="289" t="s">
        <v>261</v>
      </c>
      <c r="C5" s="290">
        <v>80</v>
      </c>
      <c r="D5" s="290">
        <v>80</v>
      </c>
      <c r="E5" s="290">
        <v>56</v>
      </c>
      <c r="F5" s="291">
        <f t="shared" si="0"/>
        <v>72</v>
      </c>
      <c r="G5" s="290"/>
      <c r="H5" s="287"/>
      <c r="I5" s="292">
        <v>60</v>
      </c>
      <c r="J5" s="292" t="s">
        <v>836</v>
      </c>
      <c r="K5" s="283"/>
      <c r="L5" s="283"/>
      <c r="M5" s="283"/>
    </row>
    <row r="6" spans="1:13" ht="15">
      <c r="A6" s="284" t="s">
        <v>837</v>
      </c>
      <c r="B6" s="284" t="s">
        <v>11</v>
      </c>
      <c r="C6" s="285">
        <v>57</v>
      </c>
      <c r="D6" s="285">
        <v>66</v>
      </c>
      <c r="E6" s="285">
        <v>90</v>
      </c>
      <c r="F6" s="286">
        <f t="shared" si="0"/>
        <v>71</v>
      </c>
      <c r="G6" s="285"/>
      <c r="H6" s="287"/>
      <c r="I6" s="288">
        <v>65</v>
      </c>
      <c r="J6" s="288" t="s">
        <v>838</v>
      </c>
      <c r="K6" s="283"/>
      <c r="L6" s="283"/>
      <c r="M6" s="283"/>
    </row>
    <row r="7" spans="1:13" ht="15">
      <c r="A7" s="289" t="s">
        <v>839</v>
      </c>
      <c r="B7" s="289" t="s">
        <v>840</v>
      </c>
      <c r="C7" s="290">
        <v>44</v>
      </c>
      <c r="D7" s="290">
        <v>30</v>
      </c>
      <c r="E7" s="290">
        <v>45</v>
      </c>
      <c r="F7" s="291">
        <f t="shared" si="0"/>
        <v>39.666666666666664</v>
      </c>
      <c r="G7" s="290"/>
      <c r="H7" s="287"/>
      <c r="I7" s="292">
        <v>70</v>
      </c>
      <c r="J7" s="292" t="s">
        <v>841</v>
      </c>
      <c r="K7" s="283"/>
      <c r="L7" s="283"/>
      <c r="M7" s="283"/>
    </row>
    <row r="8" spans="1:13" ht="15">
      <c r="A8" s="284" t="s">
        <v>833</v>
      </c>
      <c r="B8" s="284" t="s">
        <v>842</v>
      </c>
      <c r="C8" s="285">
        <v>100</v>
      </c>
      <c r="D8" s="285">
        <v>100</v>
      </c>
      <c r="E8" s="285">
        <v>90</v>
      </c>
      <c r="F8" s="286">
        <f t="shared" si="0"/>
        <v>96.666666666666671</v>
      </c>
      <c r="G8" s="285"/>
      <c r="H8" s="287"/>
      <c r="I8" s="288">
        <v>75</v>
      </c>
      <c r="J8" s="288" t="s">
        <v>843</v>
      </c>
      <c r="K8" s="283"/>
      <c r="L8" s="283"/>
      <c r="M8" s="283"/>
    </row>
    <row r="9" spans="1:13" ht="15">
      <c r="A9" s="289" t="s">
        <v>835</v>
      </c>
      <c r="B9" s="289" t="s">
        <v>844</v>
      </c>
      <c r="C9" s="290">
        <v>99</v>
      </c>
      <c r="D9" s="290">
        <v>77</v>
      </c>
      <c r="E9" s="290">
        <v>89</v>
      </c>
      <c r="F9" s="291">
        <f t="shared" si="0"/>
        <v>88.333333333333329</v>
      </c>
      <c r="G9" s="290"/>
      <c r="H9" s="287"/>
      <c r="I9" s="292">
        <v>80</v>
      </c>
      <c r="J9" s="292" t="s">
        <v>845</v>
      </c>
      <c r="K9" s="283"/>
      <c r="L9" s="283"/>
      <c r="M9" s="283"/>
    </row>
    <row r="10" spans="1:13" ht="15">
      <c r="A10" s="284" t="s">
        <v>837</v>
      </c>
      <c r="B10" s="284" t="s">
        <v>16</v>
      </c>
      <c r="C10" s="285">
        <v>77</v>
      </c>
      <c r="D10" s="285">
        <v>78</v>
      </c>
      <c r="E10" s="285">
        <v>80</v>
      </c>
      <c r="F10" s="286">
        <f t="shared" si="0"/>
        <v>78.333333333333329</v>
      </c>
      <c r="G10" s="285"/>
      <c r="H10" s="287"/>
      <c r="I10" s="288">
        <v>85</v>
      </c>
      <c r="J10" s="288" t="s">
        <v>846</v>
      </c>
      <c r="K10" s="283"/>
      <c r="L10" s="283"/>
      <c r="M10" s="283"/>
    </row>
    <row r="11" spans="1:13" ht="15">
      <c r="A11" s="289" t="s">
        <v>839</v>
      </c>
      <c r="B11" s="289" t="s">
        <v>847</v>
      </c>
      <c r="C11" s="290">
        <v>74</v>
      </c>
      <c r="D11" s="290">
        <v>88</v>
      </c>
      <c r="E11" s="290">
        <v>76</v>
      </c>
      <c r="F11" s="291">
        <f t="shared" si="0"/>
        <v>79.333333333333329</v>
      </c>
      <c r="G11" s="290"/>
      <c r="H11" s="287"/>
      <c r="I11" s="292">
        <v>90</v>
      </c>
      <c r="J11" s="292" t="s">
        <v>848</v>
      </c>
      <c r="K11" s="283"/>
      <c r="L11" s="283"/>
      <c r="M11" s="283"/>
    </row>
    <row r="12" spans="1:13" ht="15">
      <c r="A12" s="284" t="s">
        <v>833</v>
      </c>
      <c r="B12" s="284" t="s">
        <v>824</v>
      </c>
      <c r="C12" s="285">
        <v>59</v>
      </c>
      <c r="D12" s="285">
        <v>100</v>
      </c>
      <c r="E12" s="285">
        <v>100</v>
      </c>
      <c r="F12" s="286">
        <f t="shared" si="0"/>
        <v>86.333333333333329</v>
      </c>
      <c r="G12" s="285"/>
      <c r="H12" s="287"/>
      <c r="I12" s="288">
        <v>95</v>
      </c>
      <c r="J12" s="288" t="s">
        <v>849</v>
      </c>
      <c r="K12" s="283"/>
      <c r="L12" s="283"/>
      <c r="M12" s="283"/>
    </row>
    <row r="13" spans="1:13" ht="15">
      <c r="A13" s="289" t="s">
        <v>835</v>
      </c>
      <c r="B13" s="289" t="s">
        <v>850</v>
      </c>
      <c r="C13" s="290">
        <v>94</v>
      </c>
      <c r="D13" s="290">
        <v>85</v>
      </c>
      <c r="E13" s="290">
        <v>90</v>
      </c>
      <c r="F13" s="291">
        <f t="shared" si="0"/>
        <v>89.666666666666671</v>
      </c>
      <c r="G13" s="290"/>
      <c r="H13" s="287"/>
      <c r="I13" s="287"/>
      <c r="J13" s="287"/>
      <c r="K13" s="283"/>
      <c r="L13" s="283"/>
      <c r="M13" s="283"/>
    </row>
    <row r="14" spans="1:13" ht="15">
      <c r="A14" s="284" t="s">
        <v>837</v>
      </c>
      <c r="B14" s="284" t="s">
        <v>851</v>
      </c>
      <c r="C14" s="285">
        <v>85</v>
      </c>
      <c r="D14" s="285">
        <v>90</v>
      </c>
      <c r="E14" s="285">
        <v>80</v>
      </c>
      <c r="F14" s="286">
        <f t="shared" si="0"/>
        <v>85</v>
      </c>
      <c r="G14" s="285"/>
      <c r="H14" s="287"/>
      <c r="I14" s="287"/>
      <c r="J14" s="287"/>
      <c r="K14" s="283"/>
      <c r="L14" s="283"/>
      <c r="M14" s="283"/>
    </row>
    <row r="15" spans="1:13" ht="15">
      <c r="A15" s="289" t="s">
        <v>839</v>
      </c>
      <c r="B15" s="289" t="s">
        <v>852</v>
      </c>
      <c r="C15" s="290">
        <v>92</v>
      </c>
      <c r="D15" s="290">
        <v>90</v>
      </c>
      <c r="E15" s="290">
        <v>77</v>
      </c>
      <c r="F15" s="291">
        <f t="shared" si="0"/>
        <v>86.333333333333329</v>
      </c>
      <c r="G15" s="290"/>
      <c r="H15" s="287"/>
      <c r="I15" s="287"/>
      <c r="J15" s="287"/>
      <c r="K15" s="283"/>
      <c r="L15" s="283"/>
      <c r="M15" s="283"/>
    </row>
    <row r="16" spans="1:13" ht="15">
      <c r="A16" s="284" t="s">
        <v>833</v>
      </c>
      <c r="B16" s="284" t="s">
        <v>853</v>
      </c>
      <c r="C16" s="285">
        <v>95</v>
      </c>
      <c r="D16" s="285">
        <v>95</v>
      </c>
      <c r="E16" s="285">
        <v>90</v>
      </c>
      <c r="F16" s="286">
        <f t="shared" si="0"/>
        <v>93.333333333333329</v>
      </c>
      <c r="G16" s="285"/>
      <c r="H16" s="287"/>
      <c r="I16" s="287"/>
      <c r="J16" s="287"/>
      <c r="K16" s="283"/>
      <c r="L16" s="283"/>
      <c r="M16" s="283"/>
    </row>
    <row r="17" spans="1:13" ht="15">
      <c r="A17" s="289" t="s">
        <v>835</v>
      </c>
      <c r="B17" s="289" t="s">
        <v>854</v>
      </c>
      <c r="C17" s="290">
        <v>65</v>
      </c>
      <c r="D17" s="290">
        <v>60</v>
      </c>
      <c r="E17" s="290">
        <v>66</v>
      </c>
      <c r="F17" s="291">
        <f t="shared" si="0"/>
        <v>63.666666666666664</v>
      </c>
      <c r="G17" s="290"/>
      <c r="H17" s="287"/>
      <c r="I17" s="287"/>
      <c r="J17" s="287"/>
      <c r="K17" s="283"/>
      <c r="L17" s="283"/>
      <c r="M17" s="283"/>
    </row>
    <row r="18" spans="1:13" ht="15">
      <c r="A18" s="284" t="s">
        <v>837</v>
      </c>
      <c r="B18" s="284" t="s">
        <v>855</v>
      </c>
      <c r="C18" s="285">
        <v>80</v>
      </c>
      <c r="D18" s="285">
        <v>75</v>
      </c>
      <c r="E18" s="285">
        <v>75</v>
      </c>
      <c r="F18" s="286">
        <f t="shared" si="0"/>
        <v>76.666666666666671</v>
      </c>
      <c r="G18" s="285"/>
      <c r="H18" s="287"/>
      <c r="I18" s="287"/>
      <c r="J18" s="287"/>
      <c r="K18" s="283"/>
      <c r="L18" s="283"/>
      <c r="M18" s="283"/>
    </row>
    <row r="19" spans="1:13" ht="15">
      <c r="A19" s="289" t="s">
        <v>839</v>
      </c>
      <c r="B19" s="289" t="s">
        <v>28</v>
      </c>
      <c r="C19" s="290">
        <v>47</v>
      </c>
      <c r="D19" s="290">
        <v>55</v>
      </c>
      <c r="E19" s="290">
        <v>60</v>
      </c>
      <c r="F19" s="291">
        <f t="shared" si="0"/>
        <v>54</v>
      </c>
      <c r="G19" s="290"/>
      <c r="H19" s="287"/>
      <c r="I19" s="287"/>
      <c r="J19" s="287"/>
      <c r="K19" s="283"/>
      <c r="L19" s="283"/>
      <c r="M19" s="283"/>
    </row>
  </sheetData>
  <phoneticPr fontId="4" type="noConversion"/>
  <dataValidations count="1">
    <dataValidation type="list" allowBlank="1" showInputMessage="1" showErrorMessage="1" sqref="B2" xr:uid="{00000000-0002-0000-1300-000000000000}">
      <formula1>$B$4:$B$19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AB31"/>
  <sheetViews>
    <sheetView zoomScaleNormal="100" workbookViewId="0">
      <selection activeCell="W12" sqref="W12"/>
    </sheetView>
  </sheetViews>
  <sheetFormatPr baseColWidth="10" defaultColWidth="10" defaultRowHeight="14"/>
  <cols>
    <col min="1" max="1" width="3.42578125" style="320" customWidth="1"/>
    <col min="2" max="2" width="5.28515625" style="320" customWidth="1"/>
    <col min="3" max="3" width="8" style="320" customWidth="1"/>
    <col min="4" max="4" width="16.28515625" style="320" customWidth="1"/>
    <col min="5" max="5" width="6.140625" style="320" customWidth="1"/>
    <col min="6" max="6" width="6.42578125" style="320" customWidth="1"/>
    <col min="7" max="7" width="14.42578125" style="320" bestFit="1" customWidth="1"/>
    <col min="8" max="16" width="2" style="324" customWidth="1"/>
    <col min="17" max="17" width="11" style="320" customWidth="1"/>
    <col min="18" max="18" width="9.85546875" style="320" customWidth="1"/>
    <col min="19" max="25" width="10" style="320"/>
    <col min="26" max="28" width="10.5703125" style="320" bestFit="1" customWidth="1"/>
    <col min="29" max="16384" width="10" style="320"/>
  </cols>
  <sheetData>
    <row r="2" spans="2:28" ht="26">
      <c r="B2" s="394" t="s">
        <v>922</v>
      </c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V2" s="321"/>
      <c r="W2" s="322"/>
      <c r="X2" s="323"/>
    </row>
    <row r="3" spans="2:28" ht="23.25" customHeight="1">
      <c r="V3" s="321"/>
      <c r="W3" s="322"/>
      <c r="X3" s="323"/>
    </row>
    <row r="4" spans="2:28" ht="23.25" customHeight="1">
      <c r="Z4" s="321"/>
      <c r="AA4" s="322"/>
      <c r="AB4" s="323"/>
    </row>
    <row r="5" spans="2:28" ht="25.5" customHeight="1">
      <c r="B5" s="395" t="s">
        <v>923</v>
      </c>
      <c r="C5" s="395"/>
      <c r="D5" s="325" t="s">
        <v>924</v>
      </c>
      <c r="Z5" s="321"/>
      <c r="AA5" s="322"/>
      <c r="AB5" s="323"/>
    </row>
    <row r="6" spans="2:28" ht="25.5" customHeight="1">
      <c r="B6" s="396" t="s">
        <v>925</v>
      </c>
      <c r="C6" s="396"/>
      <c r="D6" s="326">
        <v>38607</v>
      </c>
      <c r="S6" s="324" t="s">
        <v>926</v>
      </c>
      <c r="T6" s="324" t="s">
        <v>927</v>
      </c>
      <c r="U6" s="324" t="s">
        <v>928</v>
      </c>
      <c r="Z6" s="321"/>
      <c r="AA6" s="322"/>
      <c r="AB6" s="323"/>
    </row>
    <row r="7" spans="2:28" ht="25.5" customHeight="1">
      <c r="B7" s="396" t="s">
        <v>929</v>
      </c>
      <c r="C7" s="396"/>
      <c r="D7" s="326">
        <v>38610</v>
      </c>
      <c r="S7" s="324" t="s">
        <v>930</v>
      </c>
      <c r="T7" s="324">
        <v>17000</v>
      </c>
      <c r="U7" s="324" t="s">
        <v>931</v>
      </c>
      <c r="Z7" s="321"/>
      <c r="AA7" s="322"/>
      <c r="AB7" s="323"/>
    </row>
    <row r="8" spans="2:28" ht="25.5" customHeight="1">
      <c r="B8" s="396" t="s">
        <v>932</v>
      </c>
      <c r="C8" s="396"/>
      <c r="D8" s="327"/>
      <c r="S8" s="324" t="s">
        <v>933</v>
      </c>
      <c r="T8" s="324">
        <v>46500</v>
      </c>
      <c r="U8" s="324" t="s">
        <v>934</v>
      </c>
      <c r="Z8" s="321"/>
      <c r="AA8" s="322"/>
      <c r="AB8" s="323"/>
    </row>
    <row r="9" spans="2:28" ht="19.5" customHeight="1">
      <c r="S9" s="324" t="s">
        <v>935</v>
      </c>
      <c r="T9" s="324">
        <v>52500</v>
      </c>
      <c r="U9" s="324" t="s">
        <v>934</v>
      </c>
      <c r="Z9" s="321"/>
      <c r="AA9" s="322"/>
      <c r="AB9" s="323"/>
    </row>
    <row r="10" spans="2:28" ht="16.5" customHeight="1">
      <c r="E10" s="320" t="s">
        <v>936</v>
      </c>
      <c r="H10" s="324">
        <f>COLUMN()-7</f>
        <v>1</v>
      </c>
      <c r="I10" s="324">
        <f t="shared" ref="I10:P10" si="0">COLUMN()-7</f>
        <v>2</v>
      </c>
      <c r="J10" s="324">
        <f t="shared" si="0"/>
        <v>3</v>
      </c>
      <c r="K10" s="324">
        <f t="shared" si="0"/>
        <v>4</v>
      </c>
      <c r="L10" s="324">
        <f t="shared" si="0"/>
        <v>5</v>
      </c>
      <c r="M10" s="324">
        <f t="shared" si="0"/>
        <v>6</v>
      </c>
      <c r="N10" s="324">
        <f t="shared" si="0"/>
        <v>7</v>
      </c>
      <c r="O10" s="324">
        <f t="shared" si="0"/>
        <v>8</v>
      </c>
      <c r="P10" s="324">
        <f t="shared" si="0"/>
        <v>9</v>
      </c>
      <c r="S10" s="324" t="s">
        <v>937</v>
      </c>
      <c r="T10" s="324">
        <v>900</v>
      </c>
      <c r="U10" s="324" t="s">
        <v>938</v>
      </c>
      <c r="Z10" s="321"/>
      <c r="AA10" s="322"/>
      <c r="AB10" s="323"/>
    </row>
    <row r="11" spans="2:28" ht="23.25" customHeight="1">
      <c r="B11" s="328" t="s">
        <v>760</v>
      </c>
      <c r="C11" s="388" t="s">
        <v>939</v>
      </c>
      <c r="D11" s="388"/>
      <c r="E11" s="389" t="s">
        <v>940</v>
      </c>
      <c r="F11" s="390"/>
      <c r="G11" s="328" t="s">
        <v>941</v>
      </c>
      <c r="H11" s="391" t="s">
        <v>942</v>
      </c>
      <c r="I11" s="392"/>
      <c r="J11" s="392"/>
      <c r="K11" s="392"/>
      <c r="L11" s="392"/>
      <c r="M11" s="392"/>
      <c r="N11" s="392"/>
      <c r="O11" s="392"/>
      <c r="P11" s="393"/>
      <c r="Q11" s="328" t="s">
        <v>943</v>
      </c>
      <c r="S11" s="324" t="s">
        <v>944</v>
      </c>
      <c r="T11" s="324">
        <v>6900</v>
      </c>
      <c r="U11" s="324" t="s">
        <v>945</v>
      </c>
      <c r="Z11" s="321"/>
      <c r="AA11" s="322"/>
      <c r="AB11" s="323"/>
    </row>
    <row r="12" spans="2:28" ht="21" customHeight="1">
      <c r="B12" s="329">
        <f>ROW()-11</f>
        <v>1</v>
      </c>
      <c r="C12" s="387" t="s">
        <v>946</v>
      </c>
      <c r="D12" s="387"/>
      <c r="E12" s="330">
        <v>15</v>
      </c>
      <c r="F12" s="331" t="str">
        <f>IF(ISBLANK(C12),"",VLOOKUP(C12,$S$7:$U$17,3,0))</f>
        <v>BOX</v>
      </c>
      <c r="G12" s="329">
        <f>IF(ISBLANK(C12),"",VLOOKUP(C12,$S$7:$U$17,2,0))</f>
        <v>17000</v>
      </c>
      <c r="H12" s="332" t="str">
        <f>MID($R$12,COLUMN()-7,1)</f>
        <v xml:space="preserve"> </v>
      </c>
      <c r="I12" s="332" t="str">
        <f t="shared" ref="I12:P12" si="1">MID($R$12,COLUMN()-7,1)</f>
        <v xml:space="preserve"> </v>
      </c>
      <c r="J12" s="332" t="str">
        <f t="shared" si="1"/>
        <v xml:space="preserve"> </v>
      </c>
      <c r="K12" s="332" t="str">
        <f t="shared" si="1"/>
        <v>2</v>
      </c>
      <c r="L12" s="332" t="str">
        <f t="shared" si="1"/>
        <v>5</v>
      </c>
      <c r="M12" s="332" t="str">
        <f t="shared" si="1"/>
        <v>5</v>
      </c>
      <c r="N12" s="332" t="str">
        <f t="shared" si="1"/>
        <v>0</v>
      </c>
      <c r="O12" s="332" t="str">
        <f t="shared" si="1"/>
        <v>0</v>
      </c>
      <c r="P12" s="332" t="str">
        <f t="shared" si="1"/>
        <v>0</v>
      </c>
      <c r="Q12" s="329"/>
      <c r="R12" s="336" t="str">
        <f>TEXT(E12*G12,"?????????")</f>
        <v xml:space="preserve">   255000</v>
      </c>
      <c r="S12" s="324" t="s">
        <v>947</v>
      </c>
      <c r="T12" s="324">
        <v>75000</v>
      </c>
      <c r="U12" s="324" t="s">
        <v>948</v>
      </c>
      <c r="Z12" s="321"/>
      <c r="AA12" s="322"/>
      <c r="AB12" s="323"/>
    </row>
    <row r="13" spans="2:28" ht="21" customHeight="1">
      <c r="B13" s="329">
        <f t="shared" ref="B13:B31" si="2">ROW()-11</f>
        <v>2</v>
      </c>
      <c r="C13" s="387" t="s">
        <v>949</v>
      </c>
      <c r="D13" s="387"/>
      <c r="E13" s="330">
        <v>12</v>
      </c>
      <c r="F13" s="331" t="str">
        <f t="shared" ref="F13:F18" si="3">IF(ISBLANK(C13),"",VLOOKUP(C13,$S$7:$U$17,3,0))</f>
        <v>개</v>
      </c>
      <c r="G13" s="329">
        <f t="shared" ref="G13:G24" si="4">IF(ISBLANK(C13),"",VLOOKUP(C13,$S$7:$U$17,2,0))</f>
        <v>46500</v>
      </c>
      <c r="H13" s="332" t="str">
        <f t="shared" ref="H13:P13" si="5">MID($R$13,COLUMN()-7,1)</f>
        <v xml:space="preserve"> </v>
      </c>
      <c r="I13" s="332" t="str">
        <f t="shared" si="5"/>
        <v xml:space="preserve"> </v>
      </c>
      <c r="J13" s="332" t="str">
        <f t="shared" si="5"/>
        <v xml:space="preserve"> </v>
      </c>
      <c r="K13" s="332" t="str">
        <f t="shared" si="5"/>
        <v>5</v>
      </c>
      <c r="L13" s="332" t="str">
        <f t="shared" si="5"/>
        <v>5</v>
      </c>
      <c r="M13" s="332" t="str">
        <f t="shared" si="5"/>
        <v>8</v>
      </c>
      <c r="N13" s="332" t="str">
        <f t="shared" si="5"/>
        <v>0</v>
      </c>
      <c r="O13" s="332" t="str">
        <f t="shared" si="5"/>
        <v>0</v>
      </c>
      <c r="P13" s="332" t="str">
        <f t="shared" si="5"/>
        <v>0</v>
      </c>
      <c r="Q13" s="329"/>
      <c r="R13" s="336" t="str">
        <f t="shared" ref="R13:R26" si="6">TEXT(E13*G13,"?????????")</f>
        <v xml:space="preserve">   558000</v>
      </c>
      <c r="S13" s="324" t="s">
        <v>950</v>
      </c>
      <c r="T13" s="324">
        <v>4000</v>
      </c>
      <c r="U13" s="324" t="s">
        <v>938</v>
      </c>
      <c r="Z13" s="321"/>
      <c r="AA13" s="322"/>
      <c r="AB13" s="323"/>
    </row>
    <row r="14" spans="2:28" ht="21" customHeight="1">
      <c r="B14" s="329">
        <f t="shared" si="2"/>
        <v>3</v>
      </c>
      <c r="C14" s="387"/>
      <c r="D14" s="387"/>
      <c r="E14" s="330"/>
      <c r="F14" s="331" t="str">
        <f t="shared" si="3"/>
        <v/>
      </c>
      <c r="G14" s="329" t="str">
        <f t="shared" si="4"/>
        <v/>
      </c>
      <c r="H14" s="332" t="str">
        <f t="shared" ref="H14:H15" si="7">MID($R$12,COLUMN()-7,1)</f>
        <v xml:space="preserve"> </v>
      </c>
      <c r="I14" s="332"/>
      <c r="J14" s="334"/>
      <c r="K14" s="335"/>
      <c r="L14" s="332"/>
      <c r="M14" s="334"/>
      <c r="N14" s="335"/>
      <c r="O14" s="332"/>
      <c r="P14" s="334"/>
      <c r="Q14" s="329"/>
      <c r="R14" s="333"/>
      <c r="S14" s="324" t="s">
        <v>951</v>
      </c>
      <c r="T14" s="324">
        <v>290</v>
      </c>
      <c r="U14" s="324" t="s">
        <v>938</v>
      </c>
      <c r="Z14" s="321"/>
      <c r="AA14" s="322"/>
      <c r="AB14" s="323"/>
    </row>
    <row r="15" spans="2:28" ht="21" customHeight="1">
      <c r="B15" s="329">
        <f t="shared" si="2"/>
        <v>4</v>
      </c>
      <c r="C15" s="387"/>
      <c r="D15" s="387"/>
      <c r="E15" s="330"/>
      <c r="F15" s="331" t="str">
        <f t="shared" si="3"/>
        <v/>
      </c>
      <c r="G15" s="329" t="str">
        <f t="shared" si="4"/>
        <v/>
      </c>
      <c r="H15" s="332" t="str">
        <f t="shared" si="7"/>
        <v xml:space="preserve"> </v>
      </c>
      <c r="I15" s="332"/>
      <c r="J15" s="334"/>
      <c r="K15" s="335"/>
      <c r="L15" s="332"/>
      <c r="M15" s="334"/>
      <c r="N15" s="335"/>
      <c r="O15" s="332"/>
      <c r="P15" s="334"/>
      <c r="Q15" s="329"/>
      <c r="R15" s="333"/>
      <c r="S15" s="324" t="s">
        <v>952</v>
      </c>
      <c r="T15" s="324">
        <v>1500</v>
      </c>
      <c r="U15" s="324" t="s">
        <v>938</v>
      </c>
      <c r="Z15" s="321"/>
      <c r="AA15" s="322"/>
      <c r="AB15" s="323"/>
    </row>
    <row r="16" spans="2:28" ht="21" customHeight="1">
      <c r="B16" s="329">
        <f t="shared" si="2"/>
        <v>5</v>
      </c>
      <c r="C16" s="387"/>
      <c r="D16" s="387"/>
      <c r="E16" s="330"/>
      <c r="F16" s="331" t="str">
        <f t="shared" si="3"/>
        <v/>
      </c>
      <c r="G16" s="329" t="str">
        <f t="shared" si="4"/>
        <v/>
      </c>
      <c r="H16" s="332"/>
      <c r="I16" s="332"/>
      <c r="J16" s="334"/>
      <c r="K16" s="335"/>
      <c r="L16" s="332"/>
      <c r="M16" s="334"/>
      <c r="N16" s="335"/>
      <c r="O16" s="332"/>
      <c r="P16" s="334"/>
      <c r="Q16" s="329"/>
      <c r="R16" s="333"/>
      <c r="S16" s="324" t="s">
        <v>953</v>
      </c>
      <c r="T16" s="324">
        <v>4000</v>
      </c>
      <c r="U16" s="324" t="s">
        <v>945</v>
      </c>
      <c r="Z16" s="321"/>
      <c r="AA16" s="322"/>
      <c r="AB16" s="323"/>
    </row>
    <row r="17" spans="2:28" ht="21" customHeight="1">
      <c r="B17" s="329">
        <f t="shared" si="2"/>
        <v>6</v>
      </c>
      <c r="C17" s="387"/>
      <c r="D17" s="387"/>
      <c r="E17" s="330"/>
      <c r="F17" s="331" t="str">
        <f t="shared" si="3"/>
        <v/>
      </c>
      <c r="G17" s="329" t="str">
        <f t="shared" si="4"/>
        <v/>
      </c>
      <c r="H17" s="332"/>
      <c r="I17" s="332"/>
      <c r="J17" s="334"/>
      <c r="K17" s="335"/>
      <c r="L17" s="332"/>
      <c r="M17" s="334"/>
      <c r="N17" s="335"/>
      <c r="O17" s="332"/>
      <c r="P17" s="334"/>
      <c r="Q17" s="329"/>
      <c r="R17" s="333"/>
      <c r="S17" s="324" t="s">
        <v>954</v>
      </c>
      <c r="T17" s="324">
        <v>10500</v>
      </c>
      <c r="U17" s="324" t="s">
        <v>955</v>
      </c>
      <c r="Z17" s="321"/>
      <c r="AA17" s="322"/>
      <c r="AB17" s="323"/>
    </row>
    <row r="18" spans="2:28" ht="21" customHeight="1">
      <c r="B18" s="329">
        <f t="shared" si="2"/>
        <v>7</v>
      </c>
      <c r="C18" s="387"/>
      <c r="D18" s="387"/>
      <c r="E18" s="330"/>
      <c r="F18" s="331" t="str">
        <f t="shared" si="3"/>
        <v/>
      </c>
      <c r="G18" s="329" t="str">
        <f t="shared" si="4"/>
        <v/>
      </c>
      <c r="H18" s="332"/>
      <c r="I18" s="332"/>
      <c r="J18" s="334"/>
      <c r="K18" s="335"/>
      <c r="L18" s="332"/>
      <c r="M18" s="334"/>
      <c r="N18" s="335"/>
      <c r="O18" s="332"/>
      <c r="P18" s="334"/>
      <c r="Q18" s="329"/>
      <c r="R18" s="333"/>
      <c r="Z18" s="321"/>
      <c r="AA18" s="322"/>
      <c r="AB18" s="323"/>
    </row>
    <row r="19" spans="2:28" ht="21" customHeight="1">
      <c r="B19" s="329">
        <f t="shared" si="2"/>
        <v>8</v>
      </c>
      <c r="C19" s="387"/>
      <c r="D19" s="387"/>
      <c r="E19" s="330"/>
      <c r="F19" s="331"/>
      <c r="G19" s="329" t="str">
        <f t="shared" si="4"/>
        <v/>
      </c>
      <c r="H19" s="332"/>
      <c r="I19" s="332"/>
      <c r="J19" s="334"/>
      <c r="K19" s="335"/>
      <c r="L19" s="332"/>
      <c r="M19" s="334"/>
      <c r="N19" s="335"/>
      <c r="O19" s="332"/>
      <c r="P19" s="334"/>
      <c r="Q19" s="329"/>
      <c r="R19" s="333"/>
      <c r="Z19" s="321"/>
      <c r="AA19" s="322"/>
      <c r="AB19" s="323"/>
    </row>
    <row r="20" spans="2:28" ht="21" customHeight="1">
      <c r="B20" s="329">
        <f t="shared" si="2"/>
        <v>9</v>
      </c>
      <c r="C20" s="387"/>
      <c r="D20" s="387"/>
      <c r="E20" s="330"/>
      <c r="F20" s="331"/>
      <c r="G20" s="329" t="str">
        <f t="shared" si="4"/>
        <v/>
      </c>
      <c r="H20" s="332"/>
      <c r="I20" s="332"/>
      <c r="J20" s="334"/>
      <c r="K20" s="335"/>
      <c r="L20" s="332"/>
      <c r="M20" s="334"/>
      <c r="N20" s="335"/>
      <c r="O20" s="332"/>
      <c r="P20" s="334"/>
      <c r="Q20" s="329"/>
      <c r="R20" s="333"/>
      <c r="Z20" s="321"/>
      <c r="AA20" s="322"/>
      <c r="AB20" s="323"/>
    </row>
    <row r="21" spans="2:28" ht="21" customHeight="1">
      <c r="B21" s="329">
        <f t="shared" si="2"/>
        <v>10</v>
      </c>
      <c r="C21" s="387"/>
      <c r="D21" s="387"/>
      <c r="E21" s="330"/>
      <c r="F21" s="331"/>
      <c r="G21" s="329" t="str">
        <f t="shared" si="4"/>
        <v/>
      </c>
      <c r="H21" s="332"/>
      <c r="I21" s="332"/>
      <c r="J21" s="334"/>
      <c r="K21" s="335"/>
      <c r="L21" s="332"/>
      <c r="M21" s="334"/>
      <c r="N21" s="335"/>
      <c r="O21" s="332"/>
      <c r="P21" s="334"/>
      <c r="Q21" s="329"/>
      <c r="R21" s="333"/>
      <c r="Z21" s="321"/>
      <c r="AA21" s="322"/>
      <c r="AB21" s="323"/>
    </row>
    <row r="22" spans="2:28" ht="21" customHeight="1">
      <c r="B22" s="329">
        <f t="shared" si="2"/>
        <v>11</v>
      </c>
      <c r="C22" s="387"/>
      <c r="D22" s="387"/>
      <c r="E22" s="330"/>
      <c r="F22" s="331"/>
      <c r="G22" s="329" t="str">
        <f t="shared" si="4"/>
        <v/>
      </c>
      <c r="H22" s="332"/>
      <c r="I22" s="332"/>
      <c r="J22" s="334"/>
      <c r="K22" s="335"/>
      <c r="L22" s="332"/>
      <c r="M22" s="334"/>
      <c r="N22" s="335"/>
      <c r="O22" s="332"/>
      <c r="P22" s="334"/>
      <c r="Q22" s="329"/>
      <c r="R22" s="333"/>
    </row>
    <row r="23" spans="2:28" ht="21" customHeight="1">
      <c r="B23" s="329">
        <f t="shared" si="2"/>
        <v>12</v>
      </c>
      <c r="C23" s="387"/>
      <c r="D23" s="387"/>
      <c r="E23" s="330"/>
      <c r="F23" s="331"/>
      <c r="G23" s="329" t="str">
        <f t="shared" si="4"/>
        <v/>
      </c>
      <c r="H23" s="332"/>
      <c r="I23" s="332"/>
      <c r="J23" s="334"/>
      <c r="K23" s="335"/>
      <c r="L23" s="332"/>
      <c r="M23" s="334"/>
      <c r="N23" s="335"/>
      <c r="O23" s="332"/>
      <c r="P23" s="334"/>
      <c r="Q23" s="329"/>
      <c r="R23" s="333"/>
    </row>
    <row r="24" spans="2:28" ht="21" customHeight="1">
      <c r="B24" s="329">
        <f t="shared" si="2"/>
        <v>13</v>
      </c>
      <c r="C24" s="387"/>
      <c r="D24" s="387"/>
      <c r="E24" s="330"/>
      <c r="F24" s="331"/>
      <c r="G24" s="329" t="str">
        <f t="shared" si="4"/>
        <v/>
      </c>
      <c r="H24" s="332"/>
      <c r="I24" s="332"/>
      <c r="J24" s="334"/>
      <c r="K24" s="335"/>
      <c r="L24" s="332"/>
      <c r="M24" s="334"/>
      <c r="N24" s="335"/>
      <c r="O24" s="332"/>
      <c r="P24" s="334"/>
      <c r="Q24" s="329"/>
      <c r="R24" s="333"/>
    </row>
    <row r="25" spans="2:28" ht="21" customHeight="1">
      <c r="B25" s="329">
        <f t="shared" si="2"/>
        <v>14</v>
      </c>
      <c r="C25" s="387"/>
      <c r="D25" s="387"/>
      <c r="E25" s="330"/>
      <c r="F25" s="331"/>
      <c r="G25" s="329"/>
      <c r="H25" s="332"/>
      <c r="I25" s="332"/>
      <c r="J25" s="334"/>
      <c r="K25" s="335"/>
      <c r="L25" s="332"/>
      <c r="M25" s="334"/>
      <c r="N25" s="335"/>
      <c r="O25" s="332"/>
      <c r="P25" s="334"/>
      <c r="Q25" s="329"/>
      <c r="R25" s="320" t="str">
        <f t="shared" si="6"/>
        <v xml:space="preserve">         </v>
      </c>
    </row>
    <row r="26" spans="2:28" ht="21" customHeight="1">
      <c r="B26" s="329">
        <f t="shared" si="2"/>
        <v>15</v>
      </c>
      <c r="C26" s="387"/>
      <c r="D26" s="387"/>
      <c r="E26" s="330"/>
      <c r="F26" s="331"/>
      <c r="G26" s="329"/>
      <c r="H26" s="332"/>
      <c r="I26" s="332"/>
      <c r="J26" s="334"/>
      <c r="K26" s="335"/>
      <c r="L26" s="332"/>
      <c r="M26" s="334"/>
      <c r="N26" s="335"/>
      <c r="O26" s="332"/>
      <c r="P26" s="334"/>
      <c r="Q26" s="329"/>
      <c r="R26" s="320" t="str">
        <f t="shared" si="6"/>
        <v xml:space="preserve">         </v>
      </c>
    </row>
    <row r="27" spans="2:28" ht="21" customHeight="1">
      <c r="B27" s="329">
        <f t="shared" si="2"/>
        <v>16</v>
      </c>
      <c r="C27" s="387"/>
      <c r="D27" s="387"/>
      <c r="E27" s="330"/>
      <c r="F27" s="331"/>
      <c r="G27" s="329"/>
      <c r="H27" s="332"/>
      <c r="I27" s="332"/>
      <c r="J27" s="334"/>
      <c r="K27" s="335"/>
      <c r="L27" s="332"/>
      <c r="M27" s="334"/>
      <c r="N27" s="335"/>
      <c r="O27" s="332"/>
      <c r="P27" s="334"/>
      <c r="Q27" s="329"/>
    </row>
    <row r="28" spans="2:28" ht="21" customHeight="1">
      <c r="B28" s="329">
        <f t="shared" si="2"/>
        <v>17</v>
      </c>
      <c r="C28" s="387"/>
      <c r="D28" s="387"/>
      <c r="E28" s="330"/>
      <c r="F28" s="331"/>
      <c r="G28" s="329"/>
      <c r="H28" s="332"/>
      <c r="I28" s="332"/>
      <c r="J28" s="334"/>
      <c r="K28" s="335"/>
      <c r="L28" s="332"/>
      <c r="M28" s="334"/>
      <c r="N28" s="335"/>
      <c r="O28" s="332"/>
      <c r="P28" s="334"/>
      <c r="Q28" s="329"/>
    </row>
    <row r="29" spans="2:28" ht="21" customHeight="1">
      <c r="B29" s="329">
        <f t="shared" si="2"/>
        <v>18</v>
      </c>
      <c r="C29" s="387"/>
      <c r="D29" s="387"/>
      <c r="E29" s="330"/>
      <c r="F29" s="331"/>
      <c r="G29" s="329"/>
      <c r="H29" s="332"/>
      <c r="I29" s="332"/>
      <c r="J29" s="334"/>
      <c r="K29" s="335"/>
      <c r="L29" s="332"/>
      <c r="M29" s="334"/>
      <c r="N29" s="335"/>
      <c r="O29" s="332"/>
      <c r="P29" s="334"/>
      <c r="Q29" s="329"/>
    </row>
    <row r="30" spans="2:28" ht="21" customHeight="1">
      <c r="B30" s="329">
        <f t="shared" si="2"/>
        <v>19</v>
      </c>
      <c r="C30" s="387"/>
      <c r="D30" s="387"/>
      <c r="E30" s="330"/>
      <c r="F30" s="331"/>
      <c r="G30" s="329"/>
      <c r="H30" s="332"/>
      <c r="I30" s="332"/>
      <c r="J30" s="334"/>
      <c r="K30" s="335"/>
      <c r="L30" s="332"/>
      <c r="M30" s="334"/>
      <c r="N30" s="335"/>
      <c r="O30" s="332"/>
      <c r="P30" s="334"/>
      <c r="Q30" s="329"/>
    </row>
    <row r="31" spans="2:28" ht="21" customHeight="1">
      <c r="B31" s="329">
        <f t="shared" si="2"/>
        <v>20</v>
      </c>
      <c r="C31" s="387"/>
      <c r="D31" s="387"/>
      <c r="E31" s="330"/>
      <c r="F31" s="331"/>
      <c r="G31" s="329"/>
      <c r="H31" s="332"/>
      <c r="I31" s="332"/>
      <c r="J31" s="334"/>
      <c r="K31" s="335"/>
      <c r="L31" s="332"/>
      <c r="M31" s="334"/>
      <c r="N31" s="335"/>
      <c r="O31" s="332"/>
      <c r="P31" s="334"/>
      <c r="Q31" s="329"/>
    </row>
  </sheetData>
  <mergeCells count="28">
    <mergeCell ref="C11:D11"/>
    <mergeCell ref="E11:F11"/>
    <mergeCell ref="H11:P11"/>
    <mergeCell ref="B2:Q2"/>
    <mergeCell ref="B5:C5"/>
    <mergeCell ref="B6:C6"/>
    <mergeCell ref="B7:C7"/>
    <mergeCell ref="B8:C8"/>
    <mergeCell ref="C23:D23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30:D30"/>
    <mergeCell ref="C31:D31"/>
    <mergeCell ref="C24:D24"/>
    <mergeCell ref="C25:D25"/>
    <mergeCell ref="C26:D26"/>
    <mergeCell ref="C27:D27"/>
    <mergeCell ref="C28:D28"/>
    <mergeCell ref="C29:D29"/>
  </mergeCells>
  <phoneticPr fontId="4" type="noConversion"/>
  <conditionalFormatting sqref="R12:R26">
    <cfRule type="expression" dxfId="1" priority="1" stopIfTrue="1">
      <formula>ISERROR(R12)</formula>
    </cfRule>
  </conditionalFormatting>
  <conditionalFormatting sqref="E11:Q11">
    <cfRule type="cellIs" dxfId="0" priority="2" stopIfTrue="1" operator="equal">
      <formula>0</formula>
    </cfRule>
  </conditionalFormatting>
  <pageMargins left="0.49" right="0.38" top="1" bottom="1" header="0.5" footer="0.5"/>
  <pageSetup paperSize="9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J28"/>
  <sheetViews>
    <sheetView zoomScale="190" zoomScaleNormal="190" workbookViewId="0">
      <selection activeCell="F6" sqref="F6"/>
    </sheetView>
  </sheetViews>
  <sheetFormatPr baseColWidth="10" defaultColWidth="9" defaultRowHeight="14"/>
  <cols>
    <col min="1" max="4" width="9" style="250"/>
    <col min="5" max="5" width="13" style="250" customWidth="1"/>
    <col min="6" max="7" width="9" style="250"/>
    <col min="8" max="8" width="11.28515625" style="250" customWidth="1"/>
    <col min="9" max="9" width="11.7109375" style="250" customWidth="1"/>
    <col min="10" max="12" width="9" style="250" customWidth="1"/>
    <col min="13" max="16384" width="9" style="250"/>
  </cols>
  <sheetData>
    <row r="1" spans="1:10" s="248" customFormat="1" ht="19">
      <c r="A1" s="397" t="s">
        <v>759</v>
      </c>
      <c r="B1" s="397"/>
      <c r="C1" s="397"/>
      <c r="D1" s="397"/>
      <c r="E1" s="397"/>
      <c r="F1" s="397"/>
      <c r="G1" s="397"/>
      <c r="H1" s="397"/>
    </row>
    <row r="2" spans="1:10" s="248" customFormat="1" ht="12" customHeight="1" thickBot="1">
      <c r="A2" s="249"/>
      <c r="B2" s="249"/>
      <c r="C2" s="249"/>
      <c r="D2" s="249"/>
      <c r="E2" s="249"/>
      <c r="F2" s="249"/>
      <c r="G2" s="249"/>
      <c r="H2" s="250"/>
    </row>
    <row r="3" spans="1:10" ht="16" thickBot="1">
      <c r="A3" s="251" t="s">
        <v>760</v>
      </c>
      <c r="B3" s="252" t="s">
        <v>761</v>
      </c>
      <c r="C3" s="253" t="s">
        <v>762</v>
      </c>
      <c r="D3" s="253" t="s">
        <v>763</v>
      </c>
      <c r="E3" s="253" t="s">
        <v>764</v>
      </c>
      <c r="F3" s="253" t="s">
        <v>765</v>
      </c>
      <c r="G3" s="254" t="s">
        <v>766</v>
      </c>
      <c r="H3" s="255" t="s">
        <v>767</v>
      </c>
      <c r="I3" s="256" t="s">
        <v>768</v>
      </c>
    </row>
    <row r="4" spans="1:10" ht="16" thickTop="1">
      <c r="A4" s="257">
        <v>1</v>
      </c>
      <c r="B4" s="258" t="s">
        <v>769</v>
      </c>
      <c r="C4" s="259">
        <v>95</v>
      </c>
      <c r="D4" s="260" t="s">
        <v>191</v>
      </c>
      <c r="E4" s="260" t="s">
        <v>331</v>
      </c>
      <c r="F4" s="261"/>
      <c r="G4" s="262"/>
      <c r="H4" s="263"/>
      <c r="I4" s="264"/>
    </row>
    <row r="5" spans="1:10" ht="15">
      <c r="A5" s="265">
        <v>2</v>
      </c>
      <c r="B5" s="266" t="s">
        <v>770</v>
      </c>
      <c r="C5" s="267">
        <v>70</v>
      </c>
      <c r="D5" s="268" t="s">
        <v>801</v>
      </c>
      <c r="E5" s="268" t="s">
        <v>772</v>
      </c>
      <c r="F5" s="261"/>
      <c r="G5" s="262"/>
      <c r="H5" s="263"/>
      <c r="I5" s="264"/>
    </row>
    <row r="6" spans="1:10" ht="15">
      <c r="A6" s="265">
        <v>3</v>
      </c>
      <c r="B6" s="266" t="s">
        <v>773</v>
      </c>
      <c r="C6" s="267">
        <v>85</v>
      </c>
      <c r="D6" s="268" t="s">
        <v>774</v>
      </c>
      <c r="E6" s="268" t="s">
        <v>775</v>
      </c>
      <c r="F6" s="261"/>
      <c r="G6" s="262"/>
      <c r="H6" s="263"/>
      <c r="I6" s="264"/>
    </row>
    <row r="7" spans="1:10" ht="15">
      <c r="A7" s="265">
        <v>4</v>
      </c>
      <c r="B7" s="266" t="s">
        <v>776</v>
      </c>
      <c r="C7" s="267">
        <v>64</v>
      </c>
      <c r="D7" s="268" t="s">
        <v>771</v>
      </c>
      <c r="E7" s="268" t="s">
        <v>775</v>
      </c>
      <c r="F7" s="261"/>
      <c r="G7" s="262"/>
      <c r="H7" s="263"/>
      <c r="I7" s="264"/>
    </row>
    <row r="8" spans="1:10" ht="15">
      <c r="A8" s="265">
        <v>5</v>
      </c>
      <c r="B8" s="266" t="s">
        <v>777</v>
      </c>
      <c r="C8" s="267">
        <v>88</v>
      </c>
      <c r="D8" s="268" t="s">
        <v>778</v>
      </c>
      <c r="E8" s="268" t="s">
        <v>779</v>
      </c>
      <c r="F8" s="261"/>
      <c r="G8" s="262"/>
      <c r="H8" s="263"/>
      <c r="I8" s="264"/>
    </row>
    <row r="9" spans="1:10" ht="15">
      <c r="A9" s="265">
        <v>6</v>
      </c>
      <c r="B9" s="266" t="s">
        <v>780</v>
      </c>
      <c r="C9" s="267">
        <v>56</v>
      </c>
      <c r="D9" s="268" t="s">
        <v>779</v>
      </c>
      <c r="E9" s="268" t="s">
        <v>781</v>
      </c>
      <c r="F9" s="261"/>
      <c r="G9" s="262"/>
      <c r="H9" s="263"/>
      <c r="I9" s="264"/>
    </row>
    <row r="10" spans="1:10" ht="15">
      <c r="A10" s="265">
        <v>7</v>
      </c>
      <c r="B10" s="266" t="s">
        <v>782</v>
      </c>
      <c r="C10" s="267">
        <v>37</v>
      </c>
      <c r="D10" s="268" t="s">
        <v>779</v>
      </c>
      <c r="E10" s="268" t="s">
        <v>781</v>
      </c>
      <c r="F10" s="261"/>
      <c r="G10" s="262"/>
      <c r="H10" s="263"/>
      <c r="I10" s="264"/>
    </row>
    <row r="11" spans="1:10" ht="15">
      <c r="A11" s="265">
        <v>8</v>
      </c>
      <c r="B11" s="266" t="s">
        <v>783</v>
      </c>
      <c r="C11" s="267">
        <v>66</v>
      </c>
      <c r="D11" s="268" t="s">
        <v>781</v>
      </c>
      <c r="E11" s="268" t="s">
        <v>779</v>
      </c>
      <c r="F11" s="261"/>
      <c r="G11" s="262"/>
      <c r="H11" s="263"/>
      <c r="I11" s="264"/>
      <c r="J11" s="269"/>
    </row>
    <row r="12" spans="1:10" ht="15">
      <c r="A12" s="265">
        <v>9</v>
      </c>
      <c r="B12" s="266" t="s">
        <v>784</v>
      </c>
      <c r="C12" s="267">
        <v>90</v>
      </c>
      <c r="D12" s="268" t="s">
        <v>781</v>
      </c>
      <c r="E12" s="268" t="s">
        <v>191</v>
      </c>
      <c r="F12" s="261"/>
      <c r="G12" s="262"/>
      <c r="H12" s="263"/>
      <c r="I12" s="264"/>
    </row>
    <row r="13" spans="1:10" ht="15">
      <c r="A13" s="265">
        <v>10</v>
      </c>
      <c r="B13" s="266" t="s">
        <v>785</v>
      </c>
      <c r="C13" s="267">
        <v>70</v>
      </c>
      <c r="D13" s="268" t="s">
        <v>778</v>
      </c>
      <c r="E13" s="268" t="s">
        <v>778</v>
      </c>
      <c r="F13" s="261"/>
      <c r="G13" s="262"/>
      <c r="H13" s="263"/>
      <c r="I13" s="264"/>
    </row>
    <row r="14" spans="1:10" ht="15">
      <c r="A14" s="265">
        <v>11</v>
      </c>
      <c r="B14" s="266" t="s">
        <v>786</v>
      </c>
      <c r="C14" s="267">
        <v>80</v>
      </c>
      <c r="D14" s="268" t="s">
        <v>787</v>
      </c>
      <c r="E14" s="268" t="s">
        <v>787</v>
      </c>
      <c r="F14" s="261"/>
      <c r="G14" s="262"/>
      <c r="H14" s="263"/>
      <c r="I14" s="264"/>
    </row>
    <row r="15" spans="1:10" ht="15">
      <c r="A15" s="265">
        <v>12</v>
      </c>
      <c r="B15" s="266" t="s">
        <v>788</v>
      </c>
      <c r="C15" s="267">
        <v>64</v>
      </c>
      <c r="D15" s="268" t="s">
        <v>789</v>
      </c>
      <c r="E15" s="268" t="s">
        <v>787</v>
      </c>
      <c r="F15" s="261"/>
      <c r="G15" s="262"/>
      <c r="H15" s="263"/>
      <c r="I15" s="264"/>
    </row>
    <row r="16" spans="1:10" ht="15">
      <c r="A16" s="265">
        <v>13</v>
      </c>
      <c r="B16" s="266" t="s">
        <v>790</v>
      </c>
      <c r="C16" s="267">
        <v>54</v>
      </c>
      <c r="D16" s="268" t="s">
        <v>778</v>
      </c>
      <c r="E16" s="268" t="s">
        <v>789</v>
      </c>
      <c r="F16" s="261"/>
      <c r="G16" s="262"/>
      <c r="H16" s="263"/>
      <c r="I16" s="264"/>
    </row>
    <row r="17" spans="1:10" ht="15">
      <c r="A17" s="265">
        <v>14</v>
      </c>
      <c r="B17" s="266" t="s">
        <v>791</v>
      </c>
      <c r="C17" s="267">
        <v>85</v>
      </c>
      <c r="D17" s="268" t="s">
        <v>778</v>
      </c>
      <c r="E17" s="268" t="s">
        <v>787</v>
      </c>
      <c r="F17" s="261"/>
      <c r="G17" s="262"/>
      <c r="H17" s="263"/>
      <c r="I17" s="264"/>
    </row>
    <row r="18" spans="1:10" ht="15">
      <c r="A18" s="265">
        <v>15</v>
      </c>
      <c r="B18" s="266" t="s">
        <v>792</v>
      </c>
      <c r="C18" s="267">
        <v>98</v>
      </c>
      <c r="D18" s="268" t="s">
        <v>779</v>
      </c>
      <c r="E18" s="268" t="s">
        <v>787</v>
      </c>
      <c r="F18" s="261"/>
      <c r="G18" s="262"/>
      <c r="H18" s="263"/>
      <c r="I18" s="264"/>
    </row>
    <row r="19" spans="1:10" ht="15">
      <c r="A19" s="265">
        <v>16</v>
      </c>
      <c r="B19" s="266" t="s">
        <v>793</v>
      </c>
      <c r="C19" s="267">
        <v>100</v>
      </c>
      <c r="D19" s="268" t="s">
        <v>787</v>
      </c>
      <c r="E19" s="268" t="s">
        <v>778</v>
      </c>
      <c r="F19" s="352"/>
      <c r="G19" s="353"/>
      <c r="H19" s="354"/>
      <c r="I19" s="264"/>
    </row>
    <row r="20" spans="1:10" ht="16" thickBot="1">
      <c r="A20" s="270">
        <v>17</v>
      </c>
      <c r="B20" s="271" t="s">
        <v>794</v>
      </c>
      <c r="C20" s="272">
        <v>46</v>
      </c>
      <c r="D20" s="273" t="s">
        <v>779</v>
      </c>
      <c r="E20" s="273" t="s">
        <v>781</v>
      </c>
      <c r="F20" s="355"/>
      <c r="G20" s="356"/>
      <c r="H20" s="357"/>
      <c r="I20" s="274"/>
    </row>
    <row r="21" spans="1:10">
      <c r="A21" s="250" t="s">
        <v>795</v>
      </c>
      <c r="F21" s="261"/>
      <c r="G21" s="262"/>
    </row>
    <row r="22" spans="1:10">
      <c r="A22" s="250" t="s">
        <v>796</v>
      </c>
      <c r="F22" s="261"/>
      <c r="G22" s="262"/>
    </row>
    <row r="23" spans="1:10">
      <c r="A23" s="250" t="s">
        <v>797</v>
      </c>
      <c r="F23" s="261"/>
      <c r="G23" s="262"/>
      <c r="J23" s="275" t="s">
        <v>798</v>
      </c>
    </row>
    <row r="24" spans="1:10">
      <c r="A24" s="250" t="s">
        <v>799</v>
      </c>
      <c r="F24" s="261"/>
      <c r="G24" s="262"/>
      <c r="J24" s="275" t="s">
        <v>800</v>
      </c>
    </row>
    <row r="25" spans="1:10">
      <c r="A25" s="250" t="s">
        <v>982</v>
      </c>
    </row>
    <row r="27" spans="1:10">
      <c r="B27" s="276"/>
    </row>
    <row r="28" spans="1:10">
      <c r="B28" s="276"/>
    </row>
  </sheetData>
  <mergeCells count="1">
    <mergeCell ref="A1:H1"/>
  </mergeCells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7"/>
  <sheetViews>
    <sheetView workbookViewId="0">
      <selection activeCell="K19" sqref="K19"/>
    </sheetView>
  </sheetViews>
  <sheetFormatPr baseColWidth="10" defaultColWidth="8.7109375" defaultRowHeight="14"/>
  <cols>
    <col min="1" max="4" width="14.5703125" customWidth="1"/>
    <col min="6" max="6" width="10.7109375" bestFit="1" customWidth="1"/>
    <col min="7" max="8" width="9.5703125" bestFit="1" customWidth="1"/>
    <col min="9" max="9" width="10.7109375" bestFit="1" customWidth="1"/>
  </cols>
  <sheetData>
    <row r="1" spans="1:4">
      <c r="A1" s="67" t="s">
        <v>109</v>
      </c>
      <c r="B1" s="67" t="s">
        <v>34</v>
      </c>
      <c r="C1" s="67" t="s">
        <v>110</v>
      </c>
      <c r="D1" s="67" t="s">
        <v>111</v>
      </c>
    </row>
    <row r="2" spans="1:4">
      <c r="A2" s="68" t="s">
        <v>112</v>
      </c>
      <c r="B2" s="68" t="s">
        <v>113</v>
      </c>
      <c r="C2" s="68" t="s">
        <v>114</v>
      </c>
      <c r="D2" s="70">
        <v>1808250</v>
      </c>
    </row>
    <row r="3" spans="1:4">
      <c r="A3" s="68" t="s">
        <v>115</v>
      </c>
      <c r="B3" s="68" t="s">
        <v>52</v>
      </c>
      <c r="C3" s="68" t="s">
        <v>116</v>
      </c>
      <c r="D3" s="70">
        <v>4884000</v>
      </c>
    </row>
    <row r="4" spans="1:4">
      <c r="A4" s="68" t="s">
        <v>117</v>
      </c>
      <c r="B4" s="68" t="s">
        <v>46</v>
      </c>
      <c r="C4" s="68" t="s">
        <v>118</v>
      </c>
      <c r="D4" s="70">
        <v>361500</v>
      </c>
    </row>
    <row r="5" spans="1:4">
      <c r="A5" s="68" t="s">
        <v>119</v>
      </c>
      <c r="B5" s="68" t="s">
        <v>46</v>
      </c>
      <c r="C5" s="68" t="s">
        <v>118</v>
      </c>
      <c r="D5" s="70">
        <v>528000</v>
      </c>
    </row>
    <row r="6" spans="1:4">
      <c r="A6" s="68" t="s">
        <v>120</v>
      </c>
      <c r="B6" s="68" t="s">
        <v>52</v>
      </c>
      <c r="C6" s="68" t="s">
        <v>118</v>
      </c>
      <c r="D6" s="70">
        <v>976500</v>
      </c>
    </row>
    <row r="7" spans="1:4">
      <c r="A7" s="68" t="s">
        <v>121</v>
      </c>
      <c r="B7" s="68" t="s">
        <v>113</v>
      </c>
      <c r="C7" s="68" t="s">
        <v>116</v>
      </c>
      <c r="D7" s="70">
        <v>1875000</v>
      </c>
    </row>
    <row r="8" spans="1:4">
      <c r="A8" s="68" t="s">
        <v>122</v>
      </c>
      <c r="B8" s="68" t="s">
        <v>46</v>
      </c>
      <c r="C8" s="68" t="s">
        <v>114</v>
      </c>
      <c r="D8" s="70">
        <v>1437000</v>
      </c>
    </row>
    <row r="9" spans="1:4">
      <c r="A9" s="68" t="s">
        <v>123</v>
      </c>
      <c r="B9" s="68" t="s">
        <v>124</v>
      </c>
      <c r="C9" s="68" t="s">
        <v>125</v>
      </c>
      <c r="D9" s="70">
        <v>3820500</v>
      </c>
    </row>
    <row r="10" spans="1:4">
      <c r="A10" s="68" t="s">
        <v>126</v>
      </c>
      <c r="B10" s="68" t="s">
        <v>46</v>
      </c>
      <c r="C10" s="68" t="s">
        <v>118</v>
      </c>
      <c r="D10" s="70">
        <v>384000</v>
      </c>
    </row>
    <row r="11" spans="1:4">
      <c r="A11" s="68" t="s">
        <v>127</v>
      </c>
      <c r="B11" s="68" t="s">
        <v>124</v>
      </c>
      <c r="C11" s="68" t="s">
        <v>114</v>
      </c>
      <c r="D11" s="70">
        <v>5475000</v>
      </c>
    </row>
    <row r="12" spans="1:4">
      <c r="A12" s="68" t="s">
        <v>128</v>
      </c>
      <c r="B12" s="68" t="s">
        <v>113</v>
      </c>
      <c r="C12" s="68" t="s">
        <v>125</v>
      </c>
      <c r="D12" s="70">
        <v>1434000</v>
      </c>
    </row>
    <row r="13" spans="1:4">
      <c r="A13" s="68" t="s">
        <v>129</v>
      </c>
      <c r="B13" s="68" t="s">
        <v>52</v>
      </c>
      <c r="C13" s="68" t="s">
        <v>114</v>
      </c>
      <c r="D13" s="70">
        <v>685500</v>
      </c>
    </row>
    <row r="14" spans="1:4">
      <c r="A14" s="68" t="s">
        <v>130</v>
      </c>
      <c r="B14" s="68" t="s">
        <v>124</v>
      </c>
      <c r="C14" s="68" t="s">
        <v>118</v>
      </c>
      <c r="D14" s="70">
        <v>2203500</v>
      </c>
    </row>
    <row r="15" spans="1:4">
      <c r="A15" s="68" t="s">
        <v>131</v>
      </c>
      <c r="B15" s="68" t="s">
        <v>46</v>
      </c>
      <c r="C15" s="68" t="s">
        <v>116</v>
      </c>
      <c r="D15" s="70">
        <v>220500</v>
      </c>
    </row>
    <row r="16" spans="1:4">
      <c r="A16" s="68" t="s">
        <v>132</v>
      </c>
      <c r="B16" s="68" t="s">
        <v>113</v>
      </c>
      <c r="C16" s="68" t="s">
        <v>114</v>
      </c>
      <c r="D16" s="70">
        <v>531000</v>
      </c>
    </row>
    <row r="17" spans="1:4" ht="15" thickBot="1">
      <c r="A17" s="69" t="s">
        <v>133</v>
      </c>
      <c r="B17" s="69" t="s">
        <v>52</v>
      </c>
      <c r="C17" s="69" t="s">
        <v>125</v>
      </c>
      <c r="D17" s="71">
        <v>12810000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H102"/>
  <sheetViews>
    <sheetView showGridLines="0" zoomScaleSheetLayoutView="100" workbookViewId="0">
      <selection activeCell="I20" sqref="I20"/>
    </sheetView>
  </sheetViews>
  <sheetFormatPr baseColWidth="10" defaultColWidth="8.7109375" defaultRowHeight="14"/>
  <cols>
    <col min="1" max="1" width="12.5703125" customWidth="1"/>
    <col min="2" max="2" width="7.140625" customWidth="1"/>
    <col min="3" max="3" width="13" customWidth="1"/>
    <col min="4" max="4" width="9.28515625" customWidth="1"/>
    <col min="5" max="5" width="22.42578125" customWidth="1"/>
    <col min="6" max="6" width="7.5703125" customWidth="1"/>
    <col min="7" max="7" width="6.5703125" customWidth="1"/>
    <col min="8" max="8" width="10" customWidth="1"/>
  </cols>
  <sheetData>
    <row r="1" spans="1:8" ht="42.75" customHeight="1"/>
    <row r="2" spans="1:8" ht="26">
      <c r="A2" s="398" t="s">
        <v>135</v>
      </c>
      <c r="B2" s="398"/>
      <c r="C2" s="398"/>
      <c r="D2" s="398"/>
      <c r="E2" s="398"/>
      <c r="F2" s="398"/>
      <c r="G2" s="398"/>
      <c r="H2" s="398"/>
    </row>
    <row r="3" spans="1:8" ht="6.75" customHeight="1">
      <c r="A3" s="72"/>
      <c r="B3" s="72"/>
      <c r="C3" s="72"/>
      <c r="D3" s="72"/>
      <c r="E3" s="72"/>
      <c r="F3" s="72"/>
      <c r="G3" s="72"/>
      <c r="H3" s="72"/>
    </row>
    <row r="4" spans="1:8">
      <c r="A4" s="73" t="s">
        <v>136</v>
      </c>
      <c r="B4" s="74" t="s">
        <v>137</v>
      </c>
      <c r="C4" s="74" t="s">
        <v>138</v>
      </c>
      <c r="D4" s="74" t="s">
        <v>139</v>
      </c>
      <c r="E4" s="74" t="s">
        <v>140</v>
      </c>
      <c r="F4" s="74" t="s">
        <v>141</v>
      </c>
      <c r="G4" s="74" t="s">
        <v>142</v>
      </c>
      <c r="H4" s="75" t="s">
        <v>143</v>
      </c>
    </row>
    <row r="5" spans="1:8">
      <c r="A5" s="76">
        <v>39170</v>
      </c>
      <c r="B5" s="77" t="s">
        <v>144</v>
      </c>
      <c r="C5" s="78" t="s">
        <v>145</v>
      </c>
      <c r="D5" s="78" t="s">
        <v>146</v>
      </c>
      <c r="E5" s="78" t="s">
        <v>147</v>
      </c>
      <c r="F5" s="79">
        <v>127.5</v>
      </c>
      <c r="G5" s="79">
        <v>25</v>
      </c>
      <c r="H5" s="80">
        <f t="shared" ref="H5:H68" si="0">F5*G5</f>
        <v>3187.5</v>
      </c>
    </row>
    <row r="6" spans="1:8">
      <c r="A6" s="76">
        <v>39251</v>
      </c>
      <c r="B6" s="77" t="s">
        <v>144</v>
      </c>
      <c r="C6" s="78" t="s">
        <v>148</v>
      </c>
      <c r="D6" s="78" t="s">
        <v>149</v>
      </c>
      <c r="E6" s="78" t="s">
        <v>150</v>
      </c>
      <c r="F6" s="79">
        <v>900</v>
      </c>
      <c r="G6" s="79">
        <v>25</v>
      </c>
      <c r="H6" s="80">
        <f t="shared" si="0"/>
        <v>22500</v>
      </c>
    </row>
    <row r="7" spans="1:8">
      <c r="A7" s="76">
        <v>39251</v>
      </c>
      <c r="B7" s="77" t="s">
        <v>144</v>
      </c>
      <c r="C7" s="78" t="s">
        <v>148</v>
      </c>
      <c r="D7" s="78" t="s">
        <v>149</v>
      </c>
      <c r="E7" s="78" t="s">
        <v>151</v>
      </c>
      <c r="F7" s="79">
        <v>1590</v>
      </c>
      <c r="G7" s="79">
        <v>25</v>
      </c>
      <c r="H7" s="80">
        <f t="shared" si="0"/>
        <v>39750</v>
      </c>
    </row>
    <row r="8" spans="1:8">
      <c r="A8" s="76">
        <v>39350</v>
      </c>
      <c r="B8" s="77" t="s">
        <v>144</v>
      </c>
      <c r="C8" s="78" t="s">
        <v>152</v>
      </c>
      <c r="D8" s="78" t="s">
        <v>146</v>
      </c>
      <c r="E8" s="78" t="s">
        <v>147</v>
      </c>
      <c r="F8" s="79">
        <v>127.5</v>
      </c>
      <c r="G8" s="79">
        <v>25</v>
      </c>
      <c r="H8" s="80">
        <f t="shared" si="0"/>
        <v>3187.5</v>
      </c>
    </row>
    <row r="9" spans="1:8">
      <c r="A9" s="76">
        <v>39431</v>
      </c>
      <c r="B9" s="77" t="s">
        <v>144</v>
      </c>
      <c r="C9" s="78" t="s">
        <v>148</v>
      </c>
      <c r="D9" s="78" t="s">
        <v>149</v>
      </c>
      <c r="E9" s="78" t="s">
        <v>150</v>
      </c>
      <c r="F9" s="79">
        <v>900</v>
      </c>
      <c r="G9" s="79">
        <v>25</v>
      </c>
      <c r="H9" s="80">
        <f t="shared" si="0"/>
        <v>22500</v>
      </c>
    </row>
    <row r="10" spans="1:8">
      <c r="A10" s="76">
        <v>39431</v>
      </c>
      <c r="B10" s="77" t="s">
        <v>144</v>
      </c>
      <c r="C10" s="78" t="s">
        <v>148</v>
      </c>
      <c r="D10" s="78" t="s">
        <v>149</v>
      </c>
      <c r="E10" s="78" t="s">
        <v>151</v>
      </c>
      <c r="F10" s="79">
        <v>1590</v>
      </c>
      <c r="G10" s="79">
        <v>25</v>
      </c>
      <c r="H10" s="80">
        <f t="shared" si="0"/>
        <v>39750</v>
      </c>
    </row>
    <row r="11" spans="1:8">
      <c r="A11" s="76">
        <v>39160</v>
      </c>
      <c r="B11" s="77" t="s">
        <v>153</v>
      </c>
      <c r="C11" s="78" t="s">
        <v>154</v>
      </c>
      <c r="D11" s="78" t="s">
        <v>155</v>
      </c>
      <c r="E11" s="78" t="s">
        <v>156</v>
      </c>
      <c r="F11" s="79">
        <v>250</v>
      </c>
      <c r="G11" s="79">
        <v>17</v>
      </c>
      <c r="H11" s="80">
        <f t="shared" si="0"/>
        <v>4250</v>
      </c>
    </row>
    <row r="12" spans="1:8">
      <c r="A12" s="76">
        <v>39160</v>
      </c>
      <c r="B12" s="77" t="s">
        <v>153</v>
      </c>
      <c r="C12" s="78" t="s">
        <v>154</v>
      </c>
      <c r="D12" s="78" t="s">
        <v>155</v>
      </c>
      <c r="E12" s="78" t="s">
        <v>157</v>
      </c>
      <c r="F12" s="79">
        <v>220</v>
      </c>
      <c r="G12" s="79">
        <v>10</v>
      </c>
      <c r="H12" s="80">
        <f t="shared" si="0"/>
        <v>2200</v>
      </c>
    </row>
    <row r="13" spans="1:8">
      <c r="A13" s="76">
        <v>39160</v>
      </c>
      <c r="B13" s="77" t="s">
        <v>153</v>
      </c>
      <c r="C13" s="78" t="s">
        <v>154</v>
      </c>
      <c r="D13" s="78" t="s">
        <v>146</v>
      </c>
      <c r="E13" s="78" t="s">
        <v>158</v>
      </c>
      <c r="F13" s="79">
        <v>92</v>
      </c>
      <c r="G13" s="79">
        <v>3</v>
      </c>
      <c r="H13" s="80">
        <f t="shared" si="0"/>
        <v>276</v>
      </c>
    </row>
    <row r="14" spans="1:8">
      <c r="A14" s="76">
        <v>39172</v>
      </c>
      <c r="B14" s="77" t="s">
        <v>153</v>
      </c>
      <c r="C14" s="78" t="s">
        <v>159</v>
      </c>
      <c r="D14" s="78" t="s">
        <v>160</v>
      </c>
      <c r="E14" s="78" t="s">
        <v>161</v>
      </c>
      <c r="F14" s="79">
        <v>1218</v>
      </c>
      <c r="G14" s="79">
        <v>30</v>
      </c>
      <c r="H14" s="80">
        <f t="shared" si="0"/>
        <v>36540</v>
      </c>
    </row>
    <row r="15" spans="1:8">
      <c r="A15" s="76">
        <v>39174</v>
      </c>
      <c r="B15" s="77" t="s">
        <v>153</v>
      </c>
      <c r="C15" s="78" t="s">
        <v>162</v>
      </c>
      <c r="D15" s="78" t="s">
        <v>163</v>
      </c>
      <c r="E15" s="78" t="s">
        <v>164</v>
      </c>
      <c r="F15" s="79">
        <v>482.5</v>
      </c>
      <c r="G15" s="79">
        <v>50</v>
      </c>
      <c r="H15" s="80">
        <f t="shared" si="0"/>
        <v>24125</v>
      </c>
    </row>
    <row r="16" spans="1:8">
      <c r="A16" s="76">
        <v>39174</v>
      </c>
      <c r="B16" s="77" t="s">
        <v>153</v>
      </c>
      <c r="C16" s="78" t="s">
        <v>162</v>
      </c>
      <c r="D16" s="78" t="s">
        <v>163</v>
      </c>
      <c r="E16" s="78" t="s">
        <v>165</v>
      </c>
      <c r="F16" s="79">
        <v>920</v>
      </c>
      <c r="G16" s="79">
        <v>40</v>
      </c>
      <c r="H16" s="80">
        <f t="shared" si="0"/>
        <v>36800</v>
      </c>
    </row>
    <row r="17" spans="1:8">
      <c r="A17" s="76">
        <v>39221</v>
      </c>
      <c r="B17" s="77" t="s">
        <v>153</v>
      </c>
      <c r="C17" s="78" t="s">
        <v>166</v>
      </c>
      <c r="D17" s="78" t="s">
        <v>163</v>
      </c>
      <c r="E17" s="78" t="s">
        <v>165</v>
      </c>
      <c r="F17" s="79">
        <v>736</v>
      </c>
      <c r="G17" s="79">
        <v>25</v>
      </c>
      <c r="H17" s="80">
        <f t="shared" si="0"/>
        <v>18400</v>
      </c>
    </row>
    <row r="18" spans="1:8">
      <c r="A18" s="76">
        <v>39221</v>
      </c>
      <c r="B18" s="77" t="s">
        <v>153</v>
      </c>
      <c r="C18" s="78" t="s">
        <v>162</v>
      </c>
      <c r="D18" s="78" t="s">
        <v>155</v>
      </c>
      <c r="E18" s="78" t="s">
        <v>167</v>
      </c>
      <c r="F18" s="79">
        <v>800</v>
      </c>
      <c r="G18" s="79">
        <v>200</v>
      </c>
      <c r="H18" s="80">
        <f t="shared" si="0"/>
        <v>160000</v>
      </c>
    </row>
    <row r="19" spans="1:8">
      <c r="A19" s="76">
        <v>39221</v>
      </c>
      <c r="B19" s="77" t="s">
        <v>153</v>
      </c>
      <c r="C19" s="78" t="s">
        <v>154</v>
      </c>
      <c r="D19" s="78" t="s">
        <v>149</v>
      </c>
      <c r="E19" s="78" t="s">
        <v>168</v>
      </c>
      <c r="F19" s="79">
        <v>52.5</v>
      </c>
      <c r="G19" s="79">
        <v>100</v>
      </c>
      <c r="H19" s="80">
        <f t="shared" si="0"/>
        <v>5250</v>
      </c>
    </row>
    <row r="20" spans="1:8">
      <c r="A20" s="76">
        <v>39233</v>
      </c>
      <c r="B20" s="77" t="s">
        <v>153</v>
      </c>
      <c r="C20" s="78" t="s">
        <v>159</v>
      </c>
      <c r="D20" s="78" t="s">
        <v>169</v>
      </c>
      <c r="E20" s="78" t="s">
        <v>170</v>
      </c>
      <c r="F20" s="79">
        <v>1560</v>
      </c>
      <c r="G20" s="79">
        <v>10</v>
      </c>
      <c r="H20" s="80">
        <f t="shared" si="0"/>
        <v>15600</v>
      </c>
    </row>
    <row r="21" spans="1:8">
      <c r="A21" s="76">
        <v>39235</v>
      </c>
      <c r="B21" s="77" t="s">
        <v>153</v>
      </c>
      <c r="C21" s="78" t="s">
        <v>162</v>
      </c>
      <c r="D21" s="78" t="s">
        <v>160</v>
      </c>
      <c r="E21" s="78" t="s">
        <v>171</v>
      </c>
      <c r="F21" s="79">
        <v>230</v>
      </c>
      <c r="G21" s="79">
        <v>325</v>
      </c>
      <c r="H21" s="80">
        <f t="shared" si="0"/>
        <v>74750</v>
      </c>
    </row>
    <row r="22" spans="1:8">
      <c r="A22" s="76">
        <v>39340</v>
      </c>
      <c r="B22" s="77" t="s">
        <v>153</v>
      </c>
      <c r="C22" s="78" t="s">
        <v>154</v>
      </c>
      <c r="D22" s="78" t="s">
        <v>155</v>
      </c>
      <c r="E22" s="78" t="s">
        <v>156</v>
      </c>
      <c r="F22" s="79">
        <v>250</v>
      </c>
      <c r="G22" s="79">
        <v>17</v>
      </c>
      <c r="H22" s="80">
        <f t="shared" si="0"/>
        <v>4250</v>
      </c>
    </row>
    <row r="23" spans="1:8">
      <c r="A23" s="76">
        <v>39340</v>
      </c>
      <c r="B23" s="77" t="s">
        <v>153</v>
      </c>
      <c r="C23" s="78" t="s">
        <v>154</v>
      </c>
      <c r="D23" s="78" t="s">
        <v>155</v>
      </c>
      <c r="E23" s="78" t="s">
        <v>157</v>
      </c>
      <c r="F23" s="79">
        <v>220</v>
      </c>
      <c r="G23" s="79">
        <v>10</v>
      </c>
      <c r="H23" s="80">
        <f t="shared" si="0"/>
        <v>2200</v>
      </c>
    </row>
    <row r="24" spans="1:8">
      <c r="A24" s="76">
        <v>39340</v>
      </c>
      <c r="B24" s="77" t="s">
        <v>153</v>
      </c>
      <c r="C24" s="78" t="s">
        <v>154</v>
      </c>
      <c r="D24" s="78" t="s">
        <v>146</v>
      </c>
      <c r="E24" s="78" t="s">
        <v>158</v>
      </c>
      <c r="F24" s="79">
        <v>92</v>
      </c>
      <c r="G24" s="79">
        <v>3</v>
      </c>
      <c r="H24" s="80">
        <f t="shared" si="0"/>
        <v>276</v>
      </c>
    </row>
    <row r="25" spans="1:8">
      <c r="A25" s="76">
        <v>39352</v>
      </c>
      <c r="B25" s="77" t="s">
        <v>153</v>
      </c>
      <c r="C25" s="78" t="s">
        <v>159</v>
      </c>
      <c r="D25" s="78" t="s">
        <v>160</v>
      </c>
      <c r="E25" s="78" t="s">
        <v>161</v>
      </c>
      <c r="F25" s="79">
        <v>1218</v>
      </c>
      <c r="G25" s="79">
        <v>30</v>
      </c>
      <c r="H25" s="80">
        <f t="shared" si="0"/>
        <v>36540</v>
      </c>
    </row>
    <row r="26" spans="1:8">
      <c r="A26" s="76">
        <v>39354</v>
      </c>
      <c r="B26" s="77" t="s">
        <v>153</v>
      </c>
      <c r="C26" s="78" t="s">
        <v>162</v>
      </c>
      <c r="D26" s="78" t="s">
        <v>163</v>
      </c>
      <c r="E26" s="78" t="s">
        <v>164</v>
      </c>
      <c r="F26" s="79">
        <v>482.5</v>
      </c>
      <c r="G26" s="79">
        <v>50</v>
      </c>
      <c r="H26" s="80">
        <f t="shared" si="0"/>
        <v>24125</v>
      </c>
    </row>
    <row r="27" spans="1:8">
      <c r="A27" s="76">
        <v>39354</v>
      </c>
      <c r="B27" s="77" t="s">
        <v>153</v>
      </c>
      <c r="C27" s="78" t="s">
        <v>162</v>
      </c>
      <c r="D27" s="78" t="s">
        <v>163</v>
      </c>
      <c r="E27" s="78" t="s">
        <v>165</v>
      </c>
      <c r="F27" s="79">
        <v>920</v>
      </c>
      <c r="G27" s="79">
        <v>40</v>
      </c>
      <c r="H27" s="80">
        <f t="shared" si="0"/>
        <v>36800</v>
      </c>
    </row>
    <row r="28" spans="1:8">
      <c r="A28" s="76">
        <v>39401</v>
      </c>
      <c r="B28" s="77" t="s">
        <v>153</v>
      </c>
      <c r="C28" s="78" t="s">
        <v>166</v>
      </c>
      <c r="D28" s="78" t="s">
        <v>163</v>
      </c>
      <c r="E28" s="78" t="s">
        <v>165</v>
      </c>
      <c r="F28" s="79">
        <v>736</v>
      </c>
      <c r="G28" s="79">
        <v>25</v>
      </c>
      <c r="H28" s="80">
        <f t="shared" si="0"/>
        <v>18400</v>
      </c>
    </row>
    <row r="29" spans="1:8">
      <c r="A29" s="76">
        <v>39401</v>
      </c>
      <c r="B29" s="77" t="s">
        <v>153</v>
      </c>
      <c r="C29" s="78" t="s">
        <v>162</v>
      </c>
      <c r="D29" s="78" t="s">
        <v>155</v>
      </c>
      <c r="E29" s="78" t="s">
        <v>167</v>
      </c>
      <c r="F29" s="79">
        <v>800</v>
      </c>
      <c r="G29" s="79">
        <v>200</v>
      </c>
      <c r="H29" s="80">
        <f t="shared" si="0"/>
        <v>160000</v>
      </c>
    </row>
    <row r="30" spans="1:8">
      <c r="A30" s="76">
        <v>39401</v>
      </c>
      <c r="B30" s="77" t="s">
        <v>153</v>
      </c>
      <c r="C30" s="78" t="s">
        <v>154</v>
      </c>
      <c r="D30" s="78" t="s">
        <v>149</v>
      </c>
      <c r="E30" s="78" t="s">
        <v>168</v>
      </c>
      <c r="F30" s="79">
        <v>52.5</v>
      </c>
      <c r="G30" s="79">
        <v>100</v>
      </c>
      <c r="H30" s="80">
        <f t="shared" si="0"/>
        <v>5250</v>
      </c>
    </row>
    <row r="31" spans="1:8">
      <c r="A31" s="76">
        <v>39413</v>
      </c>
      <c r="B31" s="77" t="s">
        <v>153</v>
      </c>
      <c r="C31" s="78" t="s">
        <v>159</v>
      </c>
      <c r="D31" s="78" t="s">
        <v>169</v>
      </c>
      <c r="E31" s="78" t="s">
        <v>170</v>
      </c>
      <c r="F31" s="79">
        <v>1560</v>
      </c>
      <c r="G31" s="79">
        <v>10</v>
      </c>
      <c r="H31" s="80">
        <f t="shared" si="0"/>
        <v>15600</v>
      </c>
    </row>
    <row r="32" spans="1:8">
      <c r="A32" s="76">
        <v>39415</v>
      </c>
      <c r="B32" s="77" t="s">
        <v>153</v>
      </c>
      <c r="C32" s="78" t="s">
        <v>162</v>
      </c>
      <c r="D32" s="78" t="s">
        <v>160</v>
      </c>
      <c r="E32" s="78" t="s">
        <v>171</v>
      </c>
      <c r="F32" s="79">
        <v>230</v>
      </c>
      <c r="G32" s="79">
        <v>325</v>
      </c>
      <c r="H32" s="80">
        <f t="shared" si="0"/>
        <v>74750</v>
      </c>
    </row>
    <row r="33" spans="1:8">
      <c r="A33" s="76">
        <v>39107</v>
      </c>
      <c r="B33" s="77" t="s">
        <v>172</v>
      </c>
      <c r="C33" s="78" t="s">
        <v>173</v>
      </c>
      <c r="D33" s="78" t="s">
        <v>146</v>
      </c>
      <c r="E33" s="78" t="s">
        <v>158</v>
      </c>
      <c r="F33" s="79">
        <v>276</v>
      </c>
      <c r="G33" s="79">
        <v>30</v>
      </c>
      <c r="H33" s="80">
        <f t="shared" si="0"/>
        <v>8280</v>
      </c>
    </row>
    <row r="34" spans="1:8">
      <c r="A34" s="76">
        <v>39175</v>
      </c>
      <c r="B34" s="77" t="s">
        <v>172</v>
      </c>
      <c r="C34" s="78" t="s">
        <v>152</v>
      </c>
      <c r="D34" s="78" t="s">
        <v>160</v>
      </c>
      <c r="E34" s="78" t="s">
        <v>161</v>
      </c>
      <c r="F34" s="79">
        <v>4200</v>
      </c>
      <c r="G34" s="79">
        <v>50</v>
      </c>
      <c r="H34" s="80">
        <f t="shared" si="0"/>
        <v>210000</v>
      </c>
    </row>
    <row r="35" spans="1:8">
      <c r="A35" s="76">
        <v>39197</v>
      </c>
      <c r="B35" s="77" t="s">
        <v>172</v>
      </c>
      <c r="C35" s="78" t="s">
        <v>173</v>
      </c>
      <c r="D35" s="78" t="s">
        <v>174</v>
      </c>
      <c r="E35" s="78" t="s">
        <v>175</v>
      </c>
      <c r="F35" s="79">
        <v>1392</v>
      </c>
      <c r="G35" s="79">
        <v>17</v>
      </c>
      <c r="H35" s="80">
        <f t="shared" si="0"/>
        <v>23664</v>
      </c>
    </row>
    <row r="36" spans="1:8">
      <c r="A36" s="76">
        <v>39236</v>
      </c>
      <c r="B36" s="77" t="s">
        <v>172</v>
      </c>
      <c r="C36" s="78" t="s">
        <v>152</v>
      </c>
      <c r="D36" s="78" t="s">
        <v>146</v>
      </c>
      <c r="E36" s="78" t="s">
        <v>147</v>
      </c>
      <c r="F36" s="79">
        <v>510</v>
      </c>
      <c r="G36" s="79">
        <v>10</v>
      </c>
      <c r="H36" s="80">
        <f t="shared" si="0"/>
        <v>5100</v>
      </c>
    </row>
    <row r="37" spans="1:8">
      <c r="A37" s="76">
        <v>39287</v>
      </c>
      <c r="B37" s="77" t="s">
        <v>172</v>
      </c>
      <c r="C37" s="78" t="s">
        <v>173</v>
      </c>
      <c r="D37" s="78" t="s">
        <v>146</v>
      </c>
      <c r="E37" s="78" t="s">
        <v>158</v>
      </c>
      <c r="F37" s="79">
        <v>276</v>
      </c>
      <c r="G37" s="79">
        <v>30</v>
      </c>
      <c r="H37" s="80">
        <f t="shared" si="0"/>
        <v>8280</v>
      </c>
    </row>
    <row r="38" spans="1:8">
      <c r="A38" s="76">
        <v>39355</v>
      </c>
      <c r="B38" s="77" t="s">
        <v>172</v>
      </c>
      <c r="C38" s="78" t="s">
        <v>152</v>
      </c>
      <c r="D38" s="78" t="s">
        <v>160</v>
      </c>
      <c r="E38" s="78" t="s">
        <v>161</v>
      </c>
      <c r="F38" s="79">
        <v>4200</v>
      </c>
      <c r="G38" s="79">
        <v>50</v>
      </c>
      <c r="H38" s="80">
        <f t="shared" si="0"/>
        <v>210000</v>
      </c>
    </row>
    <row r="39" spans="1:8">
      <c r="A39" s="76">
        <v>39377</v>
      </c>
      <c r="B39" s="77" t="s">
        <v>172</v>
      </c>
      <c r="C39" s="78" t="s">
        <v>173</v>
      </c>
      <c r="D39" s="78" t="s">
        <v>174</v>
      </c>
      <c r="E39" s="78" t="s">
        <v>175</v>
      </c>
      <c r="F39" s="79">
        <v>1392</v>
      </c>
      <c r="G39" s="79">
        <v>17</v>
      </c>
      <c r="H39" s="80">
        <f t="shared" si="0"/>
        <v>23664</v>
      </c>
    </row>
    <row r="40" spans="1:8">
      <c r="A40" s="76">
        <v>39416</v>
      </c>
      <c r="B40" s="77" t="s">
        <v>172</v>
      </c>
      <c r="C40" s="78" t="s">
        <v>152</v>
      </c>
      <c r="D40" s="78" t="s">
        <v>146</v>
      </c>
      <c r="E40" s="78" t="s">
        <v>147</v>
      </c>
      <c r="F40" s="79">
        <v>510</v>
      </c>
      <c r="G40" s="79">
        <v>10</v>
      </c>
      <c r="H40" s="80">
        <f t="shared" si="0"/>
        <v>5100</v>
      </c>
    </row>
    <row r="41" spans="1:8">
      <c r="A41" s="76">
        <v>39142</v>
      </c>
      <c r="B41" s="77" t="s">
        <v>176</v>
      </c>
      <c r="C41" s="78" t="s">
        <v>152</v>
      </c>
      <c r="D41" s="78" t="s">
        <v>155</v>
      </c>
      <c r="E41" s="78" t="s">
        <v>167</v>
      </c>
      <c r="F41" s="79">
        <v>680</v>
      </c>
      <c r="G41" s="79">
        <v>40</v>
      </c>
      <c r="H41" s="80">
        <f t="shared" si="0"/>
        <v>27200</v>
      </c>
    </row>
    <row r="42" spans="1:8">
      <c r="A42" s="76">
        <v>39322</v>
      </c>
      <c r="B42" s="77" t="s">
        <v>176</v>
      </c>
      <c r="C42" s="78" t="s">
        <v>152</v>
      </c>
      <c r="D42" s="78" t="s">
        <v>155</v>
      </c>
      <c r="E42" s="78" t="s">
        <v>167</v>
      </c>
      <c r="F42" s="79">
        <v>680</v>
      </c>
      <c r="G42" s="79">
        <v>40</v>
      </c>
      <c r="H42" s="80">
        <f t="shared" si="0"/>
        <v>27200</v>
      </c>
    </row>
    <row r="43" spans="1:8">
      <c r="A43" s="76">
        <v>39172</v>
      </c>
      <c r="B43" s="77" t="s">
        <v>177</v>
      </c>
      <c r="C43" s="78" t="s">
        <v>166</v>
      </c>
      <c r="D43" s="78" t="s">
        <v>178</v>
      </c>
      <c r="E43" s="78" t="s">
        <v>179</v>
      </c>
      <c r="F43" s="79">
        <v>1950</v>
      </c>
      <c r="G43" s="79">
        <v>40</v>
      </c>
      <c r="H43" s="80">
        <f t="shared" si="0"/>
        <v>78000</v>
      </c>
    </row>
    <row r="44" spans="1:8">
      <c r="A44" s="76">
        <v>39172</v>
      </c>
      <c r="B44" s="77" t="s">
        <v>177</v>
      </c>
      <c r="C44" s="78" t="s">
        <v>166</v>
      </c>
      <c r="D44" s="78" t="s">
        <v>174</v>
      </c>
      <c r="E44" s="78" t="s">
        <v>175</v>
      </c>
      <c r="F44" s="79">
        <v>1740</v>
      </c>
      <c r="G44" s="79">
        <v>300</v>
      </c>
      <c r="H44" s="80">
        <f t="shared" si="0"/>
        <v>522000</v>
      </c>
    </row>
    <row r="45" spans="1:8">
      <c r="A45" s="76">
        <v>39233</v>
      </c>
      <c r="B45" s="77" t="s">
        <v>177</v>
      </c>
      <c r="C45" s="78" t="s">
        <v>166</v>
      </c>
      <c r="D45" s="78" t="s">
        <v>163</v>
      </c>
      <c r="E45" s="78" t="s">
        <v>164</v>
      </c>
      <c r="F45" s="79">
        <v>96.5</v>
      </c>
      <c r="G45" s="79">
        <v>10</v>
      </c>
      <c r="H45" s="80">
        <f t="shared" si="0"/>
        <v>965</v>
      </c>
    </row>
    <row r="46" spans="1:8">
      <c r="A46" s="76">
        <v>39352</v>
      </c>
      <c r="B46" s="77" t="s">
        <v>177</v>
      </c>
      <c r="C46" s="78" t="s">
        <v>166</v>
      </c>
      <c r="D46" s="78" t="s">
        <v>178</v>
      </c>
      <c r="E46" s="78" t="s">
        <v>179</v>
      </c>
      <c r="F46" s="79">
        <v>1950</v>
      </c>
      <c r="G46" s="79">
        <v>40</v>
      </c>
      <c r="H46" s="80">
        <f t="shared" si="0"/>
        <v>78000</v>
      </c>
    </row>
    <row r="47" spans="1:8">
      <c r="A47" s="76">
        <v>39352</v>
      </c>
      <c r="B47" s="77" t="s">
        <v>177</v>
      </c>
      <c r="C47" s="78" t="s">
        <v>166</v>
      </c>
      <c r="D47" s="78" t="s">
        <v>174</v>
      </c>
      <c r="E47" s="78" t="s">
        <v>175</v>
      </c>
      <c r="F47" s="79">
        <v>1740</v>
      </c>
      <c r="G47" s="79">
        <v>300</v>
      </c>
      <c r="H47" s="80">
        <f t="shared" si="0"/>
        <v>522000</v>
      </c>
    </row>
    <row r="48" spans="1:8">
      <c r="A48" s="76">
        <v>39413</v>
      </c>
      <c r="B48" s="77" t="s">
        <v>177</v>
      </c>
      <c r="C48" s="78" t="s">
        <v>166</v>
      </c>
      <c r="D48" s="78" t="s">
        <v>163</v>
      </c>
      <c r="E48" s="78" t="s">
        <v>164</v>
      </c>
      <c r="F48" s="79">
        <v>96.5</v>
      </c>
      <c r="G48" s="79">
        <v>10</v>
      </c>
      <c r="H48" s="80">
        <f t="shared" si="0"/>
        <v>965</v>
      </c>
    </row>
    <row r="49" spans="1:8">
      <c r="A49" s="76">
        <v>39092</v>
      </c>
      <c r="B49" s="77" t="s">
        <v>180</v>
      </c>
      <c r="C49" s="78" t="s">
        <v>152</v>
      </c>
      <c r="D49" s="78" t="s">
        <v>160</v>
      </c>
      <c r="E49" s="78" t="s">
        <v>161</v>
      </c>
      <c r="F49" s="79">
        <v>1400</v>
      </c>
      <c r="G49" s="79">
        <v>30</v>
      </c>
      <c r="H49" s="80">
        <f t="shared" si="0"/>
        <v>42000</v>
      </c>
    </row>
    <row r="50" spans="1:8">
      <c r="A50" s="76">
        <v>39093</v>
      </c>
      <c r="B50" s="77" t="s">
        <v>180</v>
      </c>
      <c r="C50" s="78" t="s">
        <v>148</v>
      </c>
      <c r="D50" s="78" t="s">
        <v>149</v>
      </c>
      <c r="E50" s="78" t="s">
        <v>168</v>
      </c>
      <c r="F50" s="79">
        <v>105</v>
      </c>
      <c r="G50" s="79">
        <v>30</v>
      </c>
      <c r="H50" s="80">
        <f t="shared" si="0"/>
        <v>3150</v>
      </c>
    </row>
    <row r="51" spans="1:8">
      <c r="A51" s="76">
        <v>39114</v>
      </c>
      <c r="B51" s="77" t="s">
        <v>180</v>
      </c>
      <c r="C51" s="78" t="s">
        <v>166</v>
      </c>
      <c r="D51" s="78" t="s">
        <v>146</v>
      </c>
      <c r="E51" s="78" t="s">
        <v>158</v>
      </c>
      <c r="F51" s="79">
        <v>184</v>
      </c>
      <c r="G51" s="79">
        <v>40</v>
      </c>
      <c r="H51" s="80">
        <f t="shared" si="0"/>
        <v>7360</v>
      </c>
    </row>
    <row r="52" spans="1:8">
      <c r="A52" s="76">
        <v>39146</v>
      </c>
      <c r="B52" s="77" t="s">
        <v>180</v>
      </c>
      <c r="C52" s="78" t="s">
        <v>162</v>
      </c>
      <c r="D52" s="78" t="s">
        <v>160</v>
      </c>
      <c r="E52" s="78" t="s">
        <v>171</v>
      </c>
      <c r="F52" s="79">
        <v>13800</v>
      </c>
      <c r="G52" s="79">
        <v>20</v>
      </c>
      <c r="H52" s="80">
        <f t="shared" si="0"/>
        <v>276000</v>
      </c>
    </row>
    <row r="53" spans="1:8">
      <c r="A53" s="76">
        <v>39172</v>
      </c>
      <c r="B53" s="77" t="s">
        <v>180</v>
      </c>
      <c r="C53" s="78" t="s">
        <v>162</v>
      </c>
      <c r="D53" s="78" t="s">
        <v>146</v>
      </c>
      <c r="E53" s="78" t="s">
        <v>181</v>
      </c>
      <c r="F53" s="79">
        <v>200</v>
      </c>
      <c r="G53" s="79">
        <v>50</v>
      </c>
      <c r="H53" s="80">
        <f t="shared" si="0"/>
        <v>10000</v>
      </c>
    </row>
    <row r="54" spans="1:8">
      <c r="A54" s="76">
        <v>39172</v>
      </c>
      <c r="B54" s="77" t="s">
        <v>180</v>
      </c>
      <c r="C54" s="78" t="s">
        <v>173</v>
      </c>
      <c r="D54" s="78" t="s">
        <v>155</v>
      </c>
      <c r="E54" s="78" t="s">
        <v>182</v>
      </c>
      <c r="F54" s="79">
        <v>533.75</v>
      </c>
      <c r="G54" s="79">
        <v>100</v>
      </c>
      <c r="H54" s="80">
        <f t="shared" si="0"/>
        <v>53375</v>
      </c>
    </row>
    <row r="55" spans="1:8">
      <c r="A55" s="76">
        <v>39172</v>
      </c>
      <c r="B55" s="77" t="s">
        <v>180</v>
      </c>
      <c r="C55" s="78" t="s">
        <v>173</v>
      </c>
      <c r="D55" s="78" t="s">
        <v>163</v>
      </c>
      <c r="E55" s="78" t="s">
        <v>164</v>
      </c>
      <c r="F55" s="79">
        <v>289.5</v>
      </c>
      <c r="G55" s="79">
        <v>20</v>
      </c>
      <c r="H55" s="80">
        <f t="shared" si="0"/>
        <v>5790</v>
      </c>
    </row>
    <row r="56" spans="1:8">
      <c r="A56" s="76">
        <v>39172</v>
      </c>
      <c r="B56" s="77" t="s">
        <v>180</v>
      </c>
      <c r="C56" s="78" t="s">
        <v>173</v>
      </c>
      <c r="D56" s="78" t="s">
        <v>163</v>
      </c>
      <c r="E56" s="78" t="s">
        <v>165</v>
      </c>
      <c r="F56" s="79">
        <v>552</v>
      </c>
      <c r="G56" s="79">
        <v>30</v>
      </c>
      <c r="H56" s="80">
        <f t="shared" si="0"/>
        <v>16560</v>
      </c>
    </row>
    <row r="57" spans="1:8">
      <c r="A57" s="76">
        <v>39233</v>
      </c>
      <c r="B57" s="77" t="s">
        <v>180</v>
      </c>
      <c r="C57" s="78" t="s">
        <v>173</v>
      </c>
      <c r="D57" s="78" t="s">
        <v>155</v>
      </c>
      <c r="E57" s="78" t="s">
        <v>156</v>
      </c>
      <c r="F57" s="79">
        <v>2250</v>
      </c>
      <c r="G57" s="79">
        <v>20</v>
      </c>
      <c r="H57" s="80">
        <f t="shared" si="0"/>
        <v>45000</v>
      </c>
    </row>
    <row r="58" spans="1:8">
      <c r="A58" s="76">
        <v>39233</v>
      </c>
      <c r="B58" s="77" t="s">
        <v>180</v>
      </c>
      <c r="C58" s="78" t="s">
        <v>162</v>
      </c>
      <c r="D58" s="78" t="s">
        <v>155</v>
      </c>
      <c r="E58" s="78" t="s">
        <v>157</v>
      </c>
      <c r="F58" s="79">
        <v>660</v>
      </c>
      <c r="G58" s="79">
        <v>10</v>
      </c>
      <c r="H58" s="80">
        <f t="shared" si="0"/>
        <v>6600</v>
      </c>
    </row>
    <row r="59" spans="1:8">
      <c r="A59" s="76">
        <v>39272</v>
      </c>
      <c r="B59" s="77" t="s">
        <v>180</v>
      </c>
      <c r="C59" s="78" t="s">
        <v>152</v>
      </c>
      <c r="D59" s="78" t="s">
        <v>160</v>
      </c>
      <c r="E59" s="78" t="s">
        <v>161</v>
      </c>
      <c r="F59" s="79">
        <v>1400</v>
      </c>
      <c r="G59" s="79">
        <v>30</v>
      </c>
      <c r="H59" s="80">
        <f t="shared" si="0"/>
        <v>42000</v>
      </c>
    </row>
    <row r="60" spans="1:8">
      <c r="A60" s="76">
        <v>39272</v>
      </c>
      <c r="B60" s="77" t="s">
        <v>180</v>
      </c>
      <c r="C60" s="78" t="s">
        <v>148</v>
      </c>
      <c r="D60" s="78" t="s">
        <v>149</v>
      </c>
      <c r="E60" s="78" t="s">
        <v>168</v>
      </c>
      <c r="F60" s="79">
        <v>105</v>
      </c>
      <c r="G60" s="79">
        <v>30</v>
      </c>
      <c r="H60" s="80">
        <f t="shared" si="0"/>
        <v>3150</v>
      </c>
    </row>
    <row r="61" spans="1:8">
      <c r="A61" s="76">
        <v>39294</v>
      </c>
      <c r="B61" s="77" t="s">
        <v>180</v>
      </c>
      <c r="C61" s="78" t="s">
        <v>166</v>
      </c>
      <c r="D61" s="78" t="s">
        <v>146</v>
      </c>
      <c r="E61" s="78" t="s">
        <v>158</v>
      </c>
      <c r="F61" s="79">
        <v>184</v>
      </c>
      <c r="G61" s="79">
        <v>40</v>
      </c>
      <c r="H61" s="80">
        <f t="shared" si="0"/>
        <v>7360</v>
      </c>
    </row>
    <row r="62" spans="1:8">
      <c r="A62" s="76">
        <v>39326</v>
      </c>
      <c r="B62" s="77" t="s">
        <v>180</v>
      </c>
      <c r="C62" s="78" t="s">
        <v>162</v>
      </c>
      <c r="D62" s="78" t="s">
        <v>160</v>
      </c>
      <c r="E62" s="78" t="s">
        <v>171</v>
      </c>
      <c r="F62" s="79">
        <v>13800</v>
      </c>
      <c r="G62" s="79">
        <v>20</v>
      </c>
      <c r="H62" s="80">
        <f t="shared" si="0"/>
        <v>276000</v>
      </c>
    </row>
    <row r="63" spans="1:8">
      <c r="A63" s="76">
        <v>39352</v>
      </c>
      <c r="B63" s="77" t="s">
        <v>180</v>
      </c>
      <c r="C63" s="78" t="s">
        <v>162</v>
      </c>
      <c r="D63" s="78" t="s">
        <v>146</v>
      </c>
      <c r="E63" s="78" t="s">
        <v>181</v>
      </c>
      <c r="F63" s="79">
        <v>200</v>
      </c>
      <c r="G63" s="79">
        <v>50</v>
      </c>
      <c r="H63" s="80">
        <f t="shared" si="0"/>
        <v>10000</v>
      </c>
    </row>
    <row r="64" spans="1:8">
      <c r="A64" s="76">
        <v>39352</v>
      </c>
      <c r="B64" s="77" t="s">
        <v>180</v>
      </c>
      <c r="C64" s="78" t="s">
        <v>173</v>
      </c>
      <c r="D64" s="78" t="s">
        <v>155</v>
      </c>
      <c r="E64" s="78" t="s">
        <v>182</v>
      </c>
      <c r="F64" s="79">
        <v>533.75</v>
      </c>
      <c r="G64" s="79">
        <v>100</v>
      </c>
      <c r="H64" s="80">
        <f t="shared" si="0"/>
        <v>53375</v>
      </c>
    </row>
    <row r="65" spans="1:8">
      <c r="A65" s="76">
        <v>39352</v>
      </c>
      <c r="B65" s="77" t="s">
        <v>180</v>
      </c>
      <c r="C65" s="78" t="s">
        <v>173</v>
      </c>
      <c r="D65" s="78" t="s">
        <v>163</v>
      </c>
      <c r="E65" s="78" t="s">
        <v>164</v>
      </c>
      <c r="F65" s="79">
        <v>289.5</v>
      </c>
      <c r="G65" s="79">
        <v>20</v>
      </c>
      <c r="H65" s="80">
        <f t="shared" si="0"/>
        <v>5790</v>
      </c>
    </row>
    <row r="66" spans="1:8">
      <c r="A66" s="76">
        <v>39352</v>
      </c>
      <c r="B66" s="77" t="s">
        <v>180</v>
      </c>
      <c r="C66" s="78" t="s">
        <v>173</v>
      </c>
      <c r="D66" s="78" t="s">
        <v>163</v>
      </c>
      <c r="E66" s="78" t="s">
        <v>165</v>
      </c>
      <c r="F66" s="79">
        <v>552</v>
      </c>
      <c r="G66" s="79">
        <v>30</v>
      </c>
      <c r="H66" s="80">
        <f t="shared" si="0"/>
        <v>16560</v>
      </c>
    </row>
    <row r="67" spans="1:8">
      <c r="A67" s="76">
        <v>39413</v>
      </c>
      <c r="B67" s="77" t="s">
        <v>180</v>
      </c>
      <c r="C67" s="78" t="s">
        <v>173</v>
      </c>
      <c r="D67" s="78" t="s">
        <v>155</v>
      </c>
      <c r="E67" s="78" t="s">
        <v>156</v>
      </c>
      <c r="F67" s="79">
        <v>2250</v>
      </c>
      <c r="G67" s="79">
        <v>20</v>
      </c>
      <c r="H67" s="80">
        <f t="shared" si="0"/>
        <v>45000</v>
      </c>
    </row>
    <row r="68" spans="1:8">
      <c r="A68" s="76">
        <v>39413</v>
      </c>
      <c r="B68" s="77" t="s">
        <v>180</v>
      </c>
      <c r="C68" s="78" t="s">
        <v>162</v>
      </c>
      <c r="D68" s="78" t="s">
        <v>155</v>
      </c>
      <c r="E68" s="78" t="s">
        <v>157</v>
      </c>
      <c r="F68" s="79">
        <v>660</v>
      </c>
      <c r="G68" s="79">
        <v>10</v>
      </c>
      <c r="H68" s="80">
        <f t="shared" si="0"/>
        <v>6600</v>
      </c>
    </row>
    <row r="69" spans="1:8">
      <c r="A69" s="76">
        <v>39097</v>
      </c>
      <c r="B69" s="77" t="s">
        <v>183</v>
      </c>
      <c r="C69" s="78" t="s">
        <v>166</v>
      </c>
      <c r="D69" s="78" t="s">
        <v>149</v>
      </c>
      <c r="E69" s="78" t="s">
        <v>150</v>
      </c>
      <c r="F69" s="79">
        <v>300</v>
      </c>
      <c r="G69" s="79">
        <v>40</v>
      </c>
      <c r="H69" s="80">
        <f t="shared" ref="H69:H102" si="1">F69*G69</f>
        <v>12000</v>
      </c>
    </row>
    <row r="70" spans="1:8">
      <c r="A70" s="76">
        <v>39097</v>
      </c>
      <c r="B70" s="77" t="s">
        <v>183</v>
      </c>
      <c r="C70" s="78" t="s">
        <v>166</v>
      </c>
      <c r="D70" s="78" t="s">
        <v>149</v>
      </c>
      <c r="E70" s="78" t="s">
        <v>151</v>
      </c>
      <c r="F70" s="79">
        <v>530</v>
      </c>
      <c r="G70" s="79">
        <v>5</v>
      </c>
      <c r="H70" s="80">
        <f t="shared" si="1"/>
        <v>2650</v>
      </c>
    </row>
    <row r="71" spans="1:8">
      <c r="A71" s="76">
        <v>39097</v>
      </c>
      <c r="B71" s="77" t="s">
        <v>183</v>
      </c>
      <c r="C71" s="78" t="s">
        <v>166</v>
      </c>
      <c r="D71" s="78" t="s">
        <v>149</v>
      </c>
      <c r="E71" s="78" t="s">
        <v>168</v>
      </c>
      <c r="F71" s="79">
        <v>35</v>
      </c>
      <c r="G71" s="79">
        <v>40</v>
      </c>
      <c r="H71" s="80">
        <f t="shared" si="1"/>
        <v>1400</v>
      </c>
    </row>
    <row r="72" spans="1:8">
      <c r="A72" s="76">
        <v>39118</v>
      </c>
      <c r="B72" s="77" t="s">
        <v>183</v>
      </c>
      <c r="C72" s="78" t="s">
        <v>159</v>
      </c>
      <c r="D72" s="78" t="s">
        <v>146</v>
      </c>
      <c r="E72" s="78" t="s">
        <v>147</v>
      </c>
      <c r="F72" s="79">
        <v>127.5</v>
      </c>
      <c r="G72" s="79">
        <v>15</v>
      </c>
      <c r="H72" s="80">
        <f t="shared" si="1"/>
        <v>1912.5</v>
      </c>
    </row>
    <row r="73" spans="1:8">
      <c r="A73" s="76">
        <v>39158</v>
      </c>
      <c r="B73" s="77" t="s">
        <v>183</v>
      </c>
      <c r="C73" s="78" t="s">
        <v>173</v>
      </c>
      <c r="D73" s="78" t="s">
        <v>146</v>
      </c>
      <c r="E73" s="78" t="s">
        <v>147</v>
      </c>
      <c r="F73" s="79">
        <v>1275</v>
      </c>
      <c r="G73" s="79">
        <v>40</v>
      </c>
      <c r="H73" s="80">
        <f t="shared" si="1"/>
        <v>51000</v>
      </c>
    </row>
    <row r="74" spans="1:8">
      <c r="A74" s="76">
        <v>39189</v>
      </c>
      <c r="B74" s="77" t="s">
        <v>183</v>
      </c>
      <c r="C74" s="78" t="s">
        <v>166</v>
      </c>
      <c r="D74" s="78" t="s">
        <v>146</v>
      </c>
      <c r="E74" s="78" t="s">
        <v>184</v>
      </c>
      <c r="F74" s="79">
        <v>3240</v>
      </c>
      <c r="G74" s="79">
        <v>20</v>
      </c>
      <c r="H74" s="80">
        <f t="shared" si="1"/>
        <v>64800</v>
      </c>
    </row>
    <row r="75" spans="1:8">
      <c r="A75" s="76">
        <v>39189</v>
      </c>
      <c r="B75" s="77" t="s">
        <v>183</v>
      </c>
      <c r="C75" s="78" t="s">
        <v>166</v>
      </c>
      <c r="D75" s="78" t="s">
        <v>178</v>
      </c>
      <c r="E75" s="78" t="s">
        <v>185</v>
      </c>
      <c r="F75" s="79">
        <v>280</v>
      </c>
      <c r="G75" s="79">
        <v>30</v>
      </c>
      <c r="H75" s="80">
        <f t="shared" si="1"/>
        <v>8400</v>
      </c>
    </row>
    <row r="76" spans="1:8">
      <c r="A76" s="76">
        <v>39277</v>
      </c>
      <c r="B76" s="77" t="s">
        <v>183</v>
      </c>
      <c r="C76" s="78" t="s">
        <v>166</v>
      </c>
      <c r="D76" s="78" t="s">
        <v>149</v>
      </c>
      <c r="E76" s="78" t="s">
        <v>150</v>
      </c>
      <c r="F76" s="79">
        <v>300</v>
      </c>
      <c r="G76" s="79">
        <v>40</v>
      </c>
      <c r="H76" s="80">
        <f t="shared" si="1"/>
        <v>12000</v>
      </c>
    </row>
    <row r="77" spans="1:8">
      <c r="A77" s="76">
        <v>39277</v>
      </c>
      <c r="B77" s="77" t="s">
        <v>183</v>
      </c>
      <c r="C77" s="78" t="s">
        <v>166</v>
      </c>
      <c r="D77" s="78" t="s">
        <v>149</v>
      </c>
      <c r="E77" s="78" t="s">
        <v>151</v>
      </c>
      <c r="F77" s="79">
        <v>530</v>
      </c>
      <c r="G77" s="79">
        <v>5</v>
      </c>
      <c r="H77" s="80">
        <f t="shared" si="1"/>
        <v>2650</v>
      </c>
    </row>
    <row r="78" spans="1:8">
      <c r="A78" s="76">
        <v>39277</v>
      </c>
      <c r="B78" s="77" t="s">
        <v>183</v>
      </c>
      <c r="C78" s="78" t="s">
        <v>166</v>
      </c>
      <c r="D78" s="78" t="s">
        <v>149</v>
      </c>
      <c r="E78" s="78" t="s">
        <v>168</v>
      </c>
      <c r="F78" s="79">
        <v>35</v>
      </c>
      <c r="G78" s="79">
        <v>40</v>
      </c>
      <c r="H78" s="80">
        <f t="shared" si="1"/>
        <v>1400</v>
      </c>
    </row>
    <row r="79" spans="1:8">
      <c r="A79" s="76">
        <v>39298</v>
      </c>
      <c r="B79" s="77" t="s">
        <v>183</v>
      </c>
      <c r="C79" s="78" t="s">
        <v>159</v>
      </c>
      <c r="D79" s="78" t="s">
        <v>146</v>
      </c>
      <c r="E79" s="78" t="s">
        <v>147</v>
      </c>
      <c r="F79" s="79">
        <v>127.5</v>
      </c>
      <c r="G79" s="79">
        <v>15</v>
      </c>
      <c r="H79" s="80">
        <f t="shared" si="1"/>
        <v>1912.5</v>
      </c>
    </row>
    <row r="80" spans="1:8">
      <c r="A80" s="76">
        <v>39338</v>
      </c>
      <c r="B80" s="77" t="s">
        <v>183</v>
      </c>
      <c r="C80" s="78" t="s">
        <v>173</v>
      </c>
      <c r="D80" s="78" t="s">
        <v>146</v>
      </c>
      <c r="E80" s="78" t="s">
        <v>147</v>
      </c>
      <c r="F80" s="79">
        <v>1275</v>
      </c>
      <c r="G80" s="79">
        <v>40</v>
      </c>
      <c r="H80" s="80">
        <f t="shared" si="1"/>
        <v>51000</v>
      </c>
    </row>
    <row r="81" spans="1:8">
      <c r="A81" s="76">
        <v>39369</v>
      </c>
      <c r="B81" s="77" t="s">
        <v>183</v>
      </c>
      <c r="C81" s="78" t="s">
        <v>166</v>
      </c>
      <c r="D81" s="78" t="s">
        <v>146</v>
      </c>
      <c r="E81" s="78" t="s">
        <v>184</v>
      </c>
      <c r="F81" s="79">
        <v>3240</v>
      </c>
      <c r="G81" s="79">
        <v>20</v>
      </c>
      <c r="H81" s="80">
        <f t="shared" si="1"/>
        <v>64800</v>
      </c>
    </row>
    <row r="82" spans="1:8">
      <c r="A82" s="76">
        <v>39369</v>
      </c>
      <c r="B82" s="77" t="s">
        <v>183</v>
      </c>
      <c r="C82" s="78" t="s">
        <v>166</v>
      </c>
      <c r="D82" s="78" t="s">
        <v>178</v>
      </c>
      <c r="E82" s="78" t="s">
        <v>185</v>
      </c>
      <c r="F82" s="79">
        <v>280</v>
      </c>
      <c r="G82" s="79">
        <v>30</v>
      </c>
      <c r="H82" s="80">
        <f t="shared" si="1"/>
        <v>8400</v>
      </c>
    </row>
    <row r="83" spans="1:8">
      <c r="A83" s="76">
        <v>39099</v>
      </c>
      <c r="B83" s="77" t="s">
        <v>186</v>
      </c>
      <c r="C83" s="78" t="s">
        <v>173</v>
      </c>
      <c r="D83" s="78" t="s">
        <v>160</v>
      </c>
      <c r="E83" s="78" t="s">
        <v>187</v>
      </c>
      <c r="F83" s="79">
        <v>270</v>
      </c>
      <c r="G83" s="79">
        <v>10</v>
      </c>
      <c r="H83" s="80">
        <f t="shared" si="1"/>
        <v>2700</v>
      </c>
    </row>
    <row r="84" spans="1:8">
      <c r="A84" s="76">
        <v>39099</v>
      </c>
      <c r="B84" s="77" t="s">
        <v>186</v>
      </c>
      <c r="C84" s="78" t="s">
        <v>173</v>
      </c>
      <c r="D84" s="78" t="s">
        <v>160</v>
      </c>
      <c r="E84" s="78" t="s">
        <v>171</v>
      </c>
      <c r="F84" s="79">
        <v>920</v>
      </c>
      <c r="G84" s="79">
        <v>90</v>
      </c>
      <c r="H84" s="80">
        <f t="shared" si="1"/>
        <v>82800</v>
      </c>
    </row>
    <row r="85" spans="1:8">
      <c r="A85" s="76">
        <v>39131</v>
      </c>
      <c r="B85" s="77" t="s">
        <v>186</v>
      </c>
      <c r="C85" s="78" t="s">
        <v>159</v>
      </c>
      <c r="D85" s="78" t="s">
        <v>163</v>
      </c>
      <c r="E85" s="78" t="s">
        <v>164</v>
      </c>
      <c r="F85" s="79">
        <v>1930</v>
      </c>
      <c r="G85" s="79">
        <v>20</v>
      </c>
      <c r="H85" s="80">
        <f t="shared" si="1"/>
        <v>38600</v>
      </c>
    </row>
    <row r="86" spans="1:8">
      <c r="A86" s="76">
        <v>39160</v>
      </c>
      <c r="B86" s="77" t="s">
        <v>186</v>
      </c>
      <c r="C86" s="78" t="s">
        <v>154</v>
      </c>
      <c r="D86" s="78" t="s">
        <v>160</v>
      </c>
      <c r="E86" s="78" t="s">
        <v>188</v>
      </c>
      <c r="F86" s="79">
        <v>598</v>
      </c>
      <c r="G86" s="79">
        <v>15</v>
      </c>
      <c r="H86" s="80">
        <f t="shared" si="1"/>
        <v>8970</v>
      </c>
    </row>
    <row r="87" spans="1:8">
      <c r="A87" s="76">
        <v>39172</v>
      </c>
      <c r="B87" s="77" t="s">
        <v>186</v>
      </c>
      <c r="C87" s="78" t="s">
        <v>173</v>
      </c>
      <c r="D87" s="78" t="s">
        <v>155</v>
      </c>
      <c r="E87" s="78" t="s">
        <v>167</v>
      </c>
      <c r="F87" s="79">
        <v>1000</v>
      </c>
      <c r="G87" s="79">
        <v>50</v>
      </c>
      <c r="H87" s="80">
        <f t="shared" si="1"/>
        <v>50000</v>
      </c>
    </row>
    <row r="88" spans="1:8">
      <c r="A88" s="76">
        <v>39172</v>
      </c>
      <c r="B88" s="77" t="s">
        <v>186</v>
      </c>
      <c r="C88" s="78" t="s">
        <v>173</v>
      </c>
      <c r="D88" s="78" t="s">
        <v>146</v>
      </c>
      <c r="E88" s="78" t="s">
        <v>158</v>
      </c>
      <c r="F88" s="79">
        <v>230</v>
      </c>
      <c r="G88" s="79">
        <v>87</v>
      </c>
      <c r="H88" s="80">
        <f t="shared" si="1"/>
        <v>20010</v>
      </c>
    </row>
    <row r="89" spans="1:8">
      <c r="A89" s="76">
        <v>39192</v>
      </c>
      <c r="B89" s="77" t="s">
        <v>186</v>
      </c>
      <c r="C89" s="78" t="s">
        <v>159</v>
      </c>
      <c r="D89" s="78" t="s">
        <v>155</v>
      </c>
      <c r="E89" s="78" t="s">
        <v>189</v>
      </c>
      <c r="F89" s="79">
        <v>500</v>
      </c>
      <c r="G89" s="79">
        <v>200</v>
      </c>
      <c r="H89" s="80">
        <f t="shared" si="1"/>
        <v>100000</v>
      </c>
    </row>
    <row r="90" spans="1:8">
      <c r="A90" s="76">
        <v>39192</v>
      </c>
      <c r="B90" s="77" t="s">
        <v>186</v>
      </c>
      <c r="C90" s="78" t="s">
        <v>159</v>
      </c>
      <c r="D90" s="78" t="s">
        <v>155</v>
      </c>
      <c r="E90" s="78" t="s">
        <v>167</v>
      </c>
      <c r="F90" s="79">
        <v>120</v>
      </c>
      <c r="G90" s="79">
        <v>10</v>
      </c>
      <c r="H90" s="80">
        <f t="shared" si="1"/>
        <v>1200</v>
      </c>
    </row>
    <row r="91" spans="1:8">
      <c r="A91" s="76">
        <v>39221</v>
      </c>
      <c r="B91" s="77" t="s">
        <v>186</v>
      </c>
      <c r="C91" s="78" t="s">
        <v>154</v>
      </c>
      <c r="D91" s="78" t="s">
        <v>149</v>
      </c>
      <c r="E91" s="78" t="s">
        <v>190</v>
      </c>
      <c r="F91" s="79">
        <v>200</v>
      </c>
      <c r="G91" s="79">
        <v>300</v>
      </c>
      <c r="H91" s="80">
        <f t="shared" si="1"/>
        <v>60000</v>
      </c>
    </row>
    <row r="92" spans="1:8">
      <c r="A92" s="76">
        <v>39233</v>
      </c>
      <c r="B92" s="77" t="s">
        <v>186</v>
      </c>
      <c r="C92" s="78" t="s">
        <v>173</v>
      </c>
      <c r="D92" s="78" t="s">
        <v>146</v>
      </c>
      <c r="E92" s="78" t="s">
        <v>147</v>
      </c>
      <c r="F92" s="79">
        <v>510</v>
      </c>
      <c r="G92" s="79">
        <v>75</v>
      </c>
      <c r="H92" s="80">
        <f t="shared" si="1"/>
        <v>38250</v>
      </c>
    </row>
    <row r="93" spans="1:8">
      <c r="A93" s="76">
        <v>39279</v>
      </c>
      <c r="B93" s="77" t="s">
        <v>186</v>
      </c>
      <c r="C93" s="78" t="s">
        <v>173</v>
      </c>
      <c r="D93" s="78" t="s">
        <v>160</v>
      </c>
      <c r="E93" s="78" t="s">
        <v>187</v>
      </c>
      <c r="F93" s="79">
        <v>270</v>
      </c>
      <c r="G93" s="79">
        <v>10</v>
      </c>
      <c r="H93" s="80">
        <f t="shared" si="1"/>
        <v>2700</v>
      </c>
    </row>
    <row r="94" spans="1:8">
      <c r="A94" s="76">
        <v>39279</v>
      </c>
      <c r="B94" s="77" t="s">
        <v>186</v>
      </c>
      <c r="C94" s="78" t="s">
        <v>173</v>
      </c>
      <c r="D94" s="78" t="s">
        <v>160</v>
      </c>
      <c r="E94" s="78" t="s">
        <v>171</v>
      </c>
      <c r="F94" s="79">
        <v>920</v>
      </c>
      <c r="G94" s="79">
        <v>90</v>
      </c>
      <c r="H94" s="80">
        <f t="shared" si="1"/>
        <v>82800</v>
      </c>
    </row>
    <row r="95" spans="1:8">
      <c r="A95" s="76">
        <v>39311</v>
      </c>
      <c r="B95" s="77" t="s">
        <v>186</v>
      </c>
      <c r="C95" s="78" t="s">
        <v>159</v>
      </c>
      <c r="D95" s="78" t="s">
        <v>163</v>
      </c>
      <c r="E95" s="78" t="s">
        <v>164</v>
      </c>
      <c r="F95" s="79">
        <v>1930</v>
      </c>
      <c r="G95" s="79">
        <v>20</v>
      </c>
      <c r="H95" s="80">
        <f t="shared" si="1"/>
        <v>38600</v>
      </c>
    </row>
    <row r="96" spans="1:8">
      <c r="A96" s="76">
        <v>39340</v>
      </c>
      <c r="B96" s="77" t="s">
        <v>186</v>
      </c>
      <c r="C96" s="78" t="s">
        <v>154</v>
      </c>
      <c r="D96" s="78" t="s">
        <v>160</v>
      </c>
      <c r="E96" s="78" t="s">
        <v>188</v>
      </c>
      <c r="F96" s="79">
        <v>598</v>
      </c>
      <c r="G96" s="79">
        <v>15</v>
      </c>
      <c r="H96" s="80">
        <f t="shared" si="1"/>
        <v>8970</v>
      </c>
    </row>
    <row r="97" spans="1:8">
      <c r="A97" s="76">
        <v>39352</v>
      </c>
      <c r="B97" s="77" t="s">
        <v>186</v>
      </c>
      <c r="C97" s="78" t="s">
        <v>173</v>
      </c>
      <c r="D97" s="78" t="s">
        <v>155</v>
      </c>
      <c r="E97" s="78" t="s">
        <v>167</v>
      </c>
      <c r="F97" s="79">
        <v>1000</v>
      </c>
      <c r="G97" s="79">
        <v>50</v>
      </c>
      <c r="H97" s="80">
        <f t="shared" si="1"/>
        <v>50000</v>
      </c>
    </row>
    <row r="98" spans="1:8">
      <c r="A98" s="76">
        <v>39352</v>
      </c>
      <c r="B98" s="77" t="s">
        <v>186</v>
      </c>
      <c r="C98" s="78" t="s">
        <v>173</v>
      </c>
      <c r="D98" s="78" t="s">
        <v>146</v>
      </c>
      <c r="E98" s="78" t="s">
        <v>158</v>
      </c>
      <c r="F98" s="79">
        <v>230</v>
      </c>
      <c r="G98" s="79">
        <v>87</v>
      </c>
      <c r="H98" s="80">
        <f t="shared" si="1"/>
        <v>20010</v>
      </c>
    </row>
    <row r="99" spans="1:8">
      <c r="A99" s="76">
        <v>39372</v>
      </c>
      <c r="B99" s="77" t="s">
        <v>186</v>
      </c>
      <c r="C99" s="78" t="s">
        <v>159</v>
      </c>
      <c r="D99" s="78" t="s">
        <v>155</v>
      </c>
      <c r="E99" s="78" t="s">
        <v>189</v>
      </c>
      <c r="F99" s="79">
        <v>500</v>
      </c>
      <c r="G99" s="79">
        <v>200</v>
      </c>
      <c r="H99" s="80">
        <f t="shared" si="1"/>
        <v>100000</v>
      </c>
    </row>
    <row r="100" spans="1:8">
      <c r="A100" s="76">
        <v>39372</v>
      </c>
      <c r="B100" s="77" t="s">
        <v>186</v>
      </c>
      <c r="C100" s="78" t="s">
        <v>159</v>
      </c>
      <c r="D100" s="78" t="s">
        <v>155</v>
      </c>
      <c r="E100" s="78" t="s">
        <v>167</v>
      </c>
      <c r="F100" s="79">
        <v>120</v>
      </c>
      <c r="G100" s="79">
        <v>10</v>
      </c>
      <c r="H100" s="80">
        <f t="shared" si="1"/>
        <v>1200</v>
      </c>
    </row>
    <row r="101" spans="1:8">
      <c r="A101" s="76">
        <v>39401</v>
      </c>
      <c r="B101" s="77" t="s">
        <v>186</v>
      </c>
      <c r="C101" s="78" t="s">
        <v>154</v>
      </c>
      <c r="D101" s="78" t="s">
        <v>149</v>
      </c>
      <c r="E101" s="78" t="s">
        <v>190</v>
      </c>
      <c r="F101" s="79">
        <v>200</v>
      </c>
      <c r="G101" s="79">
        <v>300</v>
      </c>
      <c r="H101" s="80">
        <f t="shared" si="1"/>
        <v>60000</v>
      </c>
    </row>
    <row r="102" spans="1:8">
      <c r="A102" s="81">
        <v>39413</v>
      </c>
      <c r="B102" s="82" t="s">
        <v>186</v>
      </c>
      <c r="C102" s="83" t="s">
        <v>173</v>
      </c>
      <c r="D102" s="83" t="s">
        <v>146</v>
      </c>
      <c r="E102" s="83" t="s">
        <v>147</v>
      </c>
      <c r="F102" s="84">
        <v>510</v>
      </c>
      <c r="G102" s="84">
        <v>75</v>
      </c>
      <c r="H102" s="85">
        <f t="shared" si="1"/>
        <v>38250</v>
      </c>
    </row>
  </sheetData>
  <mergeCells count="1">
    <mergeCell ref="A2:H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fitToWidth="0" fitToHeight="0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Group Box 1">
              <controlPr defaultSize="0" autoFill="0" autoPict="0">
                <anchor moveWithCells="1">
                  <from>
                    <xdr:col>0</xdr:col>
                    <xdr:colOff>203200</xdr:colOff>
                    <xdr:row>0</xdr:row>
                    <xdr:rowOff>63500</xdr:rowOff>
                  </from>
                  <to>
                    <xdr:col>3</xdr:col>
                    <xdr:colOff>177800</xdr:colOff>
                    <xdr:row>0</xdr:row>
                    <xdr:rowOff>482600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Option Button 2">
              <controlPr defaultSize="0" autoFill="0" autoLine="0" autoPict="0">
                <anchor moveWithCells="1">
                  <from>
                    <xdr:col>0</xdr:col>
                    <xdr:colOff>368300</xdr:colOff>
                    <xdr:row>0</xdr:row>
                    <xdr:rowOff>190500</xdr:rowOff>
                  </from>
                  <to>
                    <xdr:col>2</xdr:col>
                    <xdr:colOff>0</xdr:colOff>
                    <xdr:row>0</xdr:row>
                    <xdr:rowOff>406400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Option Button 3">
              <controlPr defaultSize="0" autoFill="0" autoLine="0" autoPict="0">
                <anchor moveWithCells="1">
                  <from>
                    <xdr:col>2</xdr:col>
                    <xdr:colOff>215900</xdr:colOff>
                    <xdr:row>0</xdr:row>
                    <xdr:rowOff>190500</xdr:rowOff>
                  </from>
                  <to>
                    <xdr:col>3</xdr:col>
                    <xdr:colOff>139700</xdr:colOff>
                    <xdr:row>0</xdr:row>
                    <xdr:rowOff>406400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H21"/>
  <sheetViews>
    <sheetView showGridLines="0" workbookViewId="0">
      <selection activeCell="S39" sqref="S39"/>
    </sheetView>
  </sheetViews>
  <sheetFormatPr baseColWidth="10" defaultColWidth="8.7109375" defaultRowHeight="14"/>
  <cols>
    <col min="1" max="1" width="1.5703125" style="87" customWidth="1"/>
    <col min="2" max="2" width="18.42578125" style="87" customWidth="1"/>
    <col min="3" max="3" width="15.42578125" style="87" customWidth="1"/>
    <col min="4" max="4" width="12.7109375" style="87" customWidth="1"/>
    <col min="5" max="5" width="9.7109375" style="135" customWidth="1"/>
    <col min="6" max="6" width="6.140625" style="135" customWidth="1"/>
    <col min="7" max="7" width="12.28515625" style="87" customWidth="1"/>
    <col min="8" max="8" width="17.42578125" style="87" customWidth="1"/>
    <col min="9" max="256" width="9" style="87"/>
    <col min="257" max="257" width="1.5703125" style="87" customWidth="1"/>
    <col min="258" max="258" width="18.42578125" style="87" customWidth="1"/>
    <col min="259" max="259" width="15.42578125" style="87" customWidth="1"/>
    <col min="260" max="260" width="12.7109375" style="87" customWidth="1"/>
    <col min="261" max="261" width="9.7109375" style="87" customWidth="1"/>
    <col min="262" max="262" width="6.140625" style="87" customWidth="1"/>
    <col min="263" max="263" width="12.28515625" style="87" customWidth="1"/>
    <col min="264" max="264" width="17.42578125" style="87" customWidth="1"/>
    <col min="265" max="512" width="9" style="87"/>
    <col min="513" max="513" width="1.5703125" style="87" customWidth="1"/>
    <col min="514" max="514" width="18.42578125" style="87" customWidth="1"/>
    <col min="515" max="515" width="15.42578125" style="87" customWidth="1"/>
    <col min="516" max="516" width="12.7109375" style="87" customWidth="1"/>
    <col min="517" max="517" width="9.7109375" style="87" customWidth="1"/>
    <col min="518" max="518" width="6.140625" style="87" customWidth="1"/>
    <col min="519" max="519" width="12.28515625" style="87" customWidth="1"/>
    <col min="520" max="520" width="17.42578125" style="87" customWidth="1"/>
    <col min="521" max="768" width="9" style="87"/>
    <col min="769" max="769" width="1.5703125" style="87" customWidth="1"/>
    <col min="770" max="770" width="18.42578125" style="87" customWidth="1"/>
    <col min="771" max="771" width="15.42578125" style="87" customWidth="1"/>
    <col min="772" max="772" width="12.7109375" style="87" customWidth="1"/>
    <col min="773" max="773" width="9.7109375" style="87" customWidth="1"/>
    <col min="774" max="774" width="6.140625" style="87" customWidth="1"/>
    <col min="775" max="775" width="12.28515625" style="87" customWidth="1"/>
    <col min="776" max="776" width="17.42578125" style="87" customWidth="1"/>
    <col min="777" max="1024" width="9" style="87"/>
    <col min="1025" max="1025" width="1.5703125" style="87" customWidth="1"/>
    <col min="1026" max="1026" width="18.42578125" style="87" customWidth="1"/>
    <col min="1027" max="1027" width="15.42578125" style="87" customWidth="1"/>
    <col min="1028" max="1028" width="12.7109375" style="87" customWidth="1"/>
    <col min="1029" max="1029" width="9.7109375" style="87" customWidth="1"/>
    <col min="1030" max="1030" width="6.140625" style="87" customWidth="1"/>
    <col min="1031" max="1031" width="12.28515625" style="87" customWidth="1"/>
    <col min="1032" max="1032" width="17.42578125" style="87" customWidth="1"/>
    <col min="1033" max="1280" width="9" style="87"/>
    <col min="1281" max="1281" width="1.5703125" style="87" customWidth="1"/>
    <col min="1282" max="1282" width="18.42578125" style="87" customWidth="1"/>
    <col min="1283" max="1283" width="15.42578125" style="87" customWidth="1"/>
    <col min="1284" max="1284" width="12.7109375" style="87" customWidth="1"/>
    <col min="1285" max="1285" width="9.7109375" style="87" customWidth="1"/>
    <col min="1286" max="1286" width="6.140625" style="87" customWidth="1"/>
    <col min="1287" max="1287" width="12.28515625" style="87" customWidth="1"/>
    <col min="1288" max="1288" width="17.42578125" style="87" customWidth="1"/>
    <col min="1289" max="1536" width="9" style="87"/>
    <col min="1537" max="1537" width="1.5703125" style="87" customWidth="1"/>
    <col min="1538" max="1538" width="18.42578125" style="87" customWidth="1"/>
    <col min="1539" max="1539" width="15.42578125" style="87" customWidth="1"/>
    <col min="1540" max="1540" width="12.7109375" style="87" customWidth="1"/>
    <col min="1541" max="1541" width="9.7109375" style="87" customWidth="1"/>
    <col min="1542" max="1542" width="6.140625" style="87" customWidth="1"/>
    <col min="1543" max="1543" width="12.28515625" style="87" customWidth="1"/>
    <col min="1544" max="1544" width="17.42578125" style="87" customWidth="1"/>
    <col min="1545" max="1792" width="9" style="87"/>
    <col min="1793" max="1793" width="1.5703125" style="87" customWidth="1"/>
    <col min="1794" max="1794" width="18.42578125" style="87" customWidth="1"/>
    <col min="1795" max="1795" width="15.42578125" style="87" customWidth="1"/>
    <col min="1796" max="1796" width="12.7109375" style="87" customWidth="1"/>
    <col min="1797" max="1797" width="9.7109375" style="87" customWidth="1"/>
    <col min="1798" max="1798" width="6.140625" style="87" customWidth="1"/>
    <col min="1799" max="1799" width="12.28515625" style="87" customWidth="1"/>
    <col min="1800" max="1800" width="17.42578125" style="87" customWidth="1"/>
    <col min="1801" max="2048" width="9" style="87"/>
    <col min="2049" max="2049" width="1.5703125" style="87" customWidth="1"/>
    <col min="2050" max="2050" width="18.42578125" style="87" customWidth="1"/>
    <col min="2051" max="2051" width="15.42578125" style="87" customWidth="1"/>
    <col min="2052" max="2052" width="12.7109375" style="87" customWidth="1"/>
    <col min="2053" max="2053" width="9.7109375" style="87" customWidth="1"/>
    <col min="2054" max="2054" width="6.140625" style="87" customWidth="1"/>
    <col min="2055" max="2055" width="12.28515625" style="87" customWidth="1"/>
    <col min="2056" max="2056" width="17.42578125" style="87" customWidth="1"/>
    <col min="2057" max="2304" width="9" style="87"/>
    <col min="2305" max="2305" width="1.5703125" style="87" customWidth="1"/>
    <col min="2306" max="2306" width="18.42578125" style="87" customWidth="1"/>
    <col min="2307" max="2307" width="15.42578125" style="87" customWidth="1"/>
    <col min="2308" max="2308" width="12.7109375" style="87" customWidth="1"/>
    <col min="2309" max="2309" width="9.7109375" style="87" customWidth="1"/>
    <col min="2310" max="2310" width="6.140625" style="87" customWidth="1"/>
    <col min="2311" max="2311" width="12.28515625" style="87" customWidth="1"/>
    <col min="2312" max="2312" width="17.42578125" style="87" customWidth="1"/>
    <col min="2313" max="2560" width="9" style="87"/>
    <col min="2561" max="2561" width="1.5703125" style="87" customWidth="1"/>
    <col min="2562" max="2562" width="18.42578125" style="87" customWidth="1"/>
    <col min="2563" max="2563" width="15.42578125" style="87" customWidth="1"/>
    <col min="2564" max="2564" width="12.7109375" style="87" customWidth="1"/>
    <col min="2565" max="2565" width="9.7109375" style="87" customWidth="1"/>
    <col min="2566" max="2566" width="6.140625" style="87" customWidth="1"/>
    <col min="2567" max="2567" width="12.28515625" style="87" customWidth="1"/>
    <col min="2568" max="2568" width="17.42578125" style="87" customWidth="1"/>
    <col min="2569" max="2816" width="9" style="87"/>
    <col min="2817" max="2817" width="1.5703125" style="87" customWidth="1"/>
    <col min="2818" max="2818" width="18.42578125" style="87" customWidth="1"/>
    <col min="2819" max="2819" width="15.42578125" style="87" customWidth="1"/>
    <col min="2820" max="2820" width="12.7109375" style="87" customWidth="1"/>
    <col min="2821" max="2821" width="9.7109375" style="87" customWidth="1"/>
    <col min="2822" max="2822" width="6.140625" style="87" customWidth="1"/>
    <col min="2823" max="2823" width="12.28515625" style="87" customWidth="1"/>
    <col min="2824" max="2824" width="17.42578125" style="87" customWidth="1"/>
    <col min="2825" max="3072" width="9" style="87"/>
    <col min="3073" max="3073" width="1.5703125" style="87" customWidth="1"/>
    <col min="3074" max="3074" width="18.42578125" style="87" customWidth="1"/>
    <col min="3075" max="3075" width="15.42578125" style="87" customWidth="1"/>
    <col min="3076" max="3076" width="12.7109375" style="87" customWidth="1"/>
    <col min="3077" max="3077" width="9.7109375" style="87" customWidth="1"/>
    <col min="3078" max="3078" width="6.140625" style="87" customWidth="1"/>
    <col min="3079" max="3079" width="12.28515625" style="87" customWidth="1"/>
    <col min="3080" max="3080" width="17.42578125" style="87" customWidth="1"/>
    <col min="3081" max="3328" width="9" style="87"/>
    <col min="3329" max="3329" width="1.5703125" style="87" customWidth="1"/>
    <col min="3330" max="3330" width="18.42578125" style="87" customWidth="1"/>
    <col min="3331" max="3331" width="15.42578125" style="87" customWidth="1"/>
    <col min="3332" max="3332" width="12.7109375" style="87" customWidth="1"/>
    <col min="3333" max="3333" width="9.7109375" style="87" customWidth="1"/>
    <col min="3334" max="3334" width="6.140625" style="87" customWidth="1"/>
    <col min="3335" max="3335" width="12.28515625" style="87" customWidth="1"/>
    <col min="3336" max="3336" width="17.42578125" style="87" customWidth="1"/>
    <col min="3337" max="3584" width="9" style="87"/>
    <col min="3585" max="3585" width="1.5703125" style="87" customWidth="1"/>
    <col min="3586" max="3586" width="18.42578125" style="87" customWidth="1"/>
    <col min="3587" max="3587" width="15.42578125" style="87" customWidth="1"/>
    <col min="3588" max="3588" width="12.7109375" style="87" customWidth="1"/>
    <col min="3589" max="3589" width="9.7109375" style="87" customWidth="1"/>
    <col min="3590" max="3590" width="6.140625" style="87" customWidth="1"/>
    <col min="3591" max="3591" width="12.28515625" style="87" customWidth="1"/>
    <col min="3592" max="3592" width="17.42578125" style="87" customWidth="1"/>
    <col min="3593" max="3840" width="9" style="87"/>
    <col min="3841" max="3841" width="1.5703125" style="87" customWidth="1"/>
    <col min="3842" max="3842" width="18.42578125" style="87" customWidth="1"/>
    <col min="3843" max="3843" width="15.42578125" style="87" customWidth="1"/>
    <col min="3844" max="3844" width="12.7109375" style="87" customWidth="1"/>
    <col min="3845" max="3845" width="9.7109375" style="87" customWidth="1"/>
    <col min="3846" max="3846" width="6.140625" style="87" customWidth="1"/>
    <col min="3847" max="3847" width="12.28515625" style="87" customWidth="1"/>
    <col min="3848" max="3848" width="17.42578125" style="87" customWidth="1"/>
    <col min="3849" max="4096" width="9" style="87"/>
    <col min="4097" max="4097" width="1.5703125" style="87" customWidth="1"/>
    <col min="4098" max="4098" width="18.42578125" style="87" customWidth="1"/>
    <col min="4099" max="4099" width="15.42578125" style="87" customWidth="1"/>
    <col min="4100" max="4100" width="12.7109375" style="87" customWidth="1"/>
    <col min="4101" max="4101" width="9.7109375" style="87" customWidth="1"/>
    <col min="4102" max="4102" width="6.140625" style="87" customWidth="1"/>
    <col min="4103" max="4103" width="12.28515625" style="87" customWidth="1"/>
    <col min="4104" max="4104" width="17.42578125" style="87" customWidth="1"/>
    <col min="4105" max="4352" width="9" style="87"/>
    <col min="4353" max="4353" width="1.5703125" style="87" customWidth="1"/>
    <col min="4354" max="4354" width="18.42578125" style="87" customWidth="1"/>
    <col min="4355" max="4355" width="15.42578125" style="87" customWidth="1"/>
    <col min="4356" max="4356" width="12.7109375" style="87" customWidth="1"/>
    <col min="4357" max="4357" width="9.7109375" style="87" customWidth="1"/>
    <col min="4358" max="4358" width="6.140625" style="87" customWidth="1"/>
    <col min="4359" max="4359" width="12.28515625" style="87" customWidth="1"/>
    <col min="4360" max="4360" width="17.42578125" style="87" customWidth="1"/>
    <col min="4361" max="4608" width="9" style="87"/>
    <col min="4609" max="4609" width="1.5703125" style="87" customWidth="1"/>
    <col min="4610" max="4610" width="18.42578125" style="87" customWidth="1"/>
    <col min="4611" max="4611" width="15.42578125" style="87" customWidth="1"/>
    <col min="4612" max="4612" width="12.7109375" style="87" customWidth="1"/>
    <col min="4613" max="4613" width="9.7109375" style="87" customWidth="1"/>
    <col min="4614" max="4614" width="6.140625" style="87" customWidth="1"/>
    <col min="4615" max="4615" width="12.28515625" style="87" customWidth="1"/>
    <col min="4616" max="4616" width="17.42578125" style="87" customWidth="1"/>
    <col min="4617" max="4864" width="9" style="87"/>
    <col min="4865" max="4865" width="1.5703125" style="87" customWidth="1"/>
    <col min="4866" max="4866" width="18.42578125" style="87" customWidth="1"/>
    <col min="4867" max="4867" width="15.42578125" style="87" customWidth="1"/>
    <col min="4868" max="4868" width="12.7109375" style="87" customWidth="1"/>
    <col min="4869" max="4869" width="9.7109375" style="87" customWidth="1"/>
    <col min="4870" max="4870" width="6.140625" style="87" customWidth="1"/>
    <col min="4871" max="4871" width="12.28515625" style="87" customWidth="1"/>
    <col min="4872" max="4872" width="17.42578125" style="87" customWidth="1"/>
    <col min="4873" max="5120" width="9" style="87"/>
    <col min="5121" max="5121" width="1.5703125" style="87" customWidth="1"/>
    <col min="5122" max="5122" width="18.42578125" style="87" customWidth="1"/>
    <col min="5123" max="5123" width="15.42578125" style="87" customWidth="1"/>
    <col min="5124" max="5124" width="12.7109375" style="87" customWidth="1"/>
    <col min="5125" max="5125" width="9.7109375" style="87" customWidth="1"/>
    <col min="5126" max="5126" width="6.140625" style="87" customWidth="1"/>
    <col min="5127" max="5127" width="12.28515625" style="87" customWidth="1"/>
    <col min="5128" max="5128" width="17.42578125" style="87" customWidth="1"/>
    <col min="5129" max="5376" width="9" style="87"/>
    <col min="5377" max="5377" width="1.5703125" style="87" customWidth="1"/>
    <col min="5378" max="5378" width="18.42578125" style="87" customWidth="1"/>
    <col min="5379" max="5379" width="15.42578125" style="87" customWidth="1"/>
    <col min="5380" max="5380" width="12.7109375" style="87" customWidth="1"/>
    <col min="5381" max="5381" width="9.7109375" style="87" customWidth="1"/>
    <col min="5382" max="5382" width="6.140625" style="87" customWidth="1"/>
    <col min="5383" max="5383" width="12.28515625" style="87" customWidth="1"/>
    <col min="5384" max="5384" width="17.42578125" style="87" customWidth="1"/>
    <col min="5385" max="5632" width="9" style="87"/>
    <col min="5633" max="5633" width="1.5703125" style="87" customWidth="1"/>
    <col min="5634" max="5634" width="18.42578125" style="87" customWidth="1"/>
    <col min="5635" max="5635" width="15.42578125" style="87" customWidth="1"/>
    <col min="5636" max="5636" width="12.7109375" style="87" customWidth="1"/>
    <col min="5637" max="5637" width="9.7109375" style="87" customWidth="1"/>
    <col min="5638" max="5638" width="6.140625" style="87" customWidth="1"/>
    <col min="5639" max="5639" width="12.28515625" style="87" customWidth="1"/>
    <col min="5640" max="5640" width="17.42578125" style="87" customWidth="1"/>
    <col min="5641" max="5888" width="9" style="87"/>
    <col min="5889" max="5889" width="1.5703125" style="87" customWidth="1"/>
    <col min="5890" max="5890" width="18.42578125" style="87" customWidth="1"/>
    <col min="5891" max="5891" width="15.42578125" style="87" customWidth="1"/>
    <col min="5892" max="5892" width="12.7109375" style="87" customWidth="1"/>
    <col min="5893" max="5893" width="9.7109375" style="87" customWidth="1"/>
    <col min="5894" max="5894" width="6.140625" style="87" customWidth="1"/>
    <col min="5895" max="5895" width="12.28515625" style="87" customWidth="1"/>
    <col min="5896" max="5896" width="17.42578125" style="87" customWidth="1"/>
    <col min="5897" max="6144" width="9" style="87"/>
    <col min="6145" max="6145" width="1.5703125" style="87" customWidth="1"/>
    <col min="6146" max="6146" width="18.42578125" style="87" customWidth="1"/>
    <col min="6147" max="6147" width="15.42578125" style="87" customWidth="1"/>
    <col min="6148" max="6148" width="12.7109375" style="87" customWidth="1"/>
    <col min="6149" max="6149" width="9.7109375" style="87" customWidth="1"/>
    <col min="6150" max="6150" width="6.140625" style="87" customWidth="1"/>
    <col min="6151" max="6151" width="12.28515625" style="87" customWidth="1"/>
    <col min="6152" max="6152" width="17.42578125" style="87" customWidth="1"/>
    <col min="6153" max="6400" width="9" style="87"/>
    <col min="6401" max="6401" width="1.5703125" style="87" customWidth="1"/>
    <col min="6402" max="6402" width="18.42578125" style="87" customWidth="1"/>
    <col min="6403" max="6403" width="15.42578125" style="87" customWidth="1"/>
    <col min="6404" max="6404" width="12.7109375" style="87" customWidth="1"/>
    <col min="6405" max="6405" width="9.7109375" style="87" customWidth="1"/>
    <col min="6406" max="6406" width="6.140625" style="87" customWidth="1"/>
    <col min="6407" max="6407" width="12.28515625" style="87" customWidth="1"/>
    <col min="6408" max="6408" width="17.42578125" style="87" customWidth="1"/>
    <col min="6409" max="6656" width="9" style="87"/>
    <col min="6657" max="6657" width="1.5703125" style="87" customWidth="1"/>
    <col min="6658" max="6658" width="18.42578125" style="87" customWidth="1"/>
    <col min="6659" max="6659" width="15.42578125" style="87" customWidth="1"/>
    <col min="6660" max="6660" width="12.7109375" style="87" customWidth="1"/>
    <col min="6661" max="6661" width="9.7109375" style="87" customWidth="1"/>
    <col min="6662" max="6662" width="6.140625" style="87" customWidth="1"/>
    <col min="6663" max="6663" width="12.28515625" style="87" customWidth="1"/>
    <col min="6664" max="6664" width="17.42578125" style="87" customWidth="1"/>
    <col min="6665" max="6912" width="9" style="87"/>
    <col min="6913" max="6913" width="1.5703125" style="87" customWidth="1"/>
    <col min="6914" max="6914" width="18.42578125" style="87" customWidth="1"/>
    <col min="6915" max="6915" width="15.42578125" style="87" customWidth="1"/>
    <col min="6916" max="6916" width="12.7109375" style="87" customWidth="1"/>
    <col min="6917" max="6917" width="9.7109375" style="87" customWidth="1"/>
    <col min="6918" max="6918" width="6.140625" style="87" customWidth="1"/>
    <col min="6919" max="6919" width="12.28515625" style="87" customWidth="1"/>
    <col min="6920" max="6920" width="17.42578125" style="87" customWidth="1"/>
    <col min="6921" max="7168" width="9" style="87"/>
    <col min="7169" max="7169" width="1.5703125" style="87" customWidth="1"/>
    <col min="7170" max="7170" width="18.42578125" style="87" customWidth="1"/>
    <col min="7171" max="7171" width="15.42578125" style="87" customWidth="1"/>
    <col min="7172" max="7172" width="12.7109375" style="87" customWidth="1"/>
    <col min="7173" max="7173" width="9.7109375" style="87" customWidth="1"/>
    <col min="7174" max="7174" width="6.140625" style="87" customWidth="1"/>
    <col min="7175" max="7175" width="12.28515625" style="87" customWidth="1"/>
    <col min="7176" max="7176" width="17.42578125" style="87" customWidth="1"/>
    <col min="7177" max="7424" width="9" style="87"/>
    <col min="7425" max="7425" width="1.5703125" style="87" customWidth="1"/>
    <col min="7426" max="7426" width="18.42578125" style="87" customWidth="1"/>
    <col min="7427" max="7427" width="15.42578125" style="87" customWidth="1"/>
    <col min="7428" max="7428" width="12.7109375" style="87" customWidth="1"/>
    <col min="7429" max="7429" width="9.7109375" style="87" customWidth="1"/>
    <col min="7430" max="7430" width="6.140625" style="87" customWidth="1"/>
    <col min="7431" max="7431" width="12.28515625" style="87" customWidth="1"/>
    <col min="7432" max="7432" width="17.42578125" style="87" customWidth="1"/>
    <col min="7433" max="7680" width="9" style="87"/>
    <col min="7681" max="7681" width="1.5703125" style="87" customWidth="1"/>
    <col min="7682" max="7682" width="18.42578125" style="87" customWidth="1"/>
    <col min="7683" max="7683" width="15.42578125" style="87" customWidth="1"/>
    <col min="7684" max="7684" width="12.7109375" style="87" customWidth="1"/>
    <col min="7685" max="7685" width="9.7109375" style="87" customWidth="1"/>
    <col min="7686" max="7686" width="6.140625" style="87" customWidth="1"/>
    <col min="7687" max="7687" width="12.28515625" style="87" customWidth="1"/>
    <col min="7688" max="7688" width="17.42578125" style="87" customWidth="1"/>
    <col min="7689" max="7936" width="9" style="87"/>
    <col min="7937" max="7937" width="1.5703125" style="87" customWidth="1"/>
    <col min="7938" max="7938" width="18.42578125" style="87" customWidth="1"/>
    <col min="7939" max="7939" width="15.42578125" style="87" customWidth="1"/>
    <col min="7940" max="7940" width="12.7109375" style="87" customWidth="1"/>
    <col min="7941" max="7941" width="9.7109375" style="87" customWidth="1"/>
    <col min="7942" max="7942" width="6.140625" style="87" customWidth="1"/>
    <col min="7943" max="7943" width="12.28515625" style="87" customWidth="1"/>
    <col min="7944" max="7944" width="17.42578125" style="87" customWidth="1"/>
    <col min="7945" max="8192" width="9" style="87"/>
    <col min="8193" max="8193" width="1.5703125" style="87" customWidth="1"/>
    <col min="8194" max="8194" width="18.42578125" style="87" customWidth="1"/>
    <col min="8195" max="8195" width="15.42578125" style="87" customWidth="1"/>
    <col min="8196" max="8196" width="12.7109375" style="87" customWidth="1"/>
    <col min="8197" max="8197" width="9.7109375" style="87" customWidth="1"/>
    <col min="8198" max="8198" width="6.140625" style="87" customWidth="1"/>
    <col min="8199" max="8199" width="12.28515625" style="87" customWidth="1"/>
    <col min="8200" max="8200" width="17.42578125" style="87" customWidth="1"/>
    <col min="8201" max="8448" width="9" style="87"/>
    <col min="8449" max="8449" width="1.5703125" style="87" customWidth="1"/>
    <col min="8450" max="8450" width="18.42578125" style="87" customWidth="1"/>
    <col min="8451" max="8451" width="15.42578125" style="87" customWidth="1"/>
    <col min="8452" max="8452" width="12.7109375" style="87" customWidth="1"/>
    <col min="8453" max="8453" width="9.7109375" style="87" customWidth="1"/>
    <col min="8454" max="8454" width="6.140625" style="87" customWidth="1"/>
    <col min="8455" max="8455" width="12.28515625" style="87" customWidth="1"/>
    <col min="8456" max="8456" width="17.42578125" style="87" customWidth="1"/>
    <col min="8457" max="8704" width="9" style="87"/>
    <col min="8705" max="8705" width="1.5703125" style="87" customWidth="1"/>
    <col min="8706" max="8706" width="18.42578125" style="87" customWidth="1"/>
    <col min="8707" max="8707" width="15.42578125" style="87" customWidth="1"/>
    <col min="8708" max="8708" width="12.7109375" style="87" customWidth="1"/>
    <col min="8709" max="8709" width="9.7109375" style="87" customWidth="1"/>
    <col min="8710" max="8710" width="6.140625" style="87" customWidth="1"/>
    <col min="8711" max="8711" width="12.28515625" style="87" customWidth="1"/>
    <col min="8712" max="8712" width="17.42578125" style="87" customWidth="1"/>
    <col min="8713" max="8960" width="9" style="87"/>
    <col min="8961" max="8961" width="1.5703125" style="87" customWidth="1"/>
    <col min="8962" max="8962" width="18.42578125" style="87" customWidth="1"/>
    <col min="8963" max="8963" width="15.42578125" style="87" customWidth="1"/>
    <col min="8964" max="8964" width="12.7109375" style="87" customWidth="1"/>
    <col min="8965" max="8965" width="9.7109375" style="87" customWidth="1"/>
    <col min="8966" max="8966" width="6.140625" style="87" customWidth="1"/>
    <col min="8967" max="8967" width="12.28515625" style="87" customWidth="1"/>
    <col min="8968" max="8968" width="17.42578125" style="87" customWidth="1"/>
    <col min="8969" max="9216" width="9" style="87"/>
    <col min="9217" max="9217" width="1.5703125" style="87" customWidth="1"/>
    <col min="9218" max="9218" width="18.42578125" style="87" customWidth="1"/>
    <col min="9219" max="9219" width="15.42578125" style="87" customWidth="1"/>
    <col min="9220" max="9220" width="12.7109375" style="87" customWidth="1"/>
    <col min="9221" max="9221" width="9.7109375" style="87" customWidth="1"/>
    <col min="9222" max="9222" width="6.140625" style="87" customWidth="1"/>
    <col min="9223" max="9223" width="12.28515625" style="87" customWidth="1"/>
    <col min="9224" max="9224" width="17.42578125" style="87" customWidth="1"/>
    <col min="9225" max="9472" width="9" style="87"/>
    <col min="9473" max="9473" width="1.5703125" style="87" customWidth="1"/>
    <col min="9474" max="9474" width="18.42578125" style="87" customWidth="1"/>
    <col min="9475" max="9475" width="15.42578125" style="87" customWidth="1"/>
    <col min="9476" max="9476" width="12.7109375" style="87" customWidth="1"/>
    <col min="9477" max="9477" width="9.7109375" style="87" customWidth="1"/>
    <col min="9478" max="9478" width="6.140625" style="87" customWidth="1"/>
    <col min="9479" max="9479" width="12.28515625" style="87" customWidth="1"/>
    <col min="9480" max="9480" width="17.42578125" style="87" customWidth="1"/>
    <col min="9481" max="9728" width="9" style="87"/>
    <col min="9729" max="9729" width="1.5703125" style="87" customWidth="1"/>
    <col min="9730" max="9730" width="18.42578125" style="87" customWidth="1"/>
    <col min="9731" max="9731" width="15.42578125" style="87" customWidth="1"/>
    <col min="9732" max="9732" width="12.7109375" style="87" customWidth="1"/>
    <col min="9733" max="9733" width="9.7109375" style="87" customWidth="1"/>
    <col min="9734" max="9734" width="6.140625" style="87" customWidth="1"/>
    <col min="9735" max="9735" width="12.28515625" style="87" customWidth="1"/>
    <col min="9736" max="9736" width="17.42578125" style="87" customWidth="1"/>
    <col min="9737" max="9984" width="9" style="87"/>
    <col min="9985" max="9985" width="1.5703125" style="87" customWidth="1"/>
    <col min="9986" max="9986" width="18.42578125" style="87" customWidth="1"/>
    <col min="9987" max="9987" width="15.42578125" style="87" customWidth="1"/>
    <col min="9988" max="9988" width="12.7109375" style="87" customWidth="1"/>
    <col min="9989" max="9989" width="9.7109375" style="87" customWidth="1"/>
    <col min="9990" max="9990" width="6.140625" style="87" customWidth="1"/>
    <col min="9991" max="9991" width="12.28515625" style="87" customWidth="1"/>
    <col min="9992" max="9992" width="17.42578125" style="87" customWidth="1"/>
    <col min="9993" max="10240" width="9" style="87"/>
    <col min="10241" max="10241" width="1.5703125" style="87" customWidth="1"/>
    <col min="10242" max="10242" width="18.42578125" style="87" customWidth="1"/>
    <col min="10243" max="10243" width="15.42578125" style="87" customWidth="1"/>
    <col min="10244" max="10244" width="12.7109375" style="87" customWidth="1"/>
    <col min="10245" max="10245" width="9.7109375" style="87" customWidth="1"/>
    <col min="10246" max="10246" width="6.140625" style="87" customWidth="1"/>
    <col min="10247" max="10247" width="12.28515625" style="87" customWidth="1"/>
    <col min="10248" max="10248" width="17.42578125" style="87" customWidth="1"/>
    <col min="10249" max="10496" width="9" style="87"/>
    <col min="10497" max="10497" width="1.5703125" style="87" customWidth="1"/>
    <col min="10498" max="10498" width="18.42578125" style="87" customWidth="1"/>
    <col min="10499" max="10499" width="15.42578125" style="87" customWidth="1"/>
    <col min="10500" max="10500" width="12.7109375" style="87" customWidth="1"/>
    <col min="10501" max="10501" width="9.7109375" style="87" customWidth="1"/>
    <col min="10502" max="10502" width="6.140625" style="87" customWidth="1"/>
    <col min="10503" max="10503" width="12.28515625" style="87" customWidth="1"/>
    <col min="10504" max="10504" width="17.42578125" style="87" customWidth="1"/>
    <col min="10505" max="10752" width="9" style="87"/>
    <col min="10753" max="10753" width="1.5703125" style="87" customWidth="1"/>
    <col min="10754" max="10754" width="18.42578125" style="87" customWidth="1"/>
    <col min="10755" max="10755" width="15.42578125" style="87" customWidth="1"/>
    <col min="10756" max="10756" width="12.7109375" style="87" customWidth="1"/>
    <col min="10757" max="10757" width="9.7109375" style="87" customWidth="1"/>
    <col min="10758" max="10758" width="6.140625" style="87" customWidth="1"/>
    <col min="10759" max="10759" width="12.28515625" style="87" customWidth="1"/>
    <col min="10760" max="10760" width="17.42578125" style="87" customWidth="1"/>
    <col min="10761" max="11008" width="9" style="87"/>
    <col min="11009" max="11009" width="1.5703125" style="87" customWidth="1"/>
    <col min="11010" max="11010" width="18.42578125" style="87" customWidth="1"/>
    <col min="11011" max="11011" width="15.42578125" style="87" customWidth="1"/>
    <col min="11012" max="11012" width="12.7109375" style="87" customWidth="1"/>
    <col min="11013" max="11013" width="9.7109375" style="87" customWidth="1"/>
    <col min="11014" max="11014" width="6.140625" style="87" customWidth="1"/>
    <col min="11015" max="11015" width="12.28515625" style="87" customWidth="1"/>
    <col min="11016" max="11016" width="17.42578125" style="87" customWidth="1"/>
    <col min="11017" max="11264" width="9" style="87"/>
    <col min="11265" max="11265" width="1.5703125" style="87" customWidth="1"/>
    <col min="11266" max="11266" width="18.42578125" style="87" customWidth="1"/>
    <col min="11267" max="11267" width="15.42578125" style="87" customWidth="1"/>
    <col min="11268" max="11268" width="12.7109375" style="87" customWidth="1"/>
    <col min="11269" max="11269" width="9.7109375" style="87" customWidth="1"/>
    <col min="11270" max="11270" width="6.140625" style="87" customWidth="1"/>
    <col min="11271" max="11271" width="12.28515625" style="87" customWidth="1"/>
    <col min="11272" max="11272" width="17.42578125" style="87" customWidth="1"/>
    <col min="11273" max="11520" width="9" style="87"/>
    <col min="11521" max="11521" width="1.5703125" style="87" customWidth="1"/>
    <col min="11522" max="11522" width="18.42578125" style="87" customWidth="1"/>
    <col min="11523" max="11523" width="15.42578125" style="87" customWidth="1"/>
    <col min="11524" max="11524" width="12.7109375" style="87" customWidth="1"/>
    <col min="11525" max="11525" width="9.7109375" style="87" customWidth="1"/>
    <col min="11526" max="11526" width="6.140625" style="87" customWidth="1"/>
    <col min="11527" max="11527" width="12.28515625" style="87" customWidth="1"/>
    <col min="11528" max="11528" width="17.42578125" style="87" customWidth="1"/>
    <col min="11529" max="11776" width="9" style="87"/>
    <col min="11777" max="11777" width="1.5703125" style="87" customWidth="1"/>
    <col min="11778" max="11778" width="18.42578125" style="87" customWidth="1"/>
    <col min="11779" max="11779" width="15.42578125" style="87" customWidth="1"/>
    <col min="11780" max="11780" width="12.7109375" style="87" customWidth="1"/>
    <col min="11781" max="11781" width="9.7109375" style="87" customWidth="1"/>
    <col min="11782" max="11782" width="6.140625" style="87" customWidth="1"/>
    <col min="11783" max="11783" width="12.28515625" style="87" customWidth="1"/>
    <col min="11784" max="11784" width="17.42578125" style="87" customWidth="1"/>
    <col min="11785" max="12032" width="9" style="87"/>
    <col min="12033" max="12033" width="1.5703125" style="87" customWidth="1"/>
    <col min="12034" max="12034" width="18.42578125" style="87" customWidth="1"/>
    <col min="12035" max="12035" width="15.42578125" style="87" customWidth="1"/>
    <col min="12036" max="12036" width="12.7109375" style="87" customWidth="1"/>
    <col min="12037" max="12037" width="9.7109375" style="87" customWidth="1"/>
    <col min="12038" max="12038" width="6.140625" style="87" customWidth="1"/>
    <col min="12039" max="12039" width="12.28515625" style="87" customWidth="1"/>
    <col min="12040" max="12040" width="17.42578125" style="87" customWidth="1"/>
    <col min="12041" max="12288" width="9" style="87"/>
    <col min="12289" max="12289" width="1.5703125" style="87" customWidth="1"/>
    <col min="12290" max="12290" width="18.42578125" style="87" customWidth="1"/>
    <col min="12291" max="12291" width="15.42578125" style="87" customWidth="1"/>
    <col min="12292" max="12292" width="12.7109375" style="87" customWidth="1"/>
    <col min="12293" max="12293" width="9.7109375" style="87" customWidth="1"/>
    <col min="12294" max="12294" width="6.140625" style="87" customWidth="1"/>
    <col min="12295" max="12295" width="12.28515625" style="87" customWidth="1"/>
    <col min="12296" max="12296" width="17.42578125" style="87" customWidth="1"/>
    <col min="12297" max="12544" width="9" style="87"/>
    <col min="12545" max="12545" width="1.5703125" style="87" customWidth="1"/>
    <col min="12546" max="12546" width="18.42578125" style="87" customWidth="1"/>
    <col min="12547" max="12547" width="15.42578125" style="87" customWidth="1"/>
    <col min="12548" max="12548" width="12.7109375" style="87" customWidth="1"/>
    <col min="12549" max="12549" width="9.7109375" style="87" customWidth="1"/>
    <col min="12550" max="12550" width="6.140625" style="87" customWidth="1"/>
    <col min="12551" max="12551" width="12.28515625" style="87" customWidth="1"/>
    <col min="12552" max="12552" width="17.42578125" style="87" customWidth="1"/>
    <col min="12553" max="12800" width="9" style="87"/>
    <col min="12801" max="12801" width="1.5703125" style="87" customWidth="1"/>
    <col min="12802" max="12802" width="18.42578125" style="87" customWidth="1"/>
    <col min="12803" max="12803" width="15.42578125" style="87" customWidth="1"/>
    <col min="12804" max="12804" width="12.7109375" style="87" customWidth="1"/>
    <col min="12805" max="12805" width="9.7109375" style="87" customWidth="1"/>
    <col min="12806" max="12806" width="6.140625" style="87" customWidth="1"/>
    <col min="12807" max="12807" width="12.28515625" style="87" customWidth="1"/>
    <col min="12808" max="12808" width="17.42578125" style="87" customWidth="1"/>
    <col min="12809" max="13056" width="9" style="87"/>
    <col min="13057" max="13057" width="1.5703125" style="87" customWidth="1"/>
    <col min="13058" max="13058" width="18.42578125" style="87" customWidth="1"/>
    <col min="13059" max="13059" width="15.42578125" style="87" customWidth="1"/>
    <col min="13060" max="13060" width="12.7109375" style="87" customWidth="1"/>
    <col min="13061" max="13061" width="9.7109375" style="87" customWidth="1"/>
    <col min="13062" max="13062" width="6.140625" style="87" customWidth="1"/>
    <col min="13063" max="13063" width="12.28515625" style="87" customWidth="1"/>
    <col min="13064" max="13064" width="17.42578125" style="87" customWidth="1"/>
    <col min="13065" max="13312" width="9" style="87"/>
    <col min="13313" max="13313" width="1.5703125" style="87" customWidth="1"/>
    <col min="13314" max="13314" width="18.42578125" style="87" customWidth="1"/>
    <col min="13315" max="13315" width="15.42578125" style="87" customWidth="1"/>
    <col min="13316" max="13316" width="12.7109375" style="87" customWidth="1"/>
    <col min="13317" max="13317" width="9.7109375" style="87" customWidth="1"/>
    <col min="13318" max="13318" width="6.140625" style="87" customWidth="1"/>
    <col min="13319" max="13319" width="12.28515625" style="87" customWidth="1"/>
    <col min="13320" max="13320" width="17.42578125" style="87" customWidth="1"/>
    <col min="13321" max="13568" width="9" style="87"/>
    <col min="13569" max="13569" width="1.5703125" style="87" customWidth="1"/>
    <col min="13570" max="13570" width="18.42578125" style="87" customWidth="1"/>
    <col min="13571" max="13571" width="15.42578125" style="87" customWidth="1"/>
    <col min="13572" max="13572" width="12.7109375" style="87" customWidth="1"/>
    <col min="13573" max="13573" width="9.7109375" style="87" customWidth="1"/>
    <col min="13574" max="13574" width="6.140625" style="87" customWidth="1"/>
    <col min="13575" max="13575" width="12.28515625" style="87" customWidth="1"/>
    <col min="13576" max="13576" width="17.42578125" style="87" customWidth="1"/>
    <col min="13577" max="13824" width="9" style="87"/>
    <col min="13825" max="13825" width="1.5703125" style="87" customWidth="1"/>
    <col min="13826" max="13826" width="18.42578125" style="87" customWidth="1"/>
    <col min="13827" max="13827" width="15.42578125" style="87" customWidth="1"/>
    <col min="13828" max="13828" width="12.7109375" style="87" customWidth="1"/>
    <col min="13829" max="13829" width="9.7109375" style="87" customWidth="1"/>
    <col min="13830" max="13830" width="6.140625" style="87" customWidth="1"/>
    <col min="13831" max="13831" width="12.28515625" style="87" customWidth="1"/>
    <col min="13832" max="13832" width="17.42578125" style="87" customWidth="1"/>
    <col min="13833" max="14080" width="9" style="87"/>
    <col min="14081" max="14081" width="1.5703125" style="87" customWidth="1"/>
    <col min="14082" max="14082" width="18.42578125" style="87" customWidth="1"/>
    <col min="14083" max="14083" width="15.42578125" style="87" customWidth="1"/>
    <col min="14084" max="14084" width="12.7109375" style="87" customWidth="1"/>
    <col min="14085" max="14085" width="9.7109375" style="87" customWidth="1"/>
    <col min="14086" max="14086" width="6.140625" style="87" customWidth="1"/>
    <col min="14087" max="14087" width="12.28515625" style="87" customWidth="1"/>
    <col min="14088" max="14088" width="17.42578125" style="87" customWidth="1"/>
    <col min="14089" max="14336" width="9" style="87"/>
    <col min="14337" max="14337" width="1.5703125" style="87" customWidth="1"/>
    <col min="14338" max="14338" width="18.42578125" style="87" customWidth="1"/>
    <col min="14339" max="14339" width="15.42578125" style="87" customWidth="1"/>
    <col min="14340" max="14340" width="12.7109375" style="87" customWidth="1"/>
    <col min="14341" max="14341" width="9.7109375" style="87" customWidth="1"/>
    <col min="14342" max="14342" width="6.140625" style="87" customWidth="1"/>
    <col min="14343" max="14343" width="12.28515625" style="87" customWidth="1"/>
    <col min="14344" max="14344" width="17.42578125" style="87" customWidth="1"/>
    <col min="14345" max="14592" width="9" style="87"/>
    <col min="14593" max="14593" width="1.5703125" style="87" customWidth="1"/>
    <col min="14594" max="14594" width="18.42578125" style="87" customWidth="1"/>
    <col min="14595" max="14595" width="15.42578125" style="87" customWidth="1"/>
    <col min="14596" max="14596" width="12.7109375" style="87" customWidth="1"/>
    <col min="14597" max="14597" width="9.7109375" style="87" customWidth="1"/>
    <col min="14598" max="14598" width="6.140625" style="87" customWidth="1"/>
    <col min="14599" max="14599" width="12.28515625" style="87" customWidth="1"/>
    <col min="14600" max="14600" width="17.42578125" style="87" customWidth="1"/>
    <col min="14601" max="14848" width="9" style="87"/>
    <col min="14849" max="14849" width="1.5703125" style="87" customWidth="1"/>
    <col min="14850" max="14850" width="18.42578125" style="87" customWidth="1"/>
    <col min="14851" max="14851" width="15.42578125" style="87" customWidth="1"/>
    <col min="14852" max="14852" width="12.7109375" style="87" customWidth="1"/>
    <col min="14853" max="14853" width="9.7109375" style="87" customWidth="1"/>
    <col min="14854" max="14854" width="6.140625" style="87" customWidth="1"/>
    <col min="14855" max="14855" width="12.28515625" style="87" customWidth="1"/>
    <col min="14856" max="14856" width="17.42578125" style="87" customWidth="1"/>
    <col min="14857" max="15104" width="9" style="87"/>
    <col min="15105" max="15105" width="1.5703125" style="87" customWidth="1"/>
    <col min="15106" max="15106" width="18.42578125" style="87" customWidth="1"/>
    <col min="15107" max="15107" width="15.42578125" style="87" customWidth="1"/>
    <col min="15108" max="15108" width="12.7109375" style="87" customWidth="1"/>
    <col min="15109" max="15109" width="9.7109375" style="87" customWidth="1"/>
    <col min="15110" max="15110" width="6.140625" style="87" customWidth="1"/>
    <col min="15111" max="15111" width="12.28515625" style="87" customWidth="1"/>
    <col min="15112" max="15112" width="17.42578125" style="87" customWidth="1"/>
    <col min="15113" max="15360" width="9" style="87"/>
    <col min="15361" max="15361" width="1.5703125" style="87" customWidth="1"/>
    <col min="15362" max="15362" width="18.42578125" style="87" customWidth="1"/>
    <col min="15363" max="15363" width="15.42578125" style="87" customWidth="1"/>
    <col min="15364" max="15364" width="12.7109375" style="87" customWidth="1"/>
    <col min="15365" max="15365" width="9.7109375" style="87" customWidth="1"/>
    <col min="15366" max="15366" width="6.140625" style="87" customWidth="1"/>
    <col min="15367" max="15367" width="12.28515625" style="87" customWidth="1"/>
    <col min="15368" max="15368" width="17.42578125" style="87" customWidth="1"/>
    <col min="15369" max="15616" width="9" style="87"/>
    <col min="15617" max="15617" width="1.5703125" style="87" customWidth="1"/>
    <col min="15618" max="15618" width="18.42578125" style="87" customWidth="1"/>
    <col min="15619" max="15619" width="15.42578125" style="87" customWidth="1"/>
    <col min="15620" max="15620" width="12.7109375" style="87" customWidth="1"/>
    <col min="15621" max="15621" width="9.7109375" style="87" customWidth="1"/>
    <col min="15622" max="15622" width="6.140625" style="87" customWidth="1"/>
    <col min="15623" max="15623" width="12.28515625" style="87" customWidth="1"/>
    <col min="15624" max="15624" width="17.42578125" style="87" customWidth="1"/>
    <col min="15625" max="15872" width="9" style="87"/>
    <col min="15873" max="15873" width="1.5703125" style="87" customWidth="1"/>
    <col min="15874" max="15874" width="18.42578125" style="87" customWidth="1"/>
    <col min="15875" max="15875" width="15.42578125" style="87" customWidth="1"/>
    <col min="15876" max="15876" width="12.7109375" style="87" customWidth="1"/>
    <col min="15877" max="15877" width="9.7109375" style="87" customWidth="1"/>
    <col min="15878" max="15878" width="6.140625" style="87" customWidth="1"/>
    <col min="15879" max="15879" width="12.28515625" style="87" customWidth="1"/>
    <col min="15880" max="15880" width="17.42578125" style="87" customWidth="1"/>
    <col min="15881" max="16128" width="9" style="87"/>
    <col min="16129" max="16129" width="1.5703125" style="87" customWidth="1"/>
    <col min="16130" max="16130" width="18.42578125" style="87" customWidth="1"/>
    <col min="16131" max="16131" width="15.42578125" style="87" customWidth="1"/>
    <col min="16132" max="16132" width="12.7109375" style="87" customWidth="1"/>
    <col min="16133" max="16133" width="9.7109375" style="87" customWidth="1"/>
    <col min="16134" max="16134" width="6.140625" style="87" customWidth="1"/>
    <col min="16135" max="16135" width="12.28515625" style="87" customWidth="1"/>
    <col min="16136" max="16136" width="17.42578125" style="87" customWidth="1"/>
    <col min="16137" max="16384" width="9" style="87"/>
  </cols>
  <sheetData>
    <row r="1" spans="1:8" ht="30" customHeight="1">
      <c r="A1" s="86"/>
      <c r="B1" s="399" t="s">
        <v>192</v>
      </c>
      <c r="C1" s="399"/>
      <c r="D1" s="399"/>
      <c r="E1" s="399"/>
      <c r="F1" s="399"/>
      <c r="G1" s="399"/>
      <c r="H1" s="399"/>
    </row>
    <row r="2" spans="1:8" ht="15" thickBot="1">
      <c r="A2" s="88"/>
      <c r="B2" s="88"/>
      <c r="C2" s="88"/>
      <c r="D2" s="88"/>
      <c r="E2" s="89"/>
      <c r="F2" s="89"/>
      <c r="G2" s="88"/>
      <c r="H2" s="88"/>
    </row>
    <row r="3" spans="1:8" ht="18" customHeight="1" thickTop="1" thickBot="1">
      <c r="A3" s="88"/>
      <c r="B3" s="90" t="s">
        <v>193</v>
      </c>
      <c r="C3" s="91">
        <v>1900000</v>
      </c>
      <c r="D3" s="92"/>
      <c r="E3" s="92"/>
      <c r="F3" s="92"/>
      <c r="G3" s="93"/>
      <c r="H3" s="94"/>
    </row>
    <row r="4" spans="1:8" ht="16" customHeight="1" thickTop="1" thickBot="1">
      <c r="A4" s="88"/>
      <c r="B4" s="95"/>
      <c r="C4" s="96"/>
      <c r="D4" s="97"/>
      <c r="E4" s="98"/>
      <c r="F4" s="98"/>
      <c r="G4" s="96"/>
      <c r="H4" s="99" t="s">
        <v>194</v>
      </c>
    </row>
    <row r="5" spans="1:8" ht="16" customHeight="1" thickTop="1">
      <c r="A5" s="88"/>
      <c r="B5" s="100" t="s">
        <v>195</v>
      </c>
      <c r="C5" s="101" t="s">
        <v>196</v>
      </c>
      <c r="D5" s="102">
        <v>200000</v>
      </c>
      <c r="E5" s="103" t="s">
        <v>197</v>
      </c>
      <c r="F5" s="104">
        <v>1</v>
      </c>
      <c r="G5" s="105" t="s">
        <v>198</v>
      </c>
      <c r="H5" s="106">
        <f>(D5*F5)</f>
        <v>200000</v>
      </c>
    </row>
    <row r="6" spans="1:8" ht="16" customHeight="1">
      <c r="A6" s="88"/>
      <c r="B6" s="100"/>
      <c r="C6" s="107"/>
      <c r="D6" s="108">
        <v>275000</v>
      </c>
      <c r="E6" s="107" t="s">
        <v>197</v>
      </c>
      <c r="F6" s="109">
        <v>1</v>
      </c>
      <c r="G6" s="110" t="s">
        <v>198</v>
      </c>
      <c r="H6" s="111">
        <f t="shared" ref="H6:H13" si="0">(D6*F6)</f>
        <v>275000</v>
      </c>
    </row>
    <row r="7" spans="1:8" ht="16" customHeight="1">
      <c r="A7" s="88"/>
      <c r="B7" s="100"/>
      <c r="C7" s="107"/>
      <c r="D7" s="108">
        <v>0</v>
      </c>
      <c r="E7" s="107" t="s">
        <v>197</v>
      </c>
      <c r="F7" s="109">
        <v>0</v>
      </c>
      <c r="G7" s="110" t="s">
        <v>198</v>
      </c>
      <c r="H7" s="111">
        <f t="shared" si="0"/>
        <v>0</v>
      </c>
    </row>
    <row r="8" spans="1:8" ht="16" customHeight="1">
      <c r="A8" s="88"/>
      <c r="B8" s="112" t="s">
        <v>199</v>
      </c>
      <c r="C8" s="113" t="s">
        <v>200</v>
      </c>
      <c r="D8" s="108">
        <v>75000</v>
      </c>
      <c r="E8" s="107" t="s">
        <v>197</v>
      </c>
      <c r="F8" s="114" t="s">
        <v>201</v>
      </c>
      <c r="G8" s="110" t="s">
        <v>202</v>
      </c>
      <c r="H8" s="111" t="e">
        <f t="shared" si="0"/>
        <v>#VALUE!</v>
      </c>
    </row>
    <row r="9" spans="1:8" ht="16" customHeight="1">
      <c r="A9" s="88"/>
      <c r="B9" s="115"/>
      <c r="C9" s="107"/>
      <c r="D9" s="108">
        <v>82000</v>
      </c>
      <c r="E9" s="107" t="s">
        <v>197</v>
      </c>
      <c r="F9" s="109">
        <v>3</v>
      </c>
      <c r="G9" s="110" t="s">
        <v>203</v>
      </c>
      <c r="H9" s="111">
        <f t="shared" si="0"/>
        <v>246000</v>
      </c>
    </row>
    <row r="10" spans="1:8" ht="16" customHeight="1">
      <c r="A10" s="88"/>
      <c r="B10" s="115"/>
      <c r="C10" s="107"/>
      <c r="D10" s="108">
        <v>0</v>
      </c>
      <c r="E10" s="107" t="s">
        <v>197</v>
      </c>
      <c r="F10" s="109">
        <v>0</v>
      </c>
      <c r="G10" s="110" t="s">
        <v>203</v>
      </c>
      <c r="H10" s="111">
        <f t="shared" si="0"/>
        <v>0</v>
      </c>
    </row>
    <row r="11" spans="1:8" ht="16" customHeight="1">
      <c r="A11" s="88"/>
      <c r="B11" s="112" t="s">
        <v>204</v>
      </c>
      <c r="C11" s="113" t="s">
        <v>205</v>
      </c>
      <c r="D11" s="108">
        <v>48000</v>
      </c>
      <c r="E11" s="107" t="s">
        <v>197</v>
      </c>
      <c r="F11" s="109" t="s">
        <v>206</v>
      </c>
      <c r="G11" s="110" t="s">
        <v>207</v>
      </c>
      <c r="H11" s="111" t="e">
        <f t="shared" si="0"/>
        <v>#VALUE!</v>
      </c>
    </row>
    <row r="12" spans="1:8" ht="16" customHeight="1">
      <c r="A12" s="88"/>
      <c r="B12" s="112" t="s">
        <v>208</v>
      </c>
      <c r="C12" s="113" t="s">
        <v>205</v>
      </c>
      <c r="D12" s="108">
        <v>52000</v>
      </c>
      <c r="E12" s="107" t="s">
        <v>197</v>
      </c>
      <c r="F12" s="109">
        <v>6</v>
      </c>
      <c r="G12" s="110" t="s">
        <v>207</v>
      </c>
      <c r="H12" s="111">
        <f t="shared" si="0"/>
        <v>312000</v>
      </c>
    </row>
    <row r="13" spans="1:8" ht="16" customHeight="1">
      <c r="A13" s="88"/>
      <c r="B13" s="112" t="s">
        <v>209</v>
      </c>
      <c r="C13" s="116" t="s">
        <v>210</v>
      </c>
      <c r="D13" s="108">
        <v>1740</v>
      </c>
      <c r="E13" s="107" t="s">
        <v>197</v>
      </c>
      <c r="F13" s="109">
        <v>14</v>
      </c>
      <c r="G13" s="110" t="s">
        <v>211</v>
      </c>
      <c r="H13" s="111">
        <f t="shared" si="0"/>
        <v>24360</v>
      </c>
    </row>
    <row r="14" spans="1:8" ht="16" customHeight="1">
      <c r="A14" s="88"/>
      <c r="B14" s="112" t="s">
        <v>212</v>
      </c>
      <c r="C14" s="113" t="s">
        <v>213</v>
      </c>
      <c r="D14" s="108">
        <v>130000</v>
      </c>
      <c r="E14" s="107"/>
      <c r="F14" s="109"/>
      <c r="G14" s="110"/>
      <c r="H14" s="111">
        <f>(D14)</f>
        <v>130000</v>
      </c>
    </row>
    <row r="15" spans="1:8" ht="15.75" customHeight="1">
      <c r="A15" s="88"/>
      <c r="B15" s="112" t="s">
        <v>214</v>
      </c>
      <c r="C15" s="113" t="s">
        <v>213</v>
      </c>
      <c r="D15" s="108">
        <v>85000</v>
      </c>
      <c r="E15" s="107"/>
      <c r="F15" s="109"/>
      <c r="G15" s="110"/>
      <c r="H15" s="111">
        <f>(D15)</f>
        <v>85000</v>
      </c>
    </row>
    <row r="16" spans="1:8" ht="16" customHeight="1" thickBot="1">
      <c r="A16" s="88"/>
      <c r="B16" s="117" t="s">
        <v>215</v>
      </c>
      <c r="C16" s="113" t="s">
        <v>213</v>
      </c>
      <c r="D16" s="118">
        <v>55000</v>
      </c>
      <c r="E16" s="119"/>
      <c r="F16" s="120"/>
      <c r="G16" s="121"/>
      <c r="H16" s="122">
        <f>(D16)</f>
        <v>55000</v>
      </c>
    </row>
    <row r="17" spans="1:8" ht="23" customHeight="1" thickTop="1">
      <c r="A17" s="88"/>
      <c r="B17" s="123"/>
      <c r="C17" s="124"/>
      <c r="D17" s="124"/>
      <c r="E17" s="125" t="s">
        <v>216</v>
      </c>
      <c r="F17" s="126"/>
      <c r="G17" s="127"/>
      <c r="H17" s="128" t="e">
        <f>SUM(H5:H16)</f>
        <v>#VALUE!</v>
      </c>
    </row>
    <row r="18" spans="1:8" ht="23" customHeight="1" thickBot="1">
      <c r="A18" s="88"/>
      <c r="B18" s="129"/>
      <c r="C18" s="130"/>
      <c r="D18" s="130"/>
      <c r="E18" s="131" t="s">
        <v>217</v>
      </c>
      <c r="F18" s="132"/>
      <c r="G18" s="133"/>
      <c r="H18" s="134" t="e">
        <f>(C3-H17)</f>
        <v>#VALUE!</v>
      </c>
    </row>
    <row r="19" spans="1:8" ht="15" thickTop="1"/>
    <row r="21" spans="1:8">
      <c r="B21" s="87" t="s">
        <v>243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1:H1"/>
  </mergeCells>
  <phoneticPr fontId="4" type="noConversion"/>
  <pageMargins left="1.2598425196850394" right="1.2598425196850394" top="0.98425196850393704" bottom="0.98425196850393704" header="0.51181102362204722" footer="0.51181102362204722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K19"/>
  <sheetViews>
    <sheetView showGridLines="0" zoomScalePageLayoutView="90" workbookViewId="0">
      <selection activeCell="S39" sqref="S39"/>
    </sheetView>
  </sheetViews>
  <sheetFormatPr baseColWidth="10" defaultColWidth="8.7109375" defaultRowHeight="14"/>
  <cols>
    <col min="2" max="4" width="9.140625" customWidth="1"/>
    <col min="5" max="5" width="9.7109375" customWidth="1"/>
    <col min="6" max="6" width="2" customWidth="1"/>
    <col min="8" max="10" width="9.140625" customWidth="1"/>
    <col min="11" max="11" width="9.7109375" customWidth="1"/>
  </cols>
  <sheetData>
    <row r="1" spans="1:11">
      <c r="A1" s="400" t="s">
        <v>218</v>
      </c>
      <c r="B1" s="400"/>
      <c r="C1" s="400"/>
      <c r="D1" s="400"/>
      <c r="E1" s="400"/>
      <c r="G1" s="400" t="s">
        <v>219</v>
      </c>
      <c r="H1" s="400"/>
      <c r="I1" s="400"/>
      <c r="J1" s="400"/>
      <c r="K1" s="400"/>
    </row>
    <row r="2" spans="1:11" ht="6.75" customHeight="1"/>
    <row r="3" spans="1:11">
      <c r="A3" s="136" t="s">
        <v>351</v>
      </c>
      <c r="B3" s="136" t="s">
        <v>220</v>
      </c>
      <c r="C3" s="136" t="s">
        <v>221</v>
      </c>
      <c r="D3" s="136" t="s">
        <v>222</v>
      </c>
      <c r="E3" s="136" t="s">
        <v>223</v>
      </c>
      <c r="G3" s="136" t="s">
        <v>351</v>
      </c>
      <c r="H3" s="136" t="s">
        <v>224</v>
      </c>
      <c r="I3" s="136" t="s">
        <v>225</v>
      </c>
      <c r="J3" s="136" t="s">
        <v>226</v>
      </c>
      <c r="K3" s="136" t="s">
        <v>223</v>
      </c>
    </row>
    <row r="4" spans="1:11">
      <c r="A4" s="136" t="s">
        <v>227</v>
      </c>
      <c r="B4" s="137">
        <v>1230</v>
      </c>
      <c r="C4" s="137">
        <v>1520</v>
      </c>
      <c r="D4" s="137">
        <v>1810</v>
      </c>
      <c r="E4" s="137">
        <f t="shared" ref="E4:E9" si="0">SUM(B4:D4)</f>
        <v>4560</v>
      </c>
      <c r="G4" s="136" t="s">
        <v>227</v>
      </c>
      <c r="H4" s="137">
        <v>1250</v>
      </c>
      <c r="I4" s="137">
        <v>1540</v>
      </c>
      <c r="J4" s="137">
        <v>1830</v>
      </c>
      <c r="K4" s="137">
        <f t="shared" ref="K4:K9" si="1">SUM(H4:J4)</f>
        <v>4620</v>
      </c>
    </row>
    <row r="5" spans="1:11">
      <c r="A5" s="136" t="s">
        <v>228</v>
      </c>
      <c r="B5" s="137">
        <v>1720</v>
      </c>
      <c r="C5" s="137">
        <v>1380</v>
      </c>
      <c r="D5" s="137">
        <v>1040</v>
      </c>
      <c r="E5" s="137">
        <f t="shared" si="0"/>
        <v>4140</v>
      </c>
      <c r="G5" s="136" t="s">
        <v>228</v>
      </c>
      <c r="H5" s="137">
        <v>1740</v>
      </c>
      <c r="I5" s="137">
        <v>1400</v>
      </c>
      <c r="J5" s="137">
        <v>1060</v>
      </c>
      <c r="K5" s="137">
        <f t="shared" si="1"/>
        <v>4200</v>
      </c>
    </row>
    <row r="6" spans="1:11">
      <c r="A6" s="136" t="s">
        <v>229</v>
      </c>
      <c r="B6" s="137">
        <v>1010</v>
      </c>
      <c r="C6" s="137">
        <v>1270</v>
      </c>
      <c r="D6" s="137">
        <v>1530</v>
      </c>
      <c r="E6" s="137">
        <f t="shared" si="0"/>
        <v>3810</v>
      </c>
      <c r="G6" s="136" t="s">
        <v>229</v>
      </c>
      <c r="H6" s="137">
        <v>1030</v>
      </c>
      <c r="I6" s="137">
        <v>1290</v>
      </c>
      <c r="J6" s="137">
        <v>1550</v>
      </c>
      <c r="K6" s="137">
        <f t="shared" si="1"/>
        <v>3870</v>
      </c>
    </row>
    <row r="7" spans="1:11">
      <c r="A7" s="136" t="s">
        <v>230</v>
      </c>
      <c r="B7" s="137">
        <v>1480</v>
      </c>
      <c r="C7" s="137">
        <v>1720</v>
      </c>
      <c r="D7" s="137">
        <v>1960</v>
      </c>
      <c r="E7" s="137">
        <f t="shared" si="0"/>
        <v>5160</v>
      </c>
      <c r="G7" s="136" t="s">
        <v>230</v>
      </c>
      <c r="H7" s="137">
        <v>1500</v>
      </c>
      <c r="I7" s="137">
        <v>1740</v>
      </c>
      <c r="J7" s="137">
        <v>1980</v>
      </c>
      <c r="K7" s="137">
        <f t="shared" si="1"/>
        <v>5220</v>
      </c>
    </row>
    <row r="8" spans="1:11">
      <c r="A8" s="136" t="s">
        <v>231</v>
      </c>
      <c r="B8" s="137">
        <v>970</v>
      </c>
      <c r="C8" s="137">
        <v>1040</v>
      </c>
      <c r="D8" s="137">
        <v>1110</v>
      </c>
      <c r="E8" s="137">
        <f t="shared" si="0"/>
        <v>3120</v>
      </c>
      <c r="G8" s="136" t="s">
        <v>231</v>
      </c>
      <c r="H8" s="137">
        <v>990</v>
      </c>
      <c r="I8" s="137">
        <v>1060</v>
      </c>
      <c r="J8" s="137">
        <v>1130</v>
      </c>
      <c r="K8" s="137">
        <f t="shared" si="1"/>
        <v>3180</v>
      </c>
    </row>
    <row r="9" spans="1:11">
      <c r="A9" s="136" t="s">
        <v>223</v>
      </c>
      <c r="B9" s="137">
        <f>SUM(B4:B8)</f>
        <v>6410</v>
      </c>
      <c r="C9" s="137">
        <f>SUM(C4:C8)</f>
        <v>6930</v>
      </c>
      <c r="D9" s="137">
        <f>SUM(D4:D8)</f>
        <v>7450</v>
      </c>
      <c r="E9" s="137">
        <f t="shared" si="0"/>
        <v>20790</v>
      </c>
      <c r="G9" s="136" t="s">
        <v>223</v>
      </c>
      <c r="H9" s="137">
        <f>SUM(H4:H8)</f>
        <v>6510</v>
      </c>
      <c r="I9" s="137">
        <f>SUM(I4:I8)</f>
        <v>7030</v>
      </c>
      <c r="J9" s="137">
        <f>SUM(J4:J8)</f>
        <v>7550</v>
      </c>
      <c r="K9" s="137">
        <f t="shared" si="1"/>
        <v>21090</v>
      </c>
    </row>
    <row r="11" spans="1:11">
      <c r="A11" s="400" t="s">
        <v>232</v>
      </c>
      <c r="B11" s="400"/>
      <c r="C11" s="400"/>
      <c r="D11" s="400"/>
      <c r="E11" s="400"/>
      <c r="G11" s="400" t="s">
        <v>233</v>
      </c>
      <c r="H11" s="400"/>
      <c r="I11" s="400"/>
      <c r="J11" s="400"/>
      <c r="K11" s="400"/>
    </row>
    <row r="13" spans="1:11">
      <c r="A13" s="136" t="s">
        <v>351</v>
      </c>
      <c r="B13" s="136" t="s">
        <v>234</v>
      </c>
      <c r="C13" s="136" t="s">
        <v>235</v>
      </c>
      <c r="D13" s="136" t="s">
        <v>236</v>
      </c>
      <c r="E13" s="136" t="s">
        <v>223</v>
      </c>
      <c r="G13" s="136" t="s">
        <v>351</v>
      </c>
      <c r="H13" s="136" t="s">
        <v>237</v>
      </c>
      <c r="I13" s="136" t="s">
        <v>238</v>
      </c>
      <c r="J13" s="136" t="s">
        <v>239</v>
      </c>
      <c r="K13" s="136" t="s">
        <v>223</v>
      </c>
    </row>
    <row r="14" spans="1:11">
      <c r="A14" s="136" t="s">
        <v>227</v>
      </c>
      <c r="B14" s="137">
        <v>1245</v>
      </c>
      <c r="C14" s="137">
        <v>1535</v>
      </c>
      <c r="D14" s="137">
        <v>1825</v>
      </c>
      <c r="E14" s="137">
        <f t="shared" ref="E14:E19" si="2">SUM(B14:D14)</f>
        <v>4605</v>
      </c>
      <c r="G14" s="136" t="s">
        <v>240</v>
      </c>
      <c r="H14" s="137">
        <v>1255</v>
      </c>
      <c r="I14" s="137">
        <v>1545</v>
      </c>
      <c r="J14" s="137">
        <v>1835</v>
      </c>
      <c r="K14" s="137">
        <f t="shared" ref="K14:K19" si="3">SUM(H14:J14)</f>
        <v>4635</v>
      </c>
    </row>
    <row r="15" spans="1:11">
      <c r="A15" s="136" t="s">
        <v>241</v>
      </c>
      <c r="B15" s="137">
        <v>1735</v>
      </c>
      <c r="C15" s="137">
        <v>1395</v>
      </c>
      <c r="D15" s="137">
        <v>1055</v>
      </c>
      <c r="E15" s="137">
        <f t="shared" si="2"/>
        <v>4185</v>
      </c>
      <c r="G15" s="136" t="s">
        <v>241</v>
      </c>
      <c r="H15" s="137">
        <v>1745</v>
      </c>
      <c r="I15" s="137">
        <v>1405</v>
      </c>
      <c r="J15" s="137">
        <v>1065</v>
      </c>
      <c r="K15" s="137">
        <f t="shared" si="3"/>
        <v>4215</v>
      </c>
    </row>
    <row r="16" spans="1:11">
      <c r="A16" s="136" t="s">
        <v>229</v>
      </c>
      <c r="B16" s="137">
        <v>1025</v>
      </c>
      <c r="C16" s="137">
        <v>1285</v>
      </c>
      <c r="D16" s="137">
        <v>1545</v>
      </c>
      <c r="E16" s="137">
        <f t="shared" si="2"/>
        <v>3855</v>
      </c>
      <c r="G16" s="136" t="s">
        <v>229</v>
      </c>
      <c r="H16" s="137">
        <v>1035</v>
      </c>
      <c r="I16" s="137">
        <v>1295</v>
      </c>
      <c r="J16" s="137">
        <v>1555</v>
      </c>
      <c r="K16" s="137">
        <f t="shared" si="3"/>
        <v>3885</v>
      </c>
    </row>
    <row r="17" spans="1:11">
      <c r="A17" s="136" t="s">
        <v>230</v>
      </c>
      <c r="B17" s="137">
        <v>1495</v>
      </c>
      <c r="C17" s="137">
        <v>1735</v>
      </c>
      <c r="D17" s="137">
        <v>1975</v>
      </c>
      <c r="E17" s="137">
        <f t="shared" si="2"/>
        <v>5205</v>
      </c>
      <c r="G17" s="136" t="s">
        <v>230</v>
      </c>
      <c r="H17" s="137">
        <v>1505</v>
      </c>
      <c r="I17" s="137">
        <v>1745</v>
      </c>
      <c r="J17" s="137">
        <v>1985</v>
      </c>
      <c r="K17" s="137">
        <f t="shared" si="3"/>
        <v>5235</v>
      </c>
    </row>
    <row r="18" spans="1:11">
      <c r="A18" s="136" t="s">
        <v>231</v>
      </c>
      <c r="B18" s="137">
        <v>985</v>
      </c>
      <c r="C18" s="137">
        <v>1055</v>
      </c>
      <c r="D18" s="137">
        <v>1125</v>
      </c>
      <c r="E18" s="137">
        <f t="shared" si="2"/>
        <v>3165</v>
      </c>
      <c r="G18" s="136" t="s">
        <v>231</v>
      </c>
      <c r="H18" s="137">
        <v>995</v>
      </c>
      <c r="I18" s="137">
        <v>1065</v>
      </c>
      <c r="J18" s="137">
        <v>1135</v>
      </c>
      <c r="K18" s="137">
        <f t="shared" si="3"/>
        <v>3195</v>
      </c>
    </row>
    <row r="19" spans="1:11">
      <c r="A19" s="136" t="s">
        <v>242</v>
      </c>
      <c r="B19" s="137">
        <f>SUM(B14:B18)</f>
        <v>6485</v>
      </c>
      <c r="C19" s="137">
        <f>SUM(C14:C18)</f>
        <v>7005</v>
      </c>
      <c r="D19" s="137">
        <f>SUM(D14:D18)</f>
        <v>7525</v>
      </c>
      <c r="E19" s="137">
        <f t="shared" si="2"/>
        <v>21015</v>
      </c>
      <c r="G19" s="136" t="s">
        <v>242</v>
      </c>
      <c r="H19" s="137">
        <f>SUM(H14:H18)</f>
        <v>6535</v>
      </c>
      <c r="I19" s="137">
        <f>SUM(I14:I18)</f>
        <v>7055</v>
      </c>
      <c r="J19" s="137">
        <f>SUM(J14:J18)</f>
        <v>7575</v>
      </c>
      <c r="K19" s="137">
        <f t="shared" si="3"/>
        <v>21165</v>
      </c>
    </row>
  </sheetData>
  <mergeCells count="4">
    <mergeCell ref="A1:E1"/>
    <mergeCell ref="G1:K1"/>
    <mergeCell ref="A11:E11"/>
    <mergeCell ref="G11:K11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0" fitToWidth="0" fitToHeight="0" orientation="landscape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H20"/>
  <sheetViews>
    <sheetView workbookViewId="0">
      <selection activeCell="N45" sqref="N45"/>
    </sheetView>
  </sheetViews>
  <sheetFormatPr baseColWidth="10" defaultColWidth="8.7109375" defaultRowHeight="14"/>
  <cols>
    <col min="1" max="1" width="9.85546875" customWidth="1"/>
    <col min="4" max="4" width="9.85546875" customWidth="1"/>
    <col min="7" max="7" width="14.28515625" customWidth="1"/>
    <col min="8" max="8" width="9.42578125" customWidth="1"/>
  </cols>
  <sheetData>
    <row r="1" spans="1:8">
      <c r="A1" s="401" t="s">
        <v>860</v>
      </c>
      <c r="B1" s="401"/>
      <c r="C1" s="293"/>
      <c r="D1" s="401" t="s">
        <v>861</v>
      </c>
      <c r="E1" s="401"/>
      <c r="F1" s="293"/>
      <c r="G1" s="401" t="s">
        <v>862</v>
      </c>
      <c r="H1" s="401"/>
    </row>
    <row r="2" spans="1:8">
      <c r="A2" s="293"/>
      <c r="B2" s="293"/>
      <c r="C2" s="293"/>
      <c r="D2" s="293"/>
      <c r="E2" s="293"/>
      <c r="F2" s="293"/>
      <c r="G2" s="293"/>
      <c r="H2" s="293"/>
    </row>
    <row r="3" spans="1:8">
      <c r="A3" s="294" t="s">
        <v>863</v>
      </c>
      <c r="B3" s="294" t="s">
        <v>864</v>
      </c>
      <c r="C3" s="293"/>
      <c r="D3" s="294" t="s">
        <v>863</v>
      </c>
      <c r="E3" s="294" t="s">
        <v>864</v>
      </c>
      <c r="F3" s="293"/>
      <c r="G3" s="294" t="s">
        <v>863</v>
      </c>
      <c r="H3" s="294" t="s">
        <v>865</v>
      </c>
    </row>
    <row r="4" spans="1:8">
      <c r="A4" s="295">
        <v>40787</v>
      </c>
      <c r="B4" s="296">
        <v>42406</v>
      </c>
      <c r="C4" s="293"/>
      <c r="D4" s="295">
        <v>40791</v>
      </c>
      <c r="E4" s="296">
        <v>25488</v>
      </c>
      <c r="F4" s="293"/>
      <c r="G4" s="295"/>
      <c r="H4" s="297"/>
    </row>
    <row r="5" spans="1:8">
      <c r="A5" s="295">
        <v>40791</v>
      </c>
      <c r="B5" s="296">
        <v>30778</v>
      </c>
      <c r="C5" s="293"/>
      <c r="D5" s="295">
        <v>40805</v>
      </c>
      <c r="E5" s="296">
        <v>33857</v>
      </c>
      <c r="F5" s="293"/>
      <c r="G5" s="295"/>
      <c r="H5" s="297"/>
    </row>
    <row r="6" spans="1:8">
      <c r="A6" s="295">
        <v>40798</v>
      </c>
      <c r="B6" s="296">
        <v>27020</v>
      </c>
      <c r="C6" s="293"/>
      <c r="D6" s="295">
        <v>40807</v>
      </c>
      <c r="E6" s="296">
        <v>46183</v>
      </c>
      <c r="F6" s="293"/>
      <c r="G6" s="295"/>
      <c r="H6" s="297"/>
    </row>
    <row r="7" spans="1:8">
      <c r="A7" s="295">
        <v>40805</v>
      </c>
      <c r="B7" s="296">
        <v>26226</v>
      </c>
      <c r="C7" s="293"/>
      <c r="D7" s="295">
        <v>40819</v>
      </c>
      <c r="E7" s="296">
        <v>11462</v>
      </c>
      <c r="F7" s="293"/>
      <c r="G7" s="295"/>
      <c r="H7" s="297"/>
    </row>
    <row r="8" spans="1:8">
      <c r="A8" s="295">
        <v>40812</v>
      </c>
      <c r="B8" s="296">
        <v>37776</v>
      </c>
      <c r="C8" s="293"/>
      <c r="F8" s="293"/>
      <c r="G8" s="295"/>
      <c r="H8" s="297"/>
    </row>
    <row r="9" spans="1:8">
      <c r="A9" s="295">
        <v>40819</v>
      </c>
      <c r="B9" s="296">
        <v>26472</v>
      </c>
      <c r="C9" s="293"/>
      <c r="F9" s="293"/>
      <c r="G9" s="295"/>
      <c r="H9" s="297"/>
    </row>
    <row r="10" spans="1:8">
      <c r="A10" s="295">
        <v>40826</v>
      </c>
      <c r="B10" s="296">
        <v>17351</v>
      </c>
      <c r="C10" s="293"/>
      <c r="F10" s="293"/>
      <c r="G10" s="295"/>
      <c r="H10" s="297"/>
    </row>
    <row r="11" spans="1:8">
      <c r="A11" s="293"/>
      <c r="B11" s="293"/>
      <c r="C11" s="293"/>
      <c r="D11" s="293"/>
      <c r="E11" s="293"/>
      <c r="F11" s="293"/>
      <c r="G11" s="295"/>
      <c r="H11" s="297"/>
    </row>
    <row r="12" spans="1:8">
      <c r="A12" s="401" t="s">
        <v>866</v>
      </c>
      <c r="B12" s="401"/>
      <c r="C12" s="293"/>
      <c r="D12" s="401" t="s">
        <v>867</v>
      </c>
      <c r="E12" s="401"/>
      <c r="F12" s="293"/>
      <c r="G12" s="295"/>
      <c r="H12" s="297"/>
    </row>
    <row r="13" spans="1:8">
      <c r="A13" s="293"/>
      <c r="B13" s="293"/>
      <c r="C13" s="293"/>
      <c r="D13" s="293"/>
      <c r="E13" s="293"/>
      <c r="F13" s="293"/>
      <c r="G13" s="295"/>
      <c r="H13" s="297"/>
    </row>
    <row r="14" spans="1:8">
      <c r="A14" s="294" t="s">
        <v>863</v>
      </c>
      <c r="B14" s="294" t="s">
        <v>864</v>
      </c>
      <c r="C14" s="293"/>
      <c r="D14" s="294" t="s">
        <v>863</v>
      </c>
      <c r="E14" s="294" t="s">
        <v>864</v>
      </c>
      <c r="F14" s="293"/>
    </row>
    <row r="15" spans="1:8">
      <c r="A15" s="298">
        <v>40798</v>
      </c>
      <c r="B15" s="296">
        <v>37368</v>
      </c>
      <c r="D15" s="298">
        <v>40787</v>
      </c>
      <c r="E15" s="296">
        <v>41922</v>
      </c>
      <c r="G15" s="299"/>
    </row>
    <row r="16" spans="1:8">
      <c r="A16" s="298">
        <v>40805</v>
      </c>
      <c r="B16" s="296">
        <v>23583</v>
      </c>
      <c r="D16" s="298">
        <v>40805</v>
      </c>
      <c r="E16" s="296">
        <v>26872</v>
      </c>
      <c r="G16" s="300"/>
    </row>
    <row r="17" spans="1:5">
      <c r="A17" s="298">
        <v>40819</v>
      </c>
      <c r="B17" s="296">
        <v>18834</v>
      </c>
      <c r="D17" s="298">
        <v>40826</v>
      </c>
      <c r="E17" s="296">
        <v>11286</v>
      </c>
    </row>
    <row r="18" spans="1:5">
      <c r="A18" s="298">
        <v>40826</v>
      </c>
      <c r="B18" s="296">
        <v>32499</v>
      </c>
      <c r="D18" s="298">
        <v>40833</v>
      </c>
      <c r="E18" s="296">
        <v>38201</v>
      </c>
    </row>
    <row r="19" spans="1:5">
      <c r="A19" s="298">
        <v>40833</v>
      </c>
      <c r="B19" s="296">
        <v>39954</v>
      </c>
      <c r="D19" s="298">
        <v>40840</v>
      </c>
      <c r="E19" s="296">
        <v>13735</v>
      </c>
    </row>
    <row r="20" spans="1:5">
      <c r="A20" s="298">
        <v>40840</v>
      </c>
      <c r="B20" s="296">
        <v>22321</v>
      </c>
    </row>
  </sheetData>
  <dataConsolidate topLabels="1"/>
  <mergeCells count="5">
    <mergeCell ref="A1:B1"/>
    <mergeCell ref="D1:E1"/>
    <mergeCell ref="G1:H1"/>
    <mergeCell ref="A12:B12"/>
    <mergeCell ref="D12:E1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8"/>
  <sheetViews>
    <sheetView zoomScale="115" zoomScaleNormal="115" workbookViewId="0">
      <selection activeCell="B2" sqref="B2"/>
    </sheetView>
  </sheetViews>
  <sheetFormatPr baseColWidth="10" defaultColWidth="10" defaultRowHeight="14"/>
  <cols>
    <col min="1" max="16384" width="10" style="218"/>
  </cols>
  <sheetData>
    <row r="1" spans="1:3" ht="17">
      <c r="A1" s="337" t="s">
        <v>971</v>
      </c>
      <c r="B1" s="337" t="s">
        <v>970</v>
      </c>
      <c r="C1" s="337" t="s">
        <v>969</v>
      </c>
    </row>
    <row r="2" spans="1:3">
      <c r="A2" s="218" t="s">
        <v>968</v>
      </c>
      <c r="B2" s="218" t="s">
        <v>967</v>
      </c>
      <c r="C2" s="218" t="s">
        <v>966</v>
      </c>
    </row>
    <row r="3" spans="1:3">
      <c r="A3" s="218" t="s">
        <v>965</v>
      </c>
      <c r="B3" s="218" t="s">
        <v>964</v>
      </c>
      <c r="C3" s="218" t="s">
        <v>963</v>
      </c>
    </row>
    <row r="4" spans="1:3">
      <c r="A4" s="218" t="s">
        <v>962</v>
      </c>
      <c r="B4" s="218" t="s">
        <v>961</v>
      </c>
      <c r="C4" s="218" t="s">
        <v>960</v>
      </c>
    </row>
    <row r="5" spans="1:3">
      <c r="A5" s="218" t="s">
        <v>959</v>
      </c>
      <c r="B5" s="218" t="s">
        <v>958</v>
      </c>
      <c r="C5" s="218" t="s">
        <v>957</v>
      </c>
    </row>
    <row r="6" spans="1:3">
      <c r="A6" s="218" t="s">
        <v>968</v>
      </c>
      <c r="B6" s="218" t="s">
        <v>967</v>
      </c>
      <c r="C6" s="218" t="s">
        <v>966</v>
      </c>
    </row>
    <row r="7" spans="1:3">
      <c r="A7" s="218" t="s">
        <v>965</v>
      </c>
      <c r="B7" s="218" t="s">
        <v>964</v>
      </c>
      <c r="C7" s="218" t="s">
        <v>963</v>
      </c>
    </row>
    <row r="8" spans="1:3">
      <c r="A8" s="218" t="s">
        <v>962</v>
      </c>
      <c r="B8" s="218" t="s">
        <v>961</v>
      </c>
      <c r="C8" s="218" t="s">
        <v>960</v>
      </c>
    </row>
    <row r="9" spans="1:3">
      <c r="A9" s="218" t="s">
        <v>959</v>
      </c>
      <c r="B9" s="218" t="s">
        <v>958</v>
      </c>
      <c r="C9" s="218" t="s">
        <v>957</v>
      </c>
    </row>
    <row r="10" spans="1:3">
      <c r="A10" s="218" t="s">
        <v>968</v>
      </c>
      <c r="B10" s="218" t="s">
        <v>967</v>
      </c>
      <c r="C10" s="218" t="s">
        <v>966</v>
      </c>
    </row>
    <row r="11" spans="1:3">
      <c r="A11" s="218" t="s">
        <v>965</v>
      </c>
      <c r="B11" s="218" t="s">
        <v>964</v>
      </c>
      <c r="C11" s="218" t="s">
        <v>963</v>
      </c>
    </row>
    <row r="12" spans="1:3">
      <c r="A12" s="218" t="s">
        <v>962</v>
      </c>
      <c r="B12" s="218" t="s">
        <v>961</v>
      </c>
      <c r="C12" s="218" t="s">
        <v>960</v>
      </c>
    </row>
    <row r="13" spans="1:3">
      <c r="A13" s="218" t="s">
        <v>959</v>
      </c>
      <c r="B13" s="218" t="s">
        <v>958</v>
      </c>
      <c r="C13" s="218" t="s">
        <v>957</v>
      </c>
    </row>
    <row r="47" ht="14.25" customHeight="1"/>
    <row r="48" ht="14.25" customHeight="1"/>
  </sheetData>
  <phoneticPr fontId="4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H13"/>
  <sheetViews>
    <sheetView workbookViewId="0">
      <selection activeCell="T44" sqref="T44:T45"/>
    </sheetView>
  </sheetViews>
  <sheetFormatPr baseColWidth="10" defaultColWidth="8.7109375" defaultRowHeight="14"/>
  <cols>
    <col min="1" max="1" width="13" customWidth="1"/>
    <col min="3" max="3" width="5.42578125" customWidth="1"/>
    <col min="4" max="4" width="13" customWidth="1"/>
    <col min="6" max="6" width="6.28515625" customWidth="1"/>
    <col min="8" max="8" width="14.42578125" customWidth="1"/>
  </cols>
  <sheetData>
    <row r="1" spans="1:8">
      <c r="A1" s="401" t="s">
        <v>868</v>
      </c>
      <c r="B1" s="401"/>
      <c r="C1" s="293"/>
      <c r="D1" s="401" t="s">
        <v>869</v>
      </c>
      <c r="E1" s="401"/>
      <c r="F1" s="293"/>
      <c r="G1" s="401" t="s">
        <v>862</v>
      </c>
      <c r="H1" s="401"/>
    </row>
    <row r="2" spans="1:8">
      <c r="A2" s="293"/>
      <c r="B2" s="293"/>
      <c r="C2" s="293"/>
      <c r="D2" s="293"/>
      <c r="E2" s="293"/>
      <c r="F2" s="293"/>
      <c r="G2" s="293"/>
      <c r="H2" s="293"/>
    </row>
    <row r="3" spans="1:8">
      <c r="A3" s="294" t="s">
        <v>870</v>
      </c>
      <c r="B3" s="294" t="s">
        <v>864</v>
      </c>
      <c r="D3" s="294" t="s">
        <v>870</v>
      </c>
      <c r="E3" s="294" t="s">
        <v>864</v>
      </c>
      <c r="F3" s="293"/>
      <c r="G3" s="294" t="s">
        <v>870</v>
      </c>
      <c r="H3" s="294" t="s">
        <v>865</v>
      </c>
    </row>
    <row r="4" spans="1:8">
      <c r="A4" s="295" t="s">
        <v>871</v>
      </c>
      <c r="B4" s="296">
        <v>25488</v>
      </c>
      <c r="D4" s="295" t="s">
        <v>872</v>
      </c>
      <c r="E4" s="296">
        <v>42406</v>
      </c>
      <c r="F4" s="293"/>
      <c r="G4" s="295" t="s">
        <v>873</v>
      </c>
      <c r="H4" s="301"/>
    </row>
    <row r="5" spans="1:8">
      <c r="A5" s="295" t="s">
        <v>874</v>
      </c>
      <c r="B5" s="296">
        <v>33857</v>
      </c>
      <c r="D5" s="295" t="s">
        <v>875</v>
      </c>
      <c r="E5" s="296">
        <v>30778</v>
      </c>
      <c r="F5" s="293"/>
      <c r="G5" s="295" t="s">
        <v>876</v>
      </c>
      <c r="H5" s="301"/>
    </row>
    <row r="6" spans="1:8">
      <c r="A6" s="295" t="s">
        <v>875</v>
      </c>
      <c r="B6" s="296">
        <v>46183</v>
      </c>
      <c r="D6" s="295" t="s">
        <v>877</v>
      </c>
      <c r="E6" s="296">
        <v>27020</v>
      </c>
      <c r="F6" s="293"/>
      <c r="G6" s="136" t="s">
        <v>878</v>
      </c>
      <c r="H6" s="302"/>
    </row>
    <row r="7" spans="1:8">
      <c r="A7" s="295" t="s">
        <v>872</v>
      </c>
      <c r="B7" s="296">
        <v>11462</v>
      </c>
      <c r="D7" s="295" t="s">
        <v>874</v>
      </c>
      <c r="E7" s="296">
        <v>26226</v>
      </c>
      <c r="F7" s="293"/>
    </row>
    <row r="8" spans="1:8">
      <c r="A8" s="136" t="s">
        <v>879</v>
      </c>
      <c r="B8" s="137">
        <v>35185</v>
      </c>
      <c r="D8" s="295" t="s">
        <v>880</v>
      </c>
      <c r="E8" s="296">
        <v>37776</v>
      </c>
      <c r="F8" s="293"/>
    </row>
    <row r="9" spans="1:8">
      <c r="A9" s="136" t="s">
        <v>881</v>
      </c>
      <c r="B9" s="137">
        <v>47145</v>
      </c>
      <c r="D9" s="295" t="s">
        <v>882</v>
      </c>
      <c r="E9" s="296">
        <v>26472</v>
      </c>
      <c r="F9" s="293"/>
    </row>
    <row r="10" spans="1:8">
      <c r="A10" s="136" t="s">
        <v>883</v>
      </c>
      <c r="B10" s="137">
        <v>42850</v>
      </c>
      <c r="D10" s="295" t="s">
        <v>871</v>
      </c>
      <c r="E10" s="296">
        <v>17351</v>
      </c>
      <c r="F10" s="293"/>
    </row>
    <row r="11" spans="1:8">
      <c r="A11" s="136" t="s">
        <v>884</v>
      </c>
      <c r="B11" s="137">
        <v>39299</v>
      </c>
    </row>
    <row r="12" spans="1:8">
      <c r="A12" s="136" t="s">
        <v>885</v>
      </c>
      <c r="B12" s="137">
        <v>28038</v>
      </c>
    </row>
    <row r="13" spans="1:8">
      <c r="A13" s="136" t="s">
        <v>882</v>
      </c>
      <c r="B13" s="137">
        <v>44182</v>
      </c>
    </row>
  </sheetData>
  <dataConsolidate topLabels="1"/>
  <mergeCells count="3">
    <mergeCell ref="A1:B1"/>
    <mergeCell ref="D1:E1"/>
    <mergeCell ref="G1:H1"/>
  </mergeCells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83"/>
  <sheetViews>
    <sheetView topLeftCell="G1" zoomScale="265" zoomScaleNormal="265" workbookViewId="0">
      <selection activeCell="M10" sqref="M10"/>
    </sheetView>
  </sheetViews>
  <sheetFormatPr baseColWidth="10" defaultColWidth="8" defaultRowHeight="14"/>
  <cols>
    <col min="1" max="2" width="12.28515625" style="157" customWidth="1"/>
    <col min="3" max="3" width="36.42578125" style="157" customWidth="1"/>
    <col min="4" max="6" width="15.28515625" style="157" customWidth="1"/>
    <col min="7" max="7" width="10.28515625" style="157" bestFit="1" customWidth="1"/>
    <col min="8" max="8" width="10" style="157" bestFit="1" customWidth="1"/>
    <col min="9" max="9" width="9.42578125" style="157" customWidth="1"/>
    <col min="10" max="10" width="7.85546875" style="157" customWidth="1"/>
    <col min="11" max="11" width="22.140625" style="157" customWidth="1"/>
    <col min="12" max="12" width="3.42578125" style="157" customWidth="1"/>
    <col min="13" max="16384" width="8" style="156"/>
  </cols>
  <sheetData>
    <row r="1" spans="1:12">
      <c r="A1" s="154" t="s">
        <v>353</v>
      </c>
      <c r="B1" s="154"/>
      <c r="C1" s="154" t="s">
        <v>354</v>
      </c>
      <c r="D1" s="155" t="s">
        <v>355</v>
      </c>
      <c r="E1" s="155" t="s">
        <v>981</v>
      </c>
      <c r="F1" s="155" t="s">
        <v>356</v>
      </c>
      <c r="G1" s="154" t="s">
        <v>357</v>
      </c>
      <c r="H1" s="154" t="s">
        <v>358</v>
      </c>
      <c r="I1" s="154" t="s">
        <v>359</v>
      </c>
      <c r="J1" s="154" t="s">
        <v>360</v>
      </c>
      <c r="K1" s="154" t="s">
        <v>361</v>
      </c>
      <c r="L1" s="154" t="s">
        <v>362</v>
      </c>
    </row>
    <row r="2" spans="1:12">
      <c r="A2" s="348" t="s">
        <v>363</v>
      </c>
      <c r="B2" s="348">
        <v>6038149290</v>
      </c>
      <c r="C2" s="157" t="s">
        <v>364</v>
      </c>
      <c r="D2" s="157" t="str">
        <f>MID(C2,1,10)</f>
        <v>6038149290</v>
      </c>
      <c r="E2" s="157">
        <f>LEN(C2)-11</f>
        <v>8</v>
      </c>
      <c r="G2" s="157" t="s">
        <v>365</v>
      </c>
      <c r="H2" s="158" t="s">
        <v>366</v>
      </c>
      <c r="I2" s="157">
        <v>100000000</v>
      </c>
      <c r="J2" s="157" t="s">
        <v>367</v>
      </c>
      <c r="K2" s="157" t="s">
        <v>368</v>
      </c>
      <c r="L2" s="157" t="s">
        <v>369</v>
      </c>
    </row>
    <row r="3" spans="1:12">
      <c r="A3" s="157" t="s">
        <v>370</v>
      </c>
      <c r="B3" s="348">
        <v>6068173178</v>
      </c>
      <c r="C3" s="157" t="s">
        <v>371</v>
      </c>
      <c r="D3" s="157" t="str">
        <f t="shared" ref="D3:D66" si="0">MID(C3,1,10)</f>
        <v>6068173178</v>
      </c>
      <c r="E3" s="157">
        <f t="shared" ref="E3:E66" si="1">LEN(C3)-11</f>
        <v>9</v>
      </c>
      <c r="G3" s="157" t="s">
        <v>372</v>
      </c>
      <c r="H3" s="158" t="s">
        <v>366</v>
      </c>
      <c r="I3" s="157">
        <v>50000000</v>
      </c>
      <c r="J3" s="157" t="s">
        <v>373</v>
      </c>
      <c r="K3" s="157" t="s">
        <v>374</v>
      </c>
      <c r="L3" s="157" t="s">
        <v>369</v>
      </c>
    </row>
    <row r="4" spans="1:12">
      <c r="A4" s="157" t="s">
        <v>375</v>
      </c>
      <c r="B4" s="348">
        <v>6068172903</v>
      </c>
      <c r="C4" s="157" t="s">
        <v>376</v>
      </c>
      <c r="D4" s="157" t="str">
        <f t="shared" si="0"/>
        <v>6068172903</v>
      </c>
      <c r="E4" s="157">
        <f t="shared" si="1"/>
        <v>11</v>
      </c>
      <c r="G4" s="157" t="s">
        <v>377</v>
      </c>
      <c r="H4" s="158" t="s">
        <v>378</v>
      </c>
      <c r="I4" s="157">
        <v>50000000</v>
      </c>
      <c r="J4" s="157" t="s">
        <v>373</v>
      </c>
      <c r="K4" s="157" t="s">
        <v>379</v>
      </c>
      <c r="L4" s="157" t="s">
        <v>369</v>
      </c>
    </row>
    <row r="5" spans="1:12">
      <c r="A5" s="157" t="s">
        <v>380</v>
      </c>
      <c r="B5" s="348">
        <v>6058151185</v>
      </c>
      <c r="C5" s="157" t="s">
        <v>381</v>
      </c>
      <c r="D5" s="157" t="str">
        <f t="shared" si="0"/>
        <v>6058151185</v>
      </c>
      <c r="E5" s="157">
        <f t="shared" si="1"/>
        <v>9</v>
      </c>
      <c r="G5" s="157" t="s">
        <v>382</v>
      </c>
      <c r="H5" s="158" t="s">
        <v>383</v>
      </c>
      <c r="I5" s="157">
        <v>50000000</v>
      </c>
      <c r="J5" s="157" t="s">
        <v>373</v>
      </c>
      <c r="K5" s="157" t="s">
        <v>384</v>
      </c>
      <c r="L5" s="157" t="s">
        <v>369</v>
      </c>
    </row>
    <row r="6" spans="1:12">
      <c r="A6" s="157" t="s">
        <v>385</v>
      </c>
      <c r="B6" s="348">
        <v>6028123680</v>
      </c>
      <c r="C6" s="157" t="s">
        <v>386</v>
      </c>
      <c r="D6" s="157" t="str">
        <f t="shared" si="0"/>
        <v>6028123680</v>
      </c>
      <c r="E6" s="157">
        <f t="shared" si="1"/>
        <v>12</v>
      </c>
      <c r="G6" s="157" t="s">
        <v>387</v>
      </c>
      <c r="H6" s="158" t="s">
        <v>378</v>
      </c>
      <c r="I6" s="157">
        <v>50000000</v>
      </c>
      <c r="J6" s="157" t="s">
        <v>373</v>
      </c>
      <c r="K6" s="157" t="s">
        <v>388</v>
      </c>
      <c r="L6" s="157" t="s">
        <v>369</v>
      </c>
    </row>
    <row r="7" spans="1:12">
      <c r="A7" s="157" t="s">
        <v>389</v>
      </c>
      <c r="B7" s="348">
        <v>6078158281</v>
      </c>
      <c r="C7" s="157" t="s">
        <v>390</v>
      </c>
      <c r="D7" s="157" t="str">
        <f t="shared" si="0"/>
        <v>6078158281</v>
      </c>
      <c r="E7" s="157">
        <f t="shared" si="1"/>
        <v>8</v>
      </c>
      <c r="G7" s="157" t="s">
        <v>391</v>
      </c>
      <c r="H7" s="158" t="s">
        <v>378</v>
      </c>
      <c r="I7" s="157">
        <v>50000000</v>
      </c>
      <c r="J7" s="157" t="s">
        <v>392</v>
      </c>
      <c r="K7" s="157" t="s">
        <v>393</v>
      </c>
      <c r="L7" s="157" t="s">
        <v>369</v>
      </c>
    </row>
    <row r="8" spans="1:12">
      <c r="A8" s="157" t="s">
        <v>394</v>
      </c>
      <c r="B8" s="348">
        <v>6028123813</v>
      </c>
      <c r="C8" s="157" t="s">
        <v>395</v>
      </c>
      <c r="D8" s="157" t="str">
        <f t="shared" si="0"/>
        <v>6028123813</v>
      </c>
      <c r="E8" s="157">
        <f t="shared" si="1"/>
        <v>8</v>
      </c>
      <c r="G8" s="157" t="s">
        <v>396</v>
      </c>
      <c r="H8" s="158" t="s">
        <v>383</v>
      </c>
      <c r="I8" s="157">
        <v>50000000</v>
      </c>
      <c r="J8" s="157" t="s">
        <v>397</v>
      </c>
      <c r="K8" s="157" t="s">
        <v>392</v>
      </c>
      <c r="L8" s="157" t="s">
        <v>369</v>
      </c>
    </row>
    <row r="9" spans="1:12">
      <c r="A9" s="157" t="s">
        <v>398</v>
      </c>
      <c r="B9" s="348">
        <v>6038148888</v>
      </c>
      <c r="C9" s="157" t="s">
        <v>399</v>
      </c>
      <c r="D9" s="157" t="str">
        <f t="shared" si="0"/>
        <v>6038148888</v>
      </c>
      <c r="E9" s="157">
        <f t="shared" si="1"/>
        <v>5</v>
      </c>
      <c r="G9" s="157" t="s">
        <v>400</v>
      </c>
      <c r="H9" s="158" t="s">
        <v>401</v>
      </c>
      <c r="I9" s="157">
        <v>50000000</v>
      </c>
      <c r="J9" s="157" t="s">
        <v>397</v>
      </c>
      <c r="K9" s="157" t="s">
        <v>402</v>
      </c>
      <c r="L9" s="157" t="s">
        <v>403</v>
      </c>
    </row>
    <row r="10" spans="1:12">
      <c r="A10" s="157" t="s">
        <v>404</v>
      </c>
      <c r="B10" s="348">
        <v>6178138225</v>
      </c>
      <c r="C10" s="157" t="s">
        <v>405</v>
      </c>
      <c r="D10" s="157" t="str">
        <f t="shared" si="0"/>
        <v>6178138225</v>
      </c>
      <c r="E10" s="157">
        <f t="shared" si="1"/>
        <v>7</v>
      </c>
      <c r="G10" s="157" t="s">
        <v>406</v>
      </c>
      <c r="H10" s="158" t="s">
        <v>407</v>
      </c>
      <c r="I10" s="157">
        <v>10000000</v>
      </c>
      <c r="J10" s="157" t="s">
        <v>397</v>
      </c>
      <c r="K10" s="157" t="s">
        <v>392</v>
      </c>
      <c r="L10" s="157" t="s">
        <v>369</v>
      </c>
    </row>
    <row r="11" spans="1:12">
      <c r="A11" s="157" t="s">
        <v>408</v>
      </c>
      <c r="B11" s="348">
        <v>6028124490</v>
      </c>
      <c r="C11" s="157" t="s">
        <v>409</v>
      </c>
      <c r="D11" s="157" t="str">
        <f t="shared" si="0"/>
        <v>6028124490</v>
      </c>
      <c r="E11" s="157">
        <f t="shared" si="1"/>
        <v>12</v>
      </c>
      <c r="G11" s="157" t="s">
        <v>410</v>
      </c>
      <c r="H11" s="158" t="s">
        <v>411</v>
      </c>
      <c r="I11" s="157">
        <v>50000000</v>
      </c>
      <c r="J11" s="157" t="s">
        <v>397</v>
      </c>
      <c r="K11" s="157" t="s">
        <v>412</v>
      </c>
      <c r="L11" s="157" t="s">
        <v>369</v>
      </c>
    </row>
    <row r="12" spans="1:12">
      <c r="A12" s="157" t="s">
        <v>413</v>
      </c>
      <c r="B12" s="348">
        <v>6068172183</v>
      </c>
      <c r="C12" s="157" t="s">
        <v>414</v>
      </c>
      <c r="D12" s="157" t="str">
        <f t="shared" si="0"/>
        <v>6068172183</v>
      </c>
      <c r="E12" s="157">
        <f t="shared" si="1"/>
        <v>9</v>
      </c>
      <c r="G12" s="157" t="s">
        <v>415</v>
      </c>
      <c r="H12" s="158" t="s">
        <v>411</v>
      </c>
      <c r="I12" s="157">
        <v>50000000</v>
      </c>
      <c r="J12" s="157" t="s">
        <v>397</v>
      </c>
      <c r="K12" s="157" t="s">
        <v>416</v>
      </c>
      <c r="L12" s="157" t="s">
        <v>369</v>
      </c>
    </row>
    <row r="13" spans="1:12">
      <c r="A13" s="157" t="s">
        <v>417</v>
      </c>
      <c r="B13" s="348">
        <v>6058152165</v>
      </c>
      <c r="C13" s="157" t="s">
        <v>418</v>
      </c>
      <c r="D13" s="157" t="str">
        <f t="shared" si="0"/>
        <v>6058152165</v>
      </c>
      <c r="E13" s="157">
        <f t="shared" si="1"/>
        <v>7</v>
      </c>
      <c r="G13" s="157" t="s">
        <v>419</v>
      </c>
      <c r="H13" s="158" t="s">
        <v>411</v>
      </c>
      <c r="I13" s="157">
        <v>100000000</v>
      </c>
      <c r="J13" s="157" t="s">
        <v>397</v>
      </c>
      <c r="K13" s="157" t="s">
        <v>420</v>
      </c>
      <c r="L13" s="157" t="s">
        <v>369</v>
      </c>
    </row>
    <row r="14" spans="1:12">
      <c r="A14" s="157" t="s">
        <v>421</v>
      </c>
      <c r="B14" s="348">
        <v>6088146717</v>
      </c>
      <c r="C14" s="157" t="s">
        <v>422</v>
      </c>
      <c r="D14" s="157" t="str">
        <f t="shared" si="0"/>
        <v>6088146717</v>
      </c>
      <c r="E14" s="157">
        <f t="shared" si="1"/>
        <v>9</v>
      </c>
      <c r="G14" s="157" t="s">
        <v>423</v>
      </c>
      <c r="H14" s="158" t="s">
        <v>401</v>
      </c>
      <c r="I14" s="157">
        <v>70000000</v>
      </c>
      <c r="J14" s="157" t="s">
        <v>397</v>
      </c>
      <c r="K14" s="157" t="s">
        <v>424</v>
      </c>
      <c r="L14" s="157" t="s">
        <v>369</v>
      </c>
    </row>
    <row r="15" spans="1:12">
      <c r="A15" s="157" t="s">
        <v>425</v>
      </c>
      <c r="B15" s="348">
        <v>6168138085</v>
      </c>
      <c r="C15" s="157" t="s">
        <v>426</v>
      </c>
      <c r="D15" s="157" t="str">
        <f t="shared" si="0"/>
        <v>6168138085</v>
      </c>
      <c r="E15" s="157">
        <f t="shared" si="1"/>
        <v>7</v>
      </c>
      <c r="G15" s="157" t="s">
        <v>427</v>
      </c>
      <c r="H15" s="158" t="s">
        <v>428</v>
      </c>
      <c r="I15" s="157">
        <v>50000000</v>
      </c>
      <c r="J15" s="157" t="s">
        <v>397</v>
      </c>
      <c r="K15" s="157" t="s">
        <v>429</v>
      </c>
      <c r="L15" s="157" t="s">
        <v>369</v>
      </c>
    </row>
    <row r="16" spans="1:12">
      <c r="A16" s="157" t="s">
        <v>430</v>
      </c>
      <c r="B16" s="348">
        <v>6178138282</v>
      </c>
      <c r="C16" s="157" t="s">
        <v>431</v>
      </c>
      <c r="D16" s="157" t="str">
        <f t="shared" si="0"/>
        <v>6178138282</v>
      </c>
      <c r="E16" s="157">
        <f t="shared" si="1"/>
        <v>6</v>
      </c>
      <c r="G16" s="157" t="s">
        <v>432</v>
      </c>
      <c r="H16" s="158" t="s">
        <v>401</v>
      </c>
      <c r="I16" s="157">
        <v>50000000</v>
      </c>
      <c r="J16" s="157" t="s">
        <v>397</v>
      </c>
      <c r="K16" s="157" t="s">
        <v>392</v>
      </c>
      <c r="L16" s="157" t="s">
        <v>369</v>
      </c>
    </row>
    <row r="17" spans="1:12">
      <c r="A17" s="157" t="s">
        <v>434</v>
      </c>
      <c r="B17" s="348">
        <v>6038149612</v>
      </c>
      <c r="C17" s="157" t="s">
        <v>435</v>
      </c>
      <c r="D17" s="157" t="str">
        <f t="shared" si="0"/>
        <v>6038149612</v>
      </c>
      <c r="E17" s="157">
        <f t="shared" si="1"/>
        <v>11</v>
      </c>
      <c r="G17" s="157" t="s">
        <v>436</v>
      </c>
      <c r="H17" s="158" t="s">
        <v>401</v>
      </c>
      <c r="I17" s="157">
        <v>50000000</v>
      </c>
      <c r="J17" s="157" t="s">
        <v>397</v>
      </c>
      <c r="K17" s="157" t="s">
        <v>402</v>
      </c>
      <c r="L17" s="157" t="s">
        <v>403</v>
      </c>
    </row>
    <row r="18" spans="1:12">
      <c r="A18" s="157" t="s">
        <v>437</v>
      </c>
      <c r="B18" s="348">
        <v>6218149323</v>
      </c>
      <c r="C18" s="157" t="s">
        <v>438</v>
      </c>
      <c r="D18" s="157" t="str">
        <f t="shared" si="0"/>
        <v>6218149323</v>
      </c>
      <c r="E18" s="157">
        <f t="shared" si="1"/>
        <v>11</v>
      </c>
      <c r="G18" s="157" t="s">
        <v>439</v>
      </c>
      <c r="H18" s="158" t="s">
        <v>411</v>
      </c>
      <c r="I18" s="157">
        <v>50000000</v>
      </c>
      <c r="J18" s="157" t="s">
        <v>397</v>
      </c>
      <c r="K18" s="157" t="s">
        <v>440</v>
      </c>
      <c r="L18" s="157" t="s">
        <v>369</v>
      </c>
    </row>
    <row r="19" spans="1:12">
      <c r="A19" s="157" t="s">
        <v>441</v>
      </c>
      <c r="B19" s="348">
        <v>6088145853</v>
      </c>
      <c r="C19" s="157" t="s">
        <v>442</v>
      </c>
      <c r="D19" s="157" t="str">
        <f t="shared" si="0"/>
        <v>6088145853</v>
      </c>
      <c r="E19" s="157">
        <f t="shared" si="1"/>
        <v>5</v>
      </c>
      <c r="G19" s="157" t="s">
        <v>302</v>
      </c>
      <c r="H19" s="158" t="s">
        <v>411</v>
      </c>
      <c r="I19" s="157">
        <v>50000000</v>
      </c>
      <c r="J19" s="157" t="s">
        <v>397</v>
      </c>
      <c r="K19" s="157" t="s">
        <v>443</v>
      </c>
      <c r="L19" s="157" t="s">
        <v>403</v>
      </c>
    </row>
    <row r="20" spans="1:12">
      <c r="A20" s="157" t="s">
        <v>444</v>
      </c>
      <c r="B20" s="348">
        <v>6038149136</v>
      </c>
      <c r="C20" s="157" t="s">
        <v>445</v>
      </c>
      <c r="D20" s="157" t="str">
        <f t="shared" si="0"/>
        <v>6038149136</v>
      </c>
      <c r="E20" s="157">
        <f t="shared" si="1"/>
        <v>11</v>
      </c>
      <c r="G20" s="157" t="s">
        <v>446</v>
      </c>
      <c r="H20" s="158" t="s">
        <v>401</v>
      </c>
      <c r="I20" s="157">
        <v>50000000</v>
      </c>
      <c r="J20" s="157" t="s">
        <v>397</v>
      </c>
      <c r="K20" s="157" t="s">
        <v>447</v>
      </c>
      <c r="L20" s="157" t="s">
        <v>369</v>
      </c>
    </row>
    <row r="21" spans="1:12">
      <c r="A21" s="157" t="s">
        <v>448</v>
      </c>
      <c r="B21" s="348">
        <v>6068173106</v>
      </c>
      <c r="C21" s="157" t="s">
        <v>449</v>
      </c>
      <c r="D21" s="157" t="str">
        <f t="shared" si="0"/>
        <v>6068173106</v>
      </c>
      <c r="E21" s="157">
        <f t="shared" si="1"/>
        <v>11</v>
      </c>
      <c r="G21" s="157" t="s">
        <v>450</v>
      </c>
      <c r="H21" s="158" t="s">
        <v>401</v>
      </c>
      <c r="I21" s="157">
        <v>50000000</v>
      </c>
      <c r="J21" s="157" t="s">
        <v>397</v>
      </c>
      <c r="K21" s="157" t="s">
        <v>392</v>
      </c>
      <c r="L21" s="157" t="s">
        <v>369</v>
      </c>
    </row>
    <row r="22" spans="1:12">
      <c r="A22" s="157" t="s">
        <v>451</v>
      </c>
      <c r="B22" s="348">
        <v>6068174217</v>
      </c>
      <c r="C22" s="157" t="s">
        <v>452</v>
      </c>
      <c r="D22" s="157" t="str">
        <f t="shared" si="0"/>
        <v>6068174217</v>
      </c>
      <c r="E22" s="157">
        <f t="shared" si="1"/>
        <v>8</v>
      </c>
      <c r="G22" s="157" t="s">
        <v>453</v>
      </c>
      <c r="H22" s="158" t="s">
        <v>411</v>
      </c>
      <c r="I22" s="157">
        <v>50000000</v>
      </c>
      <c r="J22" s="157" t="s">
        <v>397</v>
      </c>
      <c r="K22" s="157" t="s">
        <v>412</v>
      </c>
      <c r="L22" s="157" t="s">
        <v>369</v>
      </c>
    </row>
    <row r="23" spans="1:12">
      <c r="A23" s="157" t="s">
        <v>454</v>
      </c>
      <c r="B23" s="348">
        <v>6158125200</v>
      </c>
      <c r="C23" s="157" t="s">
        <v>455</v>
      </c>
      <c r="D23" s="157" t="str">
        <f t="shared" si="0"/>
        <v>6158125200</v>
      </c>
      <c r="E23" s="157">
        <f t="shared" si="1"/>
        <v>7</v>
      </c>
      <c r="G23" s="157" t="s">
        <v>456</v>
      </c>
      <c r="H23" s="158" t="s">
        <v>407</v>
      </c>
      <c r="I23" s="157">
        <v>50000000</v>
      </c>
      <c r="J23" s="157" t="s">
        <v>397</v>
      </c>
      <c r="K23" s="157" t="s">
        <v>392</v>
      </c>
      <c r="L23" s="157" t="s">
        <v>369</v>
      </c>
    </row>
    <row r="24" spans="1:12">
      <c r="A24" s="157" t="s">
        <v>457</v>
      </c>
      <c r="B24" s="348">
        <v>6058150416</v>
      </c>
      <c r="C24" s="157" t="s">
        <v>458</v>
      </c>
      <c r="D24" s="157" t="str">
        <f t="shared" si="0"/>
        <v>6058150416</v>
      </c>
      <c r="E24" s="157">
        <f t="shared" si="1"/>
        <v>6</v>
      </c>
      <c r="G24" s="157" t="s">
        <v>459</v>
      </c>
      <c r="H24" s="158" t="s">
        <v>460</v>
      </c>
      <c r="I24" s="157">
        <v>50000000</v>
      </c>
      <c r="J24" s="157" t="s">
        <v>397</v>
      </c>
      <c r="K24" s="157" t="s">
        <v>392</v>
      </c>
      <c r="L24" s="157" t="s">
        <v>369</v>
      </c>
    </row>
    <row r="25" spans="1:12">
      <c r="A25" s="157" t="s">
        <v>461</v>
      </c>
      <c r="B25" s="348">
        <v>6178137809</v>
      </c>
      <c r="C25" s="157" t="s">
        <v>462</v>
      </c>
      <c r="D25" s="157" t="str">
        <f t="shared" si="0"/>
        <v>6178137809</v>
      </c>
      <c r="E25" s="157">
        <f t="shared" si="1"/>
        <v>11</v>
      </c>
      <c r="G25" s="157" t="s">
        <v>463</v>
      </c>
      <c r="H25" s="158" t="s">
        <v>401</v>
      </c>
      <c r="I25" s="157">
        <v>50000000</v>
      </c>
      <c r="J25" s="157" t="s">
        <v>397</v>
      </c>
      <c r="K25" s="157" t="s">
        <v>392</v>
      </c>
      <c r="L25" s="157" t="s">
        <v>403</v>
      </c>
    </row>
    <row r="26" spans="1:12">
      <c r="A26" s="157" t="s">
        <v>464</v>
      </c>
      <c r="B26" s="348">
        <v>6038149456</v>
      </c>
      <c r="C26" s="157" t="s">
        <v>465</v>
      </c>
      <c r="D26" s="157" t="str">
        <f t="shared" si="0"/>
        <v>6038149456</v>
      </c>
      <c r="E26" s="157">
        <f t="shared" si="1"/>
        <v>7</v>
      </c>
      <c r="G26" s="157" t="s">
        <v>466</v>
      </c>
      <c r="H26" s="158" t="s">
        <v>411</v>
      </c>
      <c r="I26" s="157">
        <v>100000000</v>
      </c>
      <c r="J26" s="157" t="s">
        <v>397</v>
      </c>
      <c r="K26" s="157" t="s">
        <v>392</v>
      </c>
      <c r="L26" s="157" t="s">
        <v>369</v>
      </c>
    </row>
    <row r="27" spans="1:12">
      <c r="A27" s="157" t="s">
        <v>467</v>
      </c>
      <c r="B27" s="348">
        <v>6058152243</v>
      </c>
      <c r="C27" s="157" t="s">
        <v>468</v>
      </c>
      <c r="D27" s="157" t="str">
        <f t="shared" si="0"/>
        <v>6058152243</v>
      </c>
      <c r="E27" s="157">
        <f t="shared" si="1"/>
        <v>7</v>
      </c>
      <c r="G27" s="157" t="s">
        <v>469</v>
      </c>
      <c r="H27" s="158" t="s">
        <v>411</v>
      </c>
      <c r="I27" s="157">
        <v>50000000</v>
      </c>
      <c r="J27" s="157" t="s">
        <v>397</v>
      </c>
      <c r="K27" s="157" t="s">
        <v>392</v>
      </c>
      <c r="L27" s="157" t="s">
        <v>369</v>
      </c>
    </row>
    <row r="28" spans="1:12">
      <c r="A28" s="157" t="s">
        <v>470</v>
      </c>
      <c r="B28" s="348">
        <v>6068174541</v>
      </c>
      <c r="C28" s="157" t="s">
        <v>471</v>
      </c>
      <c r="D28" s="157" t="str">
        <f t="shared" si="0"/>
        <v>6068174541</v>
      </c>
      <c r="E28" s="157">
        <f t="shared" si="1"/>
        <v>7</v>
      </c>
      <c r="G28" s="157" t="s">
        <v>472</v>
      </c>
      <c r="H28" s="158" t="s">
        <v>411</v>
      </c>
      <c r="I28" s="157">
        <v>50000000</v>
      </c>
      <c r="J28" s="157" t="s">
        <v>397</v>
      </c>
      <c r="K28" s="157" t="s">
        <v>392</v>
      </c>
      <c r="L28" s="157" t="s">
        <v>369</v>
      </c>
    </row>
    <row r="29" spans="1:12">
      <c r="A29" s="157" t="s">
        <v>473</v>
      </c>
      <c r="B29" s="348">
        <v>6058152826</v>
      </c>
      <c r="C29" s="157" t="s">
        <v>474</v>
      </c>
      <c r="D29" s="157" t="str">
        <f t="shared" si="0"/>
        <v>6058152826</v>
      </c>
      <c r="E29" s="157">
        <f t="shared" si="1"/>
        <v>9</v>
      </c>
      <c r="G29" s="157" t="s">
        <v>475</v>
      </c>
      <c r="H29" s="158" t="s">
        <v>460</v>
      </c>
      <c r="I29" s="157">
        <v>50000000</v>
      </c>
      <c r="J29" s="157" t="s">
        <v>397</v>
      </c>
      <c r="K29" s="157" t="s">
        <v>392</v>
      </c>
      <c r="L29" s="157" t="s">
        <v>369</v>
      </c>
    </row>
    <row r="30" spans="1:12">
      <c r="A30" s="157" t="s">
        <v>476</v>
      </c>
      <c r="B30" s="348">
        <v>6068173047</v>
      </c>
      <c r="C30" s="157" t="s">
        <v>477</v>
      </c>
      <c r="D30" s="157" t="str">
        <f t="shared" si="0"/>
        <v>6068173047</v>
      </c>
      <c r="E30" s="157">
        <f t="shared" si="1"/>
        <v>7</v>
      </c>
      <c r="G30" s="157" t="s">
        <v>478</v>
      </c>
      <c r="H30" s="158" t="s">
        <v>428</v>
      </c>
      <c r="I30" s="157">
        <v>50000000</v>
      </c>
      <c r="J30" s="157" t="s">
        <v>397</v>
      </c>
      <c r="K30" s="157" t="s">
        <v>479</v>
      </c>
      <c r="L30" s="157" t="s">
        <v>369</v>
      </c>
    </row>
    <row r="31" spans="1:12">
      <c r="A31" s="157" t="s">
        <v>480</v>
      </c>
      <c r="B31" s="348">
        <v>6038148383</v>
      </c>
      <c r="C31" s="157" t="s">
        <v>481</v>
      </c>
      <c r="D31" s="157" t="str">
        <f t="shared" si="0"/>
        <v>6038148383</v>
      </c>
      <c r="E31" s="157">
        <f t="shared" si="1"/>
        <v>8</v>
      </c>
      <c r="G31" s="157" t="s">
        <v>482</v>
      </c>
      <c r="H31" s="158" t="s">
        <v>407</v>
      </c>
      <c r="I31" s="157">
        <v>100000000</v>
      </c>
      <c r="J31" s="157" t="s">
        <v>397</v>
      </c>
      <c r="K31" s="157" t="s">
        <v>483</v>
      </c>
      <c r="L31" s="157" t="s">
        <v>369</v>
      </c>
    </row>
    <row r="32" spans="1:12">
      <c r="A32" s="157" t="s">
        <v>484</v>
      </c>
      <c r="B32" s="348">
        <v>6068174143</v>
      </c>
      <c r="C32" s="157" t="s">
        <v>485</v>
      </c>
      <c r="D32" s="157" t="str">
        <f t="shared" si="0"/>
        <v>6068174143</v>
      </c>
      <c r="E32" s="157">
        <f t="shared" si="1"/>
        <v>7</v>
      </c>
      <c r="G32" s="157" t="s">
        <v>486</v>
      </c>
      <c r="H32" s="158" t="s">
        <v>411</v>
      </c>
      <c r="I32" s="157">
        <v>50000000</v>
      </c>
      <c r="J32" s="157" t="s">
        <v>397</v>
      </c>
      <c r="K32" s="157" t="s">
        <v>487</v>
      </c>
      <c r="L32" s="157" t="s">
        <v>369</v>
      </c>
    </row>
    <row r="33" spans="1:12">
      <c r="A33" s="157" t="s">
        <v>488</v>
      </c>
      <c r="B33" s="348">
        <v>6028124170</v>
      </c>
      <c r="C33" s="157" t="s">
        <v>489</v>
      </c>
      <c r="D33" s="157" t="str">
        <f t="shared" si="0"/>
        <v>6028124170</v>
      </c>
      <c r="E33" s="157">
        <f t="shared" si="1"/>
        <v>7</v>
      </c>
      <c r="G33" s="157" t="s">
        <v>490</v>
      </c>
      <c r="H33" s="158" t="s">
        <v>491</v>
      </c>
      <c r="I33" s="157">
        <v>10000000</v>
      </c>
      <c r="J33" s="157" t="s">
        <v>397</v>
      </c>
      <c r="K33" s="157" t="s">
        <v>492</v>
      </c>
      <c r="L33" s="157" t="s">
        <v>369</v>
      </c>
    </row>
    <row r="34" spans="1:12">
      <c r="A34" s="157" t="s">
        <v>493</v>
      </c>
      <c r="B34" s="348">
        <v>6038149062</v>
      </c>
      <c r="C34" s="157" t="s">
        <v>494</v>
      </c>
      <c r="D34" s="157" t="str">
        <f t="shared" si="0"/>
        <v>6038149062</v>
      </c>
      <c r="E34" s="157">
        <f t="shared" si="1"/>
        <v>9</v>
      </c>
      <c r="G34" s="157" t="s">
        <v>495</v>
      </c>
      <c r="H34" s="158" t="s">
        <v>496</v>
      </c>
      <c r="I34" s="157">
        <v>100000000</v>
      </c>
      <c r="J34" s="157" t="s">
        <v>397</v>
      </c>
      <c r="K34" s="157" t="s">
        <v>447</v>
      </c>
      <c r="L34" s="157" t="s">
        <v>369</v>
      </c>
    </row>
    <row r="35" spans="1:12">
      <c r="A35" s="157" t="s">
        <v>497</v>
      </c>
      <c r="B35" s="348">
        <v>6038148985</v>
      </c>
      <c r="C35" s="157" t="s">
        <v>498</v>
      </c>
      <c r="D35" s="157" t="str">
        <f t="shared" si="0"/>
        <v>6038148985</v>
      </c>
      <c r="E35" s="157">
        <f t="shared" si="1"/>
        <v>7</v>
      </c>
      <c r="G35" s="157" t="s">
        <v>499</v>
      </c>
      <c r="H35" s="158" t="s">
        <v>428</v>
      </c>
      <c r="I35" s="157">
        <v>50000000</v>
      </c>
      <c r="J35" s="157" t="s">
        <v>397</v>
      </c>
      <c r="K35" s="157" t="s">
        <v>500</v>
      </c>
      <c r="L35" s="157" t="s">
        <v>369</v>
      </c>
    </row>
    <row r="36" spans="1:12">
      <c r="A36" s="157" t="s">
        <v>501</v>
      </c>
      <c r="B36" s="348">
        <v>6218148080</v>
      </c>
      <c r="C36" s="157" t="s">
        <v>502</v>
      </c>
      <c r="D36" s="157" t="str">
        <f t="shared" si="0"/>
        <v>6218148080</v>
      </c>
      <c r="E36" s="157">
        <f t="shared" si="1"/>
        <v>9</v>
      </c>
      <c r="G36" s="157" t="s">
        <v>503</v>
      </c>
      <c r="H36" s="158" t="s">
        <v>401</v>
      </c>
      <c r="I36" s="157">
        <v>50000000</v>
      </c>
      <c r="J36" s="157" t="s">
        <v>397</v>
      </c>
      <c r="K36" s="157" t="s">
        <v>392</v>
      </c>
      <c r="L36" s="157" t="s">
        <v>369</v>
      </c>
    </row>
    <row r="37" spans="1:12">
      <c r="A37" s="157" t="s">
        <v>504</v>
      </c>
      <c r="B37" s="348">
        <v>6028123827</v>
      </c>
      <c r="C37" s="157" t="s">
        <v>505</v>
      </c>
      <c r="D37" s="157" t="str">
        <f t="shared" si="0"/>
        <v>6028123827</v>
      </c>
      <c r="E37" s="157">
        <f t="shared" si="1"/>
        <v>6</v>
      </c>
      <c r="G37" s="157" t="s">
        <v>506</v>
      </c>
      <c r="H37" s="158" t="s">
        <v>401</v>
      </c>
      <c r="I37" s="157">
        <v>100000000</v>
      </c>
      <c r="J37" s="157" t="s">
        <v>397</v>
      </c>
      <c r="K37" s="157" t="s">
        <v>392</v>
      </c>
      <c r="L37" s="157" t="s">
        <v>369</v>
      </c>
    </row>
    <row r="38" spans="1:12">
      <c r="A38" s="157" t="s">
        <v>507</v>
      </c>
      <c r="B38" s="348">
        <v>6058152831</v>
      </c>
      <c r="C38" s="157" t="s">
        <v>508</v>
      </c>
      <c r="D38" s="157" t="str">
        <f t="shared" si="0"/>
        <v>6058152831</v>
      </c>
      <c r="E38" s="157">
        <f t="shared" si="1"/>
        <v>7</v>
      </c>
      <c r="G38" s="157" t="s">
        <v>509</v>
      </c>
      <c r="H38" s="158" t="s">
        <v>491</v>
      </c>
      <c r="I38" s="157">
        <v>50000000</v>
      </c>
      <c r="J38" s="157" t="s">
        <v>397</v>
      </c>
      <c r="K38" s="157" t="s">
        <v>392</v>
      </c>
      <c r="L38" s="157" t="s">
        <v>369</v>
      </c>
    </row>
    <row r="39" spans="1:12">
      <c r="A39" s="157" t="s">
        <v>510</v>
      </c>
      <c r="B39" s="348">
        <v>6078158490</v>
      </c>
      <c r="C39" s="157" t="s">
        <v>511</v>
      </c>
      <c r="D39" s="157" t="str">
        <f t="shared" si="0"/>
        <v>6078158490</v>
      </c>
      <c r="E39" s="157">
        <f t="shared" si="1"/>
        <v>10</v>
      </c>
      <c r="G39" s="157" t="s">
        <v>512</v>
      </c>
      <c r="H39" s="158" t="s">
        <v>411</v>
      </c>
      <c r="I39" s="157">
        <v>100000000</v>
      </c>
      <c r="J39" s="157" t="s">
        <v>397</v>
      </c>
      <c r="K39" s="157" t="s">
        <v>392</v>
      </c>
      <c r="L39" s="157" t="s">
        <v>369</v>
      </c>
    </row>
    <row r="40" spans="1:12">
      <c r="A40" s="157" t="s">
        <v>513</v>
      </c>
      <c r="B40" s="348">
        <v>6038149247</v>
      </c>
      <c r="C40" s="157" t="s">
        <v>514</v>
      </c>
      <c r="D40" s="157" t="str">
        <f t="shared" si="0"/>
        <v>6038149247</v>
      </c>
      <c r="E40" s="157">
        <f t="shared" si="1"/>
        <v>13</v>
      </c>
      <c r="G40" s="157" t="s">
        <v>515</v>
      </c>
      <c r="H40" s="158" t="s">
        <v>401</v>
      </c>
      <c r="I40" s="157">
        <v>50000000</v>
      </c>
      <c r="J40" s="157" t="s">
        <v>397</v>
      </c>
      <c r="K40" s="157" t="s">
        <v>392</v>
      </c>
      <c r="L40" s="157" t="s">
        <v>369</v>
      </c>
    </row>
    <row r="41" spans="1:12">
      <c r="A41" s="157" t="s">
        <v>516</v>
      </c>
      <c r="B41" s="348">
        <v>6068174589</v>
      </c>
      <c r="C41" s="157" t="s">
        <v>517</v>
      </c>
      <c r="D41" s="157" t="str">
        <f t="shared" si="0"/>
        <v>6068174589</v>
      </c>
      <c r="E41" s="157">
        <f t="shared" si="1"/>
        <v>10</v>
      </c>
      <c r="G41" s="157" t="s">
        <v>518</v>
      </c>
      <c r="H41" s="158" t="s">
        <v>411</v>
      </c>
      <c r="I41" s="157">
        <v>50000000</v>
      </c>
      <c r="J41" s="157" t="s">
        <v>397</v>
      </c>
      <c r="K41" s="157" t="s">
        <v>519</v>
      </c>
      <c r="L41" s="157" t="s">
        <v>369</v>
      </c>
    </row>
    <row r="42" spans="1:12">
      <c r="A42" s="157" t="s">
        <v>520</v>
      </c>
      <c r="B42" s="348">
        <v>6038148928</v>
      </c>
      <c r="C42" s="157" t="s">
        <v>521</v>
      </c>
      <c r="D42" s="157" t="str">
        <f t="shared" si="0"/>
        <v>6038148928</v>
      </c>
      <c r="E42" s="157">
        <f t="shared" si="1"/>
        <v>7</v>
      </c>
      <c r="G42" s="157" t="s">
        <v>522</v>
      </c>
      <c r="H42" s="158" t="s">
        <v>411</v>
      </c>
      <c r="I42" s="157">
        <v>100000000</v>
      </c>
      <c r="J42" s="157" t="s">
        <v>397</v>
      </c>
      <c r="K42" s="157" t="s">
        <v>447</v>
      </c>
      <c r="L42" s="157" t="s">
        <v>369</v>
      </c>
    </row>
    <row r="43" spans="1:12">
      <c r="A43" s="157" t="s">
        <v>523</v>
      </c>
      <c r="B43" s="348">
        <v>6028123676</v>
      </c>
      <c r="C43" s="157" t="s">
        <v>524</v>
      </c>
      <c r="D43" s="157" t="str">
        <f t="shared" si="0"/>
        <v>6028123676</v>
      </c>
      <c r="E43" s="157">
        <f t="shared" si="1"/>
        <v>8</v>
      </c>
      <c r="G43" s="157" t="s">
        <v>525</v>
      </c>
      <c r="H43" s="158" t="s">
        <v>411</v>
      </c>
      <c r="I43" s="157">
        <v>90000000</v>
      </c>
      <c r="J43" s="157" t="s">
        <v>397</v>
      </c>
      <c r="K43" s="157" t="s">
        <v>526</v>
      </c>
      <c r="L43" s="157" t="s">
        <v>369</v>
      </c>
    </row>
    <row r="44" spans="1:12">
      <c r="A44" s="157" t="s">
        <v>527</v>
      </c>
      <c r="B44" s="348">
        <v>6028124883</v>
      </c>
      <c r="C44" s="157" t="s">
        <v>528</v>
      </c>
      <c r="D44" s="157" t="str">
        <f t="shared" si="0"/>
        <v>6028124883</v>
      </c>
      <c r="E44" s="157">
        <f t="shared" si="1"/>
        <v>7</v>
      </c>
      <c r="G44" s="157" t="s">
        <v>529</v>
      </c>
      <c r="H44" s="158" t="s">
        <v>428</v>
      </c>
      <c r="I44" s="157">
        <v>100000000</v>
      </c>
      <c r="J44" s="157" t="s">
        <v>397</v>
      </c>
      <c r="K44" s="157" t="s">
        <v>392</v>
      </c>
      <c r="L44" s="157" t="s">
        <v>369</v>
      </c>
    </row>
    <row r="45" spans="1:12">
      <c r="A45" s="157" t="s">
        <v>530</v>
      </c>
      <c r="B45" s="348">
        <v>6038148501</v>
      </c>
      <c r="C45" s="157" t="s">
        <v>531</v>
      </c>
      <c r="D45" s="157" t="str">
        <f t="shared" si="0"/>
        <v>6038148501</v>
      </c>
      <c r="E45" s="157">
        <f t="shared" si="1"/>
        <v>7</v>
      </c>
      <c r="G45" s="157" t="s">
        <v>532</v>
      </c>
      <c r="H45" s="158" t="s">
        <v>411</v>
      </c>
      <c r="I45" s="157">
        <v>50000000</v>
      </c>
      <c r="J45" s="157" t="s">
        <v>397</v>
      </c>
      <c r="K45" s="157" t="s">
        <v>533</v>
      </c>
      <c r="L45" s="157" t="s">
        <v>369</v>
      </c>
    </row>
    <row r="46" spans="1:12">
      <c r="A46" s="157" t="s">
        <v>534</v>
      </c>
      <c r="B46" s="348">
        <v>6158124268</v>
      </c>
      <c r="C46" s="157" t="s">
        <v>535</v>
      </c>
      <c r="D46" s="157" t="str">
        <f t="shared" si="0"/>
        <v>6158124268</v>
      </c>
      <c r="E46" s="157">
        <f t="shared" si="1"/>
        <v>7</v>
      </c>
      <c r="G46" s="157" t="s">
        <v>536</v>
      </c>
      <c r="H46" s="158" t="s">
        <v>411</v>
      </c>
      <c r="I46" s="157">
        <v>50000000</v>
      </c>
      <c r="J46" s="157" t="s">
        <v>397</v>
      </c>
      <c r="K46" s="157" t="s">
        <v>533</v>
      </c>
      <c r="L46" s="157" t="s">
        <v>369</v>
      </c>
    </row>
    <row r="47" spans="1:12">
      <c r="A47" s="157" t="s">
        <v>537</v>
      </c>
      <c r="B47" s="348">
        <v>6078157429</v>
      </c>
      <c r="C47" s="157" t="s">
        <v>538</v>
      </c>
      <c r="D47" s="157" t="str">
        <f t="shared" si="0"/>
        <v>6078157429</v>
      </c>
      <c r="E47" s="157">
        <f t="shared" si="1"/>
        <v>7</v>
      </c>
      <c r="G47" s="157" t="s">
        <v>539</v>
      </c>
      <c r="H47" s="158" t="s">
        <v>428</v>
      </c>
      <c r="I47" s="157">
        <v>50000000</v>
      </c>
      <c r="J47" s="157" t="s">
        <v>397</v>
      </c>
      <c r="K47" s="157" t="s">
        <v>392</v>
      </c>
      <c r="L47" s="157" t="s">
        <v>369</v>
      </c>
    </row>
    <row r="48" spans="1:12">
      <c r="A48" s="157" t="s">
        <v>540</v>
      </c>
      <c r="B48" s="348">
        <v>6058149938</v>
      </c>
      <c r="C48" s="157" t="s">
        <v>541</v>
      </c>
      <c r="D48" s="157" t="str">
        <f t="shared" si="0"/>
        <v>6058149938</v>
      </c>
      <c r="E48" s="157">
        <f t="shared" si="1"/>
        <v>7</v>
      </c>
      <c r="G48" s="157" t="s">
        <v>542</v>
      </c>
      <c r="H48" s="158" t="s">
        <v>411</v>
      </c>
      <c r="I48" s="157">
        <v>100000000</v>
      </c>
      <c r="J48" s="157" t="s">
        <v>397</v>
      </c>
      <c r="K48" s="157" t="s">
        <v>543</v>
      </c>
      <c r="L48" s="157" t="s">
        <v>369</v>
      </c>
    </row>
    <row r="49" spans="1:12">
      <c r="A49" s="157" t="s">
        <v>544</v>
      </c>
      <c r="B49" s="348">
        <v>6058151808</v>
      </c>
      <c r="C49" s="157" t="s">
        <v>545</v>
      </c>
      <c r="D49" s="157" t="str">
        <f t="shared" si="0"/>
        <v>6058151808</v>
      </c>
      <c r="E49" s="157">
        <f t="shared" si="1"/>
        <v>11</v>
      </c>
      <c r="G49" s="157" t="s">
        <v>546</v>
      </c>
      <c r="H49" s="158" t="s">
        <v>428</v>
      </c>
      <c r="I49" s="157">
        <v>50000000</v>
      </c>
      <c r="J49" s="157" t="s">
        <v>397</v>
      </c>
      <c r="K49" s="157" t="s">
        <v>392</v>
      </c>
      <c r="L49" s="157" t="s">
        <v>369</v>
      </c>
    </row>
    <row r="50" spans="1:12">
      <c r="A50" s="157" t="s">
        <v>547</v>
      </c>
      <c r="B50" s="348">
        <v>6058151114</v>
      </c>
      <c r="C50" s="157" t="s">
        <v>548</v>
      </c>
      <c r="D50" s="157" t="str">
        <f t="shared" si="0"/>
        <v>6058151114</v>
      </c>
      <c r="E50" s="157">
        <f t="shared" si="1"/>
        <v>8</v>
      </c>
      <c r="G50" s="157" t="s">
        <v>549</v>
      </c>
      <c r="H50" s="158" t="s">
        <v>491</v>
      </c>
      <c r="I50" s="157">
        <v>100000000</v>
      </c>
      <c r="J50" s="157" t="s">
        <v>397</v>
      </c>
      <c r="K50" s="157" t="s">
        <v>479</v>
      </c>
      <c r="L50" s="157" t="s">
        <v>369</v>
      </c>
    </row>
    <row r="51" spans="1:12">
      <c r="A51" s="157" t="s">
        <v>550</v>
      </c>
      <c r="B51" s="348">
        <v>6028124165</v>
      </c>
      <c r="C51" s="157" t="s">
        <v>551</v>
      </c>
      <c r="D51" s="157" t="str">
        <f t="shared" si="0"/>
        <v>6028124165</v>
      </c>
      <c r="E51" s="157">
        <f t="shared" si="1"/>
        <v>7</v>
      </c>
      <c r="G51" s="157" t="s">
        <v>552</v>
      </c>
      <c r="H51" s="158" t="s">
        <v>411</v>
      </c>
      <c r="I51" s="157">
        <v>50000000</v>
      </c>
      <c r="J51" s="157" t="s">
        <v>397</v>
      </c>
      <c r="K51" s="157" t="s">
        <v>553</v>
      </c>
      <c r="L51" s="157" t="s">
        <v>369</v>
      </c>
    </row>
    <row r="52" spans="1:12">
      <c r="A52" s="157" t="s">
        <v>554</v>
      </c>
      <c r="B52" s="348">
        <v>6178139224</v>
      </c>
      <c r="C52" s="157" t="s">
        <v>555</v>
      </c>
      <c r="D52" s="157" t="str">
        <f t="shared" si="0"/>
        <v>6178139224</v>
      </c>
      <c r="E52" s="157">
        <f t="shared" si="1"/>
        <v>11</v>
      </c>
      <c r="G52" s="157" t="s">
        <v>556</v>
      </c>
      <c r="H52" s="158" t="s">
        <v>411</v>
      </c>
      <c r="I52" s="157">
        <v>50000000</v>
      </c>
      <c r="J52" s="157" t="s">
        <v>397</v>
      </c>
      <c r="K52" s="157" t="s">
        <v>392</v>
      </c>
      <c r="L52" s="157" t="s">
        <v>369</v>
      </c>
    </row>
    <row r="53" spans="1:12">
      <c r="A53" s="157" t="s">
        <v>557</v>
      </c>
      <c r="B53" s="348">
        <v>6068172320</v>
      </c>
      <c r="C53" s="157" t="s">
        <v>558</v>
      </c>
      <c r="D53" s="157" t="str">
        <f t="shared" si="0"/>
        <v>6068172320</v>
      </c>
      <c r="E53" s="157">
        <f t="shared" si="1"/>
        <v>7</v>
      </c>
      <c r="G53" s="157" t="s">
        <v>559</v>
      </c>
      <c r="H53" s="158" t="s">
        <v>411</v>
      </c>
      <c r="I53" s="157">
        <v>100000000</v>
      </c>
      <c r="J53" s="157" t="s">
        <v>397</v>
      </c>
      <c r="K53" s="157" t="s">
        <v>560</v>
      </c>
      <c r="L53" s="157" t="s">
        <v>369</v>
      </c>
    </row>
    <row r="54" spans="1:12">
      <c r="A54" s="157" t="s">
        <v>561</v>
      </c>
      <c r="B54" s="348">
        <v>6038148966</v>
      </c>
      <c r="C54" s="157" t="s">
        <v>562</v>
      </c>
      <c r="D54" s="157" t="str">
        <f t="shared" si="0"/>
        <v>6038148966</v>
      </c>
      <c r="E54" s="157">
        <f t="shared" si="1"/>
        <v>10</v>
      </c>
      <c r="G54" s="157" t="s">
        <v>563</v>
      </c>
      <c r="H54" s="158" t="s">
        <v>401</v>
      </c>
      <c r="I54" s="157">
        <v>50000000</v>
      </c>
      <c r="J54" s="157" t="s">
        <v>397</v>
      </c>
      <c r="K54" s="157" t="s">
        <v>564</v>
      </c>
      <c r="L54" s="157" t="s">
        <v>369</v>
      </c>
    </row>
    <row r="55" spans="1:12">
      <c r="A55" s="157" t="s">
        <v>565</v>
      </c>
      <c r="B55" s="348">
        <v>6068172956</v>
      </c>
      <c r="C55" s="157" t="s">
        <v>566</v>
      </c>
      <c r="D55" s="157" t="str">
        <f t="shared" si="0"/>
        <v>6068172956</v>
      </c>
      <c r="E55" s="157">
        <f t="shared" si="1"/>
        <v>7</v>
      </c>
      <c r="G55" s="157" t="s">
        <v>567</v>
      </c>
      <c r="H55" s="158" t="s">
        <v>428</v>
      </c>
      <c r="I55" s="157">
        <v>80000000</v>
      </c>
      <c r="J55" s="157" t="s">
        <v>397</v>
      </c>
      <c r="K55" s="157" t="s">
        <v>568</v>
      </c>
      <c r="L55" s="157" t="s">
        <v>369</v>
      </c>
    </row>
    <row r="56" spans="1:12">
      <c r="A56" s="157" t="s">
        <v>569</v>
      </c>
      <c r="B56" s="348">
        <v>6158124652</v>
      </c>
      <c r="C56" s="157" t="s">
        <v>570</v>
      </c>
      <c r="D56" s="157" t="str">
        <f t="shared" si="0"/>
        <v>6158124652</v>
      </c>
      <c r="E56" s="157">
        <f t="shared" si="1"/>
        <v>7</v>
      </c>
      <c r="G56" s="157" t="s">
        <v>571</v>
      </c>
      <c r="H56" s="158" t="s">
        <v>411</v>
      </c>
      <c r="I56" s="157">
        <v>50000000</v>
      </c>
      <c r="J56" s="157" t="s">
        <v>397</v>
      </c>
      <c r="K56" s="157" t="s">
        <v>572</v>
      </c>
      <c r="L56" s="157" t="s">
        <v>369</v>
      </c>
    </row>
    <row r="57" spans="1:12">
      <c r="A57" s="157" t="s">
        <v>573</v>
      </c>
      <c r="B57" s="348">
        <v>6028123754</v>
      </c>
      <c r="C57" s="157" t="s">
        <v>574</v>
      </c>
      <c r="D57" s="157" t="str">
        <f t="shared" si="0"/>
        <v>6028123754</v>
      </c>
      <c r="E57" s="157">
        <f t="shared" si="1"/>
        <v>7</v>
      </c>
      <c r="G57" s="157" t="s">
        <v>575</v>
      </c>
      <c r="H57" s="158" t="s">
        <v>411</v>
      </c>
      <c r="I57" s="157">
        <v>50000000</v>
      </c>
      <c r="J57" s="157" t="s">
        <v>397</v>
      </c>
      <c r="K57" s="157" t="s">
        <v>576</v>
      </c>
      <c r="L57" s="157" t="s">
        <v>369</v>
      </c>
    </row>
    <row r="58" spans="1:12">
      <c r="A58" s="157" t="s">
        <v>577</v>
      </c>
      <c r="B58" s="348">
        <v>6038148461</v>
      </c>
      <c r="C58" s="157" t="s">
        <v>578</v>
      </c>
      <c r="D58" s="157" t="str">
        <f t="shared" si="0"/>
        <v>6038148461</v>
      </c>
      <c r="E58" s="157">
        <f t="shared" si="1"/>
        <v>9</v>
      </c>
      <c r="G58" s="157" t="s">
        <v>579</v>
      </c>
      <c r="H58" s="158" t="s">
        <v>428</v>
      </c>
      <c r="I58" s="157">
        <v>50000000</v>
      </c>
      <c r="J58" s="157" t="s">
        <v>397</v>
      </c>
      <c r="K58" s="157" t="s">
        <v>580</v>
      </c>
      <c r="L58" s="157" t="s">
        <v>369</v>
      </c>
    </row>
    <row r="59" spans="1:12">
      <c r="A59" s="157" t="s">
        <v>581</v>
      </c>
      <c r="B59" s="348">
        <v>6218147951</v>
      </c>
      <c r="C59" s="157" t="s">
        <v>582</v>
      </c>
      <c r="D59" s="157" t="str">
        <f t="shared" si="0"/>
        <v>6218147951</v>
      </c>
      <c r="E59" s="157">
        <f t="shared" si="1"/>
        <v>12</v>
      </c>
      <c r="G59" s="157" t="s">
        <v>583</v>
      </c>
      <c r="H59" s="158" t="s">
        <v>411</v>
      </c>
      <c r="I59" s="157">
        <v>100000000</v>
      </c>
      <c r="J59" s="157" t="s">
        <v>397</v>
      </c>
      <c r="K59" s="157" t="s">
        <v>412</v>
      </c>
      <c r="L59" s="157" t="s">
        <v>369</v>
      </c>
    </row>
    <row r="60" spans="1:12">
      <c r="A60" s="157" t="s">
        <v>584</v>
      </c>
      <c r="B60" s="348">
        <v>6178138171</v>
      </c>
      <c r="C60" s="157" t="s">
        <v>585</v>
      </c>
      <c r="D60" s="157" t="str">
        <f t="shared" si="0"/>
        <v>6178138171</v>
      </c>
      <c r="E60" s="157">
        <f t="shared" si="1"/>
        <v>6</v>
      </c>
      <c r="G60" s="157" t="s">
        <v>586</v>
      </c>
      <c r="H60" s="158" t="s">
        <v>411</v>
      </c>
      <c r="I60" s="157">
        <v>50000000</v>
      </c>
      <c r="J60" s="157" t="s">
        <v>397</v>
      </c>
      <c r="K60" s="157" t="s">
        <v>587</v>
      </c>
      <c r="L60" s="157" t="s">
        <v>369</v>
      </c>
    </row>
    <row r="61" spans="1:12">
      <c r="A61" s="157" t="s">
        <v>588</v>
      </c>
      <c r="B61" s="348">
        <v>6028123415</v>
      </c>
      <c r="C61" s="157" t="s">
        <v>589</v>
      </c>
      <c r="D61" s="157" t="str">
        <f t="shared" si="0"/>
        <v>6028123415</v>
      </c>
      <c r="E61" s="157">
        <f t="shared" si="1"/>
        <v>6</v>
      </c>
      <c r="G61" s="157" t="s">
        <v>590</v>
      </c>
      <c r="H61" s="158" t="s">
        <v>407</v>
      </c>
      <c r="I61" s="157">
        <v>50000000</v>
      </c>
      <c r="J61" s="157" t="s">
        <v>397</v>
      </c>
      <c r="K61" s="157" t="s">
        <v>553</v>
      </c>
      <c r="L61" s="157" t="s">
        <v>369</v>
      </c>
    </row>
    <row r="62" spans="1:12">
      <c r="A62" s="157" t="s">
        <v>591</v>
      </c>
      <c r="B62" s="348">
        <v>6038149698</v>
      </c>
      <c r="C62" s="157" t="s">
        <v>592</v>
      </c>
      <c r="D62" s="157" t="str">
        <f t="shared" si="0"/>
        <v>6038149698</v>
      </c>
      <c r="E62" s="157">
        <f t="shared" si="1"/>
        <v>7</v>
      </c>
      <c r="G62" s="157" t="s">
        <v>593</v>
      </c>
      <c r="H62" s="158" t="s">
        <v>401</v>
      </c>
      <c r="I62" s="157">
        <v>100000000</v>
      </c>
      <c r="J62" s="157" t="s">
        <v>397</v>
      </c>
      <c r="K62" s="157" t="s">
        <v>447</v>
      </c>
      <c r="L62" s="157" t="s">
        <v>369</v>
      </c>
    </row>
    <row r="63" spans="1:12">
      <c r="A63" s="157" t="s">
        <v>594</v>
      </c>
      <c r="B63" s="348">
        <v>6138127430</v>
      </c>
      <c r="C63" s="157" t="s">
        <v>595</v>
      </c>
      <c r="D63" s="157" t="str">
        <f t="shared" si="0"/>
        <v>6138127430</v>
      </c>
      <c r="E63" s="157">
        <f t="shared" si="1"/>
        <v>8</v>
      </c>
      <c r="G63" s="157" t="s">
        <v>596</v>
      </c>
      <c r="H63" s="158" t="s">
        <v>411</v>
      </c>
      <c r="I63" s="157">
        <v>50000000</v>
      </c>
      <c r="J63" s="157" t="s">
        <v>397</v>
      </c>
      <c r="K63" s="157" t="s">
        <v>597</v>
      </c>
      <c r="L63" s="157" t="s">
        <v>369</v>
      </c>
    </row>
    <row r="64" spans="1:12">
      <c r="A64" s="157" t="s">
        <v>598</v>
      </c>
      <c r="B64" s="348">
        <v>6038148457</v>
      </c>
      <c r="C64" s="157" t="s">
        <v>599</v>
      </c>
      <c r="D64" s="157" t="str">
        <f t="shared" si="0"/>
        <v>6038148457</v>
      </c>
      <c r="E64" s="157">
        <f t="shared" si="1"/>
        <v>8</v>
      </c>
      <c r="G64" s="157" t="s">
        <v>600</v>
      </c>
      <c r="H64" s="158" t="s">
        <v>601</v>
      </c>
      <c r="I64" s="157">
        <v>20000000</v>
      </c>
      <c r="J64" s="157" t="s">
        <v>397</v>
      </c>
      <c r="K64" s="157" t="s">
        <v>533</v>
      </c>
      <c r="L64" s="157" t="s">
        <v>369</v>
      </c>
    </row>
    <row r="65" spans="1:12">
      <c r="A65" s="157" t="s">
        <v>602</v>
      </c>
      <c r="B65" s="348">
        <v>6038149382</v>
      </c>
      <c r="C65" s="157" t="s">
        <v>603</v>
      </c>
      <c r="D65" s="157" t="str">
        <f t="shared" si="0"/>
        <v>6038149382</v>
      </c>
      <c r="E65" s="157">
        <f t="shared" si="1"/>
        <v>7</v>
      </c>
      <c r="G65" s="157" t="s">
        <v>604</v>
      </c>
      <c r="H65" s="158" t="s">
        <v>491</v>
      </c>
      <c r="I65" s="157">
        <v>100000000</v>
      </c>
      <c r="J65" s="157" t="s">
        <v>397</v>
      </c>
      <c r="K65" s="157" t="s">
        <v>402</v>
      </c>
      <c r="L65" s="157" t="s">
        <v>369</v>
      </c>
    </row>
    <row r="66" spans="1:12">
      <c r="A66" s="157" t="s">
        <v>605</v>
      </c>
      <c r="B66" s="348">
        <v>6058151190</v>
      </c>
      <c r="C66" s="157" t="s">
        <v>606</v>
      </c>
      <c r="D66" s="157" t="str">
        <f t="shared" si="0"/>
        <v>6058151190</v>
      </c>
      <c r="E66" s="157">
        <f t="shared" si="1"/>
        <v>10</v>
      </c>
      <c r="G66" s="157" t="s">
        <v>607</v>
      </c>
      <c r="H66" s="158" t="s">
        <v>407</v>
      </c>
      <c r="I66" s="157">
        <v>50000000</v>
      </c>
      <c r="J66" s="157" t="s">
        <v>397</v>
      </c>
      <c r="K66" s="157" t="s">
        <v>608</v>
      </c>
      <c r="L66" s="157" t="s">
        <v>403</v>
      </c>
    </row>
    <row r="67" spans="1:12">
      <c r="A67" s="157" t="s">
        <v>609</v>
      </c>
      <c r="B67" s="348">
        <v>6068173862</v>
      </c>
      <c r="C67" s="157" t="s">
        <v>610</v>
      </c>
      <c r="D67" s="157" t="str">
        <f t="shared" ref="D67:D83" si="2">MID(C67,1,10)</f>
        <v>6068173862</v>
      </c>
      <c r="E67" s="157">
        <f t="shared" ref="E67:E83" si="3">LEN(C67)-11</f>
        <v>8</v>
      </c>
      <c r="G67" s="157" t="s">
        <v>611</v>
      </c>
      <c r="H67" s="158" t="s">
        <v>411</v>
      </c>
      <c r="I67" s="157">
        <v>50000000</v>
      </c>
      <c r="J67" s="157" t="s">
        <v>397</v>
      </c>
      <c r="K67" s="157" t="s">
        <v>416</v>
      </c>
      <c r="L67" s="157" t="s">
        <v>369</v>
      </c>
    </row>
    <row r="68" spans="1:12">
      <c r="A68" s="157" t="s">
        <v>612</v>
      </c>
      <c r="B68" s="348">
        <v>6138127288</v>
      </c>
      <c r="C68" s="157" t="s">
        <v>613</v>
      </c>
      <c r="D68" s="157" t="str">
        <f t="shared" si="2"/>
        <v>6138127288</v>
      </c>
      <c r="E68" s="157">
        <f t="shared" si="3"/>
        <v>7</v>
      </c>
      <c r="G68" s="157" t="s">
        <v>614</v>
      </c>
      <c r="H68" s="158" t="s">
        <v>401</v>
      </c>
      <c r="I68" s="157">
        <v>50000000</v>
      </c>
      <c r="J68" s="157" t="s">
        <v>397</v>
      </c>
      <c r="K68" s="157" t="s">
        <v>392</v>
      </c>
      <c r="L68" s="157" t="s">
        <v>369</v>
      </c>
    </row>
    <row r="69" spans="1:12">
      <c r="A69" s="157" t="s">
        <v>615</v>
      </c>
      <c r="B69" s="348">
        <v>6038148535</v>
      </c>
      <c r="C69" s="157" t="s">
        <v>616</v>
      </c>
      <c r="D69" s="157" t="str">
        <f t="shared" si="2"/>
        <v>6038148535</v>
      </c>
      <c r="E69" s="157">
        <f t="shared" si="3"/>
        <v>9</v>
      </c>
      <c r="G69" s="157" t="s">
        <v>617</v>
      </c>
      <c r="H69" s="158" t="s">
        <v>460</v>
      </c>
      <c r="I69" s="157">
        <v>50000000</v>
      </c>
      <c r="J69" s="157" t="s">
        <v>397</v>
      </c>
      <c r="K69" s="157" t="s">
        <v>402</v>
      </c>
      <c r="L69" s="157" t="s">
        <v>369</v>
      </c>
    </row>
    <row r="70" spans="1:12">
      <c r="A70" s="157" t="s">
        <v>618</v>
      </c>
      <c r="B70" s="348">
        <v>6058152355</v>
      </c>
      <c r="C70" s="157" t="s">
        <v>619</v>
      </c>
      <c r="D70" s="157" t="str">
        <f t="shared" si="2"/>
        <v>6058152355</v>
      </c>
      <c r="E70" s="157">
        <f t="shared" si="3"/>
        <v>10</v>
      </c>
      <c r="G70" s="157" t="s">
        <v>620</v>
      </c>
      <c r="H70" s="158" t="s">
        <v>411</v>
      </c>
      <c r="I70" s="157">
        <v>50000000</v>
      </c>
      <c r="J70" s="157" t="s">
        <v>397</v>
      </c>
      <c r="K70" s="157" t="s">
        <v>392</v>
      </c>
      <c r="L70" s="157" t="s">
        <v>369</v>
      </c>
    </row>
    <row r="71" spans="1:12">
      <c r="A71" s="157" t="s">
        <v>621</v>
      </c>
      <c r="B71" s="348">
        <v>6038148705</v>
      </c>
      <c r="C71" s="157" t="s">
        <v>622</v>
      </c>
      <c r="D71" s="157" t="str">
        <f t="shared" si="2"/>
        <v>6038148705</v>
      </c>
      <c r="E71" s="157">
        <f t="shared" si="3"/>
        <v>11</v>
      </c>
      <c r="G71" s="157" t="s">
        <v>623</v>
      </c>
      <c r="H71" s="158" t="s">
        <v>428</v>
      </c>
      <c r="I71" s="157">
        <v>50000000</v>
      </c>
      <c r="J71" s="157" t="s">
        <v>397</v>
      </c>
      <c r="K71" s="157" t="s">
        <v>624</v>
      </c>
      <c r="L71" s="157" t="s">
        <v>369</v>
      </c>
    </row>
    <row r="72" spans="1:12">
      <c r="A72" s="157" t="s">
        <v>625</v>
      </c>
      <c r="B72" s="348">
        <v>6038148971</v>
      </c>
      <c r="C72" s="157" t="s">
        <v>626</v>
      </c>
      <c r="D72" s="157" t="str">
        <f t="shared" si="2"/>
        <v>6038148971</v>
      </c>
      <c r="E72" s="157">
        <f t="shared" si="3"/>
        <v>10</v>
      </c>
      <c r="G72" s="157" t="s">
        <v>627</v>
      </c>
      <c r="H72" s="158" t="s">
        <v>401</v>
      </c>
      <c r="I72" s="157">
        <v>100000000</v>
      </c>
      <c r="J72" s="157" t="s">
        <v>397</v>
      </c>
      <c r="K72" s="157" t="s">
        <v>628</v>
      </c>
      <c r="L72" s="157" t="s">
        <v>369</v>
      </c>
    </row>
    <row r="73" spans="1:12">
      <c r="A73" s="157" t="s">
        <v>629</v>
      </c>
      <c r="B73" s="348">
        <v>6218148528</v>
      </c>
      <c r="C73" s="157" t="s">
        <v>630</v>
      </c>
      <c r="D73" s="157" t="str">
        <f t="shared" si="2"/>
        <v>6218148528</v>
      </c>
      <c r="E73" s="157">
        <f t="shared" si="3"/>
        <v>7</v>
      </c>
      <c r="G73" s="157" t="s">
        <v>631</v>
      </c>
      <c r="H73" s="158" t="s">
        <v>401</v>
      </c>
      <c r="I73" s="157">
        <v>50000000</v>
      </c>
      <c r="J73" s="157" t="s">
        <v>397</v>
      </c>
      <c r="K73" s="157" t="s">
        <v>632</v>
      </c>
      <c r="L73" s="157" t="s">
        <v>369</v>
      </c>
    </row>
    <row r="74" spans="1:12">
      <c r="A74" s="157" t="s">
        <v>633</v>
      </c>
      <c r="B74" s="348">
        <v>6178137677</v>
      </c>
      <c r="C74" s="157" t="s">
        <v>634</v>
      </c>
      <c r="D74" s="157" t="str">
        <f t="shared" si="2"/>
        <v>6178137677</v>
      </c>
      <c r="E74" s="157">
        <f t="shared" si="3"/>
        <v>9</v>
      </c>
      <c r="G74" s="157" t="s">
        <v>635</v>
      </c>
      <c r="H74" s="158" t="s">
        <v>411</v>
      </c>
      <c r="I74" s="157">
        <v>100000000</v>
      </c>
      <c r="J74" s="157" t="s">
        <v>397</v>
      </c>
      <c r="K74" s="157" t="s">
        <v>636</v>
      </c>
      <c r="L74" s="157" t="s">
        <v>369</v>
      </c>
    </row>
    <row r="75" spans="1:12">
      <c r="A75" s="157" t="s">
        <v>637</v>
      </c>
      <c r="B75" s="348">
        <v>6068173770</v>
      </c>
      <c r="C75" s="157" t="s">
        <v>638</v>
      </c>
      <c r="D75" s="157" t="str">
        <f t="shared" si="2"/>
        <v>6068173770</v>
      </c>
      <c r="E75" s="157">
        <f t="shared" si="3"/>
        <v>9</v>
      </c>
      <c r="G75" s="157" t="s">
        <v>639</v>
      </c>
      <c r="H75" s="158" t="s">
        <v>407</v>
      </c>
      <c r="I75" s="157">
        <v>50000000</v>
      </c>
      <c r="J75" s="157" t="s">
        <v>397</v>
      </c>
      <c r="K75" s="157" t="s">
        <v>640</v>
      </c>
      <c r="L75" s="157" t="s">
        <v>369</v>
      </c>
    </row>
    <row r="76" spans="1:12">
      <c r="A76" s="157" t="s">
        <v>641</v>
      </c>
      <c r="B76" s="348">
        <v>6068173687</v>
      </c>
      <c r="C76" s="157" t="s">
        <v>642</v>
      </c>
      <c r="D76" s="157" t="str">
        <f t="shared" si="2"/>
        <v>6068173687</v>
      </c>
      <c r="E76" s="157">
        <f t="shared" si="3"/>
        <v>10</v>
      </c>
      <c r="G76" s="157" t="s">
        <v>643</v>
      </c>
      <c r="H76" s="158" t="s">
        <v>411</v>
      </c>
      <c r="I76" s="157">
        <v>50000000</v>
      </c>
      <c r="J76" s="157" t="s">
        <v>397</v>
      </c>
      <c r="K76" s="157" t="s">
        <v>644</v>
      </c>
      <c r="L76" s="157" t="s">
        <v>369</v>
      </c>
    </row>
    <row r="77" spans="1:12">
      <c r="A77" s="157" t="s">
        <v>645</v>
      </c>
      <c r="B77" s="348">
        <v>6068173483</v>
      </c>
      <c r="C77" s="157" t="s">
        <v>646</v>
      </c>
      <c r="D77" s="157" t="str">
        <f t="shared" si="2"/>
        <v>6068173483</v>
      </c>
      <c r="E77" s="157">
        <f t="shared" si="3"/>
        <v>12</v>
      </c>
      <c r="G77" s="157" t="s">
        <v>647</v>
      </c>
      <c r="H77" s="158" t="s">
        <v>411</v>
      </c>
      <c r="I77" s="157">
        <v>50000000</v>
      </c>
      <c r="J77" s="157" t="s">
        <v>648</v>
      </c>
      <c r="K77" s="157" t="s">
        <v>392</v>
      </c>
      <c r="L77" s="157" t="s">
        <v>369</v>
      </c>
    </row>
    <row r="78" spans="1:12">
      <c r="A78" s="157" t="s">
        <v>649</v>
      </c>
      <c r="B78" s="348">
        <v>6218147849</v>
      </c>
      <c r="C78" s="157" t="s">
        <v>650</v>
      </c>
      <c r="D78" s="157" t="str">
        <f t="shared" si="2"/>
        <v>6218147849</v>
      </c>
      <c r="E78" s="157">
        <f t="shared" si="3"/>
        <v>9</v>
      </c>
      <c r="G78" s="157" t="s">
        <v>651</v>
      </c>
      <c r="H78" s="158" t="s">
        <v>401</v>
      </c>
      <c r="I78" s="157">
        <v>50000000</v>
      </c>
      <c r="J78" s="157" t="s">
        <v>648</v>
      </c>
      <c r="K78" s="157" t="s">
        <v>392</v>
      </c>
      <c r="L78" s="157" t="s">
        <v>403</v>
      </c>
    </row>
    <row r="79" spans="1:12">
      <c r="A79" s="157" t="s">
        <v>652</v>
      </c>
      <c r="B79" s="348">
        <v>6038149529</v>
      </c>
      <c r="C79" s="157" t="s">
        <v>653</v>
      </c>
      <c r="D79" s="157" t="str">
        <f t="shared" si="2"/>
        <v>6038149529</v>
      </c>
      <c r="E79" s="157">
        <f t="shared" si="3"/>
        <v>6</v>
      </c>
      <c r="G79" s="157" t="s">
        <v>654</v>
      </c>
      <c r="H79" s="158" t="s">
        <v>407</v>
      </c>
      <c r="I79" s="157">
        <v>100000000</v>
      </c>
      <c r="J79" s="157" t="s">
        <v>648</v>
      </c>
      <c r="K79" s="157" t="s">
        <v>655</v>
      </c>
      <c r="L79" s="157" t="s">
        <v>369</v>
      </c>
    </row>
    <row r="80" spans="1:12">
      <c r="A80" s="157" t="s">
        <v>656</v>
      </c>
      <c r="B80" s="348">
        <v>6058151230</v>
      </c>
      <c r="C80" s="157" t="s">
        <v>657</v>
      </c>
      <c r="D80" s="157" t="str">
        <f t="shared" si="2"/>
        <v>6058151230</v>
      </c>
      <c r="E80" s="157">
        <f t="shared" si="3"/>
        <v>8</v>
      </c>
      <c r="G80" s="157" t="s">
        <v>658</v>
      </c>
      <c r="H80" s="158" t="s">
        <v>401</v>
      </c>
      <c r="I80" s="157">
        <v>100000000</v>
      </c>
      <c r="J80" s="157" t="s">
        <v>648</v>
      </c>
      <c r="K80" s="157" t="s">
        <v>659</v>
      </c>
      <c r="L80" s="157" t="s">
        <v>369</v>
      </c>
    </row>
    <row r="81" spans="1:12">
      <c r="A81" s="157" t="s">
        <v>660</v>
      </c>
      <c r="B81" s="348">
        <v>6038148670</v>
      </c>
      <c r="C81" s="157" t="s">
        <v>661</v>
      </c>
      <c r="D81" s="157" t="str">
        <f t="shared" si="2"/>
        <v>6038148670</v>
      </c>
      <c r="E81" s="157">
        <f t="shared" si="3"/>
        <v>6</v>
      </c>
      <c r="G81" s="157" t="s">
        <v>662</v>
      </c>
      <c r="H81" s="158" t="s">
        <v>460</v>
      </c>
      <c r="I81" s="157">
        <v>50000000</v>
      </c>
      <c r="J81" s="157" t="s">
        <v>648</v>
      </c>
      <c r="K81" s="157" t="s">
        <v>402</v>
      </c>
      <c r="L81" s="157" t="s">
        <v>369</v>
      </c>
    </row>
    <row r="82" spans="1:12">
      <c r="A82" s="157" t="s">
        <v>663</v>
      </c>
      <c r="B82" s="348">
        <v>6028124715</v>
      </c>
      <c r="C82" s="157" t="s">
        <v>664</v>
      </c>
      <c r="D82" s="157" t="str">
        <f t="shared" si="2"/>
        <v>6028124715</v>
      </c>
      <c r="E82" s="157">
        <f t="shared" si="3"/>
        <v>7</v>
      </c>
      <c r="G82" s="157" t="s">
        <v>665</v>
      </c>
      <c r="H82" s="158" t="s">
        <v>411</v>
      </c>
      <c r="I82" s="157">
        <v>50000000</v>
      </c>
      <c r="J82" s="157" t="s">
        <v>648</v>
      </c>
      <c r="K82" s="157" t="s">
        <v>392</v>
      </c>
      <c r="L82" s="157" t="s">
        <v>369</v>
      </c>
    </row>
    <row r="83" spans="1:12">
      <c r="A83" s="157" t="s">
        <v>666</v>
      </c>
      <c r="B83" s="348">
        <v>6108157629</v>
      </c>
      <c r="C83" s="157" t="s">
        <v>667</v>
      </c>
      <c r="D83" s="157" t="str">
        <f t="shared" si="2"/>
        <v>6108157629</v>
      </c>
      <c r="E83" s="157">
        <f t="shared" si="3"/>
        <v>11</v>
      </c>
      <c r="G83" s="157" t="s">
        <v>668</v>
      </c>
      <c r="H83" s="158" t="s">
        <v>428</v>
      </c>
      <c r="I83" s="157">
        <v>100000000</v>
      </c>
      <c r="J83" s="157" t="s">
        <v>669</v>
      </c>
      <c r="K83" s="157" t="s">
        <v>670</v>
      </c>
      <c r="L83" s="157" t="s">
        <v>403</v>
      </c>
    </row>
  </sheetData>
  <autoFilter ref="A1:L83" xr:uid="{00000000-0009-0000-0000-00001C000000}"/>
  <phoneticPr fontId="4" type="noConversion"/>
  <printOptions gridLines="1"/>
  <pageMargins left="0.75" right="0.75" top="1" bottom="1" header="0.5" footer="0.5"/>
  <pageSetup paperSize="9" orientation="portrait" r:id="rId1"/>
  <headerFooter alignWithMargins="0">
    <oddHeader>&amp;F</oddHeader>
    <oddFooter>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83"/>
  <sheetViews>
    <sheetView zoomScale="400" zoomScaleNormal="400" workbookViewId="0">
      <selection activeCell="A8" sqref="A8"/>
    </sheetView>
  </sheetViews>
  <sheetFormatPr baseColWidth="10" defaultColWidth="8.7109375" defaultRowHeight="14"/>
  <cols>
    <col min="1" max="1" width="26.42578125" style="157" customWidth="1"/>
  </cols>
  <sheetData>
    <row r="1" spans="1:1">
      <c r="A1" s="154" t="s">
        <v>360</v>
      </c>
    </row>
    <row r="2" spans="1:1">
      <c r="A2" s="157" t="s">
        <v>367</v>
      </c>
    </row>
    <row r="3" spans="1:1">
      <c r="A3" s="157" t="s">
        <v>373</v>
      </c>
    </row>
    <row r="4" spans="1:1">
      <c r="A4" s="157" t="s">
        <v>392</v>
      </c>
    </row>
    <row r="5" spans="1:1">
      <c r="A5" s="157" t="s">
        <v>397</v>
      </c>
    </row>
    <row r="6" spans="1:1">
      <c r="A6" s="157" t="s">
        <v>433</v>
      </c>
    </row>
    <row r="7" spans="1:1">
      <c r="A7" s="157" t="s">
        <v>980</v>
      </c>
    </row>
    <row r="8" spans="1:1">
      <c r="A8" s="157" t="s">
        <v>979</v>
      </c>
    </row>
    <row r="9" spans="1:1">
      <c r="A9" s="157" t="s">
        <v>648</v>
      </c>
    </row>
    <row r="10" spans="1:1">
      <c r="A10" s="157" t="s">
        <v>669</v>
      </c>
    </row>
    <row r="11" spans="1:1">
      <c r="A11"/>
    </row>
    <row r="12" spans="1:1">
      <c r="A12"/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6"/>
  <sheetViews>
    <sheetView zoomScale="130" zoomScaleNormal="130" workbookViewId="0">
      <selection activeCell="B3" sqref="B1:B6"/>
    </sheetView>
  </sheetViews>
  <sheetFormatPr baseColWidth="10" defaultColWidth="8.7109375" defaultRowHeight="14"/>
  <cols>
    <col min="1" max="1" width="5.140625" style="140" customWidth="1"/>
    <col min="2" max="2" width="15.28515625" style="140" customWidth="1"/>
    <col min="3" max="256" width="9" style="140"/>
    <col min="257" max="257" width="5.140625" style="140" customWidth="1"/>
    <col min="258" max="258" width="15.28515625" style="140" customWidth="1"/>
    <col min="259" max="512" width="9" style="140"/>
    <col min="513" max="513" width="5.140625" style="140" customWidth="1"/>
    <col min="514" max="514" width="15.28515625" style="140" customWidth="1"/>
    <col min="515" max="768" width="9" style="140"/>
    <col min="769" max="769" width="5.140625" style="140" customWidth="1"/>
    <col min="770" max="770" width="15.28515625" style="140" customWidth="1"/>
    <col min="771" max="1024" width="9" style="140"/>
    <col min="1025" max="1025" width="5.140625" style="140" customWidth="1"/>
    <col min="1026" max="1026" width="15.28515625" style="140" customWidth="1"/>
    <col min="1027" max="1280" width="9" style="140"/>
    <col min="1281" max="1281" width="5.140625" style="140" customWidth="1"/>
    <col min="1282" max="1282" width="15.28515625" style="140" customWidth="1"/>
    <col min="1283" max="1536" width="9" style="140"/>
    <col min="1537" max="1537" width="5.140625" style="140" customWidth="1"/>
    <col min="1538" max="1538" width="15.28515625" style="140" customWidth="1"/>
    <col min="1539" max="1792" width="9" style="140"/>
    <col min="1793" max="1793" width="5.140625" style="140" customWidth="1"/>
    <col min="1794" max="1794" width="15.28515625" style="140" customWidth="1"/>
    <col min="1795" max="2048" width="9" style="140"/>
    <col min="2049" max="2049" width="5.140625" style="140" customWidth="1"/>
    <col min="2050" max="2050" width="15.28515625" style="140" customWidth="1"/>
    <col min="2051" max="2304" width="9" style="140"/>
    <col min="2305" max="2305" width="5.140625" style="140" customWidth="1"/>
    <col min="2306" max="2306" width="15.28515625" style="140" customWidth="1"/>
    <col min="2307" max="2560" width="9" style="140"/>
    <col min="2561" max="2561" width="5.140625" style="140" customWidth="1"/>
    <col min="2562" max="2562" width="15.28515625" style="140" customWidth="1"/>
    <col min="2563" max="2816" width="9" style="140"/>
    <col min="2817" max="2817" width="5.140625" style="140" customWidth="1"/>
    <col min="2818" max="2818" width="15.28515625" style="140" customWidth="1"/>
    <col min="2819" max="3072" width="9" style="140"/>
    <col min="3073" max="3073" width="5.140625" style="140" customWidth="1"/>
    <col min="3074" max="3074" width="15.28515625" style="140" customWidth="1"/>
    <col min="3075" max="3328" width="9" style="140"/>
    <col min="3329" max="3329" width="5.140625" style="140" customWidth="1"/>
    <col min="3330" max="3330" width="15.28515625" style="140" customWidth="1"/>
    <col min="3331" max="3584" width="9" style="140"/>
    <col min="3585" max="3585" width="5.140625" style="140" customWidth="1"/>
    <col min="3586" max="3586" width="15.28515625" style="140" customWidth="1"/>
    <col min="3587" max="3840" width="9" style="140"/>
    <col min="3841" max="3841" width="5.140625" style="140" customWidth="1"/>
    <col min="3842" max="3842" width="15.28515625" style="140" customWidth="1"/>
    <col min="3843" max="4096" width="9" style="140"/>
    <col min="4097" max="4097" width="5.140625" style="140" customWidth="1"/>
    <col min="4098" max="4098" width="15.28515625" style="140" customWidth="1"/>
    <col min="4099" max="4352" width="9" style="140"/>
    <col min="4353" max="4353" width="5.140625" style="140" customWidth="1"/>
    <col min="4354" max="4354" width="15.28515625" style="140" customWidth="1"/>
    <col min="4355" max="4608" width="9" style="140"/>
    <col min="4609" max="4609" width="5.140625" style="140" customWidth="1"/>
    <col min="4610" max="4610" width="15.28515625" style="140" customWidth="1"/>
    <col min="4611" max="4864" width="9" style="140"/>
    <col min="4865" max="4865" width="5.140625" style="140" customWidth="1"/>
    <col min="4866" max="4866" width="15.28515625" style="140" customWidth="1"/>
    <col min="4867" max="5120" width="9" style="140"/>
    <col min="5121" max="5121" width="5.140625" style="140" customWidth="1"/>
    <col min="5122" max="5122" width="15.28515625" style="140" customWidth="1"/>
    <col min="5123" max="5376" width="9" style="140"/>
    <col min="5377" max="5377" width="5.140625" style="140" customWidth="1"/>
    <col min="5378" max="5378" width="15.28515625" style="140" customWidth="1"/>
    <col min="5379" max="5632" width="9" style="140"/>
    <col min="5633" max="5633" width="5.140625" style="140" customWidth="1"/>
    <col min="5634" max="5634" width="15.28515625" style="140" customWidth="1"/>
    <col min="5635" max="5888" width="9" style="140"/>
    <col min="5889" max="5889" width="5.140625" style="140" customWidth="1"/>
    <col min="5890" max="5890" width="15.28515625" style="140" customWidth="1"/>
    <col min="5891" max="6144" width="9" style="140"/>
    <col min="6145" max="6145" width="5.140625" style="140" customWidth="1"/>
    <col min="6146" max="6146" width="15.28515625" style="140" customWidth="1"/>
    <col min="6147" max="6400" width="9" style="140"/>
    <col min="6401" max="6401" width="5.140625" style="140" customWidth="1"/>
    <col min="6402" max="6402" width="15.28515625" style="140" customWidth="1"/>
    <col min="6403" max="6656" width="9" style="140"/>
    <col min="6657" max="6657" width="5.140625" style="140" customWidth="1"/>
    <col min="6658" max="6658" width="15.28515625" style="140" customWidth="1"/>
    <col min="6659" max="6912" width="9" style="140"/>
    <col min="6913" max="6913" width="5.140625" style="140" customWidth="1"/>
    <col min="6914" max="6914" width="15.28515625" style="140" customWidth="1"/>
    <col min="6915" max="7168" width="9" style="140"/>
    <col min="7169" max="7169" width="5.140625" style="140" customWidth="1"/>
    <col min="7170" max="7170" width="15.28515625" style="140" customWidth="1"/>
    <col min="7171" max="7424" width="9" style="140"/>
    <col min="7425" max="7425" width="5.140625" style="140" customWidth="1"/>
    <col min="7426" max="7426" width="15.28515625" style="140" customWidth="1"/>
    <col min="7427" max="7680" width="9" style="140"/>
    <col min="7681" max="7681" width="5.140625" style="140" customWidth="1"/>
    <col min="7682" max="7682" width="15.28515625" style="140" customWidth="1"/>
    <col min="7683" max="7936" width="9" style="140"/>
    <col min="7937" max="7937" width="5.140625" style="140" customWidth="1"/>
    <col min="7938" max="7938" width="15.28515625" style="140" customWidth="1"/>
    <col min="7939" max="8192" width="9" style="140"/>
    <col min="8193" max="8193" width="5.140625" style="140" customWidth="1"/>
    <col min="8194" max="8194" width="15.28515625" style="140" customWidth="1"/>
    <col min="8195" max="8448" width="9" style="140"/>
    <col min="8449" max="8449" width="5.140625" style="140" customWidth="1"/>
    <col min="8450" max="8450" width="15.28515625" style="140" customWidth="1"/>
    <col min="8451" max="8704" width="9" style="140"/>
    <col min="8705" max="8705" width="5.140625" style="140" customWidth="1"/>
    <col min="8706" max="8706" width="15.28515625" style="140" customWidth="1"/>
    <col min="8707" max="8960" width="9" style="140"/>
    <col min="8961" max="8961" width="5.140625" style="140" customWidth="1"/>
    <col min="8962" max="8962" width="15.28515625" style="140" customWidth="1"/>
    <col min="8963" max="9216" width="9" style="140"/>
    <col min="9217" max="9217" width="5.140625" style="140" customWidth="1"/>
    <col min="9218" max="9218" width="15.28515625" style="140" customWidth="1"/>
    <col min="9219" max="9472" width="9" style="140"/>
    <col min="9473" max="9473" width="5.140625" style="140" customWidth="1"/>
    <col min="9474" max="9474" width="15.28515625" style="140" customWidth="1"/>
    <col min="9475" max="9728" width="9" style="140"/>
    <col min="9729" max="9729" width="5.140625" style="140" customWidth="1"/>
    <col min="9730" max="9730" width="15.28515625" style="140" customWidth="1"/>
    <col min="9731" max="9984" width="9" style="140"/>
    <col min="9985" max="9985" width="5.140625" style="140" customWidth="1"/>
    <col min="9986" max="9986" width="15.28515625" style="140" customWidth="1"/>
    <col min="9987" max="10240" width="9" style="140"/>
    <col min="10241" max="10241" width="5.140625" style="140" customWidth="1"/>
    <col min="10242" max="10242" width="15.28515625" style="140" customWidth="1"/>
    <col min="10243" max="10496" width="9" style="140"/>
    <col min="10497" max="10497" width="5.140625" style="140" customWidth="1"/>
    <col min="10498" max="10498" width="15.28515625" style="140" customWidth="1"/>
    <col min="10499" max="10752" width="9" style="140"/>
    <col min="10753" max="10753" width="5.140625" style="140" customWidth="1"/>
    <col min="10754" max="10754" width="15.28515625" style="140" customWidth="1"/>
    <col min="10755" max="11008" width="9" style="140"/>
    <col min="11009" max="11009" width="5.140625" style="140" customWidth="1"/>
    <col min="11010" max="11010" width="15.28515625" style="140" customWidth="1"/>
    <col min="11011" max="11264" width="9" style="140"/>
    <col min="11265" max="11265" width="5.140625" style="140" customWidth="1"/>
    <col min="11266" max="11266" width="15.28515625" style="140" customWidth="1"/>
    <col min="11267" max="11520" width="9" style="140"/>
    <col min="11521" max="11521" width="5.140625" style="140" customWidth="1"/>
    <col min="11522" max="11522" width="15.28515625" style="140" customWidth="1"/>
    <col min="11523" max="11776" width="9" style="140"/>
    <col min="11777" max="11777" width="5.140625" style="140" customWidth="1"/>
    <col min="11778" max="11778" width="15.28515625" style="140" customWidth="1"/>
    <col min="11779" max="12032" width="9" style="140"/>
    <col min="12033" max="12033" width="5.140625" style="140" customWidth="1"/>
    <col min="12034" max="12034" width="15.28515625" style="140" customWidth="1"/>
    <col min="12035" max="12288" width="9" style="140"/>
    <col min="12289" max="12289" width="5.140625" style="140" customWidth="1"/>
    <col min="12290" max="12290" width="15.28515625" style="140" customWidth="1"/>
    <col min="12291" max="12544" width="9" style="140"/>
    <col min="12545" max="12545" width="5.140625" style="140" customWidth="1"/>
    <col min="12546" max="12546" width="15.28515625" style="140" customWidth="1"/>
    <col min="12547" max="12800" width="9" style="140"/>
    <col min="12801" max="12801" width="5.140625" style="140" customWidth="1"/>
    <col min="12802" max="12802" width="15.28515625" style="140" customWidth="1"/>
    <col min="12803" max="13056" width="9" style="140"/>
    <col min="13057" max="13057" width="5.140625" style="140" customWidth="1"/>
    <col min="13058" max="13058" width="15.28515625" style="140" customWidth="1"/>
    <col min="13059" max="13312" width="9" style="140"/>
    <col min="13313" max="13313" width="5.140625" style="140" customWidth="1"/>
    <col min="13314" max="13314" width="15.28515625" style="140" customWidth="1"/>
    <col min="13315" max="13568" width="9" style="140"/>
    <col min="13569" max="13569" width="5.140625" style="140" customWidth="1"/>
    <col min="13570" max="13570" width="15.28515625" style="140" customWidth="1"/>
    <col min="13571" max="13824" width="9" style="140"/>
    <col min="13825" max="13825" width="5.140625" style="140" customWidth="1"/>
    <col min="13826" max="13826" width="15.28515625" style="140" customWidth="1"/>
    <col min="13827" max="14080" width="9" style="140"/>
    <col min="14081" max="14081" width="5.140625" style="140" customWidth="1"/>
    <col min="14082" max="14082" width="15.28515625" style="140" customWidth="1"/>
    <col min="14083" max="14336" width="9" style="140"/>
    <col min="14337" max="14337" width="5.140625" style="140" customWidth="1"/>
    <col min="14338" max="14338" width="15.28515625" style="140" customWidth="1"/>
    <col min="14339" max="14592" width="9" style="140"/>
    <col min="14593" max="14593" width="5.140625" style="140" customWidth="1"/>
    <col min="14594" max="14594" width="15.28515625" style="140" customWidth="1"/>
    <col min="14595" max="14848" width="9" style="140"/>
    <col min="14849" max="14849" width="5.140625" style="140" customWidth="1"/>
    <col min="14850" max="14850" width="15.28515625" style="140" customWidth="1"/>
    <col min="14851" max="15104" width="9" style="140"/>
    <col min="15105" max="15105" width="5.140625" style="140" customWidth="1"/>
    <col min="15106" max="15106" width="15.28515625" style="140" customWidth="1"/>
    <col min="15107" max="15360" width="9" style="140"/>
    <col min="15361" max="15361" width="5.140625" style="140" customWidth="1"/>
    <col min="15362" max="15362" width="15.28515625" style="140" customWidth="1"/>
    <col min="15363" max="15616" width="9" style="140"/>
    <col min="15617" max="15617" width="5.140625" style="140" customWidth="1"/>
    <col min="15618" max="15618" width="15.28515625" style="140" customWidth="1"/>
    <col min="15619" max="15872" width="9" style="140"/>
    <col min="15873" max="15873" width="5.140625" style="140" customWidth="1"/>
    <col min="15874" max="15874" width="15.28515625" style="140" customWidth="1"/>
    <col min="15875" max="16128" width="9" style="140"/>
    <col min="16129" max="16129" width="5.140625" style="140" customWidth="1"/>
    <col min="16130" max="16130" width="15.28515625" style="140" customWidth="1"/>
    <col min="16131" max="16384" width="9" style="140"/>
  </cols>
  <sheetData>
    <row r="1" spans="2:6" ht="16.5" customHeight="1">
      <c r="B1" s="140" t="s">
        <v>973</v>
      </c>
      <c r="F1" s="140" t="s">
        <v>973</v>
      </c>
    </row>
    <row r="2" spans="2:6" ht="16.5" customHeight="1">
      <c r="B2" s="140" t="s">
        <v>973</v>
      </c>
      <c r="C2" s="140" t="s">
        <v>974</v>
      </c>
      <c r="F2" s="140" t="s">
        <v>973</v>
      </c>
    </row>
    <row r="3" spans="2:6" ht="16.5" customHeight="1">
      <c r="B3" s="140" t="s">
        <v>973</v>
      </c>
      <c r="C3" s="140" t="s">
        <v>975</v>
      </c>
      <c r="D3" s="140" t="s">
        <v>976</v>
      </c>
      <c r="F3" s="140" t="s">
        <v>973</v>
      </c>
    </row>
    <row r="4" spans="2:6" ht="16.5" customHeight="1">
      <c r="B4" s="140" t="s">
        <v>973</v>
      </c>
      <c r="F4" s="140" t="s">
        <v>973</v>
      </c>
    </row>
    <row r="5" spans="2:6" ht="16.5" customHeight="1">
      <c r="B5" s="140" t="s">
        <v>973</v>
      </c>
      <c r="D5" s="140" t="s">
        <v>977</v>
      </c>
      <c r="F5" s="140" t="s">
        <v>973</v>
      </c>
    </row>
    <row r="6" spans="2:6" ht="16.5" customHeight="1">
      <c r="B6" s="140" t="s">
        <v>973</v>
      </c>
      <c r="F6" s="405" t="s">
        <v>973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0"/>
  <sheetViews>
    <sheetView showGridLines="0" zoomScale="85" zoomScaleNormal="85" workbookViewId="0">
      <selection activeCell="J19" sqref="J19"/>
    </sheetView>
  </sheetViews>
  <sheetFormatPr baseColWidth="10" defaultColWidth="10" defaultRowHeight="14"/>
  <cols>
    <col min="1" max="1" width="2" style="218" customWidth="1"/>
    <col min="2" max="2" width="10" style="218"/>
    <col min="3" max="3" width="13" style="218" bestFit="1" customWidth="1"/>
    <col min="4" max="4" width="14.28515625" style="218" bestFit="1" customWidth="1"/>
    <col min="5" max="6" width="13" style="218" bestFit="1" customWidth="1"/>
    <col min="7" max="7" width="5.42578125" style="218" customWidth="1"/>
    <col min="8" max="8" width="17.42578125" style="218" bestFit="1" customWidth="1"/>
    <col min="9" max="9" width="11.28515625" style="218" bestFit="1" customWidth="1"/>
    <col min="10" max="10" width="13.140625" style="218" bestFit="1" customWidth="1"/>
    <col min="11" max="12" width="11.28515625" style="218" bestFit="1" customWidth="1"/>
    <col min="13" max="258" width="10" style="218"/>
    <col min="259" max="259" width="13" style="218" bestFit="1" customWidth="1"/>
    <col min="260" max="260" width="14.28515625" style="218" bestFit="1" customWidth="1"/>
    <col min="261" max="262" width="13" style="218" bestFit="1" customWidth="1"/>
    <col min="263" max="263" width="15.42578125" style="218" bestFit="1" customWidth="1"/>
    <col min="264" max="264" width="17.42578125" style="218" bestFit="1" customWidth="1"/>
    <col min="265" max="265" width="11.28515625" style="218" bestFit="1" customWidth="1"/>
    <col min="266" max="266" width="13.140625" style="218" bestFit="1" customWidth="1"/>
    <col min="267" max="268" width="11.28515625" style="218" bestFit="1" customWidth="1"/>
    <col min="269" max="514" width="10" style="218"/>
    <col min="515" max="515" width="13" style="218" bestFit="1" customWidth="1"/>
    <col min="516" max="516" width="14.28515625" style="218" bestFit="1" customWidth="1"/>
    <col min="517" max="518" width="13" style="218" bestFit="1" customWidth="1"/>
    <col min="519" max="519" width="15.42578125" style="218" bestFit="1" customWidth="1"/>
    <col min="520" max="520" width="17.42578125" style="218" bestFit="1" customWidth="1"/>
    <col min="521" max="521" width="11.28515625" style="218" bestFit="1" customWidth="1"/>
    <col min="522" max="522" width="13.140625" style="218" bestFit="1" customWidth="1"/>
    <col min="523" max="524" width="11.28515625" style="218" bestFit="1" customWidth="1"/>
    <col min="525" max="770" width="10" style="218"/>
    <col min="771" max="771" width="13" style="218" bestFit="1" customWidth="1"/>
    <col min="772" max="772" width="14.28515625" style="218" bestFit="1" customWidth="1"/>
    <col min="773" max="774" width="13" style="218" bestFit="1" customWidth="1"/>
    <col min="775" max="775" width="15.42578125" style="218" bestFit="1" customWidth="1"/>
    <col min="776" max="776" width="17.42578125" style="218" bestFit="1" customWidth="1"/>
    <col min="777" max="777" width="11.28515625" style="218" bestFit="1" customWidth="1"/>
    <col min="778" max="778" width="13.140625" style="218" bestFit="1" customWidth="1"/>
    <col min="779" max="780" width="11.28515625" style="218" bestFit="1" customWidth="1"/>
    <col min="781" max="1026" width="10" style="218"/>
    <col min="1027" max="1027" width="13" style="218" bestFit="1" customWidth="1"/>
    <col min="1028" max="1028" width="14.28515625" style="218" bestFit="1" customWidth="1"/>
    <col min="1029" max="1030" width="13" style="218" bestFit="1" customWidth="1"/>
    <col min="1031" max="1031" width="15.42578125" style="218" bestFit="1" customWidth="1"/>
    <col min="1032" max="1032" width="17.42578125" style="218" bestFit="1" customWidth="1"/>
    <col min="1033" max="1033" width="11.28515625" style="218" bestFit="1" customWidth="1"/>
    <col min="1034" max="1034" width="13.140625" style="218" bestFit="1" customWidth="1"/>
    <col min="1035" max="1036" width="11.28515625" style="218" bestFit="1" customWidth="1"/>
    <col min="1037" max="1282" width="10" style="218"/>
    <col min="1283" max="1283" width="13" style="218" bestFit="1" customWidth="1"/>
    <col min="1284" max="1284" width="14.28515625" style="218" bestFit="1" customWidth="1"/>
    <col min="1285" max="1286" width="13" style="218" bestFit="1" customWidth="1"/>
    <col min="1287" max="1287" width="15.42578125" style="218" bestFit="1" customWidth="1"/>
    <col min="1288" max="1288" width="17.42578125" style="218" bestFit="1" customWidth="1"/>
    <col min="1289" max="1289" width="11.28515625" style="218" bestFit="1" customWidth="1"/>
    <col min="1290" max="1290" width="13.140625" style="218" bestFit="1" customWidth="1"/>
    <col min="1291" max="1292" width="11.28515625" style="218" bestFit="1" customWidth="1"/>
    <col min="1293" max="1538" width="10" style="218"/>
    <col min="1539" max="1539" width="13" style="218" bestFit="1" customWidth="1"/>
    <col min="1540" max="1540" width="14.28515625" style="218" bestFit="1" customWidth="1"/>
    <col min="1541" max="1542" width="13" style="218" bestFit="1" customWidth="1"/>
    <col min="1543" max="1543" width="15.42578125" style="218" bestFit="1" customWidth="1"/>
    <col min="1544" max="1544" width="17.42578125" style="218" bestFit="1" customWidth="1"/>
    <col min="1545" max="1545" width="11.28515625" style="218" bestFit="1" customWidth="1"/>
    <col min="1546" max="1546" width="13.140625" style="218" bestFit="1" customWidth="1"/>
    <col min="1547" max="1548" width="11.28515625" style="218" bestFit="1" customWidth="1"/>
    <col min="1549" max="1794" width="10" style="218"/>
    <col min="1795" max="1795" width="13" style="218" bestFit="1" customWidth="1"/>
    <col min="1796" max="1796" width="14.28515625" style="218" bestFit="1" customWidth="1"/>
    <col min="1797" max="1798" width="13" style="218" bestFit="1" customWidth="1"/>
    <col min="1799" max="1799" width="15.42578125" style="218" bestFit="1" customWidth="1"/>
    <col min="1800" max="1800" width="17.42578125" style="218" bestFit="1" customWidth="1"/>
    <col min="1801" max="1801" width="11.28515625" style="218" bestFit="1" customWidth="1"/>
    <col min="1802" max="1802" width="13.140625" style="218" bestFit="1" customWidth="1"/>
    <col min="1803" max="1804" width="11.28515625" style="218" bestFit="1" customWidth="1"/>
    <col min="1805" max="2050" width="10" style="218"/>
    <col min="2051" max="2051" width="13" style="218" bestFit="1" customWidth="1"/>
    <col min="2052" max="2052" width="14.28515625" style="218" bestFit="1" customWidth="1"/>
    <col min="2053" max="2054" width="13" style="218" bestFit="1" customWidth="1"/>
    <col min="2055" max="2055" width="15.42578125" style="218" bestFit="1" customWidth="1"/>
    <col min="2056" max="2056" width="17.42578125" style="218" bestFit="1" customWidth="1"/>
    <col min="2057" max="2057" width="11.28515625" style="218" bestFit="1" customWidth="1"/>
    <col min="2058" max="2058" width="13.140625" style="218" bestFit="1" customWidth="1"/>
    <col min="2059" max="2060" width="11.28515625" style="218" bestFit="1" customWidth="1"/>
    <col min="2061" max="2306" width="10" style="218"/>
    <col min="2307" max="2307" width="13" style="218" bestFit="1" customWidth="1"/>
    <col min="2308" max="2308" width="14.28515625" style="218" bestFit="1" customWidth="1"/>
    <col min="2309" max="2310" width="13" style="218" bestFit="1" customWidth="1"/>
    <col min="2311" max="2311" width="15.42578125" style="218" bestFit="1" customWidth="1"/>
    <col min="2312" max="2312" width="17.42578125" style="218" bestFit="1" customWidth="1"/>
    <col min="2313" max="2313" width="11.28515625" style="218" bestFit="1" customWidth="1"/>
    <col min="2314" max="2314" width="13.140625" style="218" bestFit="1" customWidth="1"/>
    <col min="2315" max="2316" width="11.28515625" style="218" bestFit="1" customWidth="1"/>
    <col min="2317" max="2562" width="10" style="218"/>
    <col min="2563" max="2563" width="13" style="218" bestFit="1" customWidth="1"/>
    <col min="2564" max="2564" width="14.28515625" style="218" bestFit="1" customWidth="1"/>
    <col min="2565" max="2566" width="13" style="218" bestFit="1" customWidth="1"/>
    <col min="2567" max="2567" width="15.42578125" style="218" bestFit="1" customWidth="1"/>
    <col min="2568" max="2568" width="17.42578125" style="218" bestFit="1" customWidth="1"/>
    <col min="2569" max="2569" width="11.28515625" style="218" bestFit="1" customWidth="1"/>
    <col min="2570" max="2570" width="13.140625" style="218" bestFit="1" customWidth="1"/>
    <col min="2571" max="2572" width="11.28515625" style="218" bestFit="1" customWidth="1"/>
    <col min="2573" max="2818" width="10" style="218"/>
    <col min="2819" max="2819" width="13" style="218" bestFit="1" customWidth="1"/>
    <col min="2820" max="2820" width="14.28515625" style="218" bestFit="1" customWidth="1"/>
    <col min="2821" max="2822" width="13" style="218" bestFit="1" customWidth="1"/>
    <col min="2823" max="2823" width="15.42578125" style="218" bestFit="1" customWidth="1"/>
    <col min="2824" max="2824" width="17.42578125" style="218" bestFit="1" customWidth="1"/>
    <col min="2825" max="2825" width="11.28515625" style="218" bestFit="1" customWidth="1"/>
    <col min="2826" max="2826" width="13.140625" style="218" bestFit="1" customWidth="1"/>
    <col min="2827" max="2828" width="11.28515625" style="218" bestFit="1" customWidth="1"/>
    <col min="2829" max="3074" width="10" style="218"/>
    <col min="3075" max="3075" width="13" style="218" bestFit="1" customWidth="1"/>
    <col min="3076" max="3076" width="14.28515625" style="218" bestFit="1" customWidth="1"/>
    <col min="3077" max="3078" width="13" style="218" bestFit="1" customWidth="1"/>
    <col min="3079" max="3079" width="15.42578125" style="218" bestFit="1" customWidth="1"/>
    <col min="3080" max="3080" width="17.42578125" style="218" bestFit="1" customWidth="1"/>
    <col min="3081" max="3081" width="11.28515625" style="218" bestFit="1" customWidth="1"/>
    <col min="3082" max="3082" width="13.140625" style="218" bestFit="1" customWidth="1"/>
    <col min="3083" max="3084" width="11.28515625" style="218" bestFit="1" customWidth="1"/>
    <col min="3085" max="3330" width="10" style="218"/>
    <col min="3331" max="3331" width="13" style="218" bestFit="1" customWidth="1"/>
    <col min="3332" max="3332" width="14.28515625" style="218" bestFit="1" customWidth="1"/>
    <col min="3333" max="3334" width="13" style="218" bestFit="1" customWidth="1"/>
    <col min="3335" max="3335" width="15.42578125" style="218" bestFit="1" customWidth="1"/>
    <col min="3336" max="3336" width="17.42578125" style="218" bestFit="1" customWidth="1"/>
    <col min="3337" max="3337" width="11.28515625" style="218" bestFit="1" customWidth="1"/>
    <col min="3338" max="3338" width="13.140625" style="218" bestFit="1" customWidth="1"/>
    <col min="3339" max="3340" width="11.28515625" style="218" bestFit="1" customWidth="1"/>
    <col min="3341" max="3586" width="10" style="218"/>
    <col min="3587" max="3587" width="13" style="218" bestFit="1" customWidth="1"/>
    <col min="3588" max="3588" width="14.28515625" style="218" bestFit="1" customWidth="1"/>
    <col min="3589" max="3590" width="13" style="218" bestFit="1" customWidth="1"/>
    <col min="3591" max="3591" width="15.42578125" style="218" bestFit="1" customWidth="1"/>
    <col min="3592" max="3592" width="17.42578125" style="218" bestFit="1" customWidth="1"/>
    <col min="3593" max="3593" width="11.28515625" style="218" bestFit="1" customWidth="1"/>
    <col min="3594" max="3594" width="13.140625" style="218" bestFit="1" customWidth="1"/>
    <col min="3595" max="3596" width="11.28515625" style="218" bestFit="1" customWidth="1"/>
    <col min="3597" max="3842" width="10" style="218"/>
    <col min="3843" max="3843" width="13" style="218" bestFit="1" customWidth="1"/>
    <col min="3844" max="3844" width="14.28515625" style="218" bestFit="1" customWidth="1"/>
    <col min="3845" max="3846" width="13" style="218" bestFit="1" customWidth="1"/>
    <col min="3847" max="3847" width="15.42578125" style="218" bestFit="1" customWidth="1"/>
    <col min="3848" max="3848" width="17.42578125" style="218" bestFit="1" customWidth="1"/>
    <col min="3849" max="3849" width="11.28515625" style="218" bestFit="1" customWidth="1"/>
    <col min="3850" max="3850" width="13.140625" style="218" bestFit="1" customWidth="1"/>
    <col min="3851" max="3852" width="11.28515625" style="218" bestFit="1" customWidth="1"/>
    <col min="3853" max="4098" width="10" style="218"/>
    <col min="4099" max="4099" width="13" style="218" bestFit="1" customWidth="1"/>
    <col min="4100" max="4100" width="14.28515625" style="218" bestFit="1" customWidth="1"/>
    <col min="4101" max="4102" width="13" style="218" bestFit="1" customWidth="1"/>
    <col min="4103" max="4103" width="15.42578125" style="218" bestFit="1" customWidth="1"/>
    <col min="4104" max="4104" width="17.42578125" style="218" bestFit="1" customWidth="1"/>
    <col min="4105" max="4105" width="11.28515625" style="218" bestFit="1" customWidth="1"/>
    <col min="4106" max="4106" width="13.140625" style="218" bestFit="1" customWidth="1"/>
    <col min="4107" max="4108" width="11.28515625" style="218" bestFit="1" customWidth="1"/>
    <col min="4109" max="4354" width="10" style="218"/>
    <col min="4355" max="4355" width="13" style="218" bestFit="1" customWidth="1"/>
    <col min="4356" max="4356" width="14.28515625" style="218" bestFit="1" customWidth="1"/>
    <col min="4357" max="4358" width="13" style="218" bestFit="1" customWidth="1"/>
    <col min="4359" max="4359" width="15.42578125" style="218" bestFit="1" customWidth="1"/>
    <col min="4360" max="4360" width="17.42578125" style="218" bestFit="1" customWidth="1"/>
    <col min="4361" max="4361" width="11.28515625" style="218" bestFit="1" customWidth="1"/>
    <col min="4362" max="4362" width="13.140625" style="218" bestFit="1" customWidth="1"/>
    <col min="4363" max="4364" width="11.28515625" style="218" bestFit="1" customWidth="1"/>
    <col min="4365" max="4610" width="10" style="218"/>
    <col min="4611" max="4611" width="13" style="218" bestFit="1" customWidth="1"/>
    <col min="4612" max="4612" width="14.28515625" style="218" bestFit="1" customWidth="1"/>
    <col min="4613" max="4614" width="13" style="218" bestFit="1" customWidth="1"/>
    <col min="4615" max="4615" width="15.42578125" style="218" bestFit="1" customWidth="1"/>
    <col min="4616" max="4616" width="17.42578125" style="218" bestFit="1" customWidth="1"/>
    <col min="4617" max="4617" width="11.28515625" style="218" bestFit="1" customWidth="1"/>
    <col min="4618" max="4618" width="13.140625" style="218" bestFit="1" customWidth="1"/>
    <col min="4619" max="4620" width="11.28515625" style="218" bestFit="1" customWidth="1"/>
    <col min="4621" max="4866" width="10" style="218"/>
    <col min="4867" max="4867" width="13" style="218" bestFit="1" customWidth="1"/>
    <col min="4868" max="4868" width="14.28515625" style="218" bestFit="1" customWidth="1"/>
    <col min="4869" max="4870" width="13" style="218" bestFit="1" customWidth="1"/>
    <col min="4871" max="4871" width="15.42578125" style="218" bestFit="1" customWidth="1"/>
    <col min="4872" max="4872" width="17.42578125" style="218" bestFit="1" customWidth="1"/>
    <col min="4873" max="4873" width="11.28515625" style="218" bestFit="1" customWidth="1"/>
    <col min="4874" max="4874" width="13.140625" style="218" bestFit="1" customWidth="1"/>
    <col min="4875" max="4876" width="11.28515625" style="218" bestFit="1" customWidth="1"/>
    <col min="4877" max="5122" width="10" style="218"/>
    <col min="5123" max="5123" width="13" style="218" bestFit="1" customWidth="1"/>
    <col min="5124" max="5124" width="14.28515625" style="218" bestFit="1" customWidth="1"/>
    <col min="5125" max="5126" width="13" style="218" bestFit="1" customWidth="1"/>
    <col min="5127" max="5127" width="15.42578125" style="218" bestFit="1" customWidth="1"/>
    <col min="5128" max="5128" width="17.42578125" style="218" bestFit="1" customWidth="1"/>
    <col min="5129" max="5129" width="11.28515625" style="218" bestFit="1" customWidth="1"/>
    <col min="5130" max="5130" width="13.140625" style="218" bestFit="1" customWidth="1"/>
    <col min="5131" max="5132" width="11.28515625" style="218" bestFit="1" customWidth="1"/>
    <col min="5133" max="5378" width="10" style="218"/>
    <col min="5379" max="5379" width="13" style="218" bestFit="1" customWidth="1"/>
    <col min="5380" max="5380" width="14.28515625" style="218" bestFit="1" customWidth="1"/>
    <col min="5381" max="5382" width="13" style="218" bestFit="1" customWidth="1"/>
    <col min="5383" max="5383" width="15.42578125" style="218" bestFit="1" customWidth="1"/>
    <col min="5384" max="5384" width="17.42578125" style="218" bestFit="1" customWidth="1"/>
    <col min="5385" max="5385" width="11.28515625" style="218" bestFit="1" customWidth="1"/>
    <col min="5386" max="5386" width="13.140625" style="218" bestFit="1" customWidth="1"/>
    <col min="5387" max="5388" width="11.28515625" style="218" bestFit="1" customWidth="1"/>
    <col min="5389" max="5634" width="10" style="218"/>
    <col min="5635" max="5635" width="13" style="218" bestFit="1" customWidth="1"/>
    <col min="5636" max="5636" width="14.28515625" style="218" bestFit="1" customWidth="1"/>
    <col min="5637" max="5638" width="13" style="218" bestFit="1" customWidth="1"/>
    <col min="5639" max="5639" width="15.42578125" style="218" bestFit="1" customWidth="1"/>
    <col min="5640" max="5640" width="17.42578125" style="218" bestFit="1" customWidth="1"/>
    <col min="5641" max="5641" width="11.28515625" style="218" bestFit="1" customWidth="1"/>
    <col min="5642" max="5642" width="13.140625" style="218" bestFit="1" customWidth="1"/>
    <col min="5643" max="5644" width="11.28515625" style="218" bestFit="1" customWidth="1"/>
    <col min="5645" max="5890" width="10" style="218"/>
    <col min="5891" max="5891" width="13" style="218" bestFit="1" customWidth="1"/>
    <col min="5892" max="5892" width="14.28515625" style="218" bestFit="1" customWidth="1"/>
    <col min="5893" max="5894" width="13" style="218" bestFit="1" customWidth="1"/>
    <col min="5895" max="5895" width="15.42578125" style="218" bestFit="1" customWidth="1"/>
    <col min="5896" max="5896" width="17.42578125" style="218" bestFit="1" customWidth="1"/>
    <col min="5897" max="5897" width="11.28515625" style="218" bestFit="1" customWidth="1"/>
    <col min="5898" max="5898" width="13.140625" style="218" bestFit="1" customWidth="1"/>
    <col min="5899" max="5900" width="11.28515625" style="218" bestFit="1" customWidth="1"/>
    <col min="5901" max="6146" width="10" style="218"/>
    <col min="6147" max="6147" width="13" style="218" bestFit="1" customWidth="1"/>
    <col min="6148" max="6148" width="14.28515625" style="218" bestFit="1" customWidth="1"/>
    <col min="6149" max="6150" width="13" style="218" bestFit="1" customWidth="1"/>
    <col min="6151" max="6151" width="15.42578125" style="218" bestFit="1" customWidth="1"/>
    <col min="6152" max="6152" width="17.42578125" style="218" bestFit="1" customWidth="1"/>
    <col min="6153" max="6153" width="11.28515625" style="218" bestFit="1" customWidth="1"/>
    <col min="6154" max="6154" width="13.140625" style="218" bestFit="1" customWidth="1"/>
    <col min="6155" max="6156" width="11.28515625" style="218" bestFit="1" customWidth="1"/>
    <col min="6157" max="6402" width="10" style="218"/>
    <col min="6403" max="6403" width="13" style="218" bestFit="1" customWidth="1"/>
    <col min="6404" max="6404" width="14.28515625" style="218" bestFit="1" customWidth="1"/>
    <col min="6405" max="6406" width="13" style="218" bestFit="1" customWidth="1"/>
    <col min="6407" max="6407" width="15.42578125" style="218" bestFit="1" customWidth="1"/>
    <col min="6408" max="6408" width="17.42578125" style="218" bestFit="1" customWidth="1"/>
    <col min="6409" max="6409" width="11.28515625" style="218" bestFit="1" customWidth="1"/>
    <col min="6410" max="6410" width="13.140625" style="218" bestFit="1" customWidth="1"/>
    <col min="6411" max="6412" width="11.28515625" style="218" bestFit="1" customWidth="1"/>
    <col min="6413" max="6658" width="10" style="218"/>
    <col min="6659" max="6659" width="13" style="218" bestFit="1" customWidth="1"/>
    <col min="6660" max="6660" width="14.28515625" style="218" bestFit="1" customWidth="1"/>
    <col min="6661" max="6662" width="13" style="218" bestFit="1" customWidth="1"/>
    <col min="6663" max="6663" width="15.42578125" style="218" bestFit="1" customWidth="1"/>
    <col min="6664" max="6664" width="17.42578125" style="218" bestFit="1" customWidth="1"/>
    <col min="6665" max="6665" width="11.28515625" style="218" bestFit="1" customWidth="1"/>
    <col min="6666" max="6666" width="13.140625" style="218" bestFit="1" customWidth="1"/>
    <col min="6667" max="6668" width="11.28515625" style="218" bestFit="1" customWidth="1"/>
    <col min="6669" max="6914" width="10" style="218"/>
    <col min="6915" max="6915" width="13" style="218" bestFit="1" customWidth="1"/>
    <col min="6916" max="6916" width="14.28515625" style="218" bestFit="1" customWidth="1"/>
    <col min="6917" max="6918" width="13" style="218" bestFit="1" customWidth="1"/>
    <col min="6919" max="6919" width="15.42578125" style="218" bestFit="1" customWidth="1"/>
    <col min="6920" max="6920" width="17.42578125" style="218" bestFit="1" customWidth="1"/>
    <col min="6921" max="6921" width="11.28515625" style="218" bestFit="1" customWidth="1"/>
    <col min="6922" max="6922" width="13.140625" style="218" bestFit="1" customWidth="1"/>
    <col min="6923" max="6924" width="11.28515625" style="218" bestFit="1" customWidth="1"/>
    <col min="6925" max="7170" width="10" style="218"/>
    <col min="7171" max="7171" width="13" style="218" bestFit="1" customWidth="1"/>
    <col min="7172" max="7172" width="14.28515625" style="218" bestFit="1" customWidth="1"/>
    <col min="7173" max="7174" width="13" style="218" bestFit="1" customWidth="1"/>
    <col min="7175" max="7175" width="15.42578125" style="218" bestFit="1" customWidth="1"/>
    <col min="7176" max="7176" width="17.42578125" style="218" bestFit="1" customWidth="1"/>
    <col min="7177" max="7177" width="11.28515625" style="218" bestFit="1" customWidth="1"/>
    <col min="7178" max="7178" width="13.140625" style="218" bestFit="1" customWidth="1"/>
    <col min="7179" max="7180" width="11.28515625" style="218" bestFit="1" customWidth="1"/>
    <col min="7181" max="7426" width="10" style="218"/>
    <col min="7427" max="7427" width="13" style="218" bestFit="1" customWidth="1"/>
    <col min="7428" max="7428" width="14.28515625" style="218" bestFit="1" customWidth="1"/>
    <col min="7429" max="7430" width="13" style="218" bestFit="1" customWidth="1"/>
    <col min="7431" max="7431" width="15.42578125" style="218" bestFit="1" customWidth="1"/>
    <col min="7432" max="7432" width="17.42578125" style="218" bestFit="1" customWidth="1"/>
    <col min="7433" max="7433" width="11.28515625" style="218" bestFit="1" customWidth="1"/>
    <col min="7434" max="7434" width="13.140625" style="218" bestFit="1" customWidth="1"/>
    <col min="7435" max="7436" width="11.28515625" style="218" bestFit="1" customWidth="1"/>
    <col min="7437" max="7682" width="10" style="218"/>
    <col min="7683" max="7683" width="13" style="218" bestFit="1" customWidth="1"/>
    <col min="7684" max="7684" width="14.28515625" style="218" bestFit="1" customWidth="1"/>
    <col min="7685" max="7686" width="13" style="218" bestFit="1" customWidth="1"/>
    <col min="7687" max="7687" width="15.42578125" style="218" bestFit="1" customWidth="1"/>
    <col min="7688" max="7688" width="17.42578125" style="218" bestFit="1" customWidth="1"/>
    <col min="7689" max="7689" width="11.28515625" style="218" bestFit="1" customWidth="1"/>
    <col min="7690" max="7690" width="13.140625" style="218" bestFit="1" customWidth="1"/>
    <col min="7691" max="7692" width="11.28515625" style="218" bestFit="1" customWidth="1"/>
    <col min="7693" max="7938" width="10" style="218"/>
    <col min="7939" max="7939" width="13" style="218" bestFit="1" customWidth="1"/>
    <col min="7940" max="7940" width="14.28515625" style="218" bestFit="1" customWidth="1"/>
    <col min="7941" max="7942" width="13" style="218" bestFit="1" customWidth="1"/>
    <col min="7943" max="7943" width="15.42578125" style="218" bestFit="1" customWidth="1"/>
    <col min="7944" max="7944" width="17.42578125" style="218" bestFit="1" customWidth="1"/>
    <col min="7945" max="7945" width="11.28515625" style="218" bestFit="1" customWidth="1"/>
    <col min="7946" max="7946" width="13.140625" style="218" bestFit="1" customWidth="1"/>
    <col min="7947" max="7948" width="11.28515625" style="218" bestFit="1" customWidth="1"/>
    <col min="7949" max="8194" width="10" style="218"/>
    <col min="8195" max="8195" width="13" style="218" bestFit="1" customWidth="1"/>
    <col min="8196" max="8196" width="14.28515625" style="218" bestFit="1" customWidth="1"/>
    <col min="8197" max="8198" width="13" style="218" bestFit="1" customWidth="1"/>
    <col min="8199" max="8199" width="15.42578125" style="218" bestFit="1" customWidth="1"/>
    <col min="8200" max="8200" width="17.42578125" style="218" bestFit="1" customWidth="1"/>
    <col min="8201" max="8201" width="11.28515625" style="218" bestFit="1" customWidth="1"/>
    <col min="8202" max="8202" width="13.140625" style="218" bestFit="1" customWidth="1"/>
    <col min="8203" max="8204" width="11.28515625" style="218" bestFit="1" customWidth="1"/>
    <col min="8205" max="8450" width="10" style="218"/>
    <col min="8451" max="8451" width="13" style="218" bestFit="1" customWidth="1"/>
    <col min="8452" max="8452" width="14.28515625" style="218" bestFit="1" customWidth="1"/>
    <col min="8453" max="8454" width="13" style="218" bestFit="1" customWidth="1"/>
    <col min="8455" max="8455" width="15.42578125" style="218" bestFit="1" customWidth="1"/>
    <col min="8456" max="8456" width="17.42578125" style="218" bestFit="1" customWidth="1"/>
    <col min="8457" max="8457" width="11.28515625" style="218" bestFit="1" customWidth="1"/>
    <col min="8458" max="8458" width="13.140625" style="218" bestFit="1" customWidth="1"/>
    <col min="8459" max="8460" width="11.28515625" style="218" bestFit="1" customWidth="1"/>
    <col min="8461" max="8706" width="10" style="218"/>
    <col min="8707" max="8707" width="13" style="218" bestFit="1" customWidth="1"/>
    <col min="8708" max="8708" width="14.28515625" style="218" bestFit="1" customWidth="1"/>
    <col min="8709" max="8710" width="13" style="218" bestFit="1" customWidth="1"/>
    <col min="8711" max="8711" width="15.42578125" style="218" bestFit="1" customWidth="1"/>
    <col min="8712" max="8712" width="17.42578125" style="218" bestFit="1" customWidth="1"/>
    <col min="8713" max="8713" width="11.28515625" style="218" bestFit="1" customWidth="1"/>
    <col min="8714" max="8714" width="13.140625" style="218" bestFit="1" customWidth="1"/>
    <col min="8715" max="8716" width="11.28515625" style="218" bestFit="1" customWidth="1"/>
    <col min="8717" max="8962" width="10" style="218"/>
    <col min="8963" max="8963" width="13" style="218" bestFit="1" customWidth="1"/>
    <col min="8964" max="8964" width="14.28515625" style="218" bestFit="1" customWidth="1"/>
    <col min="8965" max="8966" width="13" style="218" bestFit="1" customWidth="1"/>
    <col min="8967" max="8967" width="15.42578125" style="218" bestFit="1" customWidth="1"/>
    <col min="8968" max="8968" width="17.42578125" style="218" bestFit="1" customWidth="1"/>
    <col min="8969" max="8969" width="11.28515625" style="218" bestFit="1" customWidth="1"/>
    <col min="8970" max="8970" width="13.140625" style="218" bestFit="1" customWidth="1"/>
    <col min="8971" max="8972" width="11.28515625" style="218" bestFit="1" customWidth="1"/>
    <col min="8973" max="9218" width="10" style="218"/>
    <col min="9219" max="9219" width="13" style="218" bestFit="1" customWidth="1"/>
    <col min="9220" max="9220" width="14.28515625" style="218" bestFit="1" customWidth="1"/>
    <col min="9221" max="9222" width="13" style="218" bestFit="1" customWidth="1"/>
    <col min="9223" max="9223" width="15.42578125" style="218" bestFit="1" customWidth="1"/>
    <col min="9224" max="9224" width="17.42578125" style="218" bestFit="1" customWidth="1"/>
    <col min="9225" max="9225" width="11.28515625" style="218" bestFit="1" customWidth="1"/>
    <col min="9226" max="9226" width="13.140625" style="218" bestFit="1" customWidth="1"/>
    <col min="9227" max="9228" width="11.28515625" style="218" bestFit="1" customWidth="1"/>
    <col min="9229" max="9474" width="10" style="218"/>
    <col min="9475" max="9475" width="13" style="218" bestFit="1" customWidth="1"/>
    <col min="9476" max="9476" width="14.28515625" style="218" bestFit="1" customWidth="1"/>
    <col min="9477" max="9478" width="13" style="218" bestFit="1" customWidth="1"/>
    <col min="9479" max="9479" width="15.42578125" style="218" bestFit="1" customWidth="1"/>
    <col min="9480" max="9480" width="17.42578125" style="218" bestFit="1" customWidth="1"/>
    <col min="9481" max="9481" width="11.28515625" style="218" bestFit="1" customWidth="1"/>
    <col min="9482" max="9482" width="13.140625" style="218" bestFit="1" customWidth="1"/>
    <col min="9483" max="9484" width="11.28515625" style="218" bestFit="1" customWidth="1"/>
    <col min="9485" max="9730" width="10" style="218"/>
    <col min="9731" max="9731" width="13" style="218" bestFit="1" customWidth="1"/>
    <col min="9732" max="9732" width="14.28515625" style="218" bestFit="1" customWidth="1"/>
    <col min="9733" max="9734" width="13" style="218" bestFit="1" customWidth="1"/>
    <col min="9735" max="9735" width="15.42578125" style="218" bestFit="1" customWidth="1"/>
    <col min="9736" max="9736" width="17.42578125" style="218" bestFit="1" customWidth="1"/>
    <col min="9737" max="9737" width="11.28515625" style="218" bestFit="1" customWidth="1"/>
    <col min="9738" max="9738" width="13.140625" style="218" bestFit="1" customWidth="1"/>
    <col min="9739" max="9740" width="11.28515625" style="218" bestFit="1" customWidth="1"/>
    <col min="9741" max="9986" width="10" style="218"/>
    <col min="9987" max="9987" width="13" style="218" bestFit="1" customWidth="1"/>
    <col min="9988" max="9988" width="14.28515625" style="218" bestFit="1" customWidth="1"/>
    <col min="9989" max="9990" width="13" style="218" bestFit="1" customWidth="1"/>
    <col min="9991" max="9991" width="15.42578125" style="218" bestFit="1" customWidth="1"/>
    <col min="9992" max="9992" width="17.42578125" style="218" bestFit="1" customWidth="1"/>
    <col min="9993" max="9993" width="11.28515625" style="218" bestFit="1" customWidth="1"/>
    <col min="9994" max="9994" width="13.140625" style="218" bestFit="1" customWidth="1"/>
    <col min="9995" max="9996" width="11.28515625" style="218" bestFit="1" customWidth="1"/>
    <col min="9997" max="10242" width="10" style="218"/>
    <col min="10243" max="10243" width="13" style="218" bestFit="1" customWidth="1"/>
    <col min="10244" max="10244" width="14.28515625" style="218" bestFit="1" customWidth="1"/>
    <col min="10245" max="10246" width="13" style="218" bestFit="1" customWidth="1"/>
    <col min="10247" max="10247" width="15.42578125" style="218" bestFit="1" customWidth="1"/>
    <col min="10248" max="10248" width="17.42578125" style="218" bestFit="1" customWidth="1"/>
    <col min="10249" max="10249" width="11.28515625" style="218" bestFit="1" customWidth="1"/>
    <col min="10250" max="10250" width="13.140625" style="218" bestFit="1" customWidth="1"/>
    <col min="10251" max="10252" width="11.28515625" style="218" bestFit="1" customWidth="1"/>
    <col min="10253" max="10498" width="10" style="218"/>
    <col min="10499" max="10499" width="13" style="218" bestFit="1" customWidth="1"/>
    <col min="10500" max="10500" width="14.28515625" style="218" bestFit="1" customWidth="1"/>
    <col min="10501" max="10502" width="13" style="218" bestFit="1" customWidth="1"/>
    <col min="10503" max="10503" width="15.42578125" style="218" bestFit="1" customWidth="1"/>
    <col min="10504" max="10504" width="17.42578125" style="218" bestFit="1" customWidth="1"/>
    <col min="10505" max="10505" width="11.28515625" style="218" bestFit="1" customWidth="1"/>
    <col min="10506" max="10506" width="13.140625" style="218" bestFit="1" customWidth="1"/>
    <col min="10507" max="10508" width="11.28515625" style="218" bestFit="1" customWidth="1"/>
    <col min="10509" max="10754" width="10" style="218"/>
    <col min="10755" max="10755" width="13" style="218" bestFit="1" customWidth="1"/>
    <col min="10756" max="10756" width="14.28515625" style="218" bestFit="1" customWidth="1"/>
    <col min="10757" max="10758" width="13" style="218" bestFit="1" customWidth="1"/>
    <col min="10759" max="10759" width="15.42578125" style="218" bestFit="1" customWidth="1"/>
    <col min="10760" max="10760" width="17.42578125" style="218" bestFit="1" customWidth="1"/>
    <col min="10761" max="10761" width="11.28515625" style="218" bestFit="1" customWidth="1"/>
    <col min="10762" max="10762" width="13.140625" style="218" bestFit="1" customWidth="1"/>
    <col min="10763" max="10764" width="11.28515625" style="218" bestFit="1" customWidth="1"/>
    <col min="10765" max="11010" width="10" style="218"/>
    <col min="11011" max="11011" width="13" style="218" bestFit="1" customWidth="1"/>
    <col min="11012" max="11012" width="14.28515625" style="218" bestFit="1" customWidth="1"/>
    <col min="11013" max="11014" width="13" style="218" bestFit="1" customWidth="1"/>
    <col min="11015" max="11015" width="15.42578125" style="218" bestFit="1" customWidth="1"/>
    <col min="11016" max="11016" width="17.42578125" style="218" bestFit="1" customWidth="1"/>
    <col min="11017" max="11017" width="11.28515625" style="218" bestFit="1" customWidth="1"/>
    <col min="11018" max="11018" width="13.140625" style="218" bestFit="1" customWidth="1"/>
    <col min="11019" max="11020" width="11.28515625" style="218" bestFit="1" customWidth="1"/>
    <col min="11021" max="11266" width="10" style="218"/>
    <col min="11267" max="11267" width="13" style="218" bestFit="1" customWidth="1"/>
    <col min="11268" max="11268" width="14.28515625" style="218" bestFit="1" customWidth="1"/>
    <col min="11269" max="11270" width="13" style="218" bestFit="1" customWidth="1"/>
    <col min="11271" max="11271" width="15.42578125" style="218" bestFit="1" customWidth="1"/>
    <col min="11272" max="11272" width="17.42578125" style="218" bestFit="1" customWidth="1"/>
    <col min="11273" max="11273" width="11.28515625" style="218" bestFit="1" customWidth="1"/>
    <col min="11274" max="11274" width="13.140625" style="218" bestFit="1" customWidth="1"/>
    <col min="11275" max="11276" width="11.28515625" style="218" bestFit="1" customWidth="1"/>
    <col min="11277" max="11522" width="10" style="218"/>
    <col min="11523" max="11523" width="13" style="218" bestFit="1" customWidth="1"/>
    <col min="11524" max="11524" width="14.28515625" style="218" bestFit="1" customWidth="1"/>
    <col min="11525" max="11526" width="13" style="218" bestFit="1" customWidth="1"/>
    <col min="11527" max="11527" width="15.42578125" style="218" bestFit="1" customWidth="1"/>
    <col min="11528" max="11528" width="17.42578125" style="218" bestFit="1" customWidth="1"/>
    <col min="11529" max="11529" width="11.28515625" style="218" bestFit="1" customWidth="1"/>
    <col min="11530" max="11530" width="13.140625" style="218" bestFit="1" customWidth="1"/>
    <col min="11531" max="11532" width="11.28515625" style="218" bestFit="1" customWidth="1"/>
    <col min="11533" max="11778" width="10" style="218"/>
    <col min="11779" max="11779" width="13" style="218" bestFit="1" customWidth="1"/>
    <col min="11780" max="11780" width="14.28515625" style="218" bestFit="1" customWidth="1"/>
    <col min="11781" max="11782" width="13" style="218" bestFit="1" customWidth="1"/>
    <col min="11783" max="11783" width="15.42578125" style="218" bestFit="1" customWidth="1"/>
    <col min="11784" max="11784" width="17.42578125" style="218" bestFit="1" customWidth="1"/>
    <col min="11785" max="11785" width="11.28515625" style="218" bestFit="1" customWidth="1"/>
    <col min="11786" max="11786" width="13.140625" style="218" bestFit="1" customWidth="1"/>
    <col min="11787" max="11788" width="11.28515625" style="218" bestFit="1" customWidth="1"/>
    <col min="11789" max="12034" width="10" style="218"/>
    <col min="12035" max="12035" width="13" style="218" bestFit="1" customWidth="1"/>
    <col min="12036" max="12036" width="14.28515625" style="218" bestFit="1" customWidth="1"/>
    <col min="12037" max="12038" width="13" style="218" bestFit="1" customWidth="1"/>
    <col min="12039" max="12039" width="15.42578125" style="218" bestFit="1" customWidth="1"/>
    <col min="12040" max="12040" width="17.42578125" style="218" bestFit="1" customWidth="1"/>
    <col min="12041" max="12041" width="11.28515625" style="218" bestFit="1" customWidth="1"/>
    <col min="12042" max="12042" width="13.140625" style="218" bestFit="1" customWidth="1"/>
    <col min="12043" max="12044" width="11.28515625" style="218" bestFit="1" customWidth="1"/>
    <col min="12045" max="12290" width="10" style="218"/>
    <col min="12291" max="12291" width="13" style="218" bestFit="1" customWidth="1"/>
    <col min="12292" max="12292" width="14.28515625" style="218" bestFit="1" customWidth="1"/>
    <col min="12293" max="12294" width="13" style="218" bestFit="1" customWidth="1"/>
    <col min="12295" max="12295" width="15.42578125" style="218" bestFit="1" customWidth="1"/>
    <col min="12296" max="12296" width="17.42578125" style="218" bestFit="1" customWidth="1"/>
    <col min="12297" max="12297" width="11.28515625" style="218" bestFit="1" customWidth="1"/>
    <col min="12298" max="12298" width="13.140625" style="218" bestFit="1" customWidth="1"/>
    <col min="12299" max="12300" width="11.28515625" style="218" bestFit="1" customWidth="1"/>
    <col min="12301" max="12546" width="10" style="218"/>
    <col min="12547" max="12547" width="13" style="218" bestFit="1" customWidth="1"/>
    <col min="12548" max="12548" width="14.28515625" style="218" bestFit="1" customWidth="1"/>
    <col min="12549" max="12550" width="13" style="218" bestFit="1" customWidth="1"/>
    <col min="12551" max="12551" width="15.42578125" style="218" bestFit="1" customWidth="1"/>
    <col min="12552" max="12552" width="17.42578125" style="218" bestFit="1" customWidth="1"/>
    <col min="12553" max="12553" width="11.28515625" style="218" bestFit="1" customWidth="1"/>
    <col min="12554" max="12554" width="13.140625" style="218" bestFit="1" customWidth="1"/>
    <col min="12555" max="12556" width="11.28515625" style="218" bestFit="1" customWidth="1"/>
    <col min="12557" max="12802" width="10" style="218"/>
    <col min="12803" max="12803" width="13" style="218" bestFit="1" customWidth="1"/>
    <col min="12804" max="12804" width="14.28515625" style="218" bestFit="1" customWidth="1"/>
    <col min="12805" max="12806" width="13" style="218" bestFit="1" customWidth="1"/>
    <col min="12807" max="12807" width="15.42578125" style="218" bestFit="1" customWidth="1"/>
    <col min="12808" max="12808" width="17.42578125" style="218" bestFit="1" customWidth="1"/>
    <col min="12809" max="12809" width="11.28515625" style="218" bestFit="1" customWidth="1"/>
    <col min="12810" max="12810" width="13.140625" style="218" bestFit="1" customWidth="1"/>
    <col min="12811" max="12812" width="11.28515625" style="218" bestFit="1" customWidth="1"/>
    <col min="12813" max="13058" width="10" style="218"/>
    <col min="13059" max="13059" width="13" style="218" bestFit="1" customWidth="1"/>
    <col min="13060" max="13060" width="14.28515625" style="218" bestFit="1" customWidth="1"/>
    <col min="13061" max="13062" width="13" style="218" bestFit="1" customWidth="1"/>
    <col min="13063" max="13063" width="15.42578125" style="218" bestFit="1" customWidth="1"/>
    <col min="13064" max="13064" width="17.42578125" style="218" bestFit="1" customWidth="1"/>
    <col min="13065" max="13065" width="11.28515625" style="218" bestFit="1" customWidth="1"/>
    <col min="13066" max="13066" width="13.140625" style="218" bestFit="1" customWidth="1"/>
    <col min="13067" max="13068" width="11.28515625" style="218" bestFit="1" customWidth="1"/>
    <col min="13069" max="13314" width="10" style="218"/>
    <col min="13315" max="13315" width="13" style="218" bestFit="1" customWidth="1"/>
    <col min="13316" max="13316" width="14.28515625" style="218" bestFit="1" customWidth="1"/>
    <col min="13317" max="13318" width="13" style="218" bestFit="1" customWidth="1"/>
    <col min="13319" max="13319" width="15.42578125" style="218" bestFit="1" customWidth="1"/>
    <col min="13320" max="13320" width="17.42578125" style="218" bestFit="1" customWidth="1"/>
    <col min="13321" max="13321" width="11.28515625" style="218" bestFit="1" customWidth="1"/>
    <col min="13322" max="13322" width="13.140625" style="218" bestFit="1" customWidth="1"/>
    <col min="13323" max="13324" width="11.28515625" style="218" bestFit="1" customWidth="1"/>
    <col min="13325" max="13570" width="10" style="218"/>
    <col min="13571" max="13571" width="13" style="218" bestFit="1" customWidth="1"/>
    <col min="13572" max="13572" width="14.28515625" style="218" bestFit="1" customWidth="1"/>
    <col min="13573" max="13574" width="13" style="218" bestFit="1" customWidth="1"/>
    <col min="13575" max="13575" width="15.42578125" style="218" bestFit="1" customWidth="1"/>
    <col min="13576" max="13576" width="17.42578125" style="218" bestFit="1" customWidth="1"/>
    <col min="13577" max="13577" width="11.28515625" style="218" bestFit="1" customWidth="1"/>
    <col min="13578" max="13578" width="13.140625" style="218" bestFit="1" customWidth="1"/>
    <col min="13579" max="13580" width="11.28515625" style="218" bestFit="1" customWidth="1"/>
    <col min="13581" max="13826" width="10" style="218"/>
    <col min="13827" max="13827" width="13" style="218" bestFit="1" customWidth="1"/>
    <col min="13828" max="13828" width="14.28515625" style="218" bestFit="1" customWidth="1"/>
    <col min="13829" max="13830" width="13" style="218" bestFit="1" customWidth="1"/>
    <col min="13831" max="13831" width="15.42578125" style="218" bestFit="1" customWidth="1"/>
    <col min="13832" max="13832" width="17.42578125" style="218" bestFit="1" customWidth="1"/>
    <col min="13833" max="13833" width="11.28515625" style="218" bestFit="1" customWidth="1"/>
    <col min="13834" max="13834" width="13.140625" style="218" bestFit="1" customWidth="1"/>
    <col min="13835" max="13836" width="11.28515625" style="218" bestFit="1" customWidth="1"/>
    <col min="13837" max="14082" width="10" style="218"/>
    <col min="14083" max="14083" width="13" style="218" bestFit="1" customWidth="1"/>
    <col min="14084" max="14084" width="14.28515625" style="218" bestFit="1" customWidth="1"/>
    <col min="14085" max="14086" width="13" style="218" bestFit="1" customWidth="1"/>
    <col min="14087" max="14087" width="15.42578125" style="218" bestFit="1" customWidth="1"/>
    <col min="14088" max="14088" width="17.42578125" style="218" bestFit="1" customWidth="1"/>
    <col min="14089" max="14089" width="11.28515625" style="218" bestFit="1" customWidth="1"/>
    <col min="14090" max="14090" width="13.140625" style="218" bestFit="1" customWidth="1"/>
    <col min="14091" max="14092" width="11.28515625" style="218" bestFit="1" customWidth="1"/>
    <col min="14093" max="14338" width="10" style="218"/>
    <col min="14339" max="14339" width="13" style="218" bestFit="1" customWidth="1"/>
    <col min="14340" max="14340" width="14.28515625" style="218" bestFit="1" customWidth="1"/>
    <col min="14341" max="14342" width="13" style="218" bestFit="1" customWidth="1"/>
    <col min="14343" max="14343" width="15.42578125" style="218" bestFit="1" customWidth="1"/>
    <col min="14344" max="14344" width="17.42578125" style="218" bestFit="1" customWidth="1"/>
    <col min="14345" max="14345" width="11.28515625" style="218" bestFit="1" customWidth="1"/>
    <col min="14346" max="14346" width="13.140625" style="218" bestFit="1" customWidth="1"/>
    <col min="14347" max="14348" width="11.28515625" style="218" bestFit="1" customWidth="1"/>
    <col min="14349" max="14594" width="10" style="218"/>
    <col min="14595" max="14595" width="13" style="218" bestFit="1" customWidth="1"/>
    <col min="14596" max="14596" width="14.28515625" style="218" bestFit="1" customWidth="1"/>
    <col min="14597" max="14598" width="13" style="218" bestFit="1" customWidth="1"/>
    <col min="14599" max="14599" width="15.42578125" style="218" bestFit="1" customWidth="1"/>
    <col min="14600" max="14600" width="17.42578125" style="218" bestFit="1" customWidth="1"/>
    <col min="14601" max="14601" width="11.28515625" style="218" bestFit="1" customWidth="1"/>
    <col min="14602" max="14602" width="13.140625" style="218" bestFit="1" customWidth="1"/>
    <col min="14603" max="14604" width="11.28515625" style="218" bestFit="1" customWidth="1"/>
    <col min="14605" max="14850" width="10" style="218"/>
    <col min="14851" max="14851" width="13" style="218" bestFit="1" customWidth="1"/>
    <col min="14852" max="14852" width="14.28515625" style="218" bestFit="1" customWidth="1"/>
    <col min="14853" max="14854" width="13" style="218" bestFit="1" customWidth="1"/>
    <col min="14855" max="14855" width="15.42578125" style="218" bestFit="1" customWidth="1"/>
    <col min="14856" max="14856" width="17.42578125" style="218" bestFit="1" customWidth="1"/>
    <col min="14857" max="14857" width="11.28515625" style="218" bestFit="1" customWidth="1"/>
    <col min="14858" max="14858" width="13.140625" style="218" bestFit="1" customWidth="1"/>
    <col min="14859" max="14860" width="11.28515625" style="218" bestFit="1" customWidth="1"/>
    <col min="14861" max="15106" width="10" style="218"/>
    <col min="15107" max="15107" width="13" style="218" bestFit="1" customWidth="1"/>
    <col min="15108" max="15108" width="14.28515625" style="218" bestFit="1" customWidth="1"/>
    <col min="15109" max="15110" width="13" style="218" bestFit="1" customWidth="1"/>
    <col min="15111" max="15111" width="15.42578125" style="218" bestFit="1" customWidth="1"/>
    <col min="15112" max="15112" width="17.42578125" style="218" bestFit="1" customWidth="1"/>
    <col min="15113" max="15113" width="11.28515625" style="218" bestFit="1" customWidth="1"/>
    <col min="15114" max="15114" width="13.140625" style="218" bestFit="1" customWidth="1"/>
    <col min="15115" max="15116" width="11.28515625" style="218" bestFit="1" customWidth="1"/>
    <col min="15117" max="15362" width="10" style="218"/>
    <col min="15363" max="15363" width="13" style="218" bestFit="1" customWidth="1"/>
    <col min="15364" max="15364" width="14.28515625" style="218" bestFit="1" customWidth="1"/>
    <col min="15365" max="15366" width="13" style="218" bestFit="1" customWidth="1"/>
    <col min="15367" max="15367" width="15.42578125" style="218" bestFit="1" customWidth="1"/>
    <col min="15368" max="15368" width="17.42578125" style="218" bestFit="1" customWidth="1"/>
    <col min="15369" max="15369" width="11.28515625" style="218" bestFit="1" customWidth="1"/>
    <col min="15370" max="15370" width="13.140625" style="218" bestFit="1" customWidth="1"/>
    <col min="15371" max="15372" width="11.28515625" style="218" bestFit="1" customWidth="1"/>
    <col min="15373" max="15618" width="10" style="218"/>
    <col min="15619" max="15619" width="13" style="218" bestFit="1" customWidth="1"/>
    <col min="15620" max="15620" width="14.28515625" style="218" bestFit="1" customWidth="1"/>
    <col min="15621" max="15622" width="13" style="218" bestFit="1" customWidth="1"/>
    <col min="15623" max="15623" width="15.42578125" style="218" bestFit="1" customWidth="1"/>
    <col min="15624" max="15624" width="17.42578125" style="218" bestFit="1" customWidth="1"/>
    <col min="15625" max="15625" width="11.28515625" style="218" bestFit="1" customWidth="1"/>
    <col min="15626" max="15626" width="13.140625" style="218" bestFit="1" customWidth="1"/>
    <col min="15627" max="15628" width="11.28515625" style="218" bestFit="1" customWidth="1"/>
    <col min="15629" max="15874" width="10" style="218"/>
    <col min="15875" max="15875" width="13" style="218" bestFit="1" customWidth="1"/>
    <col min="15876" max="15876" width="14.28515625" style="218" bestFit="1" customWidth="1"/>
    <col min="15877" max="15878" width="13" style="218" bestFit="1" customWidth="1"/>
    <col min="15879" max="15879" width="15.42578125" style="218" bestFit="1" customWidth="1"/>
    <col min="15880" max="15880" width="17.42578125" style="218" bestFit="1" customWidth="1"/>
    <col min="15881" max="15881" width="11.28515625" style="218" bestFit="1" customWidth="1"/>
    <col min="15882" max="15882" width="13.140625" style="218" bestFit="1" customWidth="1"/>
    <col min="15883" max="15884" width="11.28515625" style="218" bestFit="1" customWidth="1"/>
    <col min="15885" max="16130" width="10" style="218"/>
    <col min="16131" max="16131" width="13" style="218" bestFit="1" customWidth="1"/>
    <col min="16132" max="16132" width="14.28515625" style="218" bestFit="1" customWidth="1"/>
    <col min="16133" max="16134" width="13" style="218" bestFit="1" customWidth="1"/>
    <col min="16135" max="16135" width="15.42578125" style="218" bestFit="1" customWidth="1"/>
    <col min="16136" max="16136" width="17.42578125" style="218" bestFit="1" customWidth="1"/>
    <col min="16137" max="16137" width="11.28515625" style="218" bestFit="1" customWidth="1"/>
    <col min="16138" max="16138" width="13.140625" style="218" bestFit="1" customWidth="1"/>
    <col min="16139" max="16140" width="11.28515625" style="218" bestFit="1" customWidth="1"/>
    <col min="16141" max="16384" width="10" style="218"/>
  </cols>
  <sheetData>
    <row r="1" spans="2:12">
      <c r="H1" s="219"/>
    </row>
    <row r="2" spans="2:12" ht="17">
      <c r="B2" s="358" t="s">
        <v>747</v>
      </c>
      <c r="C2" s="358"/>
      <c r="D2" s="358"/>
      <c r="E2" s="358"/>
      <c r="F2" s="358"/>
      <c r="H2" s="226">
        <v>1000</v>
      </c>
      <c r="L2" s="218" t="s">
        <v>754</v>
      </c>
    </row>
    <row r="3" spans="2:12">
      <c r="H3" s="219"/>
    </row>
    <row r="4" spans="2:12" ht="17">
      <c r="B4" s="220" t="s">
        <v>748</v>
      </c>
      <c r="C4" s="221" t="s">
        <v>749</v>
      </c>
      <c r="D4" s="221" t="s">
        <v>750</v>
      </c>
      <c r="E4" s="221" t="s">
        <v>751</v>
      </c>
      <c r="F4" s="222" t="s">
        <v>752</v>
      </c>
      <c r="H4" s="227" t="s">
        <v>748</v>
      </c>
      <c r="I4" s="227" t="s">
        <v>749</v>
      </c>
      <c r="J4" s="227" t="s">
        <v>750</v>
      </c>
      <c r="K4" s="227" t="s">
        <v>751</v>
      </c>
      <c r="L4" s="227" t="s">
        <v>752</v>
      </c>
    </row>
    <row r="5" spans="2:12">
      <c r="B5" s="223" t="s">
        <v>753</v>
      </c>
      <c r="C5" s="224">
        <v>89000</v>
      </c>
      <c r="D5" s="224">
        <v>2241000</v>
      </c>
      <c r="E5" s="224">
        <v>98000</v>
      </c>
      <c r="F5" s="225">
        <v>678000</v>
      </c>
      <c r="H5" s="228" t="s">
        <v>753</v>
      </c>
      <c r="I5" s="229">
        <v>89000</v>
      </c>
      <c r="J5" s="229">
        <v>2241000</v>
      </c>
      <c r="K5" s="229">
        <v>98000</v>
      </c>
      <c r="L5" s="229">
        <v>678000</v>
      </c>
    </row>
    <row r="6" spans="2:12">
      <c r="B6" s="223" t="s">
        <v>675</v>
      </c>
      <c r="C6" s="224">
        <v>101000</v>
      </c>
      <c r="D6" s="224">
        <v>2591000</v>
      </c>
      <c r="E6" s="224">
        <v>456000</v>
      </c>
      <c r="F6" s="225">
        <v>56000</v>
      </c>
      <c r="H6" s="228" t="s">
        <v>675</v>
      </c>
      <c r="I6" s="229">
        <v>101000</v>
      </c>
      <c r="J6" s="229">
        <v>2591000</v>
      </c>
      <c r="K6" s="229">
        <v>456000</v>
      </c>
      <c r="L6" s="229">
        <v>56000</v>
      </c>
    </row>
    <row r="7" spans="2:12">
      <c r="B7" s="223" t="s">
        <v>676</v>
      </c>
      <c r="C7" s="224">
        <v>166000</v>
      </c>
      <c r="D7" s="224">
        <v>3160000</v>
      </c>
      <c r="E7" s="224">
        <v>34000</v>
      </c>
      <c r="F7" s="225">
        <v>6000</v>
      </c>
      <c r="H7" s="228" t="s">
        <v>676</v>
      </c>
      <c r="I7" s="229">
        <v>166000</v>
      </c>
      <c r="J7" s="229">
        <v>3160000</v>
      </c>
      <c r="K7" s="229">
        <v>34000</v>
      </c>
      <c r="L7" s="229">
        <v>6000</v>
      </c>
    </row>
    <row r="8" spans="2:12">
      <c r="B8" s="223" t="s">
        <v>677</v>
      </c>
      <c r="C8" s="224">
        <v>113000</v>
      </c>
      <c r="D8" s="224">
        <v>3524000</v>
      </c>
      <c r="E8" s="224">
        <v>56000</v>
      </c>
      <c r="F8" s="225">
        <v>844000</v>
      </c>
      <c r="H8" s="228" t="s">
        <v>677</v>
      </c>
      <c r="I8" s="229">
        <v>113000</v>
      </c>
      <c r="J8" s="229">
        <v>3524000</v>
      </c>
      <c r="K8" s="229">
        <v>56000</v>
      </c>
      <c r="L8" s="229">
        <v>844000</v>
      </c>
    </row>
    <row r="9" spans="2:12">
      <c r="B9" s="223" t="s">
        <v>235</v>
      </c>
      <c r="C9" s="224">
        <v>139000</v>
      </c>
      <c r="D9" s="224">
        <v>3647000</v>
      </c>
      <c r="E9" s="224">
        <v>87000</v>
      </c>
      <c r="F9" s="225">
        <v>45000</v>
      </c>
      <c r="H9" s="228" t="s">
        <v>235</v>
      </c>
      <c r="I9" s="229">
        <v>139000</v>
      </c>
      <c r="J9" s="229">
        <v>3647000</v>
      </c>
      <c r="K9" s="229">
        <v>87000</v>
      </c>
      <c r="L9" s="229">
        <v>45000</v>
      </c>
    </row>
    <row r="10" spans="2:12">
      <c r="B10" s="223" t="s">
        <v>236</v>
      </c>
      <c r="C10" s="224">
        <v>119000</v>
      </c>
      <c r="D10" s="224">
        <v>3306000</v>
      </c>
      <c r="E10" s="224">
        <v>212000</v>
      </c>
      <c r="F10" s="225">
        <v>544000</v>
      </c>
      <c r="H10" s="228" t="s">
        <v>236</v>
      </c>
      <c r="I10" s="229">
        <v>119000</v>
      </c>
      <c r="J10" s="229">
        <v>3306000</v>
      </c>
      <c r="K10" s="229">
        <v>212000</v>
      </c>
      <c r="L10" s="229">
        <v>544000</v>
      </c>
    </row>
    <row r="11" spans="2:12">
      <c r="B11" s="223" t="s">
        <v>678</v>
      </c>
      <c r="C11" s="224">
        <v>98000</v>
      </c>
      <c r="D11" s="224">
        <v>2461000</v>
      </c>
      <c r="E11" s="224">
        <v>56000</v>
      </c>
      <c r="F11" s="225">
        <v>72000</v>
      </c>
      <c r="H11" s="228" t="s">
        <v>678</v>
      </c>
      <c r="I11" s="229">
        <v>98000</v>
      </c>
      <c r="J11" s="229">
        <v>2461000</v>
      </c>
      <c r="K11" s="229">
        <v>56000</v>
      </c>
      <c r="L11" s="229">
        <v>72000</v>
      </c>
    </row>
    <row r="12" spans="2:12">
      <c r="B12" s="223" t="s">
        <v>225</v>
      </c>
      <c r="C12" s="224">
        <v>764000</v>
      </c>
      <c r="D12" s="224">
        <v>2014000</v>
      </c>
      <c r="E12" s="224">
        <v>78000</v>
      </c>
      <c r="F12" s="225">
        <v>34000</v>
      </c>
      <c r="H12" s="228" t="s">
        <v>225</v>
      </c>
      <c r="I12" s="229">
        <v>764000</v>
      </c>
      <c r="J12" s="229">
        <v>2014000</v>
      </c>
      <c r="K12" s="229">
        <v>78000</v>
      </c>
      <c r="L12" s="229">
        <v>34000</v>
      </c>
    </row>
    <row r="13" spans="2:12">
      <c r="B13" s="223" t="s">
        <v>226</v>
      </c>
      <c r="C13" s="224">
        <v>770000</v>
      </c>
      <c r="D13" s="224">
        <v>2138000</v>
      </c>
      <c r="E13" s="224">
        <v>76000</v>
      </c>
      <c r="F13" s="225">
        <v>34000</v>
      </c>
      <c r="H13" s="228" t="s">
        <v>226</v>
      </c>
      <c r="I13" s="229">
        <v>770000</v>
      </c>
      <c r="J13" s="229">
        <v>2138000</v>
      </c>
      <c r="K13" s="229">
        <v>76000</v>
      </c>
      <c r="L13" s="229">
        <v>34000</v>
      </c>
    </row>
    <row r="14" spans="2:12">
      <c r="B14" s="223" t="s">
        <v>679</v>
      </c>
      <c r="C14" s="224">
        <v>94000</v>
      </c>
      <c r="D14" s="224">
        <v>2328000</v>
      </c>
      <c r="E14" s="224">
        <v>98000</v>
      </c>
      <c r="F14" s="225">
        <v>45000</v>
      </c>
      <c r="H14" s="228" t="s">
        <v>679</v>
      </c>
      <c r="I14" s="229">
        <v>94000</v>
      </c>
      <c r="J14" s="229">
        <v>2328000</v>
      </c>
      <c r="K14" s="229">
        <v>98000</v>
      </c>
      <c r="L14" s="229">
        <v>45000</v>
      </c>
    </row>
    <row r="15" spans="2:12">
      <c r="B15" s="223" t="s">
        <v>238</v>
      </c>
      <c r="C15" s="224">
        <v>78000</v>
      </c>
      <c r="D15" s="224">
        <v>3388000</v>
      </c>
      <c r="E15" s="224">
        <v>34000</v>
      </c>
      <c r="F15" s="225">
        <v>645000</v>
      </c>
      <c r="H15" s="228" t="s">
        <v>238</v>
      </c>
      <c r="I15" s="229">
        <v>78000</v>
      </c>
      <c r="J15" s="229">
        <v>3388000</v>
      </c>
      <c r="K15" s="229">
        <v>34000</v>
      </c>
      <c r="L15" s="229">
        <v>645000</v>
      </c>
    </row>
    <row r="16" spans="2:12">
      <c r="B16" s="230" t="s">
        <v>239</v>
      </c>
      <c r="C16" s="231">
        <v>72000</v>
      </c>
      <c r="D16" s="231">
        <v>3068000</v>
      </c>
      <c r="E16" s="231">
        <v>446000</v>
      </c>
      <c r="F16" s="232">
        <v>45000</v>
      </c>
      <c r="H16" s="228" t="s">
        <v>239</v>
      </c>
      <c r="I16" s="229">
        <v>72000</v>
      </c>
      <c r="J16" s="229">
        <v>3068000</v>
      </c>
      <c r="K16" s="229">
        <v>446000</v>
      </c>
      <c r="L16" s="229">
        <v>45000</v>
      </c>
    </row>
    <row r="20" spans="3:3" ht="15">
      <c r="C20" s="233"/>
    </row>
  </sheetData>
  <mergeCells count="1">
    <mergeCell ref="B2:F2"/>
  </mergeCells>
  <phoneticPr fontId="4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="85" zoomScaleNormal="85" workbookViewId="0">
      <selection activeCell="C13" sqref="C13"/>
    </sheetView>
  </sheetViews>
  <sheetFormatPr baseColWidth="10" defaultColWidth="8.7109375" defaultRowHeight="14"/>
  <cols>
    <col min="1" max="1" width="4.7109375" customWidth="1"/>
  </cols>
  <sheetData>
    <row r="1" spans="1:4">
      <c r="A1" s="359" t="s">
        <v>886</v>
      </c>
      <c r="B1" s="136" t="s">
        <v>887</v>
      </c>
      <c r="C1" s="136" t="s">
        <v>888</v>
      </c>
      <c r="D1" s="136" t="s">
        <v>889</v>
      </c>
    </row>
    <row r="2" spans="1:4" ht="50.25" customHeight="1">
      <c r="A2" s="359"/>
      <c r="B2" s="303"/>
      <c r="C2" s="303"/>
      <c r="D2" s="303"/>
    </row>
  </sheetData>
  <mergeCells count="1">
    <mergeCell ref="A1:A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F24"/>
  <sheetViews>
    <sheetView zoomScale="115" zoomScaleNormal="115" workbookViewId="0">
      <selection activeCell="A3" sqref="A3:D24"/>
    </sheetView>
  </sheetViews>
  <sheetFormatPr baseColWidth="10" defaultColWidth="9" defaultRowHeight="17"/>
  <cols>
    <col min="1" max="1" width="9" style="246"/>
    <col min="2" max="2" width="11.140625" style="247" customWidth="1"/>
    <col min="3" max="3" width="9" style="246"/>
    <col min="4" max="4" width="18.42578125" style="241" customWidth="1"/>
    <col min="5" max="16384" width="9" style="241"/>
  </cols>
  <sheetData>
    <row r="1" spans="1:6" ht="20">
      <c r="A1" s="360" t="s">
        <v>244</v>
      </c>
      <c r="B1" s="360"/>
      <c r="C1" s="360"/>
      <c r="D1" s="360"/>
      <c r="E1" s="241" t="s">
        <v>318</v>
      </c>
    </row>
    <row r="2" spans="1:6">
      <c r="A2" s="240" t="s">
        <v>245</v>
      </c>
      <c r="B2" s="239" t="s">
        <v>246</v>
      </c>
      <c r="C2" s="240" t="s">
        <v>0</v>
      </c>
      <c r="D2" s="240" t="s">
        <v>74</v>
      </c>
    </row>
    <row r="3" spans="1:6">
      <c r="A3" s="242">
        <v>1</v>
      </c>
      <c r="B3" s="243">
        <v>39448</v>
      </c>
      <c r="C3" s="244" t="s">
        <v>20</v>
      </c>
      <c r="D3" s="245" t="s">
        <v>247</v>
      </c>
    </row>
    <row r="4" spans="1:6">
      <c r="A4" s="242">
        <v>3</v>
      </c>
      <c r="B4" s="243">
        <v>39449</v>
      </c>
      <c r="C4" s="244" t="s">
        <v>23</v>
      </c>
      <c r="D4" s="245" t="s">
        <v>248</v>
      </c>
    </row>
    <row r="5" spans="1:6">
      <c r="A5" s="242">
        <v>4</v>
      </c>
      <c r="B5" s="243">
        <v>39450</v>
      </c>
      <c r="C5" s="242" t="s">
        <v>31</v>
      </c>
      <c r="D5" s="243" t="s">
        <v>249</v>
      </c>
    </row>
    <row r="6" spans="1:6">
      <c r="A6" s="242">
        <v>5</v>
      </c>
      <c r="B6" s="243">
        <v>39451</v>
      </c>
      <c r="C6" s="242" t="s">
        <v>250</v>
      </c>
      <c r="D6" s="243" t="s">
        <v>251</v>
      </c>
      <c r="E6" s="244"/>
      <c r="F6" s="245"/>
    </row>
    <row r="7" spans="1:6">
      <c r="A7" s="242">
        <v>6</v>
      </c>
      <c r="B7" s="243">
        <v>39452</v>
      </c>
      <c r="C7" s="244" t="s">
        <v>11</v>
      </c>
      <c r="D7" s="245" t="s">
        <v>252</v>
      </c>
      <c r="E7" s="244"/>
      <c r="F7" s="245"/>
    </row>
    <row r="8" spans="1:6">
      <c r="A8" s="242">
        <v>7</v>
      </c>
      <c r="B8" s="243">
        <v>39453</v>
      </c>
      <c r="C8" s="244" t="s">
        <v>14</v>
      </c>
      <c r="D8" s="245" t="s">
        <v>253</v>
      </c>
    </row>
    <row r="9" spans="1:6">
      <c r="A9" s="242">
        <v>10</v>
      </c>
      <c r="B9" s="243">
        <v>39458</v>
      </c>
      <c r="C9" s="244" t="s">
        <v>24</v>
      </c>
      <c r="D9" s="245" t="s">
        <v>254</v>
      </c>
    </row>
    <row r="10" spans="1:6">
      <c r="A10" s="242">
        <v>11</v>
      </c>
      <c r="B10" s="243">
        <v>39459</v>
      </c>
      <c r="C10" s="244" t="s">
        <v>20</v>
      </c>
      <c r="D10" s="245" t="s">
        <v>255</v>
      </c>
    </row>
    <row r="11" spans="1:6">
      <c r="A11" s="242">
        <v>12</v>
      </c>
      <c r="B11" s="243">
        <v>39460</v>
      </c>
      <c r="C11" s="244" t="s">
        <v>26</v>
      </c>
      <c r="D11" s="245" t="s">
        <v>256</v>
      </c>
    </row>
    <row r="12" spans="1:6">
      <c r="A12" s="242">
        <v>13</v>
      </c>
      <c r="B12" s="243">
        <v>39461</v>
      </c>
      <c r="C12" s="244" t="s">
        <v>257</v>
      </c>
      <c r="D12" s="245" t="s">
        <v>258</v>
      </c>
    </row>
    <row r="13" spans="1:6">
      <c r="A13" s="242">
        <v>17</v>
      </c>
      <c r="B13" s="243">
        <v>39465</v>
      </c>
      <c r="C13" s="244" t="s">
        <v>259</v>
      </c>
      <c r="D13" s="245" t="s">
        <v>260</v>
      </c>
    </row>
    <row r="14" spans="1:6">
      <c r="A14" s="242">
        <v>18</v>
      </c>
      <c r="B14" s="243">
        <v>39466</v>
      </c>
      <c r="C14" s="244" t="s">
        <v>261</v>
      </c>
      <c r="D14" s="245" t="s">
        <v>262</v>
      </c>
    </row>
    <row r="15" spans="1:6">
      <c r="A15" s="242">
        <v>19</v>
      </c>
      <c r="B15" s="243">
        <v>39467</v>
      </c>
      <c r="C15" s="244" t="s">
        <v>263</v>
      </c>
      <c r="D15" s="245" t="s">
        <v>264</v>
      </c>
    </row>
    <row r="16" spans="1:6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</sheetData>
  <mergeCells count="1">
    <mergeCell ref="A1:D1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2:C28"/>
  <sheetViews>
    <sheetView zoomScale="160" zoomScaleNormal="160" workbookViewId="0">
      <selection activeCell="C1" sqref="C1:C1048576"/>
    </sheetView>
  </sheetViews>
  <sheetFormatPr baseColWidth="10" defaultColWidth="8.7109375" defaultRowHeight="14"/>
  <cols>
    <col min="1" max="1" width="11.140625" style="145" customWidth="1"/>
    <col min="3" max="3" width="11.140625" style="145" customWidth="1"/>
  </cols>
  <sheetData>
    <row r="2" spans="1:3">
      <c r="C2" s="406" t="s">
        <v>320</v>
      </c>
    </row>
    <row r="3" spans="1:3">
      <c r="C3" s="406" t="s">
        <v>330</v>
      </c>
    </row>
    <row r="4" spans="1:3">
      <c r="C4" s="406" t="s">
        <v>332</v>
      </c>
    </row>
    <row r="5" spans="1:3" ht="15" thickBot="1">
      <c r="A5" s="144" t="s">
        <v>320</v>
      </c>
      <c r="C5" s="144" t="s">
        <v>333</v>
      </c>
    </row>
    <row r="6" spans="1:3">
      <c r="A6" s="146" t="s">
        <v>330</v>
      </c>
      <c r="C6" s="146" t="s">
        <v>334</v>
      </c>
    </row>
    <row r="7" spans="1:3">
      <c r="A7" s="149" t="s">
        <v>332</v>
      </c>
      <c r="C7" s="149" t="s">
        <v>336</v>
      </c>
    </row>
    <row r="8" spans="1:3">
      <c r="A8" s="149" t="s">
        <v>333</v>
      </c>
      <c r="C8" s="149" t="s">
        <v>338</v>
      </c>
    </row>
    <row r="9" spans="1:3">
      <c r="A9" s="149" t="s">
        <v>334</v>
      </c>
      <c r="C9" s="149" t="s">
        <v>340</v>
      </c>
    </row>
    <row r="10" spans="1:3">
      <c r="A10" s="149" t="s">
        <v>336</v>
      </c>
      <c r="C10"/>
    </row>
    <row r="11" spans="1:3">
      <c r="A11" s="149" t="s">
        <v>338</v>
      </c>
      <c r="C11"/>
    </row>
    <row r="12" spans="1:3">
      <c r="A12" s="149" t="s">
        <v>340</v>
      </c>
      <c r="C12"/>
    </row>
    <row r="13" spans="1:3">
      <c r="A13"/>
      <c r="C13"/>
    </row>
    <row r="14" spans="1:3">
      <c r="A14"/>
      <c r="C14"/>
    </row>
    <row r="15" spans="1:3">
      <c r="A15"/>
      <c r="C15"/>
    </row>
    <row r="16" spans="1:3">
      <c r="A16"/>
      <c r="C16"/>
    </row>
    <row r="17" spans="1:3">
      <c r="A17"/>
      <c r="C17"/>
    </row>
    <row r="18" spans="1:3">
      <c r="A18"/>
      <c r="C18"/>
    </row>
    <row r="19" spans="1:3">
      <c r="A19"/>
      <c r="C19"/>
    </row>
    <row r="20" spans="1:3">
      <c r="A20"/>
      <c r="C20"/>
    </row>
    <row r="21" spans="1:3">
      <c r="A21"/>
      <c r="C21"/>
    </row>
    <row r="22" spans="1:3">
      <c r="A22"/>
      <c r="C22"/>
    </row>
    <row r="23" spans="1:3">
      <c r="A23"/>
      <c r="C23"/>
    </row>
    <row r="24" spans="1:3">
      <c r="A24"/>
      <c r="C24"/>
    </row>
    <row r="25" spans="1:3">
      <c r="A25"/>
      <c r="C25"/>
    </row>
    <row r="26" spans="1:3">
      <c r="A26"/>
      <c r="C26"/>
    </row>
    <row r="27" spans="1:3">
      <c r="A27"/>
      <c r="C27"/>
    </row>
    <row r="28" spans="1:3">
      <c r="A28"/>
      <c r="C28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E3B2-2891-E341-9DA8-54BC5EA78BC9}">
  <sheetPr>
    <tabColor theme="7"/>
  </sheetPr>
  <dimension ref="A1:F16"/>
  <sheetViews>
    <sheetView workbookViewId="0">
      <selection activeCell="A3" sqref="A3:F16"/>
    </sheetView>
  </sheetViews>
  <sheetFormatPr baseColWidth="10" defaultRowHeight="14"/>
  <cols>
    <col min="1" max="1" width="13.28515625" bestFit="1" customWidth="1"/>
    <col min="2" max="2" width="9.5703125" bestFit="1" customWidth="1"/>
    <col min="3" max="4" width="12.7109375" bestFit="1" customWidth="1"/>
    <col min="5" max="5" width="14.42578125" bestFit="1" customWidth="1"/>
    <col min="6" max="6" width="12.7109375" bestFit="1" customWidth="1"/>
    <col min="7" max="7" width="14.42578125" bestFit="1" customWidth="1"/>
    <col min="8" max="9" width="12.7109375" bestFit="1" customWidth="1"/>
    <col min="10" max="10" width="14.42578125" bestFit="1" customWidth="1"/>
    <col min="11" max="12" width="12.7109375" bestFit="1" customWidth="1"/>
    <col min="13" max="13" width="14.42578125" bestFit="1" customWidth="1"/>
    <col min="14" max="15" width="12.7109375" bestFit="1" customWidth="1"/>
    <col min="16" max="16" width="14.42578125" bestFit="1" customWidth="1"/>
    <col min="17" max="18" width="12.7109375" bestFit="1" customWidth="1"/>
    <col min="19" max="19" width="14.42578125" bestFit="1" customWidth="1"/>
    <col min="20" max="21" width="12.7109375" bestFit="1" customWidth="1"/>
    <col min="22" max="22" width="14.42578125" bestFit="1" customWidth="1"/>
    <col min="23" max="24" width="12.7109375" bestFit="1" customWidth="1"/>
    <col min="25" max="25" width="14.42578125" bestFit="1" customWidth="1"/>
    <col min="26" max="27" width="12.7109375" bestFit="1" customWidth="1"/>
    <col min="28" max="28" width="14.42578125" bestFit="1" customWidth="1"/>
    <col min="29" max="30" width="12.7109375" bestFit="1" customWidth="1"/>
    <col min="31" max="31" width="14.42578125" bestFit="1" customWidth="1"/>
    <col min="32" max="33" width="12.7109375" bestFit="1" customWidth="1"/>
    <col min="34" max="34" width="14.42578125" bestFit="1" customWidth="1"/>
    <col min="35" max="36" width="12.7109375" bestFit="1" customWidth="1"/>
    <col min="37" max="37" width="14.42578125" bestFit="1" customWidth="1"/>
    <col min="38" max="39" width="12.7109375" bestFit="1" customWidth="1"/>
    <col min="40" max="40" width="14.42578125" bestFit="1" customWidth="1"/>
    <col min="41" max="42" width="12.7109375" bestFit="1" customWidth="1"/>
    <col min="43" max="43" width="14.42578125" bestFit="1" customWidth="1"/>
    <col min="44" max="45" width="18.85546875" bestFit="1" customWidth="1"/>
    <col min="46" max="46" width="20.5703125" bestFit="1" customWidth="1"/>
    <col min="47" max="47" width="24.85546875" bestFit="1" customWidth="1"/>
    <col min="48" max="48" width="13.140625" bestFit="1" customWidth="1"/>
    <col min="49" max="49" width="12.7109375" bestFit="1" customWidth="1"/>
    <col min="50" max="51" width="24.85546875" bestFit="1" customWidth="1"/>
    <col min="52" max="52" width="13.140625" bestFit="1" customWidth="1"/>
    <col min="53" max="53" width="12.7109375" bestFit="1" customWidth="1"/>
    <col min="54" max="55" width="24.85546875" bestFit="1" customWidth="1"/>
    <col min="56" max="57" width="18.85546875" bestFit="1" customWidth="1"/>
  </cols>
  <sheetData>
    <row r="1" spans="1:6">
      <c r="A1" s="407" t="s">
        <v>1028</v>
      </c>
      <c r="B1" t="s">
        <v>1029</v>
      </c>
    </row>
    <row r="3" spans="1:6">
      <c r="A3" s="407" t="s">
        <v>1030</v>
      </c>
      <c r="B3" s="407" t="s">
        <v>1011</v>
      </c>
      <c r="C3" t="s">
        <v>1025</v>
      </c>
      <c r="D3" t="s">
        <v>1019</v>
      </c>
      <c r="E3" t="s">
        <v>1026</v>
      </c>
      <c r="F3" t="s">
        <v>1027</v>
      </c>
    </row>
    <row r="4" spans="1:6">
      <c r="A4" t="s">
        <v>1020</v>
      </c>
      <c r="B4" t="s">
        <v>1012</v>
      </c>
      <c r="C4" s="299">
        <v>700000</v>
      </c>
      <c r="D4" s="299">
        <v>70000</v>
      </c>
      <c r="E4" s="299">
        <v>1890000</v>
      </c>
      <c r="F4" s="299">
        <v>-1190000</v>
      </c>
    </row>
    <row r="5" spans="1:6">
      <c r="A5" t="s">
        <v>1021</v>
      </c>
      <c r="B5" t="s">
        <v>1014</v>
      </c>
      <c r="C5" s="299">
        <v>3000000</v>
      </c>
      <c r="D5" s="299">
        <v>300000</v>
      </c>
      <c r="E5" s="299">
        <v>10800000</v>
      </c>
      <c r="F5" s="299">
        <v>-3900000</v>
      </c>
    </row>
    <row r="6" spans="1:6">
      <c r="B6" t="s">
        <v>1015</v>
      </c>
      <c r="C6" s="299">
        <v>3200000</v>
      </c>
      <c r="D6" s="299">
        <v>320000</v>
      </c>
      <c r="E6" s="299">
        <v>19200000</v>
      </c>
      <c r="F6" s="299">
        <v>-4000000</v>
      </c>
    </row>
    <row r="7" spans="1:6">
      <c r="A7" t="s">
        <v>1022</v>
      </c>
      <c r="B7" t="s">
        <v>1018</v>
      </c>
      <c r="C7" s="299">
        <v>340000</v>
      </c>
      <c r="D7" s="299">
        <v>34000</v>
      </c>
      <c r="E7" s="299">
        <v>1938000</v>
      </c>
      <c r="F7" s="299">
        <v>-1598000</v>
      </c>
    </row>
    <row r="8" spans="1:6">
      <c r="B8" t="s">
        <v>1013</v>
      </c>
      <c r="C8" s="299">
        <v>500000</v>
      </c>
      <c r="D8" s="299">
        <v>50000</v>
      </c>
      <c r="E8" s="299">
        <v>1221428.5714285714</v>
      </c>
      <c r="F8" s="299">
        <v>-721400</v>
      </c>
    </row>
    <row r="9" spans="1:6">
      <c r="B9" t="s">
        <v>1014</v>
      </c>
      <c r="C9" s="299">
        <v>3600000</v>
      </c>
      <c r="D9" s="299">
        <v>360000</v>
      </c>
      <c r="E9" s="299">
        <v>12528000</v>
      </c>
      <c r="F9" s="299">
        <v>-2976000</v>
      </c>
    </row>
    <row r="10" spans="1:6">
      <c r="B10" t="s">
        <v>1016</v>
      </c>
      <c r="C10" s="299">
        <v>400000</v>
      </c>
      <c r="D10" s="299">
        <v>40000</v>
      </c>
      <c r="E10" s="299">
        <v>1368000</v>
      </c>
      <c r="F10" s="299">
        <v>-968000</v>
      </c>
    </row>
    <row r="11" spans="1:6">
      <c r="B11" t="s">
        <v>1017</v>
      </c>
      <c r="C11" s="299">
        <v>700000</v>
      </c>
      <c r="D11" s="299">
        <v>70000</v>
      </c>
      <c r="E11" s="299">
        <v>4095000</v>
      </c>
      <c r="F11" s="299">
        <v>-1697500</v>
      </c>
    </row>
    <row r="12" spans="1:6">
      <c r="A12" t="s">
        <v>1023</v>
      </c>
      <c r="B12" t="s">
        <v>1018</v>
      </c>
      <c r="C12" s="299">
        <v>340000</v>
      </c>
      <c r="D12" s="299">
        <v>34000</v>
      </c>
      <c r="E12" s="299">
        <v>1836000</v>
      </c>
      <c r="F12" s="299">
        <v>-1496000</v>
      </c>
    </row>
    <row r="13" spans="1:6">
      <c r="B13" t="s">
        <v>1013</v>
      </c>
      <c r="C13" s="299">
        <v>1200000</v>
      </c>
      <c r="D13" s="299">
        <v>120000</v>
      </c>
      <c r="E13" s="299">
        <v>2931428.5714285714</v>
      </c>
      <c r="F13" s="299">
        <v>-865700</v>
      </c>
    </row>
    <row r="14" spans="1:6">
      <c r="B14" t="s">
        <v>1014</v>
      </c>
      <c r="C14" s="299">
        <v>2400000</v>
      </c>
      <c r="D14" s="299">
        <v>240000</v>
      </c>
      <c r="E14" s="299">
        <v>7992000</v>
      </c>
      <c r="F14" s="299">
        <v>-2796000</v>
      </c>
    </row>
    <row r="15" spans="1:6">
      <c r="B15" t="s">
        <v>1016</v>
      </c>
      <c r="C15" s="299">
        <v>400000</v>
      </c>
      <c r="D15" s="299">
        <v>40000</v>
      </c>
      <c r="E15" s="299">
        <v>1368000</v>
      </c>
      <c r="F15" s="299">
        <v>-968000</v>
      </c>
    </row>
    <row r="16" spans="1:6">
      <c r="A16" t="s">
        <v>1024</v>
      </c>
      <c r="B16" t="s">
        <v>1017</v>
      </c>
      <c r="C16" s="299">
        <v>700000</v>
      </c>
      <c r="D16" s="299">
        <v>70000</v>
      </c>
      <c r="E16" s="299">
        <v>3780000</v>
      </c>
      <c r="F16" s="299">
        <v>-1540000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숫자_문자구분</vt:lpstr>
      <vt:lpstr>자동채움</vt:lpstr>
      <vt:lpstr>빈셀삭제</vt:lpstr>
      <vt:lpstr>바꾸기-1</vt:lpstr>
      <vt:lpstr>선택_연결붙이기1</vt:lpstr>
      <vt:lpstr>확인란</vt:lpstr>
      <vt:lpstr>중복레코드</vt:lpstr>
      <vt:lpstr>Sheet1</vt:lpstr>
      <vt:lpstr>Sheet3</vt:lpstr>
      <vt:lpstr>Sheet4</vt:lpstr>
      <vt:lpstr>데이터베이스</vt:lpstr>
      <vt:lpstr>셀서식</vt:lpstr>
      <vt:lpstr>바꾸기</vt:lpstr>
      <vt:lpstr>유효성검사</vt:lpstr>
      <vt:lpstr>식권만들기</vt:lpstr>
      <vt:lpstr>상대절대개념</vt:lpstr>
      <vt:lpstr>241</vt:lpstr>
      <vt:lpstr>텍스트함수</vt:lpstr>
      <vt:lpstr>316찾기참조(2)</vt:lpstr>
      <vt:lpstr>찾기참조(2)</vt:lpstr>
      <vt:lpstr>313IFERROR</vt:lpstr>
      <vt:lpstr>VLOOKUP</vt:lpstr>
      <vt:lpstr>218구매요청서</vt:lpstr>
      <vt:lpstr>if최종</vt:lpstr>
      <vt:lpstr>피벗2</vt:lpstr>
      <vt:lpstr>매출실적</vt:lpstr>
      <vt:lpstr>페이지레이아웃_인쇄제목2</vt:lpstr>
      <vt:lpstr>페이지레이아웃_나누기3</vt:lpstr>
      <vt:lpstr>통합</vt:lpstr>
      <vt:lpstr>분류별통합</vt:lpstr>
      <vt:lpstr>412외부데이터가공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Microsoft Office User</cp:lastModifiedBy>
  <cp:lastPrinted>2013-01-21T12:26:51Z</cp:lastPrinted>
  <dcterms:created xsi:type="dcterms:W3CDTF">2011-08-31T12:41:58Z</dcterms:created>
  <dcterms:modified xsi:type="dcterms:W3CDTF">2021-05-06T02:41:31Z</dcterms:modified>
</cp:coreProperties>
</file>