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4.xml" ContentType="application/vnd.openxmlformats-officedocument.spreadsheetml.comment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uler\Documents\GitHub\time series\"/>
    </mc:Choice>
  </mc:AlternateContent>
  <bookViews>
    <workbookView xWindow="0" yWindow="0" windowWidth="23040" windowHeight="9048" tabRatio="717" activeTab="4"/>
  </bookViews>
  <sheets>
    <sheet name="Est. Média Móvel" sheetId="1" r:id="rId1"/>
    <sheet name="Gráf. MM" sheetId="3" r:id="rId2"/>
    <sheet name="Est. Suav. Exp." sheetId="5" r:id="rId3"/>
    <sheet name="Graf. SE" sheetId="6" r:id="rId4"/>
    <sheet name="Suav. Exp. Holt" sheetId="7" r:id="rId5"/>
    <sheet name="Graf. Holt" sheetId="8" r:id="rId6"/>
    <sheet name="SerieSazonal" sheetId="9" r:id="rId7"/>
    <sheet name="Gráf. Sazonal" sheetId="10" r:id="rId8"/>
    <sheet name="IPCA" sheetId="11" r:id="rId9"/>
    <sheet name="Graf. IPCA" sheetId="12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1" l="1"/>
  <c r="C5" i="11"/>
  <c r="E5" i="11" s="1"/>
  <c r="C6" i="11" l="1"/>
  <c r="E6" i="11" s="1"/>
  <c r="D6" i="11" l="1"/>
  <c r="C7" i="11" s="1"/>
  <c r="E7" i="11" s="1"/>
  <c r="D7" i="11" l="1"/>
  <c r="C8" i="11" s="1"/>
  <c r="D8" i="11" s="1"/>
  <c r="E8" i="11" l="1"/>
  <c r="C9" i="11"/>
  <c r="E9" i="11" s="1"/>
  <c r="D9" i="11" l="1"/>
  <c r="C10" i="11" s="1"/>
  <c r="E10" i="11" s="1"/>
  <c r="G10" i="7"/>
  <c r="G9" i="7"/>
  <c r="D10" i="11" l="1"/>
  <c r="C11" i="11" s="1"/>
  <c r="E11" i="11" s="1"/>
  <c r="F3" i="7"/>
  <c r="D11" i="11" l="1"/>
  <c r="C12" i="11" s="1"/>
  <c r="E12" i="11" s="1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4" i="9"/>
  <c r="H6" i="9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5" i="9"/>
  <c r="C3" i="5"/>
  <c r="G5" i="9"/>
  <c r="G6" i="9"/>
  <c r="G7" i="9"/>
  <c r="G8" i="9"/>
  <c r="G9" i="9"/>
  <c r="G10" i="9"/>
  <c r="G11" i="9"/>
  <c r="G12" i="9"/>
  <c r="G13" i="9"/>
  <c r="G14" i="9"/>
  <c r="G15" i="9"/>
  <c r="G4" i="9"/>
  <c r="F9" i="9"/>
  <c r="F10" i="9"/>
  <c r="F11" i="9"/>
  <c r="F12" i="9"/>
  <c r="F16" i="9" s="1"/>
  <c r="F13" i="9"/>
  <c r="F14" i="9"/>
  <c r="F15" i="9"/>
  <c r="F17" i="9"/>
  <c r="F18" i="9"/>
  <c r="F19" i="9"/>
  <c r="F8" i="9"/>
  <c r="F5" i="9"/>
  <c r="F6" i="9"/>
  <c r="F7" i="9"/>
  <c r="F4" i="9"/>
  <c r="C25" i="9"/>
  <c r="D25" i="9" s="1"/>
  <c r="C26" i="9"/>
  <c r="D26" i="9" s="1"/>
  <c r="C27" i="9"/>
  <c r="D27" i="9" s="1"/>
  <c r="C24" i="9"/>
  <c r="D24" i="9" s="1"/>
  <c r="E20" i="9"/>
  <c r="H16" i="5"/>
  <c r="I16" i="5"/>
  <c r="J16" i="5"/>
  <c r="G16" i="5"/>
  <c r="G4" i="5"/>
  <c r="H4" i="5"/>
  <c r="I4" i="5"/>
  <c r="J4" i="5"/>
  <c r="G5" i="5"/>
  <c r="H5" i="5"/>
  <c r="I5" i="5"/>
  <c r="J5" i="5"/>
  <c r="G6" i="5"/>
  <c r="H6" i="5"/>
  <c r="I6" i="5"/>
  <c r="J6" i="5"/>
  <c r="G7" i="5"/>
  <c r="H7" i="5"/>
  <c r="I7" i="5"/>
  <c r="J7" i="5"/>
  <c r="G8" i="5"/>
  <c r="H8" i="5"/>
  <c r="I8" i="5"/>
  <c r="J8" i="5"/>
  <c r="G9" i="5"/>
  <c r="H9" i="5"/>
  <c r="I9" i="5"/>
  <c r="J9" i="5"/>
  <c r="G10" i="5"/>
  <c r="H10" i="5"/>
  <c r="I10" i="5"/>
  <c r="J10" i="5"/>
  <c r="G11" i="5"/>
  <c r="H11" i="5"/>
  <c r="I11" i="5"/>
  <c r="J11" i="5"/>
  <c r="G12" i="5"/>
  <c r="H12" i="5"/>
  <c r="I12" i="5"/>
  <c r="J12" i="5"/>
  <c r="G13" i="5"/>
  <c r="H13" i="5"/>
  <c r="I13" i="5"/>
  <c r="J13" i="5"/>
  <c r="G14" i="5"/>
  <c r="H14" i="5"/>
  <c r="I14" i="5"/>
  <c r="J14" i="5"/>
  <c r="G15" i="5"/>
  <c r="H15" i="5"/>
  <c r="I15" i="5"/>
  <c r="J15" i="5"/>
  <c r="H3" i="5"/>
  <c r="I3" i="5"/>
  <c r="J3" i="5"/>
  <c r="G3" i="5"/>
  <c r="J15" i="1"/>
  <c r="G15" i="1"/>
  <c r="H15" i="1"/>
  <c r="I15" i="1"/>
  <c r="J8" i="1"/>
  <c r="J9" i="1"/>
  <c r="J10" i="1"/>
  <c r="J11" i="1"/>
  <c r="J12" i="1"/>
  <c r="J13" i="1"/>
  <c r="I5" i="1"/>
  <c r="I6" i="1"/>
  <c r="I7" i="1"/>
  <c r="I8" i="1"/>
  <c r="I9" i="1"/>
  <c r="I10" i="1"/>
  <c r="I11" i="1"/>
  <c r="I12" i="1"/>
  <c r="I13" i="1"/>
  <c r="H4" i="1"/>
  <c r="H5" i="1"/>
  <c r="H6" i="1"/>
  <c r="H7" i="1"/>
  <c r="H8" i="1"/>
  <c r="H9" i="1"/>
  <c r="H10" i="1"/>
  <c r="H11" i="1"/>
  <c r="H12" i="1"/>
  <c r="H13" i="1"/>
  <c r="G4" i="1"/>
  <c r="G5" i="1"/>
  <c r="G6" i="1"/>
  <c r="G7" i="1"/>
  <c r="G8" i="1"/>
  <c r="G9" i="1"/>
  <c r="G10" i="1"/>
  <c r="G11" i="1"/>
  <c r="G12" i="1"/>
  <c r="G13" i="1"/>
  <c r="G3" i="1"/>
  <c r="I15" i="7"/>
  <c r="I10" i="7"/>
  <c r="I11" i="7"/>
  <c r="I9" i="7"/>
  <c r="G11" i="7"/>
  <c r="F17" i="7"/>
  <c r="F16" i="7"/>
  <c r="F15" i="7"/>
  <c r="F5" i="7"/>
  <c r="F6" i="7"/>
  <c r="F7" i="7"/>
  <c r="F8" i="7"/>
  <c r="F9" i="7"/>
  <c r="F10" i="7"/>
  <c r="F11" i="7"/>
  <c r="F12" i="7"/>
  <c r="F13" i="7"/>
  <c r="F14" i="7"/>
  <c r="F4" i="7"/>
  <c r="E5" i="7"/>
  <c r="E4" i="7"/>
  <c r="D5" i="7" s="1"/>
  <c r="D4" i="7"/>
  <c r="E3" i="7"/>
  <c r="E4" i="5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F4" i="5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D4" i="5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F3" i="5"/>
  <c r="E3" i="5"/>
  <c r="D3" i="5"/>
  <c r="F9" i="1"/>
  <c r="F10" i="1"/>
  <c r="F11" i="1"/>
  <c r="F12" i="1"/>
  <c r="F13" i="1"/>
  <c r="F14" i="1"/>
  <c r="F8" i="1"/>
  <c r="E6" i="1"/>
  <c r="E7" i="1"/>
  <c r="E8" i="1"/>
  <c r="E9" i="1"/>
  <c r="E10" i="1"/>
  <c r="E11" i="1"/>
  <c r="E12" i="1"/>
  <c r="E13" i="1"/>
  <c r="E14" i="1"/>
  <c r="E5" i="1"/>
  <c r="D4" i="1"/>
  <c r="D5" i="1"/>
  <c r="D6" i="1"/>
  <c r="D7" i="1"/>
  <c r="D8" i="1"/>
  <c r="D9" i="1"/>
  <c r="D10" i="1"/>
  <c r="D11" i="1"/>
  <c r="D12" i="1"/>
  <c r="D13" i="1"/>
  <c r="D14" i="1"/>
  <c r="D12" i="11" l="1"/>
  <c r="C13" i="11" s="1"/>
  <c r="D6" i="7"/>
  <c r="D13" i="11" l="1"/>
  <c r="C14" i="11" s="1"/>
  <c r="E13" i="11"/>
  <c r="E6" i="7"/>
  <c r="D7" i="7" s="1"/>
  <c r="D14" i="11" l="1"/>
  <c r="C15" i="11" s="1"/>
  <c r="E15" i="11" s="1"/>
  <c r="E14" i="11"/>
  <c r="E7" i="7"/>
  <c r="D8" i="7" s="1"/>
  <c r="D15" i="11" l="1"/>
  <c r="C16" i="11" s="1"/>
  <c r="D16" i="11" s="1"/>
  <c r="C17" i="11" s="1"/>
  <c r="E8" i="7"/>
  <c r="D9" i="7" s="1"/>
  <c r="E16" i="11" l="1"/>
  <c r="E17" i="11"/>
  <c r="D17" i="11"/>
  <c r="C18" i="11" s="1"/>
  <c r="E9" i="7"/>
  <c r="D10" i="7" s="1"/>
  <c r="E18" i="11" l="1"/>
  <c r="D18" i="11"/>
  <c r="C19" i="11" s="1"/>
  <c r="E10" i="7"/>
  <c r="D11" i="7" s="1"/>
  <c r="E19" i="11" l="1"/>
  <c r="D19" i="11"/>
  <c r="C20" i="11" s="1"/>
  <c r="E11" i="7"/>
  <c r="D12" i="7" s="1"/>
  <c r="E20" i="11" l="1"/>
  <c r="D20" i="11"/>
  <c r="C21" i="11" s="1"/>
  <c r="E12" i="7"/>
  <c r="D13" i="7" s="1"/>
  <c r="E21" i="11" l="1"/>
  <c r="D21" i="11"/>
  <c r="C22" i="11" s="1"/>
  <c r="D14" i="7"/>
  <c r="E13" i="7"/>
  <c r="E22" i="11" l="1"/>
  <c r="D22" i="11"/>
  <c r="C23" i="11" s="1"/>
  <c r="E14" i="7"/>
  <c r="E23" i="11" l="1"/>
  <c r="D23" i="11"/>
  <c r="C24" i="11" s="1"/>
  <c r="E24" i="11" l="1"/>
  <c r="D24" i="11"/>
  <c r="C25" i="11" s="1"/>
  <c r="E25" i="11" l="1"/>
  <c r="D25" i="11"/>
  <c r="C26" i="11" s="1"/>
  <c r="E26" i="11" l="1"/>
  <c r="D26" i="11"/>
  <c r="C27" i="11" s="1"/>
  <c r="E27" i="11" l="1"/>
  <c r="D27" i="11"/>
  <c r="C28" i="11" s="1"/>
  <c r="E28" i="11" l="1"/>
  <c r="D28" i="11"/>
  <c r="C29" i="11" s="1"/>
  <c r="E29" i="11" l="1"/>
  <c r="D29" i="11"/>
  <c r="C30" i="11" s="1"/>
  <c r="E30" i="11" l="1"/>
  <c r="D30" i="11"/>
  <c r="C31" i="11" s="1"/>
  <c r="E31" i="11" l="1"/>
  <c r="D31" i="11"/>
  <c r="C32" i="11" s="1"/>
  <c r="E32" i="11" l="1"/>
  <c r="D32" i="11"/>
  <c r="C33" i="11" s="1"/>
  <c r="E33" i="11" l="1"/>
  <c r="D33" i="11"/>
  <c r="C34" i="11" s="1"/>
  <c r="E34" i="11" l="1"/>
  <c r="D34" i="11"/>
  <c r="C35" i="11" s="1"/>
  <c r="E35" i="11" l="1"/>
  <c r="D35" i="11"/>
  <c r="C36" i="11" s="1"/>
  <c r="E36" i="11" l="1"/>
  <c r="D36" i="11"/>
  <c r="C37" i="11" s="1"/>
  <c r="E37" i="11" l="1"/>
  <c r="D37" i="11"/>
  <c r="C38" i="11" s="1"/>
  <c r="E38" i="11" l="1"/>
  <c r="D38" i="11"/>
  <c r="C39" i="11" s="1"/>
  <c r="E39" i="11" l="1"/>
  <c r="D39" i="11"/>
  <c r="C40" i="11" s="1"/>
  <c r="E40" i="11" l="1"/>
  <c r="D40" i="11"/>
  <c r="C41" i="11" s="1"/>
  <c r="E41" i="11" l="1"/>
  <c r="D41" i="11"/>
  <c r="C42" i="11" s="1"/>
  <c r="E42" i="11" l="1"/>
  <c r="D42" i="11"/>
  <c r="C43" i="11" s="1"/>
  <c r="E43" i="11" l="1"/>
  <c r="D43" i="11"/>
  <c r="C44" i="11" s="1"/>
  <c r="E44" i="11" l="1"/>
  <c r="D44" i="11"/>
  <c r="C45" i="11" s="1"/>
  <c r="E45" i="11" l="1"/>
  <c r="D45" i="11"/>
  <c r="C46" i="11" s="1"/>
  <c r="E46" i="11" l="1"/>
  <c r="D46" i="11"/>
  <c r="C47" i="11" s="1"/>
  <c r="E47" i="11" l="1"/>
  <c r="D47" i="11"/>
  <c r="C48" i="11" s="1"/>
  <c r="E48" i="11" l="1"/>
  <c r="D48" i="11"/>
  <c r="C49" i="11" s="1"/>
  <c r="E49" i="11" l="1"/>
  <c r="D49" i="11"/>
  <c r="C50" i="11" s="1"/>
  <c r="E50" i="11" l="1"/>
  <c r="D50" i="11"/>
  <c r="C51" i="11" s="1"/>
  <c r="E51" i="11" l="1"/>
  <c r="D51" i="11"/>
  <c r="C52" i="11" s="1"/>
  <c r="E52" i="11" l="1"/>
  <c r="D52" i="11"/>
  <c r="C53" i="11" s="1"/>
  <c r="E53" i="11" l="1"/>
  <c r="D53" i="11"/>
  <c r="C54" i="11" s="1"/>
  <c r="E54" i="11" l="1"/>
  <c r="D54" i="11"/>
  <c r="C55" i="11" s="1"/>
  <c r="E55" i="11" l="1"/>
  <c r="D55" i="11"/>
  <c r="C56" i="11" s="1"/>
  <c r="E56" i="11" l="1"/>
  <c r="D56" i="11"/>
  <c r="C57" i="11" s="1"/>
  <c r="E57" i="11" l="1"/>
  <c r="D57" i="11"/>
  <c r="C58" i="11" s="1"/>
  <c r="E58" i="11" l="1"/>
  <c r="D58" i="11"/>
  <c r="C59" i="11" s="1"/>
  <c r="E59" i="11" l="1"/>
  <c r="D59" i="11"/>
  <c r="C60" i="11" s="1"/>
  <c r="E60" i="11" l="1"/>
  <c r="D60" i="11"/>
  <c r="C61" i="11" s="1"/>
  <c r="E61" i="11" l="1"/>
  <c r="D61" i="11"/>
  <c r="C62" i="11" s="1"/>
  <c r="E62" i="11" l="1"/>
  <c r="D62" i="11"/>
  <c r="C63" i="11" s="1"/>
  <c r="E63" i="11" l="1"/>
  <c r="D63" i="11"/>
  <c r="C64" i="11" s="1"/>
  <c r="E64" i="11" l="1"/>
  <c r="D64" i="11"/>
  <c r="C65" i="11" s="1"/>
  <c r="E65" i="11" l="1"/>
  <c r="D65" i="11"/>
  <c r="C66" i="11" s="1"/>
  <c r="E66" i="11" l="1"/>
  <c r="D66" i="11"/>
  <c r="C67" i="11" s="1"/>
  <c r="E67" i="11" l="1"/>
  <c r="D67" i="11"/>
  <c r="C68" i="11" s="1"/>
  <c r="E68" i="11" l="1"/>
  <c r="D68" i="11"/>
  <c r="C69" i="11" s="1"/>
  <c r="E69" i="11" l="1"/>
  <c r="D69" i="11"/>
  <c r="C70" i="11" s="1"/>
  <c r="E70" i="11" l="1"/>
  <c r="D70" i="11"/>
  <c r="C71" i="11" s="1"/>
  <c r="E71" i="11" l="1"/>
  <c r="D71" i="11"/>
  <c r="C72" i="11" s="1"/>
  <c r="E72" i="11" l="1"/>
  <c r="D72" i="11"/>
  <c r="C73" i="11" s="1"/>
  <c r="E73" i="11" l="1"/>
  <c r="D73" i="11"/>
  <c r="C74" i="11" s="1"/>
  <c r="E74" i="11" l="1"/>
  <c r="D74" i="11"/>
  <c r="C75" i="11" s="1"/>
  <c r="E75" i="11" l="1"/>
  <c r="D75" i="11"/>
  <c r="C76" i="11" s="1"/>
  <c r="E76" i="11" l="1"/>
  <c r="D76" i="11"/>
  <c r="C77" i="11" s="1"/>
  <c r="E77" i="11" l="1"/>
  <c r="D77" i="11"/>
  <c r="C78" i="11" s="1"/>
  <c r="E78" i="11" l="1"/>
  <c r="D78" i="11"/>
  <c r="C79" i="11" s="1"/>
  <c r="E79" i="11" l="1"/>
  <c r="D79" i="11"/>
  <c r="C80" i="11" s="1"/>
  <c r="E80" i="11" l="1"/>
  <c r="D80" i="11"/>
  <c r="C81" i="11" s="1"/>
  <c r="E81" i="11" l="1"/>
  <c r="D81" i="11"/>
  <c r="C82" i="11" s="1"/>
  <c r="E82" i="11" l="1"/>
  <c r="D82" i="11"/>
  <c r="C83" i="11" s="1"/>
  <c r="E83" i="11" l="1"/>
  <c r="D83" i="11"/>
  <c r="C84" i="11" s="1"/>
  <c r="E84" i="11" l="1"/>
  <c r="D84" i="11"/>
  <c r="C85" i="11" s="1"/>
  <c r="E85" i="11" l="1"/>
  <c r="D85" i="11"/>
  <c r="C86" i="11" s="1"/>
  <c r="E86" i="11" l="1"/>
  <c r="D86" i="11"/>
  <c r="C87" i="11" s="1"/>
  <c r="E87" i="11" l="1"/>
  <c r="D87" i="11"/>
  <c r="C88" i="11" s="1"/>
  <c r="E88" i="11" l="1"/>
  <c r="D88" i="11"/>
  <c r="C89" i="11" s="1"/>
  <c r="E89" i="11" l="1"/>
  <c r="D89" i="11"/>
  <c r="C90" i="11" s="1"/>
  <c r="E90" i="11" l="1"/>
  <c r="D90" i="11"/>
  <c r="C91" i="11" s="1"/>
  <c r="E91" i="11" l="1"/>
  <c r="D91" i="11"/>
  <c r="C92" i="11" s="1"/>
  <c r="E92" i="11" l="1"/>
  <c r="D92" i="11"/>
  <c r="C93" i="11" s="1"/>
  <c r="E93" i="11" l="1"/>
  <c r="D93" i="11"/>
  <c r="C94" i="11" s="1"/>
  <c r="E94" i="11" l="1"/>
  <c r="D94" i="11"/>
  <c r="C95" i="11" s="1"/>
  <c r="E95" i="11" l="1"/>
  <c r="D95" i="11"/>
  <c r="C96" i="11" s="1"/>
  <c r="E96" i="11" l="1"/>
  <c r="D96" i="11"/>
  <c r="C97" i="11" s="1"/>
  <c r="E97" i="11" l="1"/>
  <c r="D97" i="11"/>
  <c r="C98" i="11" s="1"/>
  <c r="E98" i="11" l="1"/>
  <c r="D98" i="11"/>
  <c r="C99" i="11" s="1"/>
  <c r="E99" i="11" l="1"/>
  <c r="D99" i="11"/>
  <c r="C100" i="11" s="1"/>
  <c r="E100" i="11" l="1"/>
  <c r="D100" i="11"/>
  <c r="C101" i="11" s="1"/>
  <c r="E101" i="11" l="1"/>
  <c r="D101" i="11"/>
  <c r="C102" i="11" s="1"/>
  <c r="E102" i="11" l="1"/>
  <c r="D102" i="11"/>
  <c r="C103" i="11" s="1"/>
  <c r="E103" i="11" l="1"/>
  <c r="D103" i="11"/>
  <c r="C104" i="11" s="1"/>
  <c r="E104" i="11" l="1"/>
  <c r="D104" i="11"/>
  <c r="C105" i="11" s="1"/>
  <c r="E105" i="11" l="1"/>
  <c r="D105" i="11"/>
  <c r="C106" i="11" s="1"/>
  <c r="E106" i="11" l="1"/>
  <c r="D106" i="11"/>
  <c r="C107" i="11" s="1"/>
  <c r="E107" i="11" l="1"/>
  <c r="D107" i="11"/>
  <c r="C108" i="11" s="1"/>
  <c r="E108" i="11" l="1"/>
  <c r="D108" i="11"/>
  <c r="C109" i="11" s="1"/>
  <c r="E109" i="11" l="1"/>
  <c r="D109" i="11"/>
  <c r="C110" i="11" s="1"/>
  <c r="E110" i="11" l="1"/>
  <c r="D110" i="11"/>
  <c r="C111" i="11" s="1"/>
  <c r="E111" i="11" l="1"/>
  <c r="D111" i="11"/>
  <c r="C112" i="11" s="1"/>
  <c r="E112" i="11" l="1"/>
  <c r="D112" i="11"/>
  <c r="C113" i="11" s="1"/>
  <c r="E113" i="11" l="1"/>
  <c r="D113" i="11"/>
  <c r="C114" i="11" s="1"/>
  <c r="E114" i="11" l="1"/>
  <c r="D114" i="11"/>
  <c r="C115" i="11" s="1"/>
  <c r="E115" i="11" l="1"/>
  <c r="D115" i="11"/>
  <c r="C116" i="11" s="1"/>
  <c r="E116" i="11" l="1"/>
  <c r="D116" i="11"/>
  <c r="C117" i="11" s="1"/>
  <c r="E117" i="11" l="1"/>
  <c r="D117" i="11"/>
  <c r="C118" i="11" s="1"/>
  <c r="E118" i="11" l="1"/>
  <c r="D118" i="11"/>
  <c r="C119" i="11" s="1"/>
  <c r="E119" i="11" l="1"/>
  <c r="D119" i="11"/>
  <c r="C120" i="11" s="1"/>
  <c r="E120" i="11" l="1"/>
  <c r="D120" i="11"/>
  <c r="C121" i="11" s="1"/>
  <c r="E121" i="11" l="1"/>
  <c r="D121" i="11"/>
  <c r="C122" i="11" s="1"/>
  <c r="E122" i="11" l="1"/>
  <c r="D122" i="11"/>
  <c r="C123" i="11" s="1"/>
  <c r="E123" i="11" l="1"/>
  <c r="D123" i="11"/>
  <c r="C124" i="11" s="1"/>
  <c r="E124" i="11" l="1"/>
  <c r="D124" i="11"/>
  <c r="C125" i="11" s="1"/>
  <c r="E125" i="11" l="1"/>
  <c r="D125" i="11"/>
  <c r="C126" i="11" s="1"/>
  <c r="E126" i="11" l="1"/>
  <c r="D126" i="11"/>
  <c r="C127" i="11" s="1"/>
  <c r="E127" i="11" l="1"/>
  <c r="D127" i="11"/>
  <c r="C128" i="11" s="1"/>
  <c r="E128" i="11" l="1"/>
  <c r="D128" i="11"/>
  <c r="C129" i="11" s="1"/>
  <c r="E129" i="11" l="1"/>
  <c r="D129" i="11"/>
  <c r="C130" i="11" s="1"/>
  <c r="E130" i="11" l="1"/>
  <c r="D130" i="11"/>
  <c r="C131" i="11" s="1"/>
  <c r="E131" i="11" l="1"/>
  <c r="D131" i="11"/>
  <c r="C132" i="11" s="1"/>
  <c r="E132" i="11" l="1"/>
  <c r="D132" i="11"/>
  <c r="C133" i="11" s="1"/>
  <c r="E133" i="11" l="1"/>
  <c r="D133" i="11"/>
  <c r="C134" i="11" s="1"/>
  <c r="E134" i="11" l="1"/>
  <c r="D134" i="11"/>
  <c r="C135" i="11" s="1"/>
  <c r="E135" i="11" l="1"/>
  <c r="D135" i="11"/>
  <c r="C136" i="11" s="1"/>
  <c r="E136" i="11" l="1"/>
  <c r="D136" i="11"/>
  <c r="C137" i="11" s="1"/>
  <c r="E137" i="11" l="1"/>
  <c r="D137" i="11"/>
  <c r="C138" i="11" s="1"/>
  <c r="E138" i="11" l="1"/>
  <c r="D138" i="11"/>
  <c r="C139" i="11" s="1"/>
  <c r="E139" i="11" l="1"/>
  <c r="D139" i="11"/>
  <c r="C140" i="11" s="1"/>
  <c r="E140" i="11" l="1"/>
  <c r="D140" i="11"/>
  <c r="C141" i="11" s="1"/>
  <c r="E141" i="11" l="1"/>
  <c r="D141" i="11"/>
  <c r="C142" i="11" s="1"/>
  <c r="E142" i="11" l="1"/>
  <c r="D142" i="11"/>
  <c r="C143" i="11" s="1"/>
  <c r="E143" i="11" l="1"/>
  <c r="D143" i="11"/>
  <c r="C144" i="11" s="1"/>
  <c r="E144" i="11" l="1"/>
  <c r="D144" i="11"/>
  <c r="C145" i="11" s="1"/>
  <c r="E145" i="11" l="1"/>
  <c r="D145" i="11"/>
  <c r="C146" i="11" s="1"/>
  <c r="E146" i="11" l="1"/>
  <c r="D146" i="11"/>
  <c r="C147" i="11" s="1"/>
  <c r="E147" i="11" l="1"/>
  <c r="D147" i="11"/>
  <c r="C148" i="11" s="1"/>
  <c r="E148" i="11" l="1"/>
  <c r="D148" i="11"/>
  <c r="C149" i="11" s="1"/>
  <c r="E149" i="11" l="1"/>
  <c r="D149" i="11"/>
  <c r="C150" i="11" s="1"/>
  <c r="E150" i="11" l="1"/>
  <c r="D150" i="11"/>
  <c r="C151" i="11" s="1"/>
  <c r="E151" i="11" l="1"/>
  <c r="D151" i="11"/>
  <c r="C152" i="11" s="1"/>
  <c r="E152" i="11" l="1"/>
  <c r="D152" i="11"/>
  <c r="C153" i="11" s="1"/>
  <c r="E153" i="11" l="1"/>
  <c r="D153" i="11"/>
  <c r="C154" i="11" s="1"/>
  <c r="E154" i="11" l="1"/>
  <c r="D154" i="11"/>
  <c r="C155" i="11" s="1"/>
  <c r="E155" i="11" l="1"/>
  <c r="D155" i="11"/>
  <c r="C156" i="11" s="1"/>
  <c r="E156" i="11" l="1"/>
  <c r="D156" i="11"/>
  <c r="C157" i="11" s="1"/>
  <c r="E157" i="11" l="1"/>
  <c r="D157" i="11"/>
  <c r="C158" i="11" s="1"/>
  <c r="E158" i="11" l="1"/>
  <c r="D158" i="11"/>
  <c r="C159" i="11" s="1"/>
  <c r="E159" i="11" l="1"/>
  <c r="D159" i="11"/>
  <c r="C160" i="11" s="1"/>
  <c r="E160" i="11" l="1"/>
  <c r="D160" i="11"/>
  <c r="C161" i="11" s="1"/>
  <c r="E161" i="11" l="1"/>
  <c r="D161" i="11"/>
  <c r="C162" i="11" s="1"/>
  <c r="E162" i="11" l="1"/>
  <c r="D162" i="11"/>
  <c r="C163" i="11" s="1"/>
  <c r="E163" i="11" l="1"/>
  <c r="D163" i="11"/>
  <c r="C164" i="11" s="1"/>
  <c r="E164" i="11" l="1"/>
  <c r="D164" i="11"/>
  <c r="C165" i="11" s="1"/>
  <c r="E165" i="11" l="1"/>
  <c r="D165" i="11"/>
  <c r="C166" i="11" s="1"/>
  <c r="E166" i="11" l="1"/>
  <c r="D166" i="11"/>
  <c r="C167" i="11" s="1"/>
  <c r="E167" i="11" l="1"/>
  <c r="D167" i="11"/>
  <c r="C168" i="11" s="1"/>
  <c r="E168" i="11" l="1"/>
  <c r="D168" i="11"/>
  <c r="C169" i="11" s="1"/>
  <c r="E169" i="11" l="1"/>
  <c r="D169" i="11"/>
  <c r="C170" i="11" s="1"/>
  <c r="E170" i="11" l="1"/>
  <c r="D170" i="11"/>
  <c r="C171" i="11" s="1"/>
  <c r="E171" i="11" l="1"/>
  <c r="D171" i="11"/>
  <c r="C172" i="11" s="1"/>
  <c r="E172" i="11" l="1"/>
  <c r="D172" i="11"/>
  <c r="C173" i="11" s="1"/>
  <c r="E173" i="11" l="1"/>
  <c r="D173" i="11"/>
  <c r="C174" i="11" s="1"/>
  <c r="E174" i="11" l="1"/>
  <c r="D174" i="11"/>
  <c r="C175" i="11" s="1"/>
  <c r="E175" i="11" l="1"/>
  <c r="D175" i="11"/>
  <c r="C176" i="11" s="1"/>
  <c r="E176" i="11" l="1"/>
  <c r="D176" i="11"/>
  <c r="C177" i="11" s="1"/>
  <c r="E177" i="11" l="1"/>
  <c r="D177" i="11"/>
  <c r="C178" i="11" s="1"/>
  <c r="E178" i="11" l="1"/>
  <c r="D178" i="11"/>
  <c r="C179" i="11" s="1"/>
  <c r="E179" i="11" l="1"/>
  <c r="D179" i="11"/>
  <c r="C180" i="11" s="1"/>
  <c r="E180" i="11" l="1"/>
  <c r="D180" i="11"/>
  <c r="C181" i="11" s="1"/>
  <c r="E181" i="11" l="1"/>
  <c r="D181" i="11"/>
  <c r="C182" i="11" s="1"/>
  <c r="E182" i="11" l="1"/>
  <c r="D182" i="11"/>
  <c r="C183" i="11" s="1"/>
  <c r="E183" i="11" l="1"/>
  <c r="D183" i="11"/>
  <c r="C184" i="11" s="1"/>
  <c r="E184" i="11" l="1"/>
  <c r="D184" i="11"/>
  <c r="C185" i="11" s="1"/>
  <c r="E185" i="11" l="1"/>
  <c r="D185" i="11"/>
  <c r="C186" i="11" s="1"/>
  <c r="E186" i="11" l="1"/>
  <c r="D186" i="11"/>
  <c r="C187" i="11" s="1"/>
  <c r="E187" i="11" l="1"/>
  <c r="D187" i="11"/>
  <c r="C188" i="11" s="1"/>
  <c r="E188" i="11" l="1"/>
  <c r="D188" i="11"/>
  <c r="C189" i="11" s="1"/>
  <c r="E189" i="11" l="1"/>
  <c r="D189" i="11"/>
  <c r="C190" i="11" s="1"/>
  <c r="E190" i="11" l="1"/>
  <c r="D190" i="11"/>
  <c r="C191" i="11" s="1"/>
  <c r="E191" i="11" l="1"/>
  <c r="D191" i="11"/>
  <c r="C192" i="11" s="1"/>
  <c r="E192" i="11" l="1"/>
  <c r="D192" i="11"/>
  <c r="C193" i="11" s="1"/>
  <c r="E193" i="11" l="1"/>
  <c r="D193" i="11"/>
  <c r="C194" i="11" s="1"/>
  <c r="E194" i="11" l="1"/>
  <c r="D194" i="11"/>
  <c r="C195" i="11" s="1"/>
  <c r="E195" i="11" l="1"/>
  <c r="D195" i="11"/>
  <c r="C196" i="11" s="1"/>
  <c r="E196" i="11" l="1"/>
  <c r="D196" i="11"/>
  <c r="C197" i="11" s="1"/>
  <c r="E197" i="11" l="1"/>
  <c r="D197" i="11"/>
  <c r="C198" i="11" s="1"/>
  <c r="E198" i="11" l="1"/>
  <c r="D198" i="11"/>
  <c r="C199" i="11" s="1"/>
  <c r="E199" i="11" l="1"/>
  <c r="D199" i="11"/>
  <c r="C200" i="11" s="1"/>
  <c r="E200" i="11" l="1"/>
  <c r="D200" i="11"/>
  <c r="C201" i="11" s="1"/>
  <c r="E201" i="11" l="1"/>
  <c r="D201" i="11"/>
  <c r="C202" i="11" s="1"/>
  <c r="E202" i="11" l="1"/>
  <c r="D202" i="11"/>
  <c r="C203" i="11" s="1"/>
  <c r="E203" i="11" l="1"/>
  <c r="D203" i="11"/>
  <c r="C204" i="11" s="1"/>
  <c r="E204" i="11" l="1"/>
  <c r="D204" i="11"/>
  <c r="C205" i="11" s="1"/>
  <c r="E205" i="11" l="1"/>
  <c r="D205" i="11"/>
  <c r="C206" i="11" s="1"/>
  <c r="E206" i="11" l="1"/>
  <c r="D206" i="11"/>
  <c r="C207" i="11" s="1"/>
  <c r="E207" i="11" l="1"/>
  <c r="D207" i="11"/>
  <c r="C208" i="11" s="1"/>
  <c r="E208" i="11" l="1"/>
  <c r="D208" i="11"/>
  <c r="C209" i="11" s="1"/>
  <c r="E209" i="11" l="1"/>
  <c r="D209" i="11"/>
  <c r="C210" i="11" s="1"/>
  <c r="E210" i="11" l="1"/>
  <c r="D210" i="11"/>
  <c r="C211" i="11" s="1"/>
  <c r="E211" i="11" l="1"/>
  <c r="D211" i="11"/>
  <c r="C212" i="11" s="1"/>
  <c r="E212" i="11" l="1"/>
  <c r="D212" i="11"/>
  <c r="C213" i="11" s="1"/>
  <c r="E213" i="11" l="1"/>
  <c r="D213" i="11"/>
  <c r="C214" i="11" s="1"/>
  <c r="E214" i="11" l="1"/>
  <c r="D214" i="11"/>
  <c r="C215" i="11" s="1"/>
  <c r="E215" i="11" l="1"/>
  <c r="D215" i="11"/>
  <c r="C216" i="11" s="1"/>
  <c r="E216" i="11" l="1"/>
  <c r="D216" i="11"/>
  <c r="C217" i="11" s="1"/>
  <c r="E217" i="11" l="1"/>
  <c r="D217" i="11"/>
  <c r="C218" i="11" s="1"/>
  <c r="E218" i="11" l="1"/>
  <c r="D218" i="11"/>
  <c r="C219" i="11" s="1"/>
  <c r="E219" i="11" l="1"/>
  <c r="D219" i="11"/>
  <c r="C220" i="11" s="1"/>
  <c r="E220" i="11" l="1"/>
  <c r="D220" i="11"/>
  <c r="C221" i="11" s="1"/>
  <c r="E221" i="11" l="1"/>
  <c r="D221" i="11"/>
  <c r="C222" i="11" s="1"/>
  <c r="E222" i="11" l="1"/>
  <c r="D222" i="11"/>
  <c r="C223" i="11" s="1"/>
  <c r="E223" i="11" l="1"/>
  <c r="D223" i="11"/>
  <c r="C224" i="11" s="1"/>
  <c r="E224" i="11" l="1"/>
  <c r="D224" i="11"/>
  <c r="C225" i="11" s="1"/>
  <c r="E225" i="11" l="1"/>
  <c r="D225" i="11"/>
  <c r="C226" i="11" s="1"/>
  <c r="E226" i="11" l="1"/>
  <c r="D226" i="11"/>
  <c r="C227" i="11" s="1"/>
  <c r="E227" i="11" l="1"/>
  <c r="D227" i="11"/>
  <c r="C228" i="11" s="1"/>
  <c r="E228" i="11" l="1"/>
  <c r="D228" i="11"/>
  <c r="C229" i="11" s="1"/>
  <c r="E229" i="11" l="1"/>
  <c r="D229" i="11"/>
  <c r="C230" i="11" s="1"/>
  <c r="E230" i="11" l="1"/>
  <c r="D230" i="11"/>
  <c r="C231" i="11" s="1"/>
  <c r="E231" i="11" l="1"/>
  <c r="D231" i="11"/>
  <c r="C232" i="11" s="1"/>
  <c r="E232" i="11" l="1"/>
  <c r="D232" i="11"/>
  <c r="C233" i="11" s="1"/>
  <c r="E233" i="11" l="1"/>
  <c r="D233" i="11"/>
  <c r="C234" i="11" s="1"/>
  <c r="E234" i="11" l="1"/>
  <c r="D234" i="11"/>
  <c r="C235" i="11" s="1"/>
  <c r="E235" i="11" l="1"/>
  <c r="D235" i="11"/>
  <c r="C236" i="11" s="1"/>
  <c r="E236" i="11" l="1"/>
  <c r="D236" i="11"/>
  <c r="C237" i="11" s="1"/>
  <c r="E237" i="11" l="1"/>
  <c r="D237" i="11"/>
  <c r="C238" i="11" s="1"/>
  <c r="E238" i="11" l="1"/>
  <c r="D238" i="11"/>
  <c r="C239" i="11" s="1"/>
  <c r="E239" i="11" l="1"/>
  <c r="D239" i="11"/>
  <c r="C240" i="11" s="1"/>
  <c r="E240" i="11" l="1"/>
  <c r="D240" i="11"/>
  <c r="C241" i="11" s="1"/>
  <c r="E241" i="11" l="1"/>
  <c r="D241" i="11"/>
  <c r="C242" i="11" s="1"/>
  <c r="E242" i="11" l="1"/>
  <c r="D242" i="11"/>
  <c r="C243" i="11" s="1"/>
  <c r="E243" i="11" l="1"/>
  <c r="D243" i="11"/>
  <c r="C244" i="11" s="1"/>
  <c r="E244" i="11" l="1"/>
  <c r="D244" i="11"/>
  <c r="C245" i="11" s="1"/>
  <c r="E245" i="11" l="1"/>
  <c r="D245" i="11"/>
  <c r="C246" i="11" s="1"/>
  <c r="E246" i="11" l="1"/>
  <c r="D246" i="11"/>
  <c r="C247" i="11" s="1"/>
  <c r="E247" i="11" l="1"/>
  <c r="D247" i="11"/>
  <c r="C248" i="11" s="1"/>
  <c r="E248" i="11" l="1"/>
  <c r="D248" i="11"/>
  <c r="C249" i="11" s="1"/>
  <c r="E249" i="11" l="1"/>
  <c r="D249" i="11"/>
  <c r="C250" i="11" s="1"/>
  <c r="E250" i="11" l="1"/>
  <c r="D250" i="11"/>
  <c r="C251" i="11" s="1"/>
  <c r="E251" i="11" l="1"/>
  <c r="D251" i="11"/>
  <c r="C252" i="11" s="1"/>
  <c r="E252" i="11" l="1"/>
  <c r="D252" i="11"/>
  <c r="C253" i="11" s="1"/>
  <c r="E253" i="11" l="1"/>
  <c r="D253" i="11"/>
  <c r="C254" i="11" s="1"/>
  <c r="E254" i="11" l="1"/>
  <c r="D254" i="11"/>
  <c r="C255" i="11" s="1"/>
  <c r="E255" i="11" l="1"/>
  <c r="D255" i="11"/>
  <c r="C256" i="11" s="1"/>
  <c r="E256" i="11" l="1"/>
  <c r="D256" i="11"/>
  <c r="C257" i="11" s="1"/>
  <c r="E257" i="11" l="1"/>
  <c r="D257" i="11"/>
  <c r="C258" i="11" s="1"/>
  <c r="E258" i="11" l="1"/>
  <c r="D258" i="11"/>
  <c r="C259" i="11" s="1"/>
  <c r="E259" i="11" l="1"/>
  <c r="D259" i="11"/>
  <c r="C260" i="11" s="1"/>
  <c r="E260" i="11" l="1"/>
  <c r="D260" i="11"/>
  <c r="C261" i="11" s="1"/>
  <c r="E261" i="11" l="1"/>
  <c r="D261" i="11"/>
  <c r="C262" i="11" s="1"/>
  <c r="E262" i="11" l="1"/>
  <c r="D262" i="11"/>
  <c r="C263" i="11" s="1"/>
  <c r="E263" i="11" l="1"/>
  <c r="D263" i="11"/>
  <c r="C264" i="11" s="1"/>
  <c r="E264" i="11" l="1"/>
  <c r="D264" i="11"/>
  <c r="C265" i="11" s="1"/>
  <c r="E265" i="11" l="1"/>
  <c r="D265" i="11"/>
  <c r="C266" i="11" s="1"/>
  <c r="E266" i="11" l="1"/>
  <c r="D266" i="11"/>
  <c r="C267" i="11" s="1"/>
  <c r="E267" i="11" l="1"/>
  <c r="D267" i="11"/>
  <c r="C268" i="11" s="1"/>
  <c r="E268" i="11" l="1"/>
  <c r="D268" i="11"/>
  <c r="C269" i="11" s="1"/>
  <c r="E269" i="11" l="1"/>
  <c r="D269" i="11"/>
  <c r="C270" i="11" s="1"/>
  <c r="E270" i="11" l="1"/>
  <c r="D270" i="11"/>
  <c r="C271" i="11" s="1"/>
  <c r="E271" i="11" l="1"/>
  <c r="D271" i="11"/>
  <c r="C272" i="11" s="1"/>
  <c r="E272" i="11" l="1"/>
  <c r="D272" i="11"/>
  <c r="C273" i="11" s="1"/>
  <c r="E273" i="11" l="1"/>
  <c r="D273" i="11"/>
  <c r="C274" i="11" s="1"/>
  <c r="F274" i="11" l="1"/>
  <c r="E274" i="11" s="1"/>
  <c r="D274" i="11"/>
</calcChain>
</file>

<file path=xl/comments1.xml><?xml version="1.0" encoding="utf-8"?>
<comments xmlns="http://schemas.openxmlformats.org/spreadsheetml/2006/main">
  <authors>
    <author>Euler Alencar</author>
  </authors>
  <commentList>
    <comment ref="J15" authorId="0" shapeId="0">
      <text>
        <r>
          <rPr>
            <b/>
            <sz val="9"/>
            <color indexed="81"/>
            <rFont val="Segoe UI"/>
            <family val="2"/>
          </rPr>
          <t>Euler Alencar:</t>
        </r>
        <r>
          <rPr>
            <sz val="9"/>
            <color indexed="81"/>
            <rFont val="Segoe UI"/>
            <family val="2"/>
          </rPr>
          <t xml:space="preserve">
O erro usando a média móvel em Ft+6 foi metade de qq outra previsão.</t>
        </r>
      </text>
    </comment>
  </commentList>
</comments>
</file>

<file path=xl/comments2.xml><?xml version="1.0" encoding="utf-8"?>
<comments xmlns="http://schemas.openxmlformats.org/spreadsheetml/2006/main">
  <authors>
    <author>Euler Alencar</author>
  </authors>
  <commentList>
    <comment ref="B1" authorId="0" shapeId="0">
      <text>
        <r>
          <rPr>
            <b/>
            <sz val="9"/>
            <color indexed="81"/>
            <rFont val="Segoe UI"/>
            <family val="2"/>
          </rPr>
          <t>Euler Alencar:</t>
        </r>
        <r>
          <rPr>
            <sz val="9"/>
            <color indexed="81"/>
            <rFont val="Segoe UI"/>
            <family val="2"/>
          </rPr>
          <t xml:space="preserve">
constante de suavização da componente de nível Lt</t>
        </r>
      </text>
    </comment>
    <comment ref="D1" authorId="0" shapeId="0">
      <text>
        <r>
          <rPr>
            <b/>
            <sz val="9"/>
            <color indexed="81"/>
            <rFont val="Segoe UI"/>
            <family val="2"/>
          </rPr>
          <t>Euler Alencar:</t>
        </r>
        <r>
          <rPr>
            <sz val="9"/>
            <color indexed="81"/>
            <rFont val="Segoe UI"/>
            <family val="2"/>
          </rPr>
          <t xml:space="preserve">
constante de suavização da componente de tendência Tt</t>
        </r>
      </text>
    </comment>
    <comment ref="D2" authorId="0" shapeId="0">
      <text>
        <r>
          <rPr>
            <b/>
            <sz val="9"/>
            <color indexed="81"/>
            <rFont val="Segoe UI"/>
            <family val="2"/>
          </rPr>
          <t>Euler Alencar:</t>
        </r>
        <r>
          <rPr>
            <sz val="9"/>
            <color indexed="81"/>
            <rFont val="Segoe UI"/>
            <family val="2"/>
          </rPr>
          <t xml:space="preserve">
Componente de nível</t>
        </r>
      </text>
    </comment>
    <comment ref="E2" authorId="0" shapeId="0">
      <text>
        <r>
          <rPr>
            <b/>
            <sz val="9"/>
            <color indexed="81"/>
            <rFont val="Segoe UI"/>
            <family val="2"/>
          </rPr>
          <t>Euler Alencar:</t>
        </r>
        <r>
          <rPr>
            <sz val="9"/>
            <color indexed="81"/>
            <rFont val="Segoe UI"/>
            <family val="2"/>
          </rPr>
          <t xml:space="preserve">
Componente de tendência</t>
        </r>
      </text>
    </comment>
    <comment ref="F2" authorId="0" shapeId="0">
      <text>
        <r>
          <rPr>
            <b/>
            <sz val="9"/>
            <color indexed="81"/>
            <rFont val="Segoe UI"/>
            <family val="2"/>
          </rPr>
          <t>Euler Alencar:</t>
        </r>
        <r>
          <rPr>
            <sz val="9"/>
            <color indexed="81"/>
            <rFont val="Segoe UI"/>
            <family val="2"/>
          </rPr>
          <t xml:space="preserve">
é a previsão</t>
        </r>
      </text>
    </comment>
    <comment ref="F3" authorId="0" shapeId="0">
      <text>
        <r>
          <rPr>
            <b/>
            <sz val="9"/>
            <color indexed="81"/>
            <rFont val="Segoe UI"/>
            <family val="2"/>
          </rPr>
          <t>Euler Alencar:</t>
        </r>
        <r>
          <rPr>
            <sz val="9"/>
            <color indexed="81"/>
            <rFont val="Segoe UI"/>
            <family val="2"/>
          </rPr>
          <t xml:space="preserve">
Os valores de Ft até o mês 12 são os mesmos de Lt, somente no mês 13, onde não há dados que passamos a fazer a predição</t>
        </r>
      </text>
    </comment>
  </commentList>
</comments>
</file>

<file path=xl/comments3.xml><?xml version="1.0" encoding="utf-8"?>
<comments xmlns="http://schemas.openxmlformats.org/spreadsheetml/2006/main">
  <authors>
    <author>Euler Alencar</author>
  </authors>
  <commentList>
    <comment ref="E3" authorId="0" shapeId="0">
      <text>
        <r>
          <rPr>
            <b/>
            <sz val="9"/>
            <color indexed="81"/>
            <rFont val="Segoe UI"/>
            <family val="2"/>
          </rPr>
          <t>Euler Alencar:</t>
        </r>
        <r>
          <rPr>
            <sz val="9"/>
            <color indexed="81"/>
            <rFont val="Segoe UI"/>
            <family val="2"/>
          </rPr>
          <t xml:space="preserve">
Original</t>
        </r>
      </text>
    </comment>
    <comment ref="G3" authorId="0" shapeId="0">
      <text>
        <r>
          <rPr>
            <b/>
            <sz val="9"/>
            <color indexed="81"/>
            <rFont val="Segoe UI"/>
            <family val="2"/>
          </rPr>
          <t>Euler Alencar:</t>
        </r>
        <r>
          <rPr>
            <sz val="9"/>
            <color indexed="81"/>
            <rFont val="Segoe UI"/>
            <family val="2"/>
          </rPr>
          <t xml:space="preserve">
corrigido da sazonalidade</t>
        </r>
      </text>
    </comment>
    <comment ref="H3" authorId="0" shapeId="0">
      <text>
        <r>
          <rPr>
            <b/>
            <sz val="9"/>
            <color indexed="81"/>
            <rFont val="Segoe UI"/>
            <family val="2"/>
          </rPr>
          <t>Euler Alencar:</t>
        </r>
        <r>
          <rPr>
            <sz val="9"/>
            <color indexed="81"/>
            <rFont val="Segoe UI"/>
            <family val="2"/>
          </rPr>
          <t xml:space="preserve">
Estimado corrigido da sazonalidade</t>
        </r>
      </text>
    </comment>
    <comment ref="I3" authorId="0" shapeId="0">
      <text>
        <r>
          <rPr>
            <b/>
            <sz val="9"/>
            <color indexed="81"/>
            <rFont val="Segoe UI"/>
            <family val="2"/>
          </rPr>
          <t>Euler Alencar:</t>
        </r>
        <r>
          <rPr>
            <sz val="9"/>
            <color indexed="81"/>
            <rFont val="Segoe UI"/>
            <family val="2"/>
          </rPr>
          <t xml:space="preserve">
Estimado com sazonalidade - Modelo Multiplicativo</t>
        </r>
      </text>
    </comment>
    <comment ref="D23" authorId="0" shapeId="0">
      <text>
        <r>
          <rPr>
            <b/>
            <sz val="9"/>
            <color indexed="81"/>
            <rFont val="Segoe UI"/>
            <family val="2"/>
          </rPr>
          <t>Euler Alencar:</t>
        </r>
        <r>
          <rPr>
            <sz val="9"/>
            <color indexed="81"/>
            <rFont val="Segoe UI"/>
            <family val="2"/>
          </rPr>
          <t xml:space="preserve">
Fsi é o peso em cada período dentro da sazonalidade</t>
        </r>
      </text>
    </comment>
  </commentList>
</comments>
</file>

<file path=xl/comments4.xml><?xml version="1.0" encoding="utf-8"?>
<comments xmlns="http://schemas.openxmlformats.org/spreadsheetml/2006/main">
  <authors>
    <author>Euler Alencar</author>
  </authors>
  <commentList>
    <comment ref="B274" authorId="0" shapeId="0">
      <text>
        <r>
          <rPr>
            <b/>
            <sz val="9"/>
            <color indexed="81"/>
            <rFont val="Segoe UI"/>
            <family val="2"/>
          </rPr>
          <t>Euler Alencar:</t>
        </r>
        <r>
          <rPr>
            <sz val="9"/>
            <color indexed="81"/>
            <rFont val="Segoe UI"/>
            <family val="2"/>
          </rPr>
          <t xml:space="preserve">
Previsão ANBIMA</t>
        </r>
      </text>
    </comment>
  </commentList>
</comments>
</file>

<file path=xl/sharedStrings.xml><?xml version="1.0" encoding="utf-8"?>
<sst xmlns="http://schemas.openxmlformats.org/spreadsheetml/2006/main" count="325" uniqueCount="42">
  <si>
    <t>-</t>
  </si>
  <si>
    <t>xt</t>
  </si>
  <si>
    <t>Ft+1</t>
  </si>
  <si>
    <t>Ft+2</t>
  </si>
  <si>
    <t>Ft_3</t>
  </si>
  <si>
    <t>Ft+6</t>
  </si>
  <si>
    <t>Mês</t>
  </si>
  <si>
    <t>Ft+1, alfa=0,1</t>
  </si>
  <si>
    <t>Ft+1 = Ft + alfa*(xt - Ft)</t>
  </si>
  <si>
    <t>equivalente</t>
  </si>
  <si>
    <t>Ft+1 = alfa*xt + (1-alfa)*Ft</t>
  </si>
  <si>
    <t>Ft+1, alfa=0,3</t>
  </si>
  <si>
    <t>Ft+1, alfa = 0.5</t>
  </si>
  <si>
    <t>Ft+1, alfa=0.9</t>
  </si>
  <si>
    <t>Lt</t>
  </si>
  <si>
    <t>Tt</t>
  </si>
  <si>
    <t>Ft</t>
  </si>
  <si>
    <t>alfa</t>
  </si>
  <si>
    <t>beta</t>
  </si>
  <si>
    <t>Previsão para Ft em t=6</t>
  </si>
  <si>
    <t>(xt-Previsão t)^2</t>
  </si>
  <si>
    <t>Dif. 1</t>
  </si>
  <si>
    <t>Dif. 2</t>
  </si>
  <si>
    <t>Dif. 3</t>
  </si>
  <si>
    <t>Dif. 4</t>
  </si>
  <si>
    <t>Erro1</t>
  </si>
  <si>
    <t>Erro2</t>
  </si>
  <si>
    <t>Erro3</t>
  </si>
  <si>
    <t>Erro4</t>
  </si>
  <si>
    <t>mi_i</t>
  </si>
  <si>
    <t>Fsi</t>
  </si>
  <si>
    <t>Id</t>
  </si>
  <si>
    <t>Quadrim.</t>
  </si>
  <si>
    <t>mês do quadrimestre</t>
  </si>
  <si>
    <t>xtc</t>
  </si>
  <si>
    <t>Ft, alfa=0,3</t>
  </si>
  <si>
    <t>Fst</t>
  </si>
  <si>
    <t>Índice do Mês</t>
  </si>
  <si>
    <t>Alfa</t>
  </si>
  <si>
    <t>Beta</t>
  </si>
  <si>
    <t>Suvização Exponencial Holt</t>
  </si>
  <si>
    <t>Previsão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</si>
</sst>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59595"/>
        <bgColor indexed="64"/>
      </patternFill>
    </fill>
    <fill>
      <patternFill patternType="solid">
        <fgColor rgb="FFF2ECDB"/>
        <bgColor indexed="64"/>
      </patternFill>
    </fill>
    <fill>
      <patternFill patternType="solid">
        <fgColor rgb="FFE6DBBC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164" fontId="0" fillId="0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2" fontId="2" fillId="0" borderId="0" xfId="0" applyNumberFormat="1" applyFont="1"/>
    <xf numFmtId="43" fontId="0" fillId="0" borderId="1" xfId="1" applyNumberFormat="1" applyFont="1" applyBorder="1"/>
    <xf numFmtId="43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43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6" fillId="3" borderId="0" xfId="0" applyFont="1" applyFill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17" fontId="7" fillId="4" borderId="0" xfId="0" applyNumberFormat="1" applyFont="1" applyFill="1" applyAlignment="1">
      <alignment horizontal="center" vertical="center" wrapText="1"/>
    </xf>
    <xf numFmtId="17" fontId="7" fillId="5" borderId="0" xfId="0" applyNumberFormat="1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2" fontId="7" fillId="5" borderId="0" xfId="0" applyNumberFormat="1" applyFont="1" applyFill="1" applyAlignment="1">
      <alignment horizontal="center" vertical="center" wrapText="1"/>
    </xf>
    <xf numFmtId="2" fontId="7" fillId="4" borderId="0" xfId="0" applyNumberFormat="1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5" fillId="6" borderId="0" xfId="0" applyFont="1" applyFill="1"/>
    <xf numFmtId="2" fontId="6" fillId="3" borderId="0" xfId="0" applyNumberFormat="1" applyFont="1" applyFill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theme" Target="theme/theme1.xml"/><Relationship Id="rId5" Type="http://schemas.openxmlformats.org/officeDocument/2006/relationships/worksheet" Target="worksheets/sheet3.xml"/><Relationship Id="rId10" Type="http://schemas.openxmlformats.org/officeDocument/2006/relationships/chartsheet" Target="chartsheets/sheet5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'Est. Média Móvel'!$B$1</c:f>
              <c:strCache>
                <c:ptCount val="1"/>
                <c:pt idx="0">
                  <c:v>xt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'Est. Média Móvel'!$B$2:$B$14</c:f>
              <c:numCache>
                <c:formatCode>General</c:formatCode>
                <c:ptCount val="13"/>
                <c:pt idx="0">
                  <c:v>1363</c:v>
                </c:pt>
                <c:pt idx="1">
                  <c:v>1963</c:v>
                </c:pt>
                <c:pt idx="2">
                  <c:v>1843</c:v>
                </c:pt>
                <c:pt idx="3">
                  <c:v>1850</c:v>
                </c:pt>
                <c:pt idx="4">
                  <c:v>1247</c:v>
                </c:pt>
                <c:pt idx="5">
                  <c:v>2842</c:v>
                </c:pt>
                <c:pt idx="6">
                  <c:v>2402</c:v>
                </c:pt>
                <c:pt idx="7">
                  <c:v>1700</c:v>
                </c:pt>
                <c:pt idx="8">
                  <c:v>1679</c:v>
                </c:pt>
                <c:pt idx="9">
                  <c:v>1157</c:v>
                </c:pt>
                <c:pt idx="10">
                  <c:v>2080</c:v>
                </c:pt>
                <c:pt idx="11">
                  <c:v>2039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'Est. Média Móvel'!$C$1</c:f>
              <c:strCache>
                <c:ptCount val="1"/>
                <c:pt idx="0">
                  <c:v>Ft+1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'Est. Média Móvel'!$C$2:$C$14</c:f>
              <c:numCache>
                <c:formatCode>General</c:formatCode>
                <c:ptCount val="13"/>
                <c:pt idx="1">
                  <c:v>1363</c:v>
                </c:pt>
                <c:pt idx="2">
                  <c:v>1963</c:v>
                </c:pt>
                <c:pt idx="3">
                  <c:v>1843</c:v>
                </c:pt>
                <c:pt idx="4">
                  <c:v>1850</c:v>
                </c:pt>
                <c:pt idx="5">
                  <c:v>1247</c:v>
                </c:pt>
                <c:pt idx="6">
                  <c:v>2842</c:v>
                </c:pt>
                <c:pt idx="7">
                  <c:v>2402</c:v>
                </c:pt>
                <c:pt idx="8">
                  <c:v>1700</c:v>
                </c:pt>
                <c:pt idx="9">
                  <c:v>1679</c:v>
                </c:pt>
                <c:pt idx="10">
                  <c:v>1157</c:v>
                </c:pt>
                <c:pt idx="11">
                  <c:v>2080</c:v>
                </c:pt>
                <c:pt idx="12">
                  <c:v>2039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'Est. Média Móvel'!$D$1</c:f>
              <c:strCache>
                <c:ptCount val="1"/>
                <c:pt idx="0">
                  <c:v>Ft+2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'Est. Média Móvel'!$D$2:$D$14</c:f>
              <c:numCache>
                <c:formatCode>0.0</c:formatCode>
                <c:ptCount val="13"/>
                <c:pt idx="2">
                  <c:v>1663</c:v>
                </c:pt>
                <c:pt idx="3">
                  <c:v>1903</c:v>
                </c:pt>
                <c:pt idx="4">
                  <c:v>1846.5</c:v>
                </c:pt>
                <c:pt idx="5">
                  <c:v>1548.5</c:v>
                </c:pt>
                <c:pt idx="6">
                  <c:v>2044.5</c:v>
                </c:pt>
                <c:pt idx="7">
                  <c:v>2622</c:v>
                </c:pt>
                <c:pt idx="8">
                  <c:v>2051</c:v>
                </c:pt>
                <c:pt idx="9">
                  <c:v>1689.5</c:v>
                </c:pt>
                <c:pt idx="10">
                  <c:v>1418</c:v>
                </c:pt>
                <c:pt idx="11">
                  <c:v>1618.5</c:v>
                </c:pt>
                <c:pt idx="12">
                  <c:v>2059.5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'Est. Média Móvel'!$E$1</c:f>
              <c:strCache>
                <c:ptCount val="1"/>
                <c:pt idx="0">
                  <c:v>Ft_3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'Est. Média Móvel'!$E$2:$E$14</c:f>
              <c:numCache>
                <c:formatCode>0.0</c:formatCode>
                <c:ptCount val="13"/>
                <c:pt idx="3">
                  <c:v>1723</c:v>
                </c:pt>
                <c:pt idx="4">
                  <c:v>1885.3333333333333</c:v>
                </c:pt>
                <c:pt idx="5">
                  <c:v>1646.6666666666667</c:v>
                </c:pt>
                <c:pt idx="6">
                  <c:v>1979.6666666666667</c:v>
                </c:pt>
                <c:pt idx="7">
                  <c:v>2163.6666666666665</c:v>
                </c:pt>
                <c:pt idx="8">
                  <c:v>2314.6666666666665</c:v>
                </c:pt>
                <c:pt idx="9">
                  <c:v>1927</c:v>
                </c:pt>
                <c:pt idx="10">
                  <c:v>1512</c:v>
                </c:pt>
                <c:pt idx="11">
                  <c:v>1638.6666666666667</c:v>
                </c:pt>
                <c:pt idx="12">
                  <c:v>1758.6666666666667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'Est. Média Móvel'!$F$1</c:f>
              <c:strCache>
                <c:ptCount val="1"/>
                <c:pt idx="0">
                  <c:v>Ft+6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'Est. Média Móvel'!$F$2:$F$14</c:f>
              <c:numCache>
                <c:formatCode>0.0</c:formatCode>
                <c:ptCount val="13"/>
                <c:pt idx="6">
                  <c:v>1851.3333333333333</c:v>
                </c:pt>
                <c:pt idx="7">
                  <c:v>2024.5</c:v>
                </c:pt>
                <c:pt idx="8">
                  <c:v>1980.6666666666667</c:v>
                </c:pt>
                <c:pt idx="9">
                  <c:v>1953.3333333333333</c:v>
                </c:pt>
                <c:pt idx="10">
                  <c:v>1837.8333333333333</c:v>
                </c:pt>
                <c:pt idx="11">
                  <c:v>1976.6666666666667</c:v>
                </c:pt>
                <c:pt idx="12">
                  <c:v>1842.8333333333333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544432"/>
        <c:axId val="298541168"/>
      </c:lineChart>
      <c:catAx>
        <c:axId val="298544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8541168"/>
        <c:crosses val="autoZero"/>
        <c:auto val="1"/>
        <c:lblAlgn val="ctr"/>
        <c:lblOffset val="100"/>
        <c:noMultiLvlLbl val="0"/>
      </c:catAx>
      <c:valAx>
        <c:axId val="29854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854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'Est. Suav. Exp.'!$B$1</c:f>
              <c:strCache>
                <c:ptCount val="1"/>
                <c:pt idx="0">
                  <c:v>xt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'Est. Suav. Exp.'!$B$2:$B$15</c:f>
              <c:numCache>
                <c:formatCode>General</c:formatCode>
                <c:ptCount val="13"/>
                <c:pt idx="0">
                  <c:v>1363</c:v>
                </c:pt>
                <c:pt idx="1">
                  <c:v>1963</c:v>
                </c:pt>
                <c:pt idx="2">
                  <c:v>1843</c:v>
                </c:pt>
                <c:pt idx="3">
                  <c:v>1850</c:v>
                </c:pt>
                <c:pt idx="4">
                  <c:v>1247</c:v>
                </c:pt>
                <c:pt idx="5">
                  <c:v>2842</c:v>
                </c:pt>
                <c:pt idx="6">
                  <c:v>2402</c:v>
                </c:pt>
                <c:pt idx="7">
                  <c:v>1700</c:v>
                </c:pt>
                <c:pt idx="8">
                  <c:v>1679</c:v>
                </c:pt>
                <c:pt idx="9">
                  <c:v>1157</c:v>
                </c:pt>
                <c:pt idx="10">
                  <c:v>2080</c:v>
                </c:pt>
                <c:pt idx="11">
                  <c:v>2039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'Est. Suav. Exp.'!$C$1</c:f>
              <c:strCache>
                <c:ptCount val="1"/>
                <c:pt idx="0">
                  <c:v>Ft+1, alfa=0,1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'Est. Suav. Exp.'!$C$2:$C$15</c:f>
              <c:numCache>
                <c:formatCode>0.0</c:formatCode>
                <c:ptCount val="13"/>
                <c:pt idx="0">
                  <c:v>1363</c:v>
                </c:pt>
                <c:pt idx="1">
                  <c:v>1363</c:v>
                </c:pt>
                <c:pt idx="2">
                  <c:v>1423</c:v>
                </c:pt>
                <c:pt idx="3">
                  <c:v>1465</c:v>
                </c:pt>
                <c:pt idx="4">
                  <c:v>1503.5</c:v>
                </c:pt>
                <c:pt idx="5">
                  <c:v>1477.8500000000001</c:v>
                </c:pt>
                <c:pt idx="6">
                  <c:v>1614.2650000000001</c:v>
                </c:pt>
                <c:pt idx="7">
                  <c:v>1693.0385000000001</c:v>
                </c:pt>
                <c:pt idx="8">
                  <c:v>1693.7346500000001</c:v>
                </c:pt>
                <c:pt idx="9">
                  <c:v>1692.2611850000003</c:v>
                </c:pt>
                <c:pt idx="10">
                  <c:v>1638.7350665000004</c:v>
                </c:pt>
                <c:pt idx="11">
                  <c:v>1682.8615598500003</c:v>
                </c:pt>
                <c:pt idx="12">
                  <c:v>1718.4754038650003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'Est. Suav. Exp.'!$D$1</c:f>
              <c:strCache>
                <c:ptCount val="1"/>
                <c:pt idx="0">
                  <c:v>Ft+1, alfa=0,3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'Est. Suav. Exp.'!$D$2:$D$15</c:f>
              <c:numCache>
                <c:formatCode>0.0</c:formatCode>
                <c:ptCount val="13"/>
                <c:pt idx="0">
                  <c:v>1363</c:v>
                </c:pt>
                <c:pt idx="1">
                  <c:v>1363</c:v>
                </c:pt>
                <c:pt idx="2">
                  <c:v>1543</c:v>
                </c:pt>
                <c:pt idx="3">
                  <c:v>1633</c:v>
                </c:pt>
                <c:pt idx="4">
                  <c:v>1698.1</c:v>
                </c:pt>
                <c:pt idx="5">
                  <c:v>1562.7699999999998</c:v>
                </c:pt>
                <c:pt idx="6">
                  <c:v>1946.5389999999998</c:v>
                </c:pt>
                <c:pt idx="7">
                  <c:v>2083.1772999999998</c:v>
                </c:pt>
                <c:pt idx="8">
                  <c:v>1968.2241099999999</c:v>
                </c:pt>
                <c:pt idx="9">
                  <c:v>1881.4568769999998</c:v>
                </c:pt>
                <c:pt idx="10">
                  <c:v>1664.1198138999998</c:v>
                </c:pt>
                <c:pt idx="11">
                  <c:v>1788.8838697299998</c:v>
                </c:pt>
                <c:pt idx="12">
                  <c:v>1863.9187088109998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'Est. Suav. Exp.'!$E$1</c:f>
              <c:strCache>
                <c:ptCount val="1"/>
                <c:pt idx="0">
                  <c:v>Ft+1, alfa = 0.5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'Est. Suav. Exp.'!$E$2:$E$15</c:f>
              <c:numCache>
                <c:formatCode>0.0</c:formatCode>
                <c:ptCount val="13"/>
                <c:pt idx="0">
                  <c:v>1363</c:v>
                </c:pt>
                <c:pt idx="1">
                  <c:v>1363</c:v>
                </c:pt>
                <c:pt idx="2">
                  <c:v>1663</c:v>
                </c:pt>
                <c:pt idx="3">
                  <c:v>1753</c:v>
                </c:pt>
                <c:pt idx="4">
                  <c:v>1801.5</c:v>
                </c:pt>
                <c:pt idx="5">
                  <c:v>1524.25</c:v>
                </c:pt>
                <c:pt idx="6">
                  <c:v>2183.125</c:v>
                </c:pt>
                <c:pt idx="7">
                  <c:v>2292.5625</c:v>
                </c:pt>
                <c:pt idx="8">
                  <c:v>1996.28125</c:v>
                </c:pt>
                <c:pt idx="9">
                  <c:v>1837.640625</c:v>
                </c:pt>
                <c:pt idx="10">
                  <c:v>1497.3203125</c:v>
                </c:pt>
                <c:pt idx="11">
                  <c:v>1788.66015625</c:v>
                </c:pt>
                <c:pt idx="12">
                  <c:v>1913.830078125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'Est. Suav. Exp.'!$F$1</c:f>
              <c:strCache>
                <c:ptCount val="1"/>
                <c:pt idx="0">
                  <c:v>Ft+1, alfa=0.9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'Est. Suav. Exp.'!$F$2:$F$15</c:f>
              <c:numCache>
                <c:formatCode>0.0</c:formatCode>
                <c:ptCount val="13"/>
                <c:pt idx="0">
                  <c:v>1363</c:v>
                </c:pt>
                <c:pt idx="1">
                  <c:v>1363</c:v>
                </c:pt>
                <c:pt idx="2">
                  <c:v>1903</c:v>
                </c:pt>
                <c:pt idx="3">
                  <c:v>1849</c:v>
                </c:pt>
                <c:pt idx="4">
                  <c:v>1849.8999999999999</c:v>
                </c:pt>
                <c:pt idx="5">
                  <c:v>1307.29</c:v>
                </c:pt>
                <c:pt idx="6">
                  <c:v>2688.529</c:v>
                </c:pt>
                <c:pt idx="7">
                  <c:v>2430.6529</c:v>
                </c:pt>
                <c:pt idx="8">
                  <c:v>1773.06529</c:v>
                </c:pt>
                <c:pt idx="9">
                  <c:v>1688.4065290000001</c:v>
                </c:pt>
                <c:pt idx="10">
                  <c:v>1210.1406528999998</c:v>
                </c:pt>
                <c:pt idx="11">
                  <c:v>1993.01406529</c:v>
                </c:pt>
                <c:pt idx="12">
                  <c:v>2034.401406529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542256"/>
        <c:axId val="298542800"/>
      </c:lineChart>
      <c:catAx>
        <c:axId val="298542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8542800"/>
        <c:crosses val="autoZero"/>
        <c:auto val="1"/>
        <c:lblAlgn val="ctr"/>
        <c:lblOffset val="100"/>
        <c:noMultiLvlLbl val="0"/>
      </c:catAx>
      <c:valAx>
        <c:axId val="29854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854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'Suav. Exp. Holt'!$C$3:$C$17</c:f>
              <c:numCache>
                <c:formatCode>General</c:formatCode>
                <c:ptCount val="15"/>
                <c:pt idx="0">
                  <c:v>11</c:v>
                </c:pt>
                <c:pt idx="1">
                  <c:v>14</c:v>
                </c:pt>
                <c:pt idx="2">
                  <c:v>15</c:v>
                </c:pt>
                <c:pt idx="3">
                  <c:v>18</c:v>
                </c:pt>
                <c:pt idx="4">
                  <c:v>18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  <c:pt idx="8">
                  <c:v>29</c:v>
                </c:pt>
                <c:pt idx="9">
                  <c:v>31</c:v>
                </c:pt>
                <c:pt idx="10">
                  <c:v>32</c:v>
                </c:pt>
                <c:pt idx="11">
                  <c:v>35</c:v>
                </c:pt>
              </c:numCache>
            </c:numRef>
          </c:val>
          <c:smooth val="0"/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'Suav. Exp. Holt'!$F$3:$F$17</c:f>
              <c:numCache>
                <c:formatCode>0.00</c:formatCode>
                <c:ptCount val="15"/>
                <c:pt idx="0">
                  <c:v>11</c:v>
                </c:pt>
                <c:pt idx="1">
                  <c:v>14</c:v>
                </c:pt>
                <c:pt idx="2">
                  <c:v>16.2</c:v>
                </c:pt>
                <c:pt idx="3">
                  <c:v>18.527999999999999</c:v>
                </c:pt>
                <c:pt idx="4">
                  <c:v>19.840319999999998</c:v>
                </c:pt>
                <c:pt idx="5">
                  <c:v>21.933260799999999</c:v>
                </c:pt>
                <c:pt idx="6">
                  <c:v>24.399703551999998</c:v>
                </c:pt>
                <c:pt idx="7">
                  <c:v>27.175616634880001</c:v>
                </c:pt>
                <c:pt idx="8">
                  <c:v>29.373065823027201</c:v>
                </c:pt>
                <c:pt idx="9">
                  <c:v>31.431844804231169</c:v>
                </c:pt>
                <c:pt idx="10">
                  <c:v>32.998017024276564</c:v>
                </c:pt>
                <c:pt idx="11">
                  <c:v>34.97803763241955</c:v>
                </c:pt>
                <c:pt idx="12">
                  <c:v>36.949273293530354</c:v>
                </c:pt>
                <c:pt idx="13">
                  <c:v>38.920508954641164</c:v>
                </c:pt>
                <c:pt idx="14">
                  <c:v>40.891744615751968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537904"/>
        <c:axId val="298538448"/>
      </c:lineChart>
      <c:catAx>
        <c:axId val="29853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8538448"/>
        <c:crosses val="autoZero"/>
        <c:auto val="1"/>
        <c:lblAlgn val="ctr"/>
        <c:lblOffset val="100"/>
        <c:noMultiLvlLbl val="0"/>
      </c:catAx>
      <c:valAx>
        <c:axId val="29853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853790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Original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SerieSazonal!$E$4:$E$15</c:f>
              <c:numCache>
                <c:formatCode>_(* #,##0.00_);_(* \(#,##0.00\);_(* "-"??_);_(@_)</c:formatCode>
                <c:ptCount val="12"/>
                <c:pt idx="0">
                  <c:v>1360</c:v>
                </c:pt>
                <c:pt idx="1">
                  <c:v>865.23</c:v>
                </c:pt>
                <c:pt idx="2">
                  <c:v>1141.6300000000001</c:v>
                </c:pt>
                <c:pt idx="3">
                  <c:v>2105.8000000000002</c:v>
                </c:pt>
                <c:pt idx="4">
                  <c:v>1226.48</c:v>
                </c:pt>
                <c:pt idx="5">
                  <c:v>1238.0999999999999</c:v>
                </c:pt>
                <c:pt idx="6">
                  <c:v>1093.17</c:v>
                </c:pt>
                <c:pt idx="7">
                  <c:v>2191.08</c:v>
                </c:pt>
                <c:pt idx="8">
                  <c:v>1454.08</c:v>
                </c:pt>
                <c:pt idx="9">
                  <c:v>948.62</c:v>
                </c:pt>
                <c:pt idx="10">
                  <c:v>1337.67</c:v>
                </c:pt>
                <c:pt idx="11">
                  <c:v>2497.4299999999998</c:v>
                </c:pt>
              </c:numCache>
            </c:numRef>
          </c:val>
          <c:smooth val="0"/>
        </c:ser>
        <c:ser>
          <c:idx val="2"/>
          <c:order val="1"/>
          <c:tx>
            <c:v>Estimado corrigido Sazonal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SerieSazonal!$H$4:$H$16</c:f>
              <c:numCache>
                <c:formatCode>0.00</c:formatCode>
                <c:ptCount val="13"/>
                <c:pt idx="0">
                  <c:v>1469.15</c:v>
                </c:pt>
                <c:pt idx="1">
                  <c:v>1469.1477633793336</c:v>
                </c:pt>
                <c:pt idx="2">
                  <c:v>1399.6325211797016</c:v>
                </c:pt>
                <c:pt idx="3">
                  <c:v>1398.1937786068725</c:v>
                </c:pt>
                <c:pt idx="4">
                  <c:v>1384.5800892950897</c:v>
                </c:pt>
                <c:pt idx="5">
                  <c:v>1366.6782569400075</c:v>
                </c:pt>
                <c:pt idx="6">
                  <c:v>1487.8846690026503</c:v>
                </c:pt>
                <c:pt idx="7">
                  <c:v>1442.2078405494876</c:v>
                </c:pt>
                <c:pt idx="8">
                  <c:v>1431.8256882857349</c:v>
                </c:pt>
                <c:pt idx="9">
                  <c:v>1473.5097739872358</c:v>
                </c:pt>
                <c:pt idx="10">
                  <c:v>1438.4646158322519</c:v>
                </c:pt>
                <c:pt idx="11">
                  <c:v>1497.2323950538621</c:v>
                </c:pt>
                <c:pt idx="12">
                  <c:v>1529.3847823663307</c:v>
                </c:pt>
              </c:numCache>
            </c:numRef>
          </c:val>
          <c:smooth val="0"/>
        </c:ser>
        <c:ser>
          <c:idx val="0"/>
          <c:order val="2"/>
          <c:tx>
            <c:v>Corrigido Sazonalidade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SerieSazonal!$G$4:$G$15</c:f>
              <c:numCache>
                <c:formatCode>0.00</c:formatCode>
                <c:ptCount val="12"/>
                <c:pt idx="0">
                  <c:v>1469.1425445977786</c:v>
                </c:pt>
                <c:pt idx="1">
                  <c:v>1237.43028938056</c:v>
                </c:pt>
                <c:pt idx="2">
                  <c:v>1394.8367126036046</c:v>
                </c:pt>
                <c:pt idx="3">
                  <c:v>1352.8148142342638</c:v>
                </c:pt>
                <c:pt idx="4">
                  <c:v>1324.9073147781496</c:v>
                </c:pt>
                <c:pt idx="5">
                  <c:v>1770.6996304821505</c:v>
                </c:pt>
                <c:pt idx="6">
                  <c:v>1335.6285741587751</c:v>
                </c:pt>
                <c:pt idx="7">
                  <c:v>1407.600666336979</c:v>
                </c:pt>
                <c:pt idx="8">
                  <c:v>1570.772640624072</c:v>
                </c:pt>
                <c:pt idx="9">
                  <c:v>1356.6925801372893</c:v>
                </c:pt>
                <c:pt idx="10">
                  <c:v>1634.3572132376198</c:v>
                </c:pt>
                <c:pt idx="11">
                  <c:v>1604.4070194287574</c:v>
                </c:pt>
              </c:numCache>
            </c:numRef>
          </c:val>
          <c:smooth val="0"/>
        </c:ser>
        <c:ser>
          <c:idx val="3"/>
          <c:order val="3"/>
          <c:tx>
            <c:v>Estimado com sazonalidade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SerieSazonal!$I$4:$I$16</c:f>
              <c:numCache>
                <c:formatCode>_(* #,##0.00_);_(* \(#,##0.00\);_(* "-"??_);_(@_)</c:formatCode>
                <c:ptCount val="13"/>
                <c:pt idx="0">
                  <c:v>1360.0069015406698</c:v>
                </c:pt>
                <c:pt idx="1">
                  <c:v>1027.2503673277795</c:v>
                </c:pt>
                <c:pt idx="2">
                  <c:v>1145.5552185544427</c:v>
                </c:pt>
                <c:pt idx="3">
                  <c:v>2176.4371797310105</c:v>
                </c:pt>
                <c:pt idx="4">
                  <c:v>1281.7196863336751</c:v>
                </c:pt>
                <c:pt idx="5">
                  <c:v>955.60213645985743</c:v>
                </c:pt>
                <c:pt idx="6">
                  <c:v>1217.7868271784016</c:v>
                </c:pt>
                <c:pt idx="7">
                  <c:v>2244.9497438037374</c:v>
                </c:pt>
                <c:pt idx="8">
                  <c:v>1325.4554115453284</c:v>
                </c:pt>
                <c:pt idx="9">
                  <c:v>1030.3003512102368</c:v>
                </c:pt>
                <c:pt idx="10">
                  <c:v>1177.3380672690002</c:v>
                </c:pt>
                <c:pt idx="11">
                  <c:v>2330.6013094549448</c:v>
                </c:pt>
                <c:pt idx="12">
                  <c:v>1415.7668441816593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924352"/>
        <c:axId val="299933056"/>
      </c:lineChart>
      <c:catAx>
        <c:axId val="299924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9933056"/>
        <c:crosses val="autoZero"/>
        <c:auto val="1"/>
        <c:lblAlgn val="ctr"/>
        <c:lblOffset val="100"/>
        <c:noMultiLvlLbl val="0"/>
      </c:catAx>
      <c:valAx>
        <c:axId val="2999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992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IPCA!$B$4</c:f>
              <c:strCache>
                <c:ptCount val="1"/>
                <c:pt idx="0">
                  <c:v>Índice do Mês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IPCA!$B$5:$B$274</c:f>
              <c:numCache>
                <c:formatCode>General</c:formatCode>
                <c:ptCount val="270"/>
                <c:pt idx="0">
                  <c:v>28.77</c:v>
                </c:pt>
                <c:pt idx="1">
                  <c:v>24.79</c:v>
                </c:pt>
                <c:pt idx="2">
                  <c:v>27.58</c:v>
                </c:pt>
                <c:pt idx="3">
                  <c:v>28.37</c:v>
                </c:pt>
                <c:pt idx="4">
                  <c:v>26.78</c:v>
                </c:pt>
                <c:pt idx="5">
                  <c:v>30.37</c:v>
                </c:pt>
                <c:pt idx="6">
                  <c:v>31.01</c:v>
                </c:pt>
                <c:pt idx="7">
                  <c:v>33.340000000000003</c:v>
                </c:pt>
                <c:pt idx="8">
                  <c:v>35.630000000000003</c:v>
                </c:pt>
                <c:pt idx="9">
                  <c:v>34.119999999999997</c:v>
                </c:pt>
                <c:pt idx="10">
                  <c:v>36</c:v>
                </c:pt>
                <c:pt idx="11">
                  <c:v>37.729999999999997</c:v>
                </c:pt>
                <c:pt idx="12">
                  <c:v>41.32</c:v>
                </c:pt>
                <c:pt idx="13">
                  <c:v>40.57</c:v>
                </c:pt>
                <c:pt idx="14">
                  <c:v>43.08</c:v>
                </c:pt>
                <c:pt idx="15">
                  <c:v>42.86</c:v>
                </c:pt>
                <c:pt idx="16">
                  <c:v>42.73</c:v>
                </c:pt>
                <c:pt idx="17">
                  <c:v>48.24</c:v>
                </c:pt>
                <c:pt idx="18">
                  <c:v>7.75</c:v>
                </c:pt>
                <c:pt idx="19">
                  <c:v>1.85</c:v>
                </c:pt>
                <c:pt idx="20">
                  <c:v>1.4</c:v>
                </c:pt>
                <c:pt idx="21">
                  <c:v>2.82</c:v>
                </c:pt>
                <c:pt idx="22">
                  <c:v>2.96</c:v>
                </c:pt>
                <c:pt idx="23">
                  <c:v>1.7</c:v>
                </c:pt>
                <c:pt idx="24">
                  <c:v>1.44</c:v>
                </c:pt>
                <c:pt idx="25">
                  <c:v>1.01</c:v>
                </c:pt>
                <c:pt idx="26">
                  <c:v>1.62</c:v>
                </c:pt>
                <c:pt idx="27">
                  <c:v>2.4900000000000002</c:v>
                </c:pt>
                <c:pt idx="28">
                  <c:v>2.1</c:v>
                </c:pt>
                <c:pt idx="29">
                  <c:v>2.1800000000000002</c:v>
                </c:pt>
                <c:pt idx="30">
                  <c:v>2.46</c:v>
                </c:pt>
                <c:pt idx="31">
                  <c:v>1.02</c:v>
                </c:pt>
                <c:pt idx="32">
                  <c:v>1.17</c:v>
                </c:pt>
                <c:pt idx="33">
                  <c:v>1.4</c:v>
                </c:pt>
                <c:pt idx="34">
                  <c:v>1.51</c:v>
                </c:pt>
                <c:pt idx="35">
                  <c:v>1.65</c:v>
                </c:pt>
                <c:pt idx="36">
                  <c:v>1.46</c:v>
                </c:pt>
                <c:pt idx="37">
                  <c:v>0.71</c:v>
                </c:pt>
                <c:pt idx="38">
                  <c:v>0.28999999999999998</c:v>
                </c:pt>
                <c:pt idx="39">
                  <c:v>0.93</c:v>
                </c:pt>
                <c:pt idx="40">
                  <c:v>1.28</c:v>
                </c:pt>
                <c:pt idx="41">
                  <c:v>1.33</c:v>
                </c:pt>
                <c:pt idx="42">
                  <c:v>1.2</c:v>
                </c:pt>
                <c:pt idx="43">
                  <c:v>0.5</c:v>
                </c:pt>
                <c:pt idx="44">
                  <c:v>0.02</c:v>
                </c:pt>
                <c:pt idx="45">
                  <c:v>0.38</c:v>
                </c:pt>
                <c:pt idx="46">
                  <c:v>0.34</c:v>
                </c:pt>
                <c:pt idx="47">
                  <c:v>0.33</c:v>
                </c:pt>
                <c:pt idx="48">
                  <c:v>0.81</c:v>
                </c:pt>
                <c:pt idx="49">
                  <c:v>0.45</c:v>
                </c:pt>
                <c:pt idx="50">
                  <c:v>0.68</c:v>
                </c:pt>
                <c:pt idx="51">
                  <c:v>0.6</c:v>
                </c:pt>
                <c:pt idx="52">
                  <c:v>0.11</c:v>
                </c:pt>
                <c:pt idx="53">
                  <c:v>0.35</c:v>
                </c:pt>
                <c:pt idx="54">
                  <c:v>0.18</c:v>
                </c:pt>
                <c:pt idx="55">
                  <c:v>-0.03</c:v>
                </c:pt>
                <c:pt idx="56">
                  <c:v>0.1</c:v>
                </c:pt>
                <c:pt idx="57">
                  <c:v>0.28999999999999998</c:v>
                </c:pt>
                <c:pt idx="58">
                  <c:v>0.15</c:v>
                </c:pt>
                <c:pt idx="59">
                  <c:v>0.56999999999999995</c:v>
                </c:pt>
                <c:pt idx="60">
                  <c:v>0.85</c:v>
                </c:pt>
                <c:pt idx="61">
                  <c:v>0.54</c:v>
                </c:pt>
                <c:pt idx="62">
                  <c:v>0.49</c:v>
                </c:pt>
                <c:pt idx="63">
                  <c:v>0.45</c:v>
                </c:pt>
                <c:pt idx="64">
                  <c:v>0.72</c:v>
                </c:pt>
                <c:pt idx="65">
                  <c:v>0.15</c:v>
                </c:pt>
                <c:pt idx="66">
                  <c:v>-0.28000000000000003</c:v>
                </c:pt>
                <c:pt idx="67">
                  <c:v>-0.49</c:v>
                </c:pt>
                <c:pt idx="68">
                  <c:v>-0.31</c:v>
                </c:pt>
                <c:pt idx="69">
                  <c:v>0.11</c:v>
                </c:pt>
                <c:pt idx="70">
                  <c:v>-0.18</c:v>
                </c:pt>
                <c:pt idx="71">
                  <c:v>0.42</c:v>
                </c:pt>
                <c:pt idx="72">
                  <c:v>0.65</c:v>
                </c:pt>
                <c:pt idx="73">
                  <c:v>1.29</c:v>
                </c:pt>
                <c:pt idx="74">
                  <c:v>1.28</c:v>
                </c:pt>
                <c:pt idx="75">
                  <c:v>0.47</c:v>
                </c:pt>
                <c:pt idx="76">
                  <c:v>0.05</c:v>
                </c:pt>
                <c:pt idx="77">
                  <c:v>7.0000000000000007E-2</c:v>
                </c:pt>
                <c:pt idx="78">
                  <c:v>0.74</c:v>
                </c:pt>
                <c:pt idx="79">
                  <c:v>0.55000000000000004</c:v>
                </c:pt>
                <c:pt idx="80">
                  <c:v>0.39</c:v>
                </c:pt>
                <c:pt idx="81">
                  <c:v>0.96</c:v>
                </c:pt>
                <c:pt idx="82">
                  <c:v>0.94</c:v>
                </c:pt>
                <c:pt idx="83">
                  <c:v>0.74</c:v>
                </c:pt>
                <c:pt idx="84">
                  <c:v>0.61</c:v>
                </c:pt>
                <c:pt idx="85">
                  <c:v>0.05</c:v>
                </c:pt>
                <c:pt idx="86">
                  <c:v>0.13</c:v>
                </c:pt>
                <c:pt idx="87">
                  <c:v>0.09</c:v>
                </c:pt>
                <c:pt idx="88">
                  <c:v>-0.05</c:v>
                </c:pt>
                <c:pt idx="89">
                  <c:v>0.3</c:v>
                </c:pt>
                <c:pt idx="90">
                  <c:v>1.39</c:v>
                </c:pt>
                <c:pt idx="91">
                  <c:v>1.21</c:v>
                </c:pt>
                <c:pt idx="92">
                  <c:v>0.43</c:v>
                </c:pt>
                <c:pt idx="93">
                  <c:v>0.16</c:v>
                </c:pt>
                <c:pt idx="94">
                  <c:v>0.28999999999999998</c:v>
                </c:pt>
                <c:pt idx="95">
                  <c:v>0.55000000000000004</c:v>
                </c:pt>
                <c:pt idx="96">
                  <c:v>0.77</c:v>
                </c:pt>
                <c:pt idx="97">
                  <c:v>0.49</c:v>
                </c:pt>
                <c:pt idx="98">
                  <c:v>0.48</c:v>
                </c:pt>
                <c:pt idx="99">
                  <c:v>0.84</c:v>
                </c:pt>
                <c:pt idx="100">
                  <c:v>0.56999999999999995</c:v>
                </c:pt>
                <c:pt idx="101">
                  <c:v>0.6</c:v>
                </c:pt>
                <c:pt idx="102">
                  <c:v>1.1100000000000001</c:v>
                </c:pt>
                <c:pt idx="103">
                  <c:v>0.79</c:v>
                </c:pt>
                <c:pt idx="104">
                  <c:v>0.44</c:v>
                </c:pt>
                <c:pt idx="105">
                  <c:v>0.94</c:v>
                </c:pt>
                <c:pt idx="106">
                  <c:v>1.29</c:v>
                </c:pt>
                <c:pt idx="107">
                  <c:v>0.74</c:v>
                </c:pt>
                <c:pt idx="108">
                  <c:v>1.07</c:v>
                </c:pt>
                <c:pt idx="109">
                  <c:v>0.31</c:v>
                </c:pt>
                <c:pt idx="110">
                  <c:v>0.62</c:v>
                </c:pt>
                <c:pt idx="111">
                  <c:v>0.68</c:v>
                </c:pt>
                <c:pt idx="112">
                  <c:v>0.09</c:v>
                </c:pt>
                <c:pt idx="113">
                  <c:v>0.61</c:v>
                </c:pt>
                <c:pt idx="114">
                  <c:v>1.1499999999999999</c:v>
                </c:pt>
                <c:pt idx="115">
                  <c:v>0.86</c:v>
                </c:pt>
                <c:pt idx="116">
                  <c:v>0.83</c:v>
                </c:pt>
                <c:pt idx="117">
                  <c:v>1.57</c:v>
                </c:pt>
                <c:pt idx="118">
                  <c:v>3.39</c:v>
                </c:pt>
                <c:pt idx="119">
                  <c:v>2.7</c:v>
                </c:pt>
                <c:pt idx="120">
                  <c:v>2.4700000000000002</c:v>
                </c:pt>
                <c:pt idx="121">
                  <c:v>1.46</c:v>
                </c:pt>
                <c:pt idx="122">
                  <c:v>1.37</c:v>
                </c:pt>
                <c:pt idx="123">
                  <c:v>1.38</c:v>
                </c:pt>
                <c:pt idx="124">
                  <c:v>0.99</c:v>
                </c:pt>
                <c:pt idx="125">
                  <c:v>-0.06</c:v>
                </c:pt>
                <c:pt idx="126">
                  <c:v>0.04</c:v>
                </c:pt>
                <c:pt idx="127">
                  <c:v>0.18</c:v>
                </c:pt>
                <c:pt idx="128">
                  <c:v>0.82</c:v>
                </c:pt>
                <c:pt idx="129">
                  <c:v>0.39</c:v>
                </c:pt>
                <c:pt idx="130">
                  <c:v>0.37</c:v>
                </c:pt>
                <c:pt idx="131">
                  <c:v>0.54</c:v>
                </c:pt>
                <c:pt idx="132">
                  <c:v>0.83</c:v>
                </c:pt>
                <c:pt idx="133">
                  <c:v>0.39</c:v>
                </c:pt>
                <c:pt idx="134">
                  <c:v>0.56999999999999995</c:v>
                </c:pt>
                <c:pt idx="135">
                  <c:v>0.41</c:v>
                </c:pt>
                <c:pt idx="136">
                  <c:v>0.4</c:v>
                </c:pt>
                <c:pt idx="137">
                  <c:v>0.5</c:v>
                </c:pt>
                <c:pt idx="138">
                  <c:v>0.73</c:v>
                </c:pt>
                <c:pt idx="139">
                  <c:v>0.5</c:v>
                </c:pt>
                <c:pt idx="140">
                  <c:v>0.17</c:v>
                </c:pt>
                <c:pt idx="141">
                  <c:v>0.17</c:v>
                </c:pt>
                <c:pt idx="142">
                  <c:v>0.44</c:v>
                </c:pt>
                <c:pt idx="143">
                  <c:v>0.86</c:v>
                </c:pt>
                <c:pt idx="144">
                  <c:v>0.56999999999999995</c:v>
                </c:pt>
                <c:pt idx="145">
                  <c:v>0.44</c:v>
                </c:pt>
                <c:pt idx="146">
                  <c:v>0.73</c:v>
                </c:pt>
                <c:pt idx="147">
                  <c:v>0.91</c:v>
                </c:pt>
                <c:pt idx="148">
                  <c:v>0.7</c:v>
                </c:pt>
                <c:pt idx="149">
                  <c:v>-0.11</c:v>
                </c:pt>
                <c:pt idx="150">
                  <c:v>0.03</c:v>
                </c:pt>
                <c:pt idx="151">
                  <c:v>0</c:v>
                </c:pt>
                <c:pt idx="152">
                  <c:v>0.15</c:v>
                </c:pt>
                <c:pt idx="153">
                  <c:v>0.57999999999999996</c:v>
                </c:pt>
                <c:pt idx="154">
                  <c:v>0.54</c:v>
                </c:pt>
                <c:pt idx="155">
                  <c:v>0.4</c:v>
                </c:pt>
                <c:pt idx="156">
                  <c:v>0.38</c:v>
                </c:pt>
                <c:pt idx="157">
                  <c:v>0.23</c:v>
                </c:pt>
                <c:pt idx="158">
                  <c:v>0.27</c:v>
                </c:pt>
                <c:pt idx="159">
                  <c:v>0.12</c:v>
                </c:pt>
                <c:pt idx="160">
                  <c:v>0.13</c:v>
                </c:pt>
                <c:pt idx="161">
                  <c:v>-7.0000000000000007E-2</c:v>
                </c:pt>
                <c:pt idx="162">
                  <c:v>0.11</c:v>
                </c:pt>
                <c:pt idx="163">
                  <c:v>-0.02</c:v>
                </c:pt>
                <c:pt idx="164">
                  <c:v>0.16</c:v>
                </c:pt>
                <c:pt idx="165">
                  <c:v>0.43</c:v>
                </c:pt>
                <c:pt idx="166">
                  <c:v>0.42</c:v>
                </c:pt>
                <c:pt idx="167">
                  <c:v>0.62</c:v>
                </c:pt>
                <c:pt idx="168">
                  <c:v>0.49</c:v>
                </c:pt>
                <c:pt idx="169">
                  <c:v>0.42</c:v>
                </c:pt>
                <c:pt idx="170">
                  <c:v>0.44</c:v>
                </c:pt>
                <c:pt idx="171">
                  <c:v>0.26</c:v>
                </c:pt>
                <c:pt idx="172">
                  <c:v>0.26</c:v>
                </c:pt>
                <c:pt idx="173">
                  <c:v>0.31</c:v>
                </c:pt>
                <c:pt idx="174">
                  <c:v>0.32</c:v>
                </c:pt>
                <c:pt idx="175">
                  <c:v>0.59</c:v>
                </c:pt>
                <c:pt idx="176">
                  <c:v>0.25</c:v>
                </c:pt>
                <c:pt idx="177">
                  <c:v>0.3</c:v>
                </c:pt>
                <c:pt idx="178">
                  <c:v>0.43</c:v>
                </c:pt>
                <c:pt idx="179">
                  <c:v>0.97</c:v>
                </c:pt>
                <c:pt idx="180">
                  <c:v>0.69</c:v>
                </c:pt>
                <c:pt idx="181">
                  <c:v>0.48</c:v>
                </c:pt>
                <c:pt idx="182">
                  <c:v>0.51</c:v>
                </c:pt>
                <c:pt idx="183">
                  <c:v>0.64</c:v>
                </c:pt>
                <c:pt idx="184">
                  <c:v>0.96</c:v>
                </c:pt>
                <c:pt idx="185">
                  <c:v>0.91</c:v>
                </c:pt>
                <c:pt idx="186">
                  <c:v>0.57999999999999996</c:v>
                </c:pt>
                <c:pt idx="187">
                  <c:v>0.21</c:v>
                </c:pt>
                <c:pt idx="188">
                  <c:v>0.15</c:v>
                </c:pt>
                <c:pt idx="189">
                  <c:v>0.5</c:v>
                </c:pt>
                <c:pt idx="190">
                  <c:v>0.38</c:v>
                </c:pt>
                <c:pt idx="191">
                  <c:v>0.28999999999999998</c:v>
                </c:pt>
                <c:pt idx="192">
                  <c:v>0.64</c:v>
                </c:pt>
                <c:pt idx="193">
                  <c:v>0.31</c:v>
                </c:pt>
                <c:pt idx="194">
                  <c:v>0.2</c:v>
                </c:pt>
                <c:pt idx="195">
                  <c:v>0.55000000000000004</c:v>
                </c:pt>
                <c:pt idx="196">
                  <c:v>0.6</c:v>
                </c:pt>
                <c:pt idx="197">
                  <c:v>0.42</c:v>
                </c:pt>
                <c:pt idx="198">
                  <c:v>0.23</c:v>
                </c:pt>
                <c:pt idx="199">
                  <c:v>0.08</c:v>
                </c:pt>
                <c:pt idx="200">
                  <c:v>0.16</c:v>
                </c:pt>
                <c:pt idx="201">
                  <c:v>0.24</c:v>
                </c:pt>
                <c:pt idx="202">
                  <c:v>0.37</c:v>
                </c:pt>
                <c:pt idx="203">
                  <c:v>0.24</c:v>
                </c:pt>
                <c:pt idx="204">
                  <c:v>0.88</c:v>
                </c:pt>
                <c:pt idx="205">
                  <c:v>0.7</c:v>
                </c:pt>
                <c:pt idx="206">
                  <c:v>0.71</c:v>
                </c:pt>
                <c:pt idx="207">
                  <c:v>0.73</c:v>
                </c:pt>
                <c:pt idx="208">
                  <c:v>0.43</c:v>
                </c:pt>
                <c:pt idx="209">
                  <c:v>-0.11</c:v>
                </c:pt>
                <c:pt idx="210">
                  <c:v>-7.0000000000000007E-2</c:v>
                </c:pt>
                <c:pt idx="211">
                  <c:v>-7.0000000000000007E-2</c:v>
                </c:pt>
                <c:pt idx="212">
                  <c:v>0.54</c:v>
                </c:pt>
                <c:pt idx="213">
                  <c:v>0.92</c:v>
                </c:pt>
                <c:pt idx="214">
                  <c:v>1.03</c:v>
                </c:pt>
                <c:pt idx="215">
                  <c:v>0.6</c:v>
                </c:pt>
                <c:pt idx="216">
                  <c:v>0.94</c:v>
                </c:pt>
                <c:pt idx="217">
                  <c:v>0.54</c:v>
                </c:pt>
                <c:pt idx="218">
                  <c:v>0.66</c:v>
                </c:pt>
                <c:pt idx="219">
                  <c:v>0.72</c:v>
                </c:pt>
                <c:pt idx="220">
                  <c:v>0.56999999999999995</c:v>
                </c:pt>
                <c:pt idx="221">
                  <c:v>0.22</c:v>
                </c:pt>
                <c:pt idx="222">
                  <c:v>0</c:v>
                </c:pt>
                <c:pt idx="223">
                  <c:v>0.42</c:v>
                </c:pt>
                <c:pt idx="224">
                  <c:v>0.45</c:v>
                </c:pt>
                <c:pt idx="225">
                  <c:v>0.32</c:v>
                </c:pt>
                <c:pt idx="226">
                  <c:v>0.56999999999999995</c:v>
                </c:pt>
                <c:pt idx="227">
                  <c:v>0.51</c:v>
                </c:pt>
                <c:pt idx="228">
                  <c:v>0.51</c:v>
                </c:pt>
                <c:pt idx="229">
                  <c:v>0.39</c:v>
                </c:pt>
                <c:pt idx="230">
                  <c:v>0.18</c:v>
                </c:pt>
                <c:pt idx="231">
                  <c:v>0.64</c:v>
                </c:pt>
                <c:pt idx="232">
                  <c:v>0.55000000000000004</c:v>
                </c:pt>
                <c:pt idx="233">
                  <c:v>0.26</c:v>
                </c:pt>
                <c:pt idx="234">
                  <c:v>0.43</c:v>
                </c:pt>
                <c:pt idx="235">
                  <c:v>0.45</c:v>
                </c:pt>
                <c:pt idx="236">
                  <c:v>0.63</c:v>
                </c:pt>
                <c:pt idx="237">
                  <c:v>0.71</c:v>
                </c:pt>
                <c:pt idx="238">
                  <c:v>0.54</c:v>
                </c:pt>
                <c:pt idx="239">
                  <c:v>0.74</c:v>
                </c:pt>
                <c:pt idx="240">
                  <c:v>0.92</c:v>
                </c:pt>
                <c:pt idx="241">
                  <c:v>0.52</c:v>
                </c:pt>
                <c:pt idx="242">
                  <c:v>0.6</c:v>
                </c:pt>
                <c:pt idx="243">
                  <c:v>0.59</c:v>
                </c:pt>
                <c:pt idx="244">
                  <c:v>0.35</c:v>
                </c:pt>
                <c:pt idx="245">
                  <c:v>0.28000000000000003</c:v>
                </c:pt>
                <c:pt idx="246">
                  <c:v>-0.13</c:v>
                </c:pt>
                <c:pt idx="247">
                  <c:v>0.16</c:v>
                </c:pt>
                <c:pt idx="248">
                  <c:v>0.27</c:v>
                </c:pt>
                <c:pt idx="249">
                  <c:v>0.61</c:v>
                </c:pt>
                <c:pt idx="250">
                  <c:v>0.54</c:v>
                </c:pt>
                <c:pt idx="251">
                  <c:v>0.72</c:v>
                </c:pt>
                <c:pt idx="252">
                  <c:v>0.63</c:v>
                </c:pt>
                <c:pt idx="253">
                  <c:v>0.64</c:v>
                </c:pt>
                <c:pt idx="254">
                  <c:v>0.82</c:v>
                </c:pt>
                <c:pt idx="255">
                  <c:v>0.78</c:v>
                </c:pt>
                <c:pt idx="256">
                  <c:v>0.6</c:v>
                </c:pt>
                <c:pt idx="257">
                  <c:v>0.26</c:v>
                </c:pt>
                <c:pt idx="258">
                  <c:v>0.13</c:v>
                </c:pt>
                <c:pt idx="259">
                  <c:v>0.18</c:v>
                </c:pt>
                <c:pt idx="260">
                  <c:v>0.49</c:v>
                </c:pt>
                <c:pt idx="261">
                  <c:v>0.38</c:v>
                </c:pt>
                <c:pt idx="262">
                  <c:v>0.53</c:v>
                </c:pt>
                <c:pt idx="263">
                  <c:v>0.62</c:v>
                </c:pt>
                <c:pt idx="264">
                  <c:v>1.48</c:v>
                </c:pt>
                <c:pt idx="265">
                  <c:v>1.1599999999999999</c:v>
                </c:pt>
                <c:pt idx="266">
                  <c:v>1.51</c:v>
                </c:pt>
                <c:pt idx="267">
                  <c:v>0.71</c:v>
                </c:pt>
                <c:pt idx="268">
                  <c:v>0.74</c:v>
                </c:pt>
                <c:pt idx="269">
                  <c:v>0.63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IPCA!$E$4</c:f>
              <c:strCache>
                <c:ptCount val="1"/>
                <c:pt idx="0">
                  <c:v>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IPCA!$E$5:$E$274</c:f>
              <c:numCache>
                <c:formatCode>0.00</c:formatCode>
                <c:ptCount val="270"/>
                <c:pt idx="0">
                  <c:v>28.77</c:v>
                </c:pt>
                <c:pt idx="1">
                  <c:v>27.576000000000001</c:v>
                </c:pt>
                <c:pt idx="2">
                  <c:v>24.724329999999998</c:v>
                </c:pt>
                <c:pt idx="3">
                  <c:v>25.83791815</c:v>
                </c:pt>
                <c:pt idx="4">
                  <c:v>26.03880464825</c:v>
                </c:pt>
                <c:pt idx="5">
                  <c:v>28.793663458903751</c:v>
                </c:pt>
                <c:pt idx="6">
                  <c:v>30.454323554668459</c:v>
                </c:pt>
                <c:pt idx="7">
                  <c:v>32.719662312504099</c:v>
                </c:pt>
                <c:pt idx="8">
                  <c:v>35.154246673291283</c:v>
                </c:pt>
                <c:pt idx="9">
                  <c:v>34.944181546571073</c:v>
                </c:pt>
                <c:pt idx="10">
                  <c:v>35.995237529645095</c:v>
                </c:pt>
                <c:pt idx="11">
                  <c:v>37.522721129804253</c:v>
                </c:pt>
                <c:pt idx="12">
                  <c:v>40.544749533049959</c:v>
                </c:pt>
                <c:pt idx="13">
                  <c:v>41.116294418426435</c:v>
                </c:pt>
                <c:pt idx="14">
                  <c:v>42.910915751524897</c:v>
                </c:pt>
                <c:pt idx="15">
                  <c:v>43.336727792330834</c:v>
                </c:pt>
                <c:pt idx="16">
                  <c:v>43.256673095451561</c:v>
                </c:pt>
                <c:pt idx="17">
                  <c:v>46.96062177800215</c:v>
                </c:pt>
                <c:pt idx="18">
                  <c:v>20.042254047156803</c:v>
                </c:pt>
                <c:pt idx="19">
                  <c:v>4.8251414863497804</c:v>
                </c:pt>
                <c:pt idx="20">
                  <c:v>-0.78390194604802355</c:v>
                </c:pt>
                <c:pt idx="21">
                  <c:v>-0.93755899898559969</c:v>
                </c:pt>
                <c:pt idx="22">
                  <c:v>3.494583988459965E-2</c:v>
                </c:pt>
                <c:pt idx="23">
                  <c:v>0.16133556077393241</c:v>
                </c:pt>
                <c:pt idx="24">
                  <c:v>0.39422526465111873</c:v>
                </c:pt>
                <c:pt idx="25">
                  <c:v>0.41930698597475052</c:v>
                </c:pt>
                <c:pt idx="26">
                  <c:v>0.99855129080802607</c:v>
                </c:pt>
                <c:pt idx="27">
                  <c:v>1.9335795160100426</c:v>
                </c:pt>
                <c:pt idx="28">
                  <c:v>2.0774110021481871</c:v>
                </c:pt>
                <c:pt idx="29">
                  <c:v>2.1820947524633247</c:v>
                </c:pt>
                <c:pt idx="30">
                  <c:v>2.4089866632043515</c:v>
                </c:pt>
                <c:pt idx="31">
                  <c:v>1.4815525039415933</c:v>
                </c:pt>
                <c:pt idx="32">
                  <c:v>1.1952418926970756</c:v>
                </c:pt>
                <c:pt idx="33">
                  <c:v>1.2641644456129366</c:v>
                </c:pt>
                <c:pt idx="34">
                  <c:v>1.3951209223125254</c:v>
                </c:pt>
                <c:pt idx="35">
                  <c:v>1.5605532393558332</c:v>
                </c:pt>
                <c:pt idx="36">
                  <c:v>1.4990973908266465</c:v>
                </c:pt>
                <c:pt idx="37">
                  <c:v>0.9460817755153621</c:v>
                </c:pt>
                <c:pt idx="38">
                  <c:v>0.42833705592071308</c:v>
                </c:pt>
                <c:pt idx="39">
                  <c:v>0.68712106134174367</c:v>
                </c:pt>
                <c:pt idx="40">
                  <c:v>1.0692616029393256</c:v>
                </c:pt>
                <c:pt idx="41">
                  <c:v>1.2705346726984654</c:v>
                </c:pt>
                <c:pt idx="42">
                  <c:v>1.2544855988150834</c:v>
                </c:pt>
                <c:pt idx="43">
                  <c:v>0.74632190494037332</c:v>
                </c:pt>
                <c:pt idx="44">
                  <c:v>0.19752393006756885</c:v>
                </c:pt>
                <c:pt idx="45">
                  <c:v>0.2413911747391731</c:v>
                </c:pt>
                <c:pt idx="46">
                  <c:v>0.26051051032955697</c:v>
                </c:pt>
                <c:pt idx="47">
                  <c:v>0.27872123597593068</c:v>
                </c:pt>
                <c:pt idx="48">
                  <c:v>0.63274775085573975</c:v>
                </c:pt>
                <c:pt idx="49">
                  <c:v>0.53038250636002626</c:v>
                </c:pt>
                <c:pt idx="50">
                  <c:v>0.64097921895310583</c:v>
                </c:pt>
                <c:pt idx="51">
                  <c:v>0.62771832408751882</c:v>
                </c:pt>
                <c:pt idx="52">
                  <c:v>0.27394906622640058</c:v>
                </c:pt>
                <c:pt idx="53">
                  <c:v>0.2956507676425969</c:v>
                </c:pt>
                <c:pt idx="54">
                  <c:v>0.19647683999501958</c:v>
                </c:pt>
                <c:pt idx="55">
                  <c:v>1.5687835901966596E-2</c:v>
                </c:pt>
                <c:pt idx="56">
                  <c:v>4.1257614878068873E-2</c:v>
                </c:pt>
                <c:pt idx="57">
                  <c:v>0.19632043292577267</c:v>
                </c:pt>
                <c:pt idx="58">
                  <c:v>0.16779077227326952</c:v>
                </c:pt>
                <c:pt idx="59">
                  <c:v>0.44887313487056751</c:v>
                </c:pt>
                <c:pt idx="60">
                  <c:v>0.75887392560646783</c:v>
                </c:pt>
                <c:pt idx="61">
                  <c:v>0.65720005105365331</c:v>
                </c:pt>
                <c:pt idx="62">
                  <c:v>0.56298387617966394</c:v>
                </c:pt>
                <c:pt idx="63">
                  <c:v>0.48883797405344948</c:v>
                </c:pt>
                <c:pt idx="64">
                  <c:v>0.64607889977249</c:v>
                </c:pt>
                <c:pt idx="65">
                  <c:v>0.31236184704394215</c:v>
                </c:pt>
                <c:pt idx="66">
                  <c:v>-0.12853192130038804</c:v>
                </c:pt>
                <c:pt idx="67">
                  <c:v>-0.44490973108509202</c:v>
                </c:pt>
                <c:pt idx="68">
                  <c:v>-0.42487018990465575</c:v>
                </c:pt>
                <c:pt idx="69">
                  <c:v>-9.6715131023884196E-2</c:v>
                </c:pt>
                <c:pt idx="70">
                  <c:v>-0.15062340625880108</c:v>
                </c:pt>
                <c:pt idx="71">
                  <c:v>0.24600684570413009</c:v>
                </c:pt>
                <c:pt idx="72">
                  <c:v>0.56862424409549761</c:v>
                </c:pt>
                <c:pt idx="73">
                  <c:v>1.1333465238095108</c:v>
                </c:pt>
                <c:pt idx="74">
                  <c:v>1.3341433093903847</c:v>
                </c:pt>
                <c:pt idx="75">
                  <c:v>0.81411723426400262</c:v>
                </c:pt>
                <c:pt idx="76">
                  <c:v>0.27980068933140739</c:v>
                </c:pt>
                <c:pt idx="77">
                  <c:v>7.720455696543399E-2</c:v>
                </c:pt>
                <c:pt idx="78">
                  <c:v>0.48366060079911066</c:v>
                </c:pt>
                <c:pt idx="79">
                  <c:v>0.53540056675343162</c:v>
                </c:pt>
                <c:pt idx="80">
                  <c:v>0.44249941768513712</c:v>
                </c:pt>
                <c:pt idx="81">
                  <c:v>0.80076671563179014</c:v>
                </c:pt>
                <c:pt idx="82">
                  <c:v>0.93325905968599743</c:v>
                </c:pt>
                <c:pt idx="83">
                  <c:v>0.83465829327919039</c:v>
                </c:pt>
                <c:pt idx="84">
                  <c:v>0.69088678150374661</c:v>
                </c:pt>
                <c:pt idx="85">
                  <c:v>0.23593806650269555</c:v>
                </c:pt>
                <c:pt idx="86">
                  <c:v>0.10989862570921982</c:v>
                </c:pt>
                <c:pt idx="87">
                  <c:v>4.9011630172418233E-2</c:v>
                </c:pt>
                <c:pt idx="88">
                  <c:v>-5.7212317880864713E-2</c:v>
                </c:pt>
                <c:pt idx="89">
                  <c:v>0.15768751558396224</c:v>
                </c:pt>
                <c:pt idx="90">
                  <c:v>1.0200240243053396</c:v>
                </c:pt>
                <c:pt idx="91">
                  <c:v>1.2433690909669446</c:v>
                </c:pt>
                <c:pt idx="92">
                  <c:v>0.75619718367852473</c:v>
                </c:pt>
                <c:pt idx="93">
                  <c:v>0.3411273014907602</c:v>
                </c:pt>
                <c:pt idx="94">
                  <c:v>0.26323014796919458</c:v>
                </c:pt>
                <c:pt idx="95">
                  <c:v>0.42841961566027226</c:v>
                </c:pt>
                <c:pt idx="96">
                  <c:v>0.66176365013082883</c:v>
                </c:pt>
                <c:pt idx="97">
                  <c:v>0.56228476618994272</c:v>
                </c:pt>
                <c:pt idx="98">
                  <c:v>0.50773133329114095</c:v>
                </c:pt>
                <c:pt idx="99">
                  <c:v>0.73657112676517089</c:v>
                </c:pt>
                <c:pt idx="100">
                  <c:v>0.641563138749913</c:v>
                </c:pt>
                <c:pt idx="101">
                  <c:v>0.61652777335160691</c:v>
                </c:pt>
                <c:pt idx="102">
                  <c:v>0.9619678592609715</c:v>
                </c:pt>
                <c:pt idx="103">
                  <c:v>0.87786775951484275</c:v>
                </c:pt>
                <c:pt idx="104">
                  <c:v>0.58611012850986777</c:v>
                </c:pt>
                <c:pt idx="105">
                  <c:v>0.81278585772345757</c:v>
                </c:pt>
                <c:pt idx="106">
                  <c:v>1.1569560413452873</c:v>
                </c:pt>
                <c:pt idx="107">
                  <c:v>0.90780286630224105</c:v>
                </c:pt>
                <c:pt idx="108">
                  <c:v>1.0229452115452782</c:v>
                </c:pt>
                <c:pt idx="109">
                  <c:v>0.53701633828959605</c:v>
                </c:pt>
                <c:pt idx="110">
                  <c:v>0.55261867343194038</c:v>
                </c:pt>
                <c:pt idx="111">
                  <c:v>0.61580779898381832</c:v>
                </c:pt>
                <c:pt idx="112">
                  <c:v>0.23749162589834621</c:v>
                </c:pt>
                <c:pt idx="113">
                  <c:v>0.45186132562760972</c:v>
                </c:pt>
                <c:pt idx="114">
                  <c:v>0.93291621076762432</c:v>
                </c:pt>
                <c:pt idx="115">
                  <c:v>0.92741820467156089</c:v>
                </c:pt>
                <c:pt idx="116">
                  <c:v>0.88825134269820938</c:v>
                </c:pt>
                <c:pt idx="117">
                  <c:v>1.3802297051451426</c:v>
                </c:pt>
                <c:pt idx="118">
                  <c:v>2.8483169361186627</c:v>
                </c:pt>
                <c:pt idx="119">
                  <c:v>2.9384554560616465</c:v>
                </c:pt>
                <c:pt idx="120">
                  <c:v>2.7460754253094386</c:v>
                </c:pt>
                <c:pt idx="121">
                  <c:v>1.9137229368829636</c:v>
                </c:pt>
                <c:pt idx="122">
                  <c:v>1.4898550708186951</c:v>
                </c:pt>
                <c:pt idx="123">
                  <c:v>1.3403302186488339</c:v>
                </c:pt>
                <c:pt idx="124">
                  <c:v>1.0321918594289115</c:v>
                </c:pt>
                <c:pt idx="125">
                  <c:v>0.19441334610285144</c:v>
                </c:pt>
                <c:pt idx="126">
                  <c:v>-4.9251477690165191E-2</c:v>
                </c:pt>
                <c:pt idx="127">
                  <c:v>-2.4843127939797038E-3</c:v>
                </c:pt>
                <c:pt idx="128">
                  <c:v>0.50425449330940086</c:v>
                </c:pt>
                <c:pt idx="129">
                  <c:v>0.43263378427961185</c:v>
                </c:pt>
                <c:pt idx="130">
                  <c:v>0.3867022944221703</c:v>
                </c:pt>
                <c:pt idx="131">
                  <c:v>0.48783078533150609</c:v>
                </c:pt>
                <c:pt idx="132">
                  <c:v>0.73395079019808784</c:v>
                </c:pt>
                <c:pt idx="133">
                  <c:v>0.52331884805953077</c:v>
                </c:pt>
                <c:pt idx="134">
                  <c:v>0.55346614764337865</c:v>
                </c:pt>
                <c:pt idx="135">
                  <c:v>0.45456113134590526</c:v>
                </c:pt>
                <c:pt idx="136">
                  <c:v>0.40697214927691644</c:v>
                </c:pt>
                <c:pt idx="137">
                  <c:v>0.46098727808337525</c:v>
                </c:pt>
                <c:pt idx="138">
                  <c:v>0.64774993359488597</c:v>
                </c:pt>
                <c:pt idx="139">
                  <c:v>0.56292999651759212</c:v>
                </c:pt>
                <c:pt idx="140">
                  <c:v>0.29106616624759396</c:v>
                </c:pt>
                <c:pt idx="141">
                  <c:v>0.17984580643593395</c:v>
                </c:pt>
                <c:pt idx="142">
                  <c:v>0.33306747591563213</c:v>
                </c:pt>
                <c:pt idx="143">
                  <c:v>0.69923244516021166</c:v>
                </c:pt>
                <c:pt idx="144">
                  <c:v>0.64546998686933366</c:v>
                </c:pt>
                <c:pt idx="145">
                  <c:v>0.51985110259908351</c:v>
                </c:pt>
                <c:pt idx="146">
                  <c:v>0.66560191718123307</c:v>
                </c:pt>
                <c:pt idx="147">
                  <c:v>0.85110469184647586</c:v>
                </c:pt>
                <c:pt idx="148">
                  <c:v>0.77418487474366204</c:v>
                </c:pt>
                <c:pt idx="149">
                  <c:v>0.16593363530062077</c:v>
                </c:pt>
                <c:pt idx="150">
                  <c:v>1.3854522819056268E-2</c:v>
                </c:pt>
                <c:pt idx="151">
                  <c:v>-4.8813569016081873E-2</c:v>
                </c:pt>
                <c:pt idx="152">
                  <c:v>4.9345327842316732E-2</c:v>
                </c:pt>
                <c:pt idx="153">
                  <c:v>0.40445339157846871</c:v>
                </c:pt>
                <c:pt idx="154">
                  <c:v>0.52599472976258954</c:v>
                </c:pt>
                <c:pt idx="155">
                  <c:v>0.46788842242599127</c:v>
                </c:pt>
                <c:pt idx="156">
                  <c:v>0.41982386673064392</c:v>
                </c:pt>
                <c:pt idx="157">
                  <c:v>0.290647652673032</c:v>
                </c:pt>
                <c:pt idx="158">
                  <c:v>0.2650361135508556</c:v>
                </c:pt>
                <c:pt idx="159">
                  <c:v>0.15356880399424305</c:v>
                </c:pt>
                <c:pt idx="160">
                  <c:v>0.11890425414866973</c:v>
                </c:pt>
                <c:pt idx="161">
                  <c:v>-2.8776653071426347E-2</c:v>
                </c:pt>
                <c:pt idx="162">
                  <c:v>4.2819354765044282E-2</c:v>
                </c:pt>
                <c:pt idx="163">
                  <c:v>-1.0242584801450374E-2</c:v>
                </c:pt>
                <c:pt idx="164">
                  <c:v>9.7448266604956563E-2</c:v>
                </c:pt>
                <c:pt idx="165">
                  <c:v>0.3340806967086643</c:v>
                </c:pt>
                <c:pt idx="166">
                  <c:v>0.42157065504615387</c:v>
                </c:pt>
                <c:pt idx="167">
                  <c:v>0.58743283206109309</c:v>
                </c:pt>
                <c:pt idx="168">
                  <c:v>0.554170441310607</c:v>
                </c:pt>
                <c:pt idx="169">
                  <c:v>0.47946996596436242</c:v>
                </c:pt>
                <c:pt idx="170">
                  <c:v>0.45648968169922033</c:v>
                </c:pt>
                <c:pt idx="171">
                  <c:v>0.31955562440336871</c:v>
                </c:pt>
                <c:pt idx="172">
                  <c:v>0.26388427923578789</c:v>
                </c:pt>
                <c:pt idx="173">
                  <c:v>0.28123122727274563</c:v>
                </c:pt>
                <c:pt idx="174">
                  <c:v>0.30048366100201024</c:v>
                </c:pt>
                <c:pt idx="175">
                  <c:v>0.50004089417529718</c:v>
                </c:pt>
                <c:pt idx="176">
                  <c:v>0.34394804505433541</c:v>
                </c:pt>
                <c:pt idx="177">
                  <c:v>0.30910291927973471</c:v>
                </c:pt>
                <c:pt idx="178">
                  <c:v>0.38741916632381951</c:v>
                </c:pt>
                <c:pt idx="179">
                  <c:v>0.79934634468770915</c:v>
                </c:pt>
                <c:pt idx="180">
                  <c:v>0.76873464374838729</c:v>
                </c:pt>
                <c:pt idx="181">
                  <c:v>0.59326114574823585</c:v>
                </c:pt>
                <c:pt idx="182">
                  <c:v>0.53387011563987263</c:v>
                </c:pt>
                <c:pt idx="183">
                  <c:v>0.60120462827559484</c:v>
                </c:pt>
                <c:pt idx="184">
                  <c:v>0.85490984813879078</c:v>
                </c:pt>
                <c:pt idx="185">
                  <c:v>0.92176850130374588</c:v>
                </c:pt>
                <c:pt idx="186">
                  <c:v>0.70794281443381468</c:v>
                </c:pt>
                <c:pt idx="187">
                  <c:v>0.35344911883655072</c:v>
                </c:pt>
                <c:pt idx="188">
                  <c:v>0.16995597604241661</c:v>
                </c:pt>
                <c:pt idx="189">
                  <c:v>0.3550188190737843</c:v>
                </c:pt>
                <c:pt idx="190">
                  <c:v>0.36205806131011742</c:v>
                </c:pt>
                <c:pt idx="191">
                  <c:v>0.30556560896003859</c:v>
                </c:pt>
                <c:pt idx="192">
                  <c:v>0.52980429905980542</c:v>
                </c:pt>
                <c:pt idx="193">
                  <c:v>0.39307385282008322</c:v>
                </c:pt>
                <c:pt idx="194">
                  <c:v>0.25470162500724614</c:v>
                </c:pt>
                <c:pt idx="195">
                  <c:v>0.44478805853661973</c:v>
                </c:pt>
                <c:pt idx="196">
                  <c:v>0.56259091425396002</c:v>
                </c:pt>
                <c:pt idx="197">
                  <c:v>0.48109699697694186</c:v>
                </c:pt>
                <c:pt idx="198">
                  <c:v>0.30868005753448569</c:v>
                </c:pt>
                <c:pt idx="199">
                  <c:v>0.13267836160579982</c:v>
                </c:pt>
                <c:pt idx="200">
                  <c:v>0.1229716542337731</c:v>
                </c:pt>
                <c:pt idx="201">
                  <c:v>0.18513158673489066</c:v>
                </c:pt>
                <c:pt idx="202">
                  <c:v>0.30822232773517777</c:v>
                </c:pt>
                <c:pt idx="203">
                  <c:v>0.26928507974014532</c:v>
                </c:pt>
                <c:pt idx="204">
                  <c:v>0.69842906080529998</c:v>
                </c:pt>
                <c:pt idx="205">
                  <c:v>0.74565713522754784</c:v>
                </c:pt>
                <c:pt idx="206">
                  <c:v>0.75563955942347305</c:v>
                </c:pt>
                <c:pt idx="207">
                  <c:v>0.76145259462349979</c:v>
                </c:pt>
                <c:pt idx="208">
                  <c:v>0.54549061950075028</c:v>
                </c:pt>
                <c:pt idx="209">
                  <c:v>7.4406825186241657E-2</c:v>
                </c:pt>
                <c:pt idx="210">
                  <c:v>-8.409798527874017E-2</c:v>
                </c:pt>
                <c:pt idx="211">
                  <c:v>-0.12819542202494338</c:v>
                </c:pt>
                <c:pt idx="212">
                  <c:v>0.29983322534730678</c:v>
                </c:pt>
                <c:pt idx="213">
                  <c:v>0.75308267934889173</c:v>
                </c:pt>
                <c:pt idx="214">
                  <c:v>1.0069522591088886</c:v>
                </c:pt>
                <c:pt idx="215">
                  <c:v>0.78775982955521007</c:v>
                </c:pt>
                <c:pt idx="216">
                  <c:v>0.91400094244807994</c:v>
                </c:pt>
                <c:pt idx="217">
                  <c:v>0.67824304541616143</c:v>
                </c:pt>
                <c:pt idx="218">
                  <c:v>0.65764613017962625</c:v>
                </c:pt>
                <c:pt idx="219">
                  <c:v>0.69404375371465732</c:v>
                </c:pt>
                <c:pt idx="220">
                  <c:v>0.60632232111507556</c:v>
                </c:pt>
                <c:pt idx="221">
                  <c:v>0.32610692266200758</c:v>
                </c:pt>
                <c:pt idx="222">
                  <c:v>6.204610707389531E-2</c:v>
                </c:pt>
                <c:pt idx="223">
                  <c:v>0.26162656616435725</c:v>
                </c:pt>
                <c:pt idx="224">
                  <c:v>0.38130219518122832</c:v>
                </c:pt>
                <c:pt idx="225">
                  <c:v>0.34303584606688869</c:v>
                </c:pt>
                <c:pt idx="226">
                  <c:v>0.50091215904619901</c:v>
                </c:pt>
                <c:pt idx="227">
                  <c:v>0.5232015739736734</c:v>
                </c:pt>
                <c:pt idx="228">
                  <c:v>0.52665401282836577</c:v>
                </c:pt>
                <c:pt idx="229">
                  <c:v>0.4396095113418238</c:v>
                </c:pt>
                <c:pt idx="230">
                  <c:v>0.25434183061711441</c:v>
                </c:pt>
                <c:pt idx="231">
                  <c:v>0.50254777789850857</c:v>
                </c:pt>
                <c:pt idx="232">
                  <c:v>0.54768535649779226</c:v>
                </c:pt>
                <c:pt idx="233">
                  <c:v>0.3587937177356183</c:v>
                </c:pt>
                <c:pt idx="234">
                  <c:v>0.39692176526173961</c:v>
                </c:pt>
                <c:pt idx="235">
                  <c:v>0.43046434703044978</c:v>
                </c:pt>
                <c:pt idx="236">
                  <c:v>0.5713133565386026</c:v>
                </c:pt>
                <c:pt idx="237">
                  <c:v>0.68394628703909077</c:v>
                </c:pt>
                <c:pt idx="238">
                  <c:v>0.60511932586466011</c:v>
                </c:pt>
                <c:pt idx="239">
                  <c:v>0.70551700267548922</c:v>
                </c:pt>
                <c:pt idx="240">
                  <c:v>0.87008464006324315</c:v>
                </c:pt>
                <c:pt idx="241">
                  <c:v>0.65168419446407477</c:v>
                </c:pt>
                <c:pt idx="242">
                  <c:v>0.60990143314062584</c:v>
                </c:pt>
                <c:pt idx="243">
                  <c:v>0.58794075362413789</c:v>
                </c:pt>
                <c:pt idx="244">
                  <c:v>0.41385706513127773</c:v>
                </c:pt>
                <c:pt idx="245">
                  <c:v>0.29698697762625664</c:v>
                </c:pt>
                <c:pt idx="246">
                  <c:v>-2.9235858143682562E-2</c:v>
                </c:pt>
                <c:pt idx="247">
                  <c:v>5.1210076370537871E-2</c:v>
                </c:pt>
                <c:pt idx="248">
                  <c:v>0.17899738801402224</c:v>
                </c:pt>
                <c:pt idx="249">
                  <c:v>0.47762922144363207</c:v>
                </c:pt>
                <c:pt idx="250">
                  <c:v>0.55064961221882525</c:v>
                </c:pt>
                <c:pt idx="251">
                  <c:v>0.69594657445777097</c:v>
                </c:pt>
                <c:pt idx="252">
                  <c:v>0.68242875238730072</c:v>
                </c:pt>
                <c:pt idx="253">
                  <c:v>0.67252836143127104</c:v>
                </c:pt>
                <c:pt idx="254">
                  <c:v>0.78758879559380068</c:v>
                </c:pt>
                <c:pt idx="255">
                  <c:v>0.8020476709220784</c:v>
                </c:pt>
                <c:pt idx="256">
                  <c:v>0.67498365414465256</c:v>
                </c:pt>
                <c:pt idx="257">
                  <c:v>0.38049345384598493</c:v>
                </c:pt>
                <c:pt idx="258">
                  <c:v>0.17162549756411832</c:v>
                </c:pt>
                <c:pt idx="259">
                  <c:v>0.13376686377634936</c:v>
                </c:pt>
                <c:pt idx="260">
                  <c:v>0.35073639201481305</c:v>
                </c:pt>
                <c:pt idx="261">
                  <c:v>0.37294683444272292</c:v>
                </c:pt>
                <c:pt idx="262">
                  <c:v>0.48633799273262879</c:v>
                </c:pt>
                <c:pt idx="263">
                  <c:v>0.59405253200010655</c:v>
                </c:pt>
                <c:pt idx="264">
                  <c:v>1.2347240234403238</c:v>
                </c:pt>
                <c:pt idx="265">
                  <c:v>1.2630180851295096</c:v>
                </c:pt>
                <c:pt idx="266">
                  <c:v>1.4912668727795355</c:v>
                </c:pt>
                <c:pt idx="267">
                  <c:v>1.0043311252435572</c:v>
                </c:pt>
                <c:pt idx="268">
                  <c:v>0.80713927529809215</c:v>
                </c:pt>
                <c:pt idx="269">
                  <c:v>0.71177532622140016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400496"/>
        <c:axId val="427404848"/>
      </c:lineChart>
      <c:catAx>
        <c:axId val="427400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7404848"/>
        <c:crosses val="autoZero"/>
        <c:auto val="1"/>
        <c:lblAlgn val="ctr"/>
        <c:lblOffset val="100"/>
        <c:noMultiLvlLbl val="0"/>
      </c:catAx>
      <c:valAx>
        <c:axId val="42740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740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</xdr:row>
      <xdr:rowOff>32265</xdr:rowOff>
    </xdr:from>
    <xdr:to>
      <xdr:col>20</xdr:col>
      <xdr:colOff>404256</xdr:colOff>
      <xdr:row>10</xdr:row>
      <xdr:rowOff>91440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0" y="398025"/>
          <a:ext cx="5890656" cy="15222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988136" cy="6182591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274320</xdr:colOff>
      <xdr:row>0</xdr:row>
      <xdr:rowOff>114300</xdr:rowOff>
    </xdr:from>
    <xdr:to>
      <xdr:col>19</xdr:col>
      <xdr:colOff>187920</xdr:colOff>
      <xdr:row>22</xdr:row>
      <xdr:rowOff>35725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0560" y="114300"/>
          <a:ext cx="5400000" cy="37619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988136" cy="6182591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396240</xdr:colOff>
      <xdr:row>18</xdr:row>
      <xdr:rowOff>42674</xdr:rowOff>
    </xdr:from>
    <xdr:to>
      <xdr:col>6</xdr:col>
      <xdr:colOff>236220</xdr:colOff>
      <xdr:row>31</xdr:row>
      <xdr:rowOff>176740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" y="3334514"/>
          <a:ext cx="3482340" cy="25115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988136" cy="6182591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182880</xdr:colOff>
      <xdr:row>1</xdr:row>
      <xdr:rowOff>32901</xdr:rowOff>
    </xdr:from>
    <xdr:to>
      <xdr:col>19</xdr:col>
      <xdr:colOff>122862</xdr:colOff>
      <xdr:row>19</xdr:row>
      <xdr:rowOff>67989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0820" y="215781"/>
          <a:ext cx="5426382" cy="3326928"/>
        </a:xfrm>
        <a:prstGeom prst="rect">
          <a:avLst/>
        </a:prstGeom>
      </xdr:spPr>
    </xdr:pic>
    <xdr:clientData/>
  </xdr:twoCellAnchor>
  <xdr:twoCellAnchor editAs="oneCell">
    <xdr:from>
      <xdr:col>10</xdr:col>
      <xdr:colOff>205740</xdr:colOff>
      <xdr:row>20</xdr:row>
      <xdr:rowOff>127328</xdr:rowOff>
    </xdr:from>
    <xdr:to>
      <xdr:col>19</xdr:col>
      <xdr:colOff>513390</xdr:colOff>
      <xdr:row>26</xdr:row>
      <xdr:rowOff>83615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83680" y="3784928"/>
          <a:ext cx="5794050" cy="1236447"/>
        </a:xfrm>
        <a:prstGeom prst="rect">
          <a:avLst/>
        </a:prstGeom>
      </xdr:spPr>
    </xdr:pic>
    <xdr:clientData/>
  </xdr:twoCellAnchor>
  <xdr:twoCellAnchor editAs="oneCell">
    <xdr:from>
      <xdr:col>10</xdr:col>
      <xdr:colOff>121920</xdr:colOff>
      <xdr:row>29</xdr:row>
      <xdr:rowOff>79296</xdr:rowOff>
    </xdr:from>
    <xdr:to>
      <xdr:col>20</xdr:col>
      <xdr:colOff>173205</xdr:colOff>
      <xdr:row>36</xdr:row>
      <xdr:rowOff>114300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76060" y="5565696"/>
          <a:ext cx="6147285" cy="13151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988136" cy="6182591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988136" cy="617393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"/>
  <sheetViews>
    <sheetView workbookViewId="0">
      <selection activeCell="M19" sqref="M19"/>
    </sheetView>
  </sheetViews>
  <sheetFormatPr defaultRowHeight="14.4" x14ac:dyDescent="0.3"/>
  <cols>
    <col min="7" max="10" width="9.44140625" bestFit="1" customWidth="1"/>
  </cols>
  <sheetData>
    <row r="1" spans="1:10" x14ac:dyDescent="0.3">
      <c r="A1" s="3" t="s">
        <v>6</v>
      </c>
      <c r="B1" s="3" t="s">
        <v>1</v>
      </c>
      <c r="C1" s="3" t="s">
        <v>2</v>
      </c>
      <c r="D1" s="3" t="s">
        <v>3</v>
      </c>
      <c r="E1" s="3" t="s">
        <v>4</v>
      </c>
      <c r="F1" s="8" t="s">
        <v>5</v>
      </c>
      <c r="G1" s="10" t="s">
        <v>21</v>
      </c>
      <c r="H1" s="10" t="s">
        <v>22</v>
      </c>
      <c r="I1" s="10" t="s">
        <v>23</v>
      </c>
      <c r="J1" s="11" t="s">
        <v>24</v>
      </c>
    </row>
    <row r="2" spans="1:10" x14ac:dyDescent="0.3">
      <c r="A2" s="3">
        <v>1</v>
      </c>
      <c r="B2" s="3">
        <v>1363</v>
      </c>
      <c r="C2" s="3"/>
      <c r="D2" s="4"/>
      <c r="E2" s="4"/>
      <c r="F2" s="9"/>
      <c r="G2" s="11"/>
      <c r="H2" s="11"/>
      <c r="I2" s="11"/>
      <c r="J2" s="11"/>
    </row>
    <row r="3" spans="1:10" x14ac:dyDescent="0.3">
      <c r="A3" s="3">
        <v>2</v>
      </c>
      <c r="B3" s="3">
        <v>1963</v>
      </c>
      <c r="C3" s="3">
        <v>1363</v>
      </c>
      <c r="D3" s="4"/>
      <c r="E3" s="4"/>
      <c r="F3" s="9"/>
      <c r="G3" s="11">
        <f>($B3-C3)^2</f>
        <v>360000</v>
      </c>
      <c r="H3" s="11"/>
      <c r="I3" s="11"/>
      <c r="J3" s="11"/>
    </row>
    <row r="4" spans="1:10" x14ac:dyDescent="0.3">
      <c r="A4" s="3">
        <v>3</v>
      </c>
      <c r="B4" s="3">
        <v>1843</v>
      </c>
      <c r="C4" s="3">
        <v>1963</v>
      </c>
      <c r="D4" s="4">
        <f t="shared" ref="D4:D14" si="0">(C4+C3)/2</f>
        <v>1663</v>
      </c>
      <c r="E4" s="4"/>
      <c r="F4" s="9"/>
      <c r="G4" s="11">
        <f t="shared" ref="G4:J13" si="1">($B4-C4)^2</f>
        <v>14400</v>
      </c>
      <c r="H4" s="11">
        <f t="shared" si="1"/>
        <v>32400</v>
      </c>
      <c r="I4" s="11"/>
      <c r="J4" s="11"/>
    </row>
    <row r="5" spans="1:10" x14ac:dyDescent="0.3">
      <c r="A5" s="3">
        <v>4</v>
      </c>
      <c r="B5" s="3">
        <v>1850</v>
      </c>
      <c r="C5" s="3">
        <v>1843</v>
      </c>
      <c r="D5" s="4">
        <f t="shared" si="0"/>
        <v>1903</v>
      </c>
      <c r="E5" s="4">
        <f>AVERAGE(B2:B4)</f>
        <v>1723</v>
      </c>
      <c r="F5" s="9"/>
      <c r="G5" s="11">
        <f t="shared" si="1"/>
        <v>49</v>
      </c>
      <c r="H5" s="11">
        <f t="shared" si="1"/>
        <v>2809</v>
      </c>
      <c r="I5" s="11">
        <f t="shared" si="1"/>
        <v>16129</v>
      </c>
      <c r="J5" s="11"/>
    </row>
    <row r="6" spans="1:10" x14ac:dyDescent="0.3">
      <c r="A6" s="3">
        <v>5</v>
      </c>
      <c r="B6" s="3">
        <v>1247</v>
      </c>
      <c r="C6" s="3">
        <v>1850</v>
      </c>
      <c r="D6" s="4">
        <f t="shared" si="0"/>
        <v>1846.5</v>
      </c>
      <c r="E6" s="4">
        <f t="shared" ref="E6:E14" si="2">AVERAGE(B3:B5)</f>
        <v>1885.3333333333333</v>
      </c>
      <c r="F6" s="9"/>
      <c r="G6" s="11">
        <f t="shared" si="1"/>
        <v>363609</v>
      </c>
      <c r="H6" s="11">
        <f t="shared" si="1"/>
        <v>359400.25</v>
      </c>
      <c r="I6" s="11">
        <f t="shared" si="1"/>
        <v>407469.44444444432</v>
      </c>
      <c r="J6" s="11"/>
    </row>
    <row r="7" spans="1:10" x14ac:dyDescent="0.3">
      <c r="A7" s="3">
        <v>6</v>
      </c>
      <c r="B7" s="3">
        <v>2842</v>
      </c>
      <c r="C7" s="3">
        <v>1247</v>
      </c>
      <c r="D7" s="4">
        <f t="shared" si="0"/>
        <v>1548.5</v>
      </c>
      <c r="E7" s="4">
        <f t="shared" si="2"/>
        <v>1646.6666666666667</v>
      </c>
      <c r="F7" s="9"/>
      <c r="G7" s="11">
        <f t="shared" si="1"/>
        <v>2544025</v>
      </c>
      <c r="H7" s="11">
        <f t="shared" si="1"/>
        <v>1673142.25</v>
      </c>
      <c r="I7" s="11">
        <f t="shared" si="1"/>
        <v>1428821.7777777775</v>
      </c>
      <c r="J7" s="11"/>
    </row>
    <row r="8" spans="1:10" x14ac:dyDescent="0.3">
      <c r="A8" s="3">
        <v>7</v>
      </c>
      <c r="B8" s="3">
        <v>2402</v>
      </c>
      <c r="C8" s="3">
        <v>2842</v>
      </c>
      <c r="D8" s="4">
        <f t="shared" si="0"/>
        <v>2044.5</v>
      </c>
      <c r="E8" s="4">
        <f t="shared" si="2"/>
        <v>1979.6666666666667</v>
      </c>
      <c r="F8" s="9">
        <f>AVERAGE(B2:B7)</f>
        <v>1851.3333333333333</v>
      </c>
      <c r="G8" s="11">
        <f t="shared" si="1"/>
        <v>193600</v>
      </c>
      <c r="H8" s="11">
        <f t="shared" si="1"/>
        <v>127806.25</v>
      </c>
      <c r="I8" s="11">
        <f t="shared" si="1"/>
        <v>178365.44444444438</v>
      </c>
      <c r="J8" s="11">
        <f t="shared" si="1"/>
        <v>303233.77777777787</v>
      </c>
    </row>
    <row r="9" spans="1:10" x14ac:dyDescent="0.3">
      <c r="A9" s="3">
        <v>8</v>
      </c>
      <c r="B9" s="3">
        <v>1700</v>
      </c>
      <c r="C9" s="3">
        <v>2402</v>
      </c>
      <c r="D9" s="4">
        <f t="shared" si="0"/>
        <v>2622</v>
      </c>
      <c r="E9" s="4">
        <f t="shared" si="2"/>
        <v>2163.6666666666665</v>
      </c>
      <c r="F9" s="9">
        <f t="shared" ref="F9:F14" si="3">AVERAGE(B3:B8)</f>
        <v>2024.5</v>
      </c>
      <c r="G9" s="11">
        <f t="shared" si="1"/>
        <v>492804</v>
      </c>
      <c r="H9" s="11">
        <f t="shared" si="1"/>
        <v>850084</v>
      </c>
      <c r="I9" s="11">
        <f t="shared" si="1"/>
        <v>214986.77777777764</v>
      </c>
      <c r="J9" s="11">
        <f t="shared" si="1"/>
        <v>105300.25</v>
      </c>
    </row>
    <row r="10" spans="1:10" x14ac:dyDescent="0.3">
      <c r="A10" s="3">
        <v>9</v>
      </c>
      <c r="B10" s="3">
        <v>1679</v>
      </c>
      <c r="C10" s="3">
        <v>1700</v>
      </c>
      <c r="D10" s="4">
        <f t="shared" si="0"/>
        <v>2051</v>
      </c>
      <c r="E10" s="4">
        <f t="shared" si="2"/>
        <v>2314.6666666666665</v>
      </c>
      <c r="F10" s="9">
        <f t="shared" si="3"/>
        <v>1980.6666666666667</v>
      </c>
      <c r="G10" s="11">
        <f t="shared" si="1"/>
        <v>441</v>
      </c>
      <c r="H10" s="11">
        <f t="shared" si="1"/>
        <v>138384</v>
      </c>
      <c r="I10" s="11">
        <f t="shared" si="1"/>
        <v>404072.11111111089</v>
      </c>
      <c r="J10" s="11">
        <f t="shared" si="1"/>
        <v>91002.777777777825</v>
      </c>
    </row>
    <row r="11" spans="1:10" x14ac:dyDescent="0.3">
      <c r="A11" s="3">
        <v>10</v>
      </c>
      <c r="B11" s="3">
        <v>1157</v>
      </c>
      <c r="C11" s="3">
        <v>1679</v>
      </c>
      <c r="D11" s="4">
        <f t="shared" si="0"/>
        <v>1689.5</v>
      </c>
      <c r="E11" s="4">
        <f t="shared" si="2"/>
        <v>1927</v>
      </c>
      <c r="F11" s="9">
        <f t="shared" si="3"/>
        <v>1953.3333333333333</v>
      </c>
      <c r="G11" s="11">
        <f t="shared" si="1"/>
        <v>272484</v>
      </c>
      <c r="H11" s="11">
        <f t="shared" si="1"/>
        <v>283556.25</v>
      </c>
      <c r="I11" s="11">
        <f t="shared" si="1"/>
        <v>592900</v>
      </c>
      <c r="J11" s="11">
        <f t="shared" si="1"/>
        <v>634146.77777777764</v>
      </c>
    </row>
    <row r="12" spans="1:10" x14ac:dyDescent="0.3">
      <c r="A12" s="3">
        <v>11</v>
      </c>
      <c r="B12" s="3">
        <v>2080</v>
      </c>
      <c r="C12" s="3">
        <v>1157</v>
      </c>
      <c r="D12" s="4">
        <f t="shared" si="0"/>
        <v>1418</v>
      </c>
      <c r="E12" s="4">
        <f t="shared" si="2"/>
        <v>1512</v>
      </c>
      <c r="F12" s="9">
        <f t="shared" si="3"/>
        <v>1837.8333333333333</v>
      </c>
      <c r="G12" s="11">
        <f t="shared" si="1"/>
        <v>851929</v>
      </c>
      <c r="H12" s="11">
        <f t="shared" si="1"/>
        <v>438244</v>
      </c>
      <c r="I12" s="11">
        <f t="shared" si="1"/>
        <v>322624</v>
      </c>
      <c r="J12" s="11">
        <f t="shared" si="1"/>
        <v>58644.694444444482</v>
      </c>
    </row>
    <row r="13" spans="1:10" x14ac:dyDescent="0.3">
      <c r="A13" s="3">
        <v>12</v>
      </c>
      <c r="B13" s="3">
        <v>2039</v>
      </c>
      <c r="C13" s="3">
        <v>2080</v>
      </c>
      <c r="D13" s="4">
        <f t="shared" si="0"/>
        <v>1618.5</v>
      </c>
      <c r="E13" s="4">
        <f t="shared" si="2"/>
        <v>1638.6666666666667</v>
      </c>
      <c r="F13" s="9">
        <f t="shared" si="3"/>
        <v>1976.6666666666667</v>
      </c>
      <c r="G13" s="11">
        <f t="shared" si="1"/>
        <v>1681</v>
      </c>
      <c r="H13" s="11">
        <f t="shared" si="1"/>
        <v>176820.25</v>
      </c>
      <c r="I13" s="11">
        <f t="shared" si="1"/>
        <v>160266.77777777772</v>
      </c>
      <c r="J13" s="11">
        <f t="shared" si="1"/>
        <v>3885.4444444444348</v>
      </c>
    </row>
    <row r="14" spans="1:10" x14ac:dyDescent="0.3">
      <c r="A14" s="3">
        <v>13</v>
      </c>
      <c r="B14" s="3"/>
      <c r="C14" s="3">
        <v>2039</v>
      </c>
      <c r="D14" s="4">
        <f t="shared" si="0"/>
        <v>2059.5</v>
      </c>
      <c r="E14" s="4">
        <f t="shared" si="2"/>
        <v>1758.6666666666667</v>
      </c>
      <c r="F14" s="9">
        <f t="shared" si="3"/>
        <v>1842.8333333333333</v>
      </c>
      <c r="G14" s="11"/>
      <c r="H14" s="11"/>
      <c r="I14" s="11"/>
      <c r="J14" s="11"/>
    </row>
    <row r="15" spans="1:10" x14ac:dyDescent="0.3">
      <c r="G15" s="12">
        <f>AVERAGE(G3:G13)</f>
        <v>463183.81818181818</v>
      </c>
      <c r="H15" s="12">
        <f>AVERAGE(H4:H13)</f>
        <v>408264.625</v>
      </c>
      <c r="I15" s="12">
        <f>AVERAGE(I5:I13)</f>
        <v>413959.48148148134</v>
      </c>
      <c r="J15" s="12">
        <f>AVERAGE(J8:J13)</f>
        <v>199368.95370370371</v>
      </c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5" sqref="D5"/>
    </sheetView>
  </sheetViews>
  <sheetFormatPr defaultRowHeight="14.4" x14ac:dyDescent="0.3"/>
  <cols>
    <col min="2" max="2" width="9.6640625" customWidth="1"/>
    <col min="3" max="3" width="14.6640625" customWidth="1"/>
    <col min="4" max="4" width="15" customWidth="1"/>
    <col min="5" max="5" width="13.6640625" customWidth="1"/>
    <col min="6" max="6" width="13.21875" customWidth="1"/>
    <col min="7" max="10" width="10.44140625" bestFit="1" customWidth="1"/>
  </cols>
  <sheetData>
    <row r="1" spans="1:10" x14ac:dyDescent="0.3">
      <c r="A1" s="3" t="s">
        <v>6</v>
      </c>
      <c r="B1" s="3" t="s">
        <v>1</v>
      </c>
      <c r="C1" s="3" t="s">
        <v>7</v>
      </c>
      <c r="D1" s="3" t="s">
        <v>11</v>
      </c>
      <c r="E1" s="3" t="s">
        <v>12</v>
      </c>
      <c r="F1" s="8" t="s">
        <v>13</v>
      </c>
      <c r="G1" s="14" t="s">
        <v>25</v>
      </c>
      <c r="H1" s="14" t="s">
        <v>26</v>
      </c>
      <c r="I1" s="14" t="s">
        <v>27</v>
      </c>
      <c r="J1" s="14" t="s">
        <v>28</v>
      </c>
    </row>
    <row r="2" spans="1:10" hidden="1" x14ac:dyDescent="0.3">
      <c r="A2" s="3" t="s">
        <v>0</v>
      </c>
      <c r="B2" s="3" t="s">
        <v>0</v>
      </c>
      <c r="C2" s="4">
        <v>0.1</v>
      </c>
      <c r="D2" s="3">
        <v>0.3</v>
      </c>
      <c r="E2" s="3">
        <v>0.5</v>
      </c>
      <c r="F2" s="8">
        <v>0.9</v>
      </c>
      <c r="G2" s="15"/>
      <c r="H2" s="15"/>
      <c r="I2" s="15"/>
      <c r="J2" s="15"/>
    </row>
    <row r="3" spans="1:10" x14ac:dyDescent="0.3">
      <c r="A3" s="3">
        <v>1</v>
      </c>
      <c r="B3" s="3">
        <v>1363</v>
      </c>
      <c r="C3" s="4">
        <f>B3</f>
        <v>1363</v>
      </c>
      <c r="D3" s="4">
        <f>C3</f>
        <v>1363</v>
      </c>
      <c r="E3" s="4">
        <f>D3</f>
        <v>1363</v>
      </c>
      <c r="F3" s="13">
        <f>E3</f>
        <v>1363</v>
      </c>
      <c r="G3" s="16">
        <f>($B3-C3)^2</f>
        <v>0</v>
      </c>
      <c r="H3" s="16">
        <f t="shared" ref="H3:J3" si="0">($B3-D3)^2</f>
        <v>0</v>
      </c>
      <c r="I3" s="16">
        <f t="shared" si="0"/>
        <v>0</v>
      </c>
      <c r="J3" s="16">
        <f t="shared" si="0"/>
        <v>0</v>
      </c>
    </row>
    <row r="4" spans="1:10" x14ac:dyDescent="0.3">
      <c r="A4" s="3">
        <v>2</v>
      </c>
      <c r="B4" s="3">
        <v>1963</v>
      </c>
      <c r="C4" s="4">
        <f>$C$2*B3+(1-$C$2)*C3</f>
        <v>1363</v>
      </c>
      <c r="D4" s="4">
        <f>D$2*$B3+(1-D$2)*C3</f>
        <v>1363</v>
      </c>
      <c r="E4" s="4">
        <f>E$2*$B3+(1-E$2)*E3</f>
        <v>1363</v>
      </c>
      <c r="F4" s="13">
        <f>F$2*$B3+(1-F$2)*F3</f>
        <v>1363</v>
      </c>
      <c r="G4" s="16">
        <f t="shared" ref="G4:G15" si="1">($B4-C4)^2</f>
        <v>360000</v>
      </c>
      <c r="H4" s="16">
        <f t="shared" ref="H4:H15" si="2">($B4-D4)^2</f>
        <v>360000</v>
      </c>
      <c r="I4" s="16">
        <f t="shared" ref="I4:I15" si="3">($B4-E4)^2</f>
        <v>360000</v>
      </c>
      <c r="J4" s="16">
        <f t="shared" ref="J4:J15" si="4">($B4-F4)^2</f>
        <v>360000</v>
      </c>
    </row>
    <row r="5" spans="1:10" x14ac:dyDescent="0.3">
      <c r="A5" s="3">
        <v>3</v>
      </c>
      <c r="B5" s="3">
        <v>1843</v>
      </c>
      <c r="C5" s="4">
        <f t="shared" ref="C5:C15" si="5">$C$2*B4+(1-$C$2)*C4</f>
        <v>1423</v>
      </c>
      <c r="D5" s="4">
        <f>D$2*B4+(1-D$2)*D4</f>
        <v>1543</v>
      </c>
      <c r="E5" s="4">
        <f t="shared" ref="E5:E15" si="6">E$2*$B4+(1-E$2)*E4</f>
        <v>1663</v>
      </c>
      <c r="F5" s="13">
        <f t="shared" ref="F5:F15" si="7">F$2*$B4+(1-F$2)*F4</f>
        <v>1903</v>
      </c>
      <c r="G5" s="16">
        <f t="shared" si="1"/>
        <v>176400</v>
      </c>
      <c r="H5" s="16">
        <f t="shared" si="2"/>
        <v>90000</v>
      </c>
      <c r="I5" s="16">
        <f t="shared" si="3"/>
        <v>32400</v>
      </c>
      <c r="J5" s="16">
        <f t="shared" si="4"/>
        <v>3600</v>
      </c>
    </row>
    <row r="6" spans="1:10" x14ac:dyDescent="0.3">
      <c r="A6" s="3">
        <v>4</v>
      </c>
      <c r="B6" s="3">
        <v>1850</v>
      </c>
      <c r="C6" s="4">
        <f t="shared" si="5"/>
        <v>1465</v>
      </c>
      <c r="D6" s="4">
        <f t="shared" ref="D6:D15" si="8">D$2*B5+(1-D$2)*D5</f>
        <v>1633</v>
      </c>
      <c r="E6" s="4">
        <f t="shared" si="6"/>
        <v>1753</v>
      </c>
      <c r="F6" s="13">
        <f t="shared" si="7"/>
        <v>1849</v>
      </c>
      <c r="G6" s="16">
        <f t="shared" si="1"/>
        <v>148225</v>
      </c>
      <c r="H6" s="16">
        <f t="shared" si="2"/>
        <v>47089</v>
      </c>
      <c r="I6" s="16">
        <f t="shared" si="3"/>
        <v>9409</v>
      </c>
      <c r="J6" s="16">
        <f t="shared" si="4"/>
        <v>1</v>
      </c>
    </row>
    <row r="7" spans="1:10" x14ac:dyDescent="0.3">
      <c r="A7" s="3">
        <v>5</v>
      </c>
      <c r="B7" s="3">
        <v>1247</v>
      </c>
      <c r="C7" s="4">
        <f t="shared" si="5"/>
        <v>1503.5</v>
      </c>
      <c r="D7" s="4">
        <f t="shared" si="8"/>
        <v>1698.1</v>
      </c>
      <c r="E7" s="4">
        <f t="shared" si="6"/>
        <v>1801.5</v>
      </c>
      <c r="F7" s="13">
        <f t="shared" si="7"/>
        <v>1849.8999999999999</v>
      </c>
      <c r="G7" s="16">
        <f t="shared" si="1"/>
        <v>65792.25</v>
      </c>
      <c r="H7" s="16">
        <f t="shared" si="2"/>
        <v>203491.2099999999</v>
      </c>
      <c r="I7" s="16">
        <f t="shared" si="3"/>
        <v>307470.25</v>
      </c>
      <c r="J7" s="16">
        <f t="shared" si="4"/>
        <v>363488.40999999986</v>
      </c>
    </row>
    <row r="8" spans="1:10" x14ac:dyDescent="0.3">
      <c r="A8" s="3">
        <v>6</v>
      </c>
      <c r="B8" s="3">
        <v>2842</v>
      </c>
      <c r="C8" s="4">
        <f t="shared" si="5"/>
        <v>1477.8500000000001</v>
      </c>
      <c r="D8" s="4">
        <f t="shared" si="8"/>
        <v>1562.7699999999998</v>
      </c>
      <c r="E8" s="4">
        <f t="shared" si="6"/>
        <v>1524.25</v>
      </c>
      <c r="F8" s="13">
        <f t="shared" si="7"/>
        <v>1307.29</v>
      </c>
      <c r="G8" s="16">
        <f t="shared" si="1"/>
        <v>1860905.2224999997</v>
      </c>
      <c r="H8" s="16">
        <f t="shared" si="2"/>
        <v>1636429.3929000006</v>
      </c>
      <c r="I8" s="16">
        <f t="shared" si="3"/>
        <v>1736465.0625</v>
      </c>
      <c r="J8" s="16">
        <f t="shared" si="4"/>
        <v>2355334.7841000003</v>
      </c>
    </row>
    <row r="9" spans="1:10" x14ac:dyDescent="0.3">
      <c r="A9" s="3">
        <v>7</v>
      </c>
      <c r="B9" s="3">
        <v>2402</v>
      </c>
      <c r="C9" s="4">
        <f t="shared" si="5"/>
        <v>1614.2650000000001</v>
      </c>
      <c r="D9" s="4">
        <f t="shared" si="8"/>
        <v>1946.5389999999998</v>
      </c>
      <c r="E9" s="4">
        <f t="shared" si="6"/>
        <v>2183.125</v>
      </c>
      <c r="F9" s="13">
        <f t="shared" si="7"/>
        <v>2688.529</v>
      </c>
      <c r="G9" s="16">
        <f t="shared" si="1"/>
        <v>620526.43022499979</v>
      </c>
      <c r="H9" s="16">
        <f t="shared" si="2"/>
        <v>207444.72252100022</v>
      </c>
      <c r="I9" s="16">
        <f t="shared" si="3"/>
        <v>47906.265625</v>
      </c>
      <c r="J9" s="16">
        <f t="shared" si="4"/>
        <v>82098.867840999999</v>
      </c>
    </row>
    <row r="10" spans="1:10" x14ac:dyDescent="0.3">
      <c r="A10" s="3">
        <v>8</v>
      </c>
      <c r="B10" s="3">
        <v>1700</v>
      </c>
      <c r="C10" s="4">
        <f t="shared" si="5"/>
        <v>1693.0385000000001</v>
      </c>
      <c r="D10" s="4">
        <f t="shared" si="8"/>
        <v>2083.1772999999998</v>
      </c>
      <c r="E10" s="4">
        <f t="shared" si="6"/>
        <v>2292.5625</v>
      </c>
      <c r="F10" s="13">
        <f t="shared" si="7"/>
        <v>2430.6529</v>
      </c>
      <c r="G10" s="16">
        <f t="shared" si="1"/>
        <v>48.46248224999843</v>
      </c>
      <c r="H10" s="16">
        <f t="shared" si="2"/>
        <v>146824.84323528988</v>
      </c>
      <c r="I10" s="16">
        <f t="shared" si="3"/>
        <v>351130.31640625</v>
      </c>
      <c r="J10" s="16">
        <f t="shared" si="4"/>
        <v>533853.66027841007</v>
      </c>
    </row>
    <row r="11" spans="1:10" x14ac:dyDescent="0.3">
      <c r="A11" s="3">
        <v>9</v>
      </c>
      <c r="B11" s="3">
        <v>1679</v>
      </c>
      <c r="C11" s="4">
        <f t="shared" si="5"/>
        <v>1693.7346500000001</v>
      </c>
      <c r="D11" s="4">
        <f t="shared" si="8"/>
        <v>1968.2241099999999</v>
      </c>
      <c r="E11" s="4">
        <f t="shared" si="6"/>
        <v>1996.28125</v>
      </c>
      <c r="F11" s="13">
        <f t="shared" si="7"/>
        <v>1773.06529</v>
      </c>
      <c r="G11" s="16">
        <f t="shared" si="1"/>
        <v>217.10991062250298</v>
      </c>
      <c r="H11" s="16">
        <f t="shared" si="2"/>
        <v>83650.585805292038</v>
      </c>
      <c r="I11" s="16">
        <f t="shared" si="3"/>
        <v>100667.3916015625</v>
      </c>
      <c r="J11" s="16">
        <f t="shared" si="4"/>
        <v>8848.2787827841003</v>
      </c>
    </row>
    <row r="12" spans="1:10" x14ac:dyDescent="0.3">
      <c r="A12" s="3">
        <v>10</v>
      </c>
      <c r="B12" s="3">
        <v>1157</v>
      </c>
      <c r="C12" s="4">
        <f t="shared" si="5"/>
        <v>1692.2611850000003</v>
      </c>
      <c r="D12" s="4">
        <f t="shared" si="8"/>
        <v>1881.4568769999998</v>
      </c>
      <c r="E12" s="4">
        <f t="shared" si="6"/>
        <v>1837.640625</v>
      </c>
      <c r="F12" s="13">
        <f t="shared" si="7"/>
        <v>1688.4065290000001</v>
      </c>
      <c r="G12" s="16">
        <f t="shared" si="1"/>
        <v>286504.53616760456</v>
      </c>
      <c r="H12" s="16">
        <f t="shared" si="2"/>
        <v>524837.76663259289</v>
      </c>
      <c r="I12" s="16">
        <f t="shared" si="3"/>
        <v>463271.66040039062</v>
      </c>
      <c r="J12" s="16">
        <f t="shared" si="4"/>
        <v>282392.89906382794</v>
      </c>
    </row>
    <row r="13" spans="1:10" x14ac:dyDescent="0.3">
      <c r="A13" s="3">
        <v>11</v>
      </c>
      <c r="B13" s="3">
        <v>2080</v>
      </c>
      <c r="C13" s="4">
        <f t="shared" si="5"/>
        <v>1638.7350665000004</v>
      </c>
      <c r="D13" s="4">
        <f t="shared" si="8"/>
        <v>1664.1198138999998</v>
      </c>
      <c r="E13" s="4">
        <f t="shared" si="6"/>
        <v>1497.3203125</v>
      </c>
      <c r="F13" s="13">
        <f t="shared" si="7"/>
        <v>1210.1406528999998</v>
      </c>
      <c r="G13" s="16">
        <f t="shared" si="1"/>
        <v>194714.7415367591</v>
      </c>
      <c r="H13" s="16">
        <f t="shared" si="2"/>
        <v>172956.32919057077</v>
      </c>
      <c r="I13" s="16">
        <f t="shared" si="3"/>
        <v>339515.61822509766</v>
      </c>
      <c r="J13" s="16">
        <f t="shared" si="4"/>
        <v>756655.2837372385</v>
      </c>
    </row>
    <row r="14" spans="1:10" x14ac:dyDescent="0.3">
      <c r="A14" s="3">
        <v>12</v>
      </c>
      <c r="B14" s="3">
        <v>2039</v>
      </c>
      <c r="C14" s="4">
        <f t="shared" si="5"/>
        <v>1682.8615598500003</v>
      </c>
      <c r="D14" s="4">
        <f t="shared" si="8"/>
        <v>1788.8838697299998</v>
      </c>
      <c r="E14" s="4">
        <f t="shared" si="6"/>
        <v>1788.66015625</v>
      </c>
      <c r="F14" s="13">
        <f t="shared" si="7"/>
        <v>1993.01406529</v>
      </c>
      <c r="G14" s="16">
        <f t="shared" si="1"/>
        <v>126834.58855247493</v>
      </c>
      <c r="H14" s="16">
        <f t="shared" si="2"/>
        <v>62558.078621239714</v>
      </c>
      <c r="I14" s="16">
        <f t="shared" si="3"/>
        <v>62670.037368774414</v>
      </c>
      <c r="J14" s="16">
        <f t="shared" si="4"/>
        <v>2114.7061911523861</v>
      </c>
    </row>
    <row r="15" spans="1:10" x14ac:dyDescent="0.3">
      <c r="A15" s="3">
        <v>13</v>
      </c>
      <c r="B15" s="3"/>
      <c r="C15" s="4">
        <f t="shared" si="5"/>
        <v>1718.4754038650003</v>
      </c>
      <c r="D15" s="4">
        <f t="shared" si="8"/>
        <v>1863.9187088109998</v>
      </c>
      <c r="E15" s="4">
        <f t="shared" si="6"/>
        <v>1913.830078125</v>
      </c>
      <c r="F15" s="13">
        <f t="shared" si="7"/>
        <v>2034.401406529</v>
      </c>
      <c r="G15" s="16">
        <f t="shared" si="1"/>
        <v>2953157.7136889761</v>
      </c>
      <c r="H15" s="16">
        <f t="shared" si="2"/>
        <v>3474192.9530556644</v>
      </c>
      <c r="I15" s="16">
        <f t="shared" si="3"/>
        <v>3662745.5679359436</v>
      </c>
      <c r="J15" s="16">
        <f t="shared" si="4"/>
        <v>4138789.0828871736</v>
      </c>
    </row>
    <row r="16" spans="1:10" x14ac:dyDescent="0.3">
      <c r="G16" s="17">
        <f>SUM(G3:G15)</f>
        <v>6793326.0550636873</v>
      </c>
      <c r="H16" s="17">
        <f t="shared" ref="H16:J16" si="9">SUM(H3:H15)</f>
        <v>7009474.8819616502</v>
      </c>
      <c r="I16" s="17">
        <f t="shared" si="9"/>
        <v>7473651.1700630188</v>
      </c>
      <c r="J16" s="17">
        <f t="shared" si="9"/>
        <v>8887176.9728815854</v>
      </c>
    </row>
    <row r="18" spans="2:2" x14ac:dyDescent="0.3">
      <c r="B18" t="s">
        <v>8</v>
      </c>
    </row>
    <row r="19" spans="2:2" x14ac:dyDescent="0.3">
      <c r="B19" t="s">
        <v>9</v>
      </c>
    </row>
    <row r="20" spans="2:2" x14ac:dyDescent="0.3">
      <c r="B20" t="s">
        <v>10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17"/>
  <sheetViews>
    <sheetView tabSelected="1" workbookViewId="0">
      <selection activeCell="F4" sqref="F4"/>
    </sheetView>
  </sheetViews>
  <sheetFormatPr defaultRowHeight="14.4" x14ac:dyDescent="0.3"/>
  <cols>
    <col min="4" max="4" width="7.5546875" customWidth="1"/>
    <col min="5" max="6" width="9.44140625" bestFit="1" customWidth="1"/>
    <col min="9" max="9" width="14.44140625" bestFit="1" customWidth="1"/>
  </cols>
  <sheetData>
    <row r="1" spans="2:9" x14ac:dyDescent="0.3">
      <c r="B1" s="6" t="s">
        <v>17</v>
      </c>
      <c r="C1" s="6">
        <v>0.4</v>
      </c>
      <c r="D1" s="6" t="s">
        <v>18</v>
      </c>
      <c r="E1" s="6">
        <v>0.4</v>
      </c>
      <c r="F1" s="1"/>
    </row>
    <row r="2" spans="2:9" x14ac:dyDescent="0.3">
      <c r="B2" s="1"/>
      <c r="C2" s="1" t="s">
        <v>1</v>
      </c>
      <c r="D2" s="1" t="s">
        <v>14</v>
      </c>
      <c r="E2" s="1" t="s">
        <v>15</v>
      </c>
      <c r="F2" s="1" t="s">
        <v>16</v>
      </c>
    </row>
    <row r="3" spans="2:9" x14ac:dyDescent="0.3">
      <c r="B3" s="1">
        <v>1</v>
      </c>
      <c r="C3" s="1">
        <v>11</v>
      </c>
      <c r="D3" s="1">
        <v>11</v>
      </c>
      <c r="E3" s="2">
        <f>C4-C3</f>
        <v>3</v>
      </c>
      <c r="F3" s="7">
        <f>D3</f>
        <v>11</v>
      </c>
    </row>
    <row r="4" spans="2:9" x14ac:dyDescent="0.3">
      <c r="B4" s="1">
        <v>2</v>
      </c>
      <c r="C4" s="1">
        <v>14</v>
      </c>
      <c r="D4" s="2">
        <f>$C$1*C4+(1-$C$1)*(D3+E3)</f>
        <v>14</v>
      </c>
      <c r="E4" s="2">
        <f>$E$1*(D4-D3)+(1-$E$1)*E3</f>
        <v>3</v>
      </c>
      <c r="F4" s="7">
        <f>D4</f>
        <v>14</v>
      </c>
    </row>
    <row r="5" spans="2:9" x14ac:dyDescent="0.3">
      <c r="B5" s="1">
        <v>3</v>
      </c>
      <c r="C5" s="1">
        <v>15</v>
      </c>
      <c r="D5" s="2">
        <f t="shared" ref="D5:D14" si="0">$C$1*C5+(1-$C$1)*(D4+E4)</f>
        <v>16.2</v>
      </c>
      <c r="E5" s="2">
        <f t="shared" ref="E5:E14" si="1">$E$1*(D5-D4)+(1-$E$1)*E4</f>
        <v>2.6799999999999997</v>
      </c>
      <c r="F5" s="7">
        <f t="shared" ref="F5:F14" si="2">D5</f>
        <v>16.2</v>
      </c>
    </row>
    <row r="6" spans="2:9" x14ac:dyDescent="0.3">
      <c r="B6" s="1">
        <v>4</v>
      </c>
      <c r="C6" s="1">
        <v>18</v>
      </c>
      <c r="D6" s="2">
        <f t="shared" si="0"/>
        <v>18.527999999999999</v>
      </c>
      <c r="E6" s="2">
        <f t="shared" si="1"/>
        <v>2.5391999999999997</v>
      </c>
      <c r="F6" s="7">
        <f t="shared" si="2"/>
        <v>18.527999999999999</v>
      </c>
    </row>
    <row r="7" spans="2:9" x14ac:dyDescent="0.3">
      <c r="B7" s="1">
        <v>5</v>
      </c>
      <c r="C7" s="1">
        <v>18</v>
      </c>
      <c r="D7" s="2">
        <f t="shared" si="0"/>
        <v>19.840319999999998</v>
      </c>
      <c r="E7" s="2">
        <f t="shared" si="1"/>
        <v>2.0484479999999996</v>
      </c>
      <c r="F7" s="7">
        <f t="shared" si="2"/>
        <v>19.840319999999998</v>
      </c>
    </row>
    <row r="8" spans="2:9" x14ac:dyDescent="0.3">
      <c r="B8" s="1">
        <v>6</v>
      </c>
      <c r="C8" s="1">
        <v>22</v>
      </c>
      <c r="D8" s="2">
        <f t="shared" si="0"/>
        <v>21.933260799999999</v>
      </c>
      <c r="E8" s="2">
        <f t="shared" si="1"/>
        <v>2.06624512</v>
      </c>
      <c r="F8" s="7">
        <f t="shared" si="2"/>
        <v>21.933260799999999</v>
      </c>
      <c r="I8" t="s">
        <v>20</v>
      </c>
    </row>
    <row r="9" spans="2:9" x14ac:dyDescent="0.3">
      <c r="B9" s="1">
        <v>7</v>
      </c>
      <c r="C9" s="1">
        <v>25</v>
      </c>
      <c r="D9" s="2">
        <f t="shared" si="0"/>
        <v>24.399703551999998</v>
      </c>
      <c r="E9" s="2">
        <f t="shared" si="1"/>
        <v>2.2263241727999996</v>
      </c>
      <c r="F9" s="7">
        <f t="shared" si="2"/>
        <v>24.399703551999998</v>
      </c>
      <c r="G9" s="2">
        <f>$D$8+1*$E$8</f>
        <v>23.999505920000001</v>
      </c>
      <c r="H9" s="25" t="s">
        <v>19</v>
      </c>
      <c r="I9">
        <f>(C9-G9)^2</f>
        <v>1.000988404115045</v>
      </c>
    </row>
    <row r="10" spans="2:9" x14ac:dyDescent="0.3">
      <c r="B10" s="1">
        <v>8</v>
      </c>
      <c r="C10" s="1">
        <v>28</v>
      </c>
      <c r="D10" s="2">
        <f t="shared" si="0"/>
        <v>27.175616634880001</v>
      </c>
      <c r="E10" s="2">
        <f t="shared" si="1"/>
        <v>2.4461597368320005</v>
      </c>
      <c r="F10" s="7">
        <f t="shared" si="2"/>
        <v>27.175616634880001</v>
      </c>
      <c r="G10" s="2">
        <f>$D$8+2*$E$8</f>
        <v>26.065751039999999</v>
      </c>
      <c r="H10" s="25"/>
      <c r="I10">
        <f t="shared" ref="I10:I11" si="3">(C10-G10)^2</f>
        <v>3.7413190392610871</v>
      </c>
    </row>
    <row r="11" spans="2:9" x14ac:dyDescent="0.3">
      <c r="B11" s="1">
        <v>9</v>
      </c>
      <c r="C11" s="1">
        <v>29</v>
      </c>
      <c r="D11" s="2">
        <f t="shared" si="0"/>
        <v>29.373065823027201</v>
      </c>
      <c r="E11" s="2">
        <f t="shared" si="1"/>
        <v>2.3466755173580802</v>
      </c>
      <c r="F11" s="7">
        <f t="shared" si="2"/>
        <v>29.373065823027201</v>
      </c>
      <c r="G11" s="2">
        <f>$D$8+3*$E$8</f>
        <v>28.13199616</v>
      </c>
      <c r="H11" s="25"/>
      <c r="I11">
        <f t="shared" si="3"/>
        <v>0.75343066625474575</v>
      </c>
    </row>
    <row r="12" spans="2:9" x14ac:dyDescent="0.3">
      <c r="B12" s="1">
        <v>10</v>
      </c>
      <c r="C12" s="1">
        <v>31</v>
      </c>
      <c r="D12" s="2">
        <f t="shared" si="0"/>
        <v>31.431844804231169</v>
      </c>
      <c r="E12" s="2">
        <f t="shared" si="1"/>
        <v>2.231516902896435</v>
      </c>
      <c r="F12" s="7">
        <f t="shared" si="2"/>
        <v>31.431844804231169</v>
      </c>
    </row>
    <row r="13" spans="2:9" x14ac:dyDescent="0.3">
      <c r="B13" s="1">
        <v>11</v>
      </c>
      <c r="C13" s="1">
        <v>32</v>
      </c>
      <c r="D13" s="2">
        <f t="shared" si="0"/>
        <v>32.998017024276564</v>
      </c>
      <c r="E13" s="2">
        <f t="shared" si="1"/>
        <v>1.9653790297560192</v>
      </c>
      <c r="F13" s="7">
        <f t="shared" si="2"/>
        <v>32.998017024276564</v>
      </c>
    </row>
    <row r="14" spans="2:9" x14ac:dyDescent="0.3">
      <c r="B14" s="1">
        <v>12</v>
      </c>
      <c r="C14" s="1">
        <v>35</v>
      </c>
      <c r="D14" s="2">
        <f t="shared" si="0"/>
        <v>34.97803763241955</v>
      </c>
      <c r="E14" s="2">
        <f t="shared" si="1"/>
        <v>1.9712356611108062</v>
      </c>
      <c r="F14" s="7">
        <f t="shared" si="2"/>
        <v>34.97803763241955</v>
      </c>
    </row>
    <row r="15" spans="2:9" x14ac:dyDescent="0.3">
      <c r="B15" s="1">
        <v>13</v>
      </c>
      <c r="C15" s="1"/>
      <c r="D15" s="1"/>
      <c r="E15" s="1"/>
      <c r="F15" s="2">
        <f>$D$14+1*$E$14</f>
        <v>36.949273293530354</v>
      </c>
      <c r="I15" s="6" t="str">
        <f>"Erro = "&amp;ROUND(SUM(I9:I11),2)</f>
        <v>Erro = 5,5</v>
      </c>
    </row>
    <row r="16" spans="2:9" x14ac:dyDescent="0.3">
      <c r="B16" s="1">
        <v>14</v>
      </c>
      <c r="C16" s="1"/>
      <c r="D16" s="1"/>
      <c r="E16" s="1"/>
      <c r="F16" s="2">
        <f>$D$14+2*$E$14</f>
        <v>38.920508954641164</v>
      </c>
    </row>
    <row r="17" spans="2:6" x14ac:dyDescent="0.3">
      <c r="B17" s="1">
        <v>15</v>
      </c>
      <c r="C17" s="1"/>
      <c r="D17" s="1"/>
      <c r="E17" s="1"/>
      <c r="F17" s="2">
        <f>$D$14+3*$E$14</f>
        <v>40.891744615751968</v>
      </c>
    </row>
  </sheetData>
  <mergeCells count="1">
    <mergeCell ref="H9:H11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27"/>
  <sheetViews>
    <sheetView workbookViewId="0">
      <selection activeCell="G23" sqref="G23"/>
    </sheetView>
  </sheetViews>
  <sheetFormatPr defaultRowHeight="14.4" x14ac:dyDescent="0.3"/>
  <cols>
    <col min="2" max="2" width="12.109375" customWidth="1"/>
    <col min="3" max="3" width="9.33203125" bestFit="1" customWidth="1"/>
    <col min="5" max="5" width="9.33203125" bestFit="1" customWidth="1"/>
    <col min="8" max="8" width="10" bestFit="1" customWidth="1"/>
    <col min="9" max="9" width="10.21875" customWidth="1"/>
  </cols>
  <sheetData>
    <row r="2" spans="2:9" x14ac:dyDescent="0.3">
      <c r="H2">
        <v>0.3</v>
      </c>
    </row>
    <row r="3" spans="2:9" x14ac:dyDescent="0.3">
      <c r="B3" s="21" t="s">
        <v>31</v>
      </c>
      <c r="C3" s="21" t="s">
        <v>32</v>
      </c>
      <c r="D3" s="21"/>
      <c r="E3" s="21" t="s">
        <v>1</v>
      </c>
      <c r="F3" s="21" t="s">
        <v>30</v>
      </c>
      <c r="G3" s="21" t="s">
        <v>34</v>
      </c>
      <c r="H3" s="21" t="s">
        <v>35</v>
      </c>
      <c r="I3" s="23" t="s">
        <v>36</v>
      </c>
    </row>
    <row r="4" spans="2:9" x14ac:dyDescent="0.3">
      <c r="B4" s="11">
        <v>1</v>
      </c>
      <c r="C4" s="11">
        <v>1</v>
      </c>
      <c r="D4" s="26">
        <v>1</v>
      </c>
      <c r="E4" s="19">
        <v>1360</v>
      </c>
      <c r="F4" s="20">
        <f>D24</f>
        <v>0.92571003746429548</v>
      </c>
      <c r="G4" s="5">
        <f>E4/F4</f>
        <v>1469.1425445977786</v>
      </c>
      <c r="H4" s="5">
        <v>1469.15</v>
      </c>
      <c r="I4" s="24">
        <f>H4*F4</f>
        <v>1360.0069015406698</v>
      </c>
    </row>
    <row r="5" spans="2:9" x14ac:dyDescent="0.3">
      <c r="B5" s="11">
        <v>2</v>
      </c>
      <c r="C5" s="11">
        <v>2</v>
      </c>
      <c r="D5" s="26"/>
      <c r="E5" s="19">
        <v>865.23</v>
      </c>
      <c r="F5" s="20">
        <f t="shared" ref="F5:F7" si="0">D25</f>
        <v>0.69921514563306986</v>
      </c>
      <c r="G5" s="5">
        <f t="shared" ref="G5:G15" si="1">E5/F5</f>
        <v>1237.43028938056</v>
      </c>
      <c r="H5" s="5">
        <f>$H$2*G4+(1-$H$2)*H4</f>
        <v>1469.1477633793336</v>
      </c>
      <c r="I5" s="24">
        <f t="shared" ref="I5:I19" si="2">H5*F5</f>
        <v>1027.2503673277795</v>
      </c>
    </row>
    <row r="6" spans="2:9" x14ac:dyDescent="0.3">
      <c r="B6" s="11">
        <v>3</v>
      </c>
      <c r="C6" s="11">
        <v>3</v>
      </c>
      <c r="D6" s="26"/>
      <c r="E6" s="19">
        <v>1141.6300000000001</v>
      </c>
      <c r="F6" s="20">
        <f t="shared" si="0"/>
        <v>0.81846856315463012</v>
      </c>
      <c r="G6" s="5">
        <f t="shared" si="1"/>
        <v>1394.8367126036046</v>
      </c>
      <c r="H6" s="5">
        <f t="shared" ref="H6:H16" si="3">$H$2*G5+(1-$H$2)*H5</f>
        <v>1399.6325211797016</v>
      </c>
      <c r="I6" s="24">
        <f t="shared" si="2"/>
        <v>1145.5552185544427</v>
      </c>
    </row>
    <row r="7" spans="2:9" x14ac:dyDescent="0.3">
      <c r="B7" s="11">
        <v>4</v>
      </c>
      <c r="C7" s="11">
        <v>4</v>
      </c>
      <c r="D7" s="26"/>
      <c r="E7" s="19">
        <v>2105.8000000000002</v>
      </c>
      <c r="F7" s="20">
        <f t="shared" si="0"/>
        <v>1.5566062537480045</v>
      </c>
      <c r="G7" s="5">
        <f t="shared" si="1"/>
        <v>1352.8148142342638</v>
      </c>
      <c r="H7" s="5">
        <f t="shared" si="3"/>
        <v>1398.1937786068725</v>
      </c>
      <c r="I7" s="24">
        <f t="shared" si="2"/>
        <v>2176.4371797310105</v>
      </c>
    </row>
    <row r="8" spans="2:9" x14ac:dyDescent="0.3">
      <c r="B8" s="11">
        <v>5</v>
      </c>
      <c r="C8" s="11">
        <v>1</v>
      </c>
      <c r="D8" s="26">
        <v>2</v>
      </c>
      <c r="E8" s="19">
        <v>1226.48</v>
      </c>
      <c r="F8" s="20">
        <f>F4</f>
        <v>0.92571003746429548</v>
      </c>
      <c r="G8" s="5">
        <f t="shared" si="1"/>
        <v>1324.9073147781496</v>
      </c>
      <c r="H8" s="5">
        <f t="shared" si="3"/>
        <v>1384.5800892950897</v>
      </c>
      <c r="I8" s="24">
        <f t="shared" si="2"/>
        <v>1281.7196863336751</v>
      </c>
    </row>
    <row r="9" spans="2:9" x14ac:dyDescent="0.3">
      <c r="B9" s="11">
        <v>6</v>
      </c>
      <c r="C9" s="11">
        <v>2</v>
      </c>
      <c r="D9" s="26"/>
      <c r="E9" s="19">
        <v>1238.0999999999999</v>
      </c>
      <c r="F9" s="20">
        <f t="shared" ref="F9:F19" si="4">F5</f>
        <v>0.69921514563306986</v>
      </c>
      <c r="G9" s="5">
        <f t="shared" si="1"/>
        <v>1770.6996304821505</v>
      </c>
      <c r="H9" s="5">
        <f t="shared" si="3"/>
        <v>1366.6782569400075</v>
      </c>
      <c r="I9" s="24">
        <f t="shared" si="2"/>
        <v>955.60213645985743</v>
      </c>
    </row>
    <row r="10" spans="2:9" x14ac:dyDescent="0.3">
      <c r="B10" s="11">
        <v>7</v>
      </c>
      <c r="C10" s="11">
        <v>3</v>
      </c>
      <c r="D10" s="26"/>
      <c r="E10" s="19">
        <v>1093.17</v>
      </c>
      <c r="F10" s="20">
        <f t="shared" si="4"/>
        <v>0.81846856315463012</v>
      </c>
      <c r="G10" s="5">
        <f t="shared" si="1"/>
        <v>1335.6285741587751</v>
      </c>
      <c r="H10" s="5">
        <f t="shared" si="3"/>
        <v>1487.8846690026503</v>
      </c>
      <c r="I10" s="24">
        <f t="shared" si="2"/>
        <v>1217.7868271784016</v>
      </c>
    </row>
    <row r="11" spans="2:9" x14ac:dyDescent="0.3">
      <c r="B11" s="11">
        <v>8</v>
      </c>
      <c r="C11" s="11">
        <v>4</v>
      </c>
      <c r="D11" s="26"/>
      <c r="E11" s="19">
        <v>2191.08</v>
      </c>
      <c r="F11" s="20">
        <f t="shared" si="4"/>
        <v>1.5566062537480045</v>
      </c>
      <c r="G11" s="5">
        <f t="shared" si="1"/>
        <v>1407.600666336979</v>
      </c>
      <c r="H11" s="5">
        <f t="shared" si="3"/>
        <v>1442.2078405494876</v>
      </c>
      <c r="I11" s="24">
        <f t="shared" si="2"/>
        <v>2244.9497438037374</v>
      </c>
    </row>
    <row r="12" spans="2:9" x14ac:dyDescent="0.3">
      <c r="B12" s="11">
        <v>9</v>
      </c>
      <c r="C12" s="11">
        <v>1</v>
      </c>
      <c r="D12" s="26">
        <v>3</v>
      </c>
      <c r="E12" s="19">
        <v>1454.08</v>
      </c>
      <c r="F12" s="20">
        <f t="shared" si="4"/>
        <v>0.92571003746429548</v>
      </c>
      <c r="G12" s="5">
        <f t="shared" si="1"/>
        <v>1570.772640624072</v>
      </c>
      <c r="H12" s="5">
        <f t="shared" si="3"/>
        <v>1431.8256882857349</v>
      </c>
      <c r="I12" s="24">
        <f t="shared" si="2"/>
        <v>1325.4554115453284</v>
      </c>
    </row>
    <row r="13" spans="2:9" x14ac:dyDescent="0.3">
      <c r="B13" s="11">
        <v>10</v>
      </c>
      <c r="C13" s="11">
        <v>2</v>
      </c>
      <c r="D13" s="26"/>
      <c r="E13" s="19">
        <v>948.62</v>
      </c>
      <c r="F13" s="20">
        <f t="shared" si="4"/>
        <v>0.69921514563306986</v>
      </c>
      <c r="G13" s="5">
        <f t="shared" si="1"/>
        <v>1356.6925801372893</v>
      </c>
      <c r="H13" s="5">
        <f t="shared" si="3"/>
        <v>1473.5097739872358</v>
      </c>
      <c r="I13" s="24">
        <f t="shared" si="2"/>
        <v>1030.3003512102368</v>
      </c>
    </row>
    <row r="14" spans="2:9" x14ac:dyDescent="0.3">
      <c r="B14" s="11">
        <v>11</v>
      </c>
      <c r="C14" s="11">
        <v>3</v>
      </c>
      <c r="D14" s="26"/>
      <c r="E14" s="19">
        <v>1337.67</v>
      </c>
      <c r="F14" s="20">
        <f t="shared" si="4"/>
        <v>0.81846856315463012</v>
      </c>
      <c r="G14" s="5">
        <f t="shared" si="1"/>
        <v>1634.3572132376198</v>
      </c>
      <c r="H14" s="5">
        <f t="shared" si="3"/>
        <v>1438.4646158322519</v>
      </c>
      <c r="I14" s="24">
        <f t="shared" si="2"/>
        <v>1177.3380672690002</v>
      </c>
    </row>
    <row r="15" spans="2:9" x14ac:dyDescent="0.3">
      <c r="B15" s="11">
        <v>12</v>
      </c>
      <c r="C15" s="11">
        <v>4</v>
      </c>
      <c r="D15" s="26"/>
      <c r="E15" s="19">
        <v>2497.4299999999998</v>
      </c>
      <c r="F15" s="20">
        <f t="shared" si="4"/>
        <v>1.5566062537480045</v>
      </c>
      <c r="G15" s="5">
        <f t="shared" si="1"/>
        <v>1604.4070194287574</v>
      </c>
      <c r="H15" s="5">
        <f t="shared" si="3"/>
        <v>1497.2323950538621</v>
      </c>
      <c r="I15" s="24">
        <f t="shared" si="2"/>
        <v>2330.6013094549448</v>
      </c>
    </row>
    <row r="16" spans="2:9" x14ac:dyDescent="0.3">
      <c r="B16" s="11">
        <v>13</v>
      </c>
      <c r="C16" s="11">
        <v>1</v>
      </c>
      <c r="D16" s="26">
        <v>4</v>
      </c>
      <c r="E16" s="19" t="s">
        <v>0</v>
      </c>
      <c r="F16" s="20">
        <f t="shared" si="4"/>
        <v>0.92571003746429548</v>
      </c>
      <c r="G16" s="15"/>
      <c r="H16" s="5">
        <f t="shared" si="3"/>
        <v>1529.3847823663307</v>
      </c>
      <c r="I16" s="24">
        <f t="shared" si="2"/>
        <v>1415.7668441816593</v>
      </c>
    </row>
    <row r="17" spans="2:9" x14ac:dyDescent="0.3">
      <c r="B17" s="11">
        <v>14</v>
      </c>
      <c r="C17" s="11">
        <v>2</v>
      </c>
      <c r="D17" s="26"/>
      <c r="E17" s="19" t="s">
        <v>0</v>
      </c>
      <c r="F17" s="20">
        <f t="shared" si="4"/>
        <v>0.69921514563306986</v>
      </c>
      <c r="G17" s="15"/>
      <c r="H17" s="5"/>
      <c r="I17" s="24">
        <f t="shared" si="2"/>
        <v>0</v>
      </c>
    </row>
    <row r="18" spans="2:9" x14ac:dyDescent="0.3">
      <c r="B18" s="11">
        <v>15</v>
      </c>
      <c r="C18" s="11">
        <v>3</v>
      </c>
      <c r="D18" s="26"/>
      <c r="E18" s="19" t="s">
        <v>0</v>
      </c>
      <c r="F18" s="20">
        <f t="shared" si="4"/>
        <v>0.81846856315463012</v>
      </c>
      <c r="G18" s="15"/>
      <c r="H18" s="5"/>
      <c r="I18" s="24">
        <f t="shared" si="2"/>
        <v>0</v>
      </c>
    </row>
    <row r="19" spans="2:9" x14ac:dyDescent="0.3">
      <c r="B19" s="11">
        <v>16</v>
      </c>
      <c r="C19" s="11">
        <v>4</v>
      </c>
      <c r="D19" s="26"/>
      <c r="E19" s="19" t="s">
        <v>0</v>
      </c>
      <c r="F19" s="20">
        <f t="shared" si="4"/>
        <v>1.5566062537480045</v>
      </c>
      <c r="G19" s="15"/>
      <c r="H19" s="5"/>
      <c r="I19" s="24">
        <f t="shared" si="2"/>
        <v>0</v>
      </c>
    </row>
    <row r="20" spans="2:9" x14ac:dyDescent="0.3">
      <c r="E20" s="18">
        <f>AVERAGE(E4:E15)</f>
        <v>1454.9408333333333</v>
      </c>
    </row>
    <row r="23" spans="2:9" ht="28.8" x14ac:dyDescent="0.3">
      <c r="B23" s="22" t="s">
        <v>33</v>
      </c>
      <c r="C23" s="11" t="s">
        <v>29</v>
      </c>
      <c r="D23" s="11" t="s">
        <v>30</v>
      </c>
    </row>
    <row r="24" spans="2:9" x14ac:dyDescent="0.3">
      <c r="B24" s="11">
        <v>1</v>
      </c>
      <c r="C24" s="20">
        <f>AVERAGE(E4,E8,E12)</f>
        <v>1346.8533333333332</v>
      </c>
      <c r="D24" s="20">
        <f>C24/$E$20</f>
        <v>0.92571003746429548</v>
      </c>
    </row>
    <row r="25" spans="2:9" x14ac:dyDescent="0.3">
      <c r="B25" s="11">
        <v>2</v>
      </c>
      <c r="C25" s="20">
        <f t="shared" ref="C25:C27" si="5">AVERAGE(E5,E9,E13)</f>
        <v>1017.3166666666666</v>
      </c>
      <c r="D25" s="20">
        <f t="shared" ref="D25:D27" si="6">C25/$E$20</f>
        <v>0.69921514563306986</v>
      </c>
    </row>
    <row r="26" spans="2:9" x14ac:dyDescent="0.3">
      <c r="B26" s="11">
        <v>3</v>
      </c>
      <c r="C26" s="20">
        <f t="shared" si="5"/>
        <v>1190.8233333333335</v>
      </c>
      <c r="D26" s="20">
        <f t="shared" si="6"/>
        <v>0.81846856315463012</v>
      </c>
    </row>
    <row r="27" spans="2:9" x14ac:dyDescent="0.3">
      <c r="B27" s="11">
        <v>4</v>
      </c>
      <c r="C27" s="20">
        <f t="shared" si="5"/>
        <v>2264.77</v>
      </c>
      <c r="D27" s="20">
        <f t="shared" si="6"/>
        <v>1.5566062537480045</v>
      </c>
    </row>
  </sheetData>
  <mergeCells count="4">
    <mergeCell ref="D4:D7"/>
    <mergeCell ref="D8:D11"/>
    <mergeCell ref="D12:D15"/>
    <mergeCell ref="D16:D19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4"/>
  <sheetViews>
    <sheetView workbookViewId="0">
      <pane ySplit="4" topLeftCell="A252" activePane="bottomLeft" state="frozen"/>
      <selection pane="bottomLeft" activeCell="D253" sqref="D253"/>
    </sheetView>
  </sheetViews>
  <sheetFormatPr defaultRowHeight="14.4" x14ac:dyDescent="0.3"/>
  <cols>
    <col min="2" max="5" width="11.6640625" style="1" bestFit="1" customWidth="1"/>
  </cols>
  <sheetData>
    <row r="1" spans="1:6" x14ac:dyDescent="0.3">
      <c r="C1" s="37"/>
      <c r="D1" s="36" t="s">
        <v>38</v>
      </c>
      <c r="E1" s="36">
        <v>0.7</v>
      </c>
    </row>
    <row r="2" spans="1:6" x14ac:dyDescent="0.3">
      <c r="C2" s="37"/>
      <c r="D2" s="36" t="s">
        <v>39</v>
      </c>
      <c r="E2" s="36">
        <v>0.35</v>
      </c>
    </row>
    <row r="3" spans="1:6" x14ac:dyDescent="0.3">
      <c r="C3" s="35" t="s">
        <v>40</v>
      </c>
      <c r="D3" s="35"/>
      <c r="E3" s="35"/>
    </row>
    <row r="4" spans="1:6" ht="27.6" x14ac:dyDescent="0.3">
      <c r="A4" s="27" t="s">
        <v>6</v>
      </c>
      <c r="B4" s="28" t="s">
        <v>37</v>
      </c>
      <c r="C4" s="39" t="s">
        <v>14</v>
      </c>
      <c r="D4" s="28" t="s">
        <v>15</v>
      </c>
      <c r="E4" s="28" t="s">
        <v>16</v>
      </c>
      <c r="F4" s="28" t="s">
        <v>41</v>
      </c>
    </row>
    <row r="5" spans="1:6" x14ac:dyDescent="0.3">
      <c r="A5" s="30">
        <v>33970</v>
      </c>
      <c r="B5" s="31">
        <v>28.77</v>
      </c>
      <c r="C5" s="33">
        <f>B5</f>
        <v>28.77</v>
      </c>
      <c r="D5" s="33">
        <f>B6-B5</f>
        <v>-3.9800000000000004</v>
      </c>
      <c r="E5" s="33">
        <f>C5</f>
        <v>28.77</v>
      </c>
      <c r="F5" s="33" t="s">
        <v>0</v>
      </c>
    </row>
    <row r="6" spans="1:6" x14ac:dyDescent="0.3">
      <c r="A6" s="29">
        <v>34001</v>
      </c>
      <c r="B6" s="32">
        <v>24.79</v>
      </c>
      <c r="C6" s="34">
        <f>$E$1*B5+(1-$E$1)*(C5+D5)</f>
        <v>27.576000000000001</v>
      </c>
      <c r="D6" s="34">
        <f>$E$2*(C6-C5)+(1-$E$2)*D5</f>
        <v>-3.0048999999999997</v>
      </c>
      <c r="E6" s="34">
        <f t="shared" ref="E6:E69" si="0">C6</f>
        <v>27.576000000000001</v>
      </c>
      <c r="F6" s="33" t="s">
        <v>0</v>
      </c>
    </row>
    <row r="7" spans="1:6" x14ac:dyDescent="0.3">
      <c r="A7" s="30">
        <v>34029</v>
      </c>
      <c r="B7" s="31">
        <v>27.58</v>
      </c>
      <c r="C7" s="33">
        <f>$E$1*B6+(1-$E$1)*(C6+D6)</f>
        <v>24.724329999999998</v>
      </c>
      <c r="D7" s="33">
        <f>$E$2*(C7-C6)+(1-$E$2)*D6</f>
        <v>-2.9512695000000004</v>
      </c>
      <c r="E7" s="33">
        <f t="shared" si="0"/>
        <v>24.724329999999998</v>
      </c>
      <c r="F7" s="33" t="s">
        <v>0</v>
      </c>
    </row>
    <row r="8" spans="1:6" x14ac:dyDescent="0.3">
      <c r="A8" s="29">
        <v>34060</v>
      </c>
      <c r="B8" s="32">
        <v>28.37</v>
      </c>
      <c r="C8" s="34">
        <f>$E$1*B7+(1-$E$1)*(C7+D7)</f>
        <v>25.83791815</v>
      </c>
      <c r="D8" s="34">
        <f>$E$2*(C8-C7)+(1-$E$2)*D7</f>
        <v>-1.5285693224999997</v>
      </c>
      <c r="E8" s="34">
        <f t="shared" si="0"/>
        <v>25.83791815</v>
      </c>
      <c r="F8" s="33" t="s">
        <v>0</v>
      </c>
    </row>
    <row r="9" spans="1:6" x14ac:dyDescent="0.3">
      <c r="A9" s="30">
        <v>34090</v>
      </c>
      <c r="B9" s="31">
        <v>26.78</v>
      </c>
      <c r="C9" s="33">
        <f>$E$1*B9+(1-$E$1)*(C8+D8)</f>
        <v>26.03880464825</v>
      </c>
      <c r="D9" s="33">
        <f>$E$2*(C9-C8)+(1-$E$2)*D8</f>
        <v>-0.92325978523749974</v>
      </c>
      <c r="E9" s="33">
        <f t="shared" si="0"/>
        <v>26.03880464825</v>
      </c>
      <c r="F9" s="33" t="s">
        <v>0</v>
      </c>
    </row>
    <row r="10" spans="1:6" x14ac:dyDescent="0.3">
      <c r="A10" s="29">
        <v>34121</v>
      </c>
      <c r="B10" s="32">
        <v>30.37</v>
      </c>
      <c r="C10" s="34">
        <f t="shared" ref="C10:C73" si="1">$E$1*B10+(1-$E$1)*(C9+D9)</f>
        <v>28.793663458903751</v>
      </c>
      <c r="D10" s="34">
        <f>$E$2*(C10-C9)+(1-$E$2)*D9</f>
        <v>0.36408172332443778</v>
      </c>
      <c r="E10" s="34">
        <f t="shared" si="0"/>
        <v>28.793663458903751</v>
      </c>
      <c r="F10" s="33" t="s">
        <v>0</v>
      </c>
    </row>
    <row r="11" spans="1:6" x14ac:dyDescent="0.3">
      <c r="A11" s="30">
        <v>34151</v>
      </c>
      <c r="B11" s="31">
        <v>31.01</v>
      </c>
      <c r="C11" s="33">
        <f t="shared" si="1"/>
        <v>30.454323554668459</v>
      </c>
      <c r="D11" s="33">
        <f>$E$2*(C11-C10)+(1-$E$2)*D10</f>
        <v>0.8178841536785324</v>
      </c>
      <c r="E11" s="33">
        <f t="shared" si="0"/>
        <v>30.454323554668459</v>
      </c>
      <c r="F11" s="33" t="s">
        <v>0</v>
      </c>
    </row>
    <row r="12" spans="1:6" x14ac:dyDescent="0.3">
      <c r="A12" s="29">
        <v>34182</v>
      </c>
      <c r="B12" s="32">
        <v>33.340000000000003</v>
      </c>
      <c r="C12" s="34">
        <f t="shared" si="1"/>
        <v>32.719662312504099</v>
      </c>
      <c r="D12" s="34">
        <f>$E$2*(C12-C11)+(1-$E$2)*D11</f>
        <v>1.3244932651335199</v>
      </c>
      <c r="E12" s="34">
        <f t="shared" si="0"/>
        <v>32.719662312504099</v>
      </c>
      <c r="F12" s="33" t="s">
        <v>0</v>
      </c>
    </row>
    <row r="13" spans="1:6" x14ac:dyDescent="0.3">
      <c r="A13" s="30">
        <v>34213</v>
      </c>
      <c r="B13" s="31">
        <v>35.630000000000003</v>
      </c>
      <c r="C13" s="33">
        <f t="shared" si="1"/>
        <v>35.154246673291283</v>
      </c>
      <c r="D13" s="33">
        <f>$E$2*(C13-C12)+(1-$E$2)*D12</f>
        <v>1.7130251486123025</v>
      </c>
      <c r="E13" s="33">
        <f t="shared" si="0"/>
        <v>35.154246673291283</v>
      </c>
      <c r="F13" s="33" t="s">
        <v>0</v>
      </c>
    </row>
    <row r="14" spans="1:6" x14ac:dyDescent="0.3">
      <c r="A14" s="29">
        <v>34243</v>
      </c>
      <c r="B14" s="32">
        <v>34.119999999999997</v>
      </c>
      <c r="C14" s="34">
        <f t="shared" si="1"/>
        <v>34.944181546571073</v>
      </c>
      <c r="D14" s="34">
        <f>$E$2*(C14-C13)+(1-$E$2)*D13</f>
        <v>1.0399435522459233</v>
      </c>
      <c r="E14" s="34">
        <f t="shared" si="0"/>
        <v>34.944181546571073</v>
      </c>
      <c r="F14" s="33" t="s">
        <v>0</v>
      </c>
    </row>
    <row r="15" spans="1:6" x14ac:dyDescent="0.3">
      <c r="A15" s="30">
        <v>34274</v>
      </c>
      <c r="B15" s="31">
        <v>36</v>
      </c>
      <c r="C15" s="33">
        <f t="shared" si="1"/>
        <v>35.995237529645095</v>
      </c>
      <c r="D15" s="33">
        <f>$E$2*(C15-C14)+(1-$E$2)*D14</f>
        <v>1.0438329030357578</v>
      </c>
      <c r="E15" s="33">
        <f t="shared" si="0"/>
        <v>35.995237529645095</v>
      </c>
      <c r="F15" s="33" t="s">
        <v>0</v>
      </c>
    </row>
    <row r="16" spans="1:6" x14ac:dyDescent="0.3">
      <c r="A16" s="29">
        <v>34304</v>
      </c>
      <c r="B16" s="32">
        <v>37.729999999999997</v>
      </c>
      <c r="C16" s="34">
        <f t="shared" si="1"/>
        <v>37.522721129804253</v>
      </c>
      <c r="D16" s="34">
        <f>$E$2*(C16-C15)+(1-$E$2)*D15</f>
        <v>1.2131106470289479</v>
      </c>
      <c r="E16" s="34">
        <f t="shared" si="0"/>
        <v>37.522721129804253</v>
      </c>
      <c r="F16" s="33" t="s">
        <v>0</v>
      </c>
    </row>
    <row r="17" spans="1:6" x14ac:dyDescent="0.3">
      <c r="A17" s="30">
        <v>34335</v>
      </c>
      <c r="B17" s="31">
        <v>41.32</v>
      </c>
      <c r="C17" s="33">
        <f t="shared" si="1"/>
        <v>40.544749533049959</v>
      </c>
      <c r="D17" s="33">
        <f>$E$2*(C17-C16)+(1-$E$2)*D16</f>
        <v>1.8462318617048132</v>
      </c>
      <c r="E17" s="33">
        <f t="shared" si="0"/>
        <v>40.544749533049959</v>
      </c>
      <c r="F17" s="33" t="s">
        <v>0</v>
      </c>
    </row>
    <row r="18" spans="1:6" x14ac:dyDescent="0.3">
      <c r="A18" s="29">
        <v>34366</v>
      </c>
      <c r="B18" s="32">
        <v>40.57</v>
      </c>
      <c r="C18" s="34">
        <f t="shared" si="1"/>
        <v>41.116294418426435</v>
      </c>
      <c r="D18" s="34">
        <f>$E$2*(C18-C17)+(1-$E$2)*D17</f>
        <v>1.4000914199898951</v>
      </c>
      <c r="E18" s="34">
        <f t="shared" si="0"/>
        <v>41.116294418426435</v>
      </c>
      <c r="F18" s="33" t="s">
        <v>0</v>
      </c>
    </row>
    <row r="19" spans="1:6" x14ac:dyDescent="0.3">
      <c r="A19" s="30">
        <v>34394</v>
      </c>
      <c r="B19" s="31">
        <v>43.08</v>
      </c>
      <c r="C19" s="33">
        <f t="shared" si="1"/>
        <v>42.910915751524897</v>
      </c>
      <c r="D19" s="33">
        <f>$E$2*(C19-C18)+(1-$E$2)*D18</f>
        <v>1.5381768895778936</v>
      </c>
      <c r="E19" s="33">
        <f t="shared" si="0"/>
        <v>42.910915751524897</v>
      </c>
      <c r="F19" s="33" t="s">
        <v>0</v>
      </c>
    </row>
    <row r="20" spans="1:6" x14ac:dyDescent="0.3">
      <c r="A20" s="29">
        <v>34425</v>
      </c>
      <c r="B20" s="32">
        <v>42.86</v>
      </c>
      <c r="C20" s="34">
        <f t="shared" si="1"/>
        <v>43.336727792330834</v>
      </c>
      <c r="D20" s="34">
        <f>$E$2*(C20-C19)+(1-$E$2)*D19</f>
        <v>1.1488491925077087</v>
      </c>
      <c r="E20" s="34">
        <f t="shared" si="0"/>
        <v>43.336727792330834</v>
      </c>
      <c r="F20" s="33" t="s">
        <v>0</v>
      </c>
    </row>
    <row r="21" spans="1:6" x14ac:dyDescent="0.3">
      <c r="A21" s="30">
        <v>34455</v>
      </c>
      <c r="B21" s="31">
        <v>42.73</v>
      </c>
      <c r="C21" s="33">
        <f t="shared" si="1"/>
        <v>43.256673095451561</v>
      </c>
      <c r="D21" s="33">
        <f>$E$2*(C21-C20)+(1-$E$2)*D20</f>
        <v>0.71873283122226517</v>
      </c>
      <c r="E21" s="33">
        <f t="shared" si="0"/>
        <v>43.256673095451561</v>
      </c>
      <c r="F21" s="33" t="s">
        <v>0</v>
      </c>
    </row>
    <row r="22" spans="1:6" x14ac:dyDescent="0.3">
      <c r="A22" s="29">
        <v>34486</v>
      </c>
      <c r="B22" s="32">
        <v>48.24</v>
      </c>
      <c r="C22" s="34">
        <f t="shared" si="1"/>
        <v>46.96062177800215</v>
      </c>
      <c r="D22" s="34">
        <f>$E$2*(C22-C21)+(1-$E$2)*D21</f>
        <v>1.7635583791871785</v>
      </c>
      <c r="E22" s="34">
        <f t="shared" si="0"/>
        <v>46.96062177800215</v>
      </c>
      <c r="F22" s="33" t="s">
        <v>0</v>
      </c>
    </row>
    <row r="23" spans="1:6" x14ac:dyDescent="0.3">
      <c r="A23" s="30">
        <v>34516</v>
      </c>
      <c r="B23" s="31">
        <v>7.75</v>
      </c>
      <c r="C23" s="33">
        <f t="shared" si="1"/>
        <v>20.042254047156803</v>
      </c>
      <c r="D23" s="33">
        <f>$E$2*(C23-C22)+(1-$E$2)*D22</f>
        <v>-8.2751157593242048</v>
      </c>
      <c r="E23" s="33">
        <f t="shared" si="0"/>
        <v>20.042254047156803</v>
      </c>
      <c r="F23" s="33" t="s">
        <v>0</v>
      </c>
    </row>
    <row r="24" spans="1:6" x14ac:dyDescent="0.3">
      <c r="A24" s="29">
        <v>34547</v>
      </c>
      <c r="B24" s="32">
        <v>1.85</v>
      </c>
      <c r="C24" s="34">
        <f t="shared" si="1"/>
        <v>4.8251414863497804</v>
      </c>
      <c r="D24" s="34">
        <f>$E$2*(C24-C23)+(1-$E$2)*D23</f>
        <v>-10.704814639843191</v>
      </c>
      <c r="E24" s="34">
        <f t="shared" si="0"/>
        <v>4.8251414863497804</v>
      </c>
      <c r="F24" s="33" t="s">
        <v>0</v>
      </c>
    </row>
    <row r="25" spans="1:6" x14ac:dyDescent="0.3">
      <c r="A25" s="30">
        <v>34578</v>
      </c>
      <c r="B25" s="31">
        <v>1.4</v>
      </c>
      <c r="C25" s="33">
        <f t="shared" si="1"/>
        <v>-0.78390194604802355</v>
      </c>
      <c r="D25" s="33">
        <f>$E$2*(C25-C24)+(1-$E$2)*D24</f>
        <v>-8.9212947172373056</v>
      </c>
      <c r="E25" s="33">
        <f t="shared" si="0"/>
        <v>-0.78390194604802355</v>
      </c>
      <c r="F25" s="33" t="s">
        <v>0</v>
      </c>
    </row>
    <row r="26" spans="1:6" x14ac:dyDescent="0.3">
      <c r="A26" s="29">
        <v>34608</v>
      </c>
      <c r="B26" s="32">
        <v>2.82</v>
      </c>
      <c r="C26" s="34">
        <f t="shared" si="1"/>
        <v>-0.93755899898559969</v>
      </c>
      <c r="D26" s="34">
        <f>$E$2*(C26-C25)+(1-$E$2)*D25</f>
        <v>-5.8526215347324007</v>
      </c>
      <c r="E26" s="34">
        <f t="shared" si="0"/>
        <v>-0.93755899898559969</v>
      </c>
      <c r="F26" s="33" t="s">
        <v>0</v>
      </c>
    </row>
    <row r="27" spans="1:6" x14ac:dyDescent="0.3">
      <c r="A27" s="30">
        <v>34639</v>
      </c>
      <c r="B27" s="31">
        <v>2.96</v>
      </c>
      <c r="C27" s="33">
        <f t="shared" si="1"/>
        <v>3.494583988459965E-2</v>
      </c>
      <c r="D27" s="33">
        <f>$E$2*(C27-C26)+(1-$E$2)*D26</f>
        <v>-3.4638273039714909</v>
      </c>
      <c r="E27" s="33">
        <f t="shared" si="0"/>
        <v>3.494583988459965E-2</v>
      </c>
      <c r="F27" s="33" t="s">
        <v>0</v>
      </c>
    </row>
    <row r="28" spans="1:6" x14ac:dyDescent="0.3">
      <c r="A28" s="29">
        <v>34669</v>
      </c>
      <c r="B28" s="32">
        <v>1.7</v>
      </c>
      <c r="C28" s="34">
        <f t="shared" si="1"/>
        <v>0.16133556077393241</v>
      </c>
      <c r="D28" s="34">
        <f>$E$2*(C28-C27)+(1-$E$2)*D27</f>
        <v>-2.2072513452702029</v>
      </c>
      <c r="E28" s="34">
        <f t="shared" si="0"/>
        <v>0.16133556077393241</v>
      </c>
      <c r="F28" s="33" t="s">
        <v>0</v>
      </c>
    </row>
    <row r="29" spans="1:6" x14ac:dyDescent="0.3">
      <c r="A29" s="30">
        <v>34700</v>
      </c>
      <c r="B29" s="31">
        <v>1.44</v>
      </c>
      <c r="C29" s="33">
        <f t="shared" si="1"/>
        <v>0.39422526465111873</v>
      </c>
      <c r="D29" s="33">
        <f>$E$2*(C29-C28)+(1-$E$2)*D28</f>
        <v>-1.3532019780686166</v>
      </c>
      <c r="E29" s="33">
        <f t="shared" si="0"/>
        <v>0.39422526465111873</v>
      </c>
      <c r="F29" s="33" t="s">
        <v>0</v>
      </c>
    </row>
    <row r="30" spans="1:6" x14ac:dyDescent="0.3">
      <c r="A30" s="29">
        <v>34731</v>
      </c>
      <c r="B30" s="32">
        <v>1.01</v>
      </c>
      <c r="C30" s="34">
        <f t="shared" si="1"/>
        <v>0.41930698597475052</v>
      </c>
      <c r="D30" s="34">
        <f>$E$2*(C30-C29)+(1-$E$2)*D29</f>
        <v>-0.8708026832813297</v>
      </c>
      <c r="E30" s="34">
        <f t="shared" si="0"/>
        <v>0.41930698597475052</v>
      </c>
      <c r="F30" s="33" t="s">
        <v>0</v>
      </c>
    </row>
    <row r="31" spans="1:6" x14ac:dyDescent="0.3">
      <c r="A31" s="30">
        <v>34759</v>
      </c>
      <c r="B31" s="31">
        <v>1.62</v>
      </c>
      <c r="C31" s="33">
        <f t="shared" si="1"/>
        <v>0.99855129080802607</v>
      </c>
      <c r="D31" s="33">
        <f>$E$2*(C31-C30)+(1-$E$2)*D30</f>
        <v>-0.36328623744121791</v>
      </c>
      <c r="E31" s="33">
        <f t="shared" si="0"/>
        <v>0.99855129080802607</v>
      </c>
      <c r="F31" s="33" t="s">
        <v>0</v>
      </c>
    </row>
    <row r="32" spans="1:6" x14ac:dyDescent="0.3">
      <c r="A32" s="29">
        <v>34790</v>
      </c>
      <c r="B32" s="32">
        <v>2.4900000000000002</v>
      </c>
      <c r="C32" s="34">
        <f t="shared" si="1"/>
        <v>1.9335795160100426</v>
      </c>
      <c r="D32" s="34">
        <f>$E$2*(C32-C31)+(1-$E$2)*D31</f>
        <v>9.1123824483914151E-2</v>
      </c>
      <c r="E32" s="34">
        <f t="shared" si="0"/>
        <v>1.9335795160100426</v>
      </c>
      <c r="F32" s="33" t="s">
        <v>0</v>
      </c>
    </row>
    <row r="33" spans="1:6" x14ac:dyDescent="0.3">
      <c r="A33" s="30">
        <v>34820</v>
      </c>
      <c r="B33" s="31">
        <v>2.1</v>
      </c>
      <c r="C33" s="33">
        <f t="shared" si="1"/>
        <v>2.0774110021481871</v>
      </c>
      <c r="D33" s="33">
        <f>$E$2*(C33-C32)+(1-$E$2)*D32</f>
        <v>0.10957150606289476</v>
      </c>
      <c r="E33" s="33">
        <f t="shared" si="0"/>
        <v>2.0774110021481871</v>
      </c>
      <c r="F33" s="33" t="s">
        <v>0</v>
      </c>
    </row>
    <row r="34" spans="1:6" x14ac:dyDescent="0.3">
      <c r="A34" s="29">
        <v>34851</v>
      </c>
      <c r="B34" s="32">
        <v>2.1800000000000002</v>
      </c>
      <c r="C34" s="34">
        <f t="shared" si="1"/>
        <v>2.1820947524633247</v>
      </c>
      <c r="D34" s="34">
        <f>$E$2*(C34-C33)+(1-$E$2)*D33</f>
        <v>0.10786079155117978</v>
      </c>
      <c r="E34" s="34">
        <f t="shared" si="0"/>
        <v>2.1820947524633247</v>
      </c>
      <c r="F34" s="33" t="s">
        <v>0</v>
      </c>
    </row>
    <row r="35" spans="1:6" x14ac:dyDescent="0.3">
      <c r="A35" s="30">
        <v>34881</v>
      </c>
      <c r="B35" s="31">
        <v>2.46</v>
      </c>
      <c r="C35" s="33">
        <f t="shared" si="1"/>
        <v>2.4089866632043515</v>
      </c>
      <c r="D35" s="33">
        <f>$E$2*(C35-C34)+(1-$E$2)*D34</f>
        <v>0.14952168326762622</v>
      </c>
      <c r="E35" s="33">
        <f t="shared" si="0"/>
        <v>2.4089866632043515</v>
      </c>
      <c r="F35" s="33" t="s">
        <v>0</v>
      </c>
    </row>
    <row r="36" spans="1:6" x14ac:dyDescent="0.3">
      <c r="A36" s="29">
        <v>34912</v>
      </c>
      <c r="B36" s="32">
        <v>1.02</v>
      </c>
      <c r="C36" s="34">
        <f t="shared" si="1"/>
        <v>1.4815525039415933</v>
      </c>
      <c r="D36" s="34">
        <f>$E$2*(C36-C35)+(1-$E$2)*D35</f>
        <v>-0.22741286161800828</v>
      </c>
      <c r="E36" s="34">
        <f t="shared" si="0"/>
        <v>1.4815525039415933</v>
      </c>
      <c r="F36" s="33" t="s">
        <v>0</v>
      </c>
    </row>
    <row r="37" spans="1:6" x14ac:dyDescent="0.3">
      <c r="A37" s="30">
        <v>34943</v>
      </c>
      <c r="B37" s="31">
        <v>1.17</v>
      </c>
      <c r="C37" s="33">
        <f t="shared" si="1"/>
        <v>1.1952418926970756</v>
      </c>
      <c r="D37" s="33">
        <f>$E$2*(C37-C36)+(1-$E$2)*D36</f>
        <v>-0.24802707398728657</v>
      </c>
      <c r="E37" s="33">
        <f t="shared" si="0"/>
        <v>1.1952418926970756</v>
      </c>
      <c r="F37" s="33" t="s">
        <v>0</v>
      </c>
    </row>
    <row r="38" spans="1:6" x14ac:dyDescent="0.3">
      <c r="A38" s="29">
        <v>34973</v>
      </c>
      <c r="B38" s="32">
        <v>1.4</v>
      </c>
      <c r="C38" s="34">
        <f t="shared" si="1"/>
        <v>1.2641644456129366</v>
      </c>
      <c r="D38" s="34">
        <f>$E$2*(C38-C37)+(1-$E$2)*D37</f>
        <v>-0.13709470457118492</v>
      </c>
      <c r="E38" s="34">
        <f t="shared" si="0"/>
        <v>1.2641644456129366</v>
      </c>
      <c r="F38" s="33" t="s">
        <v>0</v>
      </c>
    </row>
    <row r="39" spans="1:6" x14ac:dyDescent="0.3">
      <c r="A39" s="30">
        <v>35004</v>
      </c>
      <c r="B39" s="31">
        <v>1.51</v>
      </c>
      <c r="C39" s="33">
        <f t="shared" si="1"/>
        <v>1.3951209223125254</v>
      </c>
      <c r="D39" s="33">
        <f>$E$2*(C39-C38)+(1-$E$2)*D38</f>
        <v>-4.3276791126414131E-2</v>
      </c>
      <c r="E39" s="33">
        <f t="shared" si="0"/>
        <v>1.3951209223125254</v>
      </c>
      <c r="F39" s="33" t="s">
        <v>0</v>
      </c>
    </row>
    <row r="40" spans="1:6" x14ac:dyDescent="0.3">
      <c r="A40" s="29">
        <v>35034</v>
      </c>
      <c r="B40" s="32">
        <v>1.65</v>
      </c>
      <c r="C40" s="34">
        <f t="shared" si="1"/>
        <v>1.5605532393558332</v>
      </c>
      <c r="D40" s="34">
        <f>$E$2*(C40-C39)+(1-$E$2)*D39</f>
        <v>2.9771396732988557E-2</v>
      </c>
      <c r="E40" s="34">
        <f t="shared" si="0"/>
        <v>1.5605532393558332</v>
      </c>
      <c r="F40" s="33" t="s">
        <v>0</v>
      </c>
    </row>
    <row r="41" spans="1:6" x14ac:dyDescent="0.3">
      <c r="A41" s="30">
        <v>35065</v>
      </c>
      <c r="B41" s="31">
        <v>1.46</v>
      </c>
      <c r="C41" s="33">
        <f t="shared" si="1"/>
        <v>1.4990973908266465</v>
      </c>
      <c r="D41" s="33">
        <f>$E$2*(C41-C40)+(1-$E$2)*D40</f>
        <v>-2.1581391087727927E-3</v>
      </c>
      <c r="E41" s="33">
        <f t="shared" si="0"/>
        <v>1.4990973908266465</v>
      </c>
      <c r="F41" s="33" t="s">
        <v>0</v>
      </c>
    </row>
    <row r="42" spans="1:6" x14ac:dyDescent="0.3">
      <c r="A42" s="29">
        <v>35096</v>
      </c>
      <c r="B42" s="32">
        <v>0.71</v>
      </c>
      <c r="C42" s="34">
        <f t="shared" si="1"/>
        <v>0.9460817755153621</v>
      </c>
      <c r="D42" s="34">
        <f>$E$2*(C42-C41)+(1-$E$2)*D41</f>
        <v>-0.19495825577965184</v>
      </c>
      <c r="E42" s="34">
        <f t="shared" si="0"/>
        <v>0.9460817755153621</v>
      </c>
      <c r="F42" s="33" t="s">
        <v>0</v>
      </c>
    </row>
    <row r="43" spans="1:6" x14ac:dyDescent="0.3">
      <c r="A43" s="30">
        <v>35125</v>
      </c>
      <c r="B43" s="31">
        <v>0.28999999999999998</v>
      </c>
      <c r="C43" s="33">
        <f t="shared" si="1"/>
        <v>0.42833705592071308</v>
      </c>
      <c r="D43" s="33">
        <f>$E$2*(C43-C42)+(1-$E$2)*D42</f>
        <v>-0.30793351811490083</v>
      </c>
      <c r="E43" s="33">
        <f t="shared" si="0"/>
        <v>0.42833705592071308</v>
      </c>
      <c r="F43" s="33" t="s">
        <v>0</v>
      </c>
    </row>
    <row r="44" spans="1:6" x14ac:dyDescent="0.3">
      <c r="A44" s="29">
        <v>35156</v>
      </c>
      <c r="B44" s="32">
        <v>0.93</v>
      </c>
      <c r="C44" s="34">
        <f t="shared" si="1"/>
        <v>0.68712106134174367</v>
      </c>
      <c r="D44" s="34">
        <f>$E$2*(C44-C43)+(1-$E$2)*D43</f>
        <v>-0.10958238487732484</v>
      </c>
      <c r="E44" s="34">
        <f t="shared" si="0"/>
        <v>0.68712106134174367</v>
      </c>
      <c r="F44" s="33" t="s">
        <v>0</v>
      </c>
    </row>
    <row r="45" spans="1:6" x14ac:dyDescent="0.3">
      <c r="A45" s="30">
        <v>35186</v>
      </c>
      <c r="B45" s="31">
        <v>1.28</v>
      </c>
      <c r="C45" s="33">
        <f t="shared" si="1"/>
        <v>1.0692616029393256</v>
      </c>
      <c r="D45" s="33">
        <f>$E$2*(C45-C44)+(1-$E$2)*D44</f>
        <v>6.2520639388892504E-2</v>
      </c>
      <c r="E45" s="33">
        <f t="shared" si="0"/>
        <v>1.0692616029393256</v>
      </c>
      <c r="F45" s="33" t="s">
        <v>0</v>
      </c>
    </row>
    <row r="46" spans="1:6" x14ac:dyDescent="0.3">
      <c r="A46" s="29">
        <v>35217</v>
      </c>
      <c r="B46" s="32">
        <v>1.33</v>
      </c>
      <c r="C46" s="34">
        <f t="shared" si="1"/>
        <v>1.2705346726984654</v>
      </c>
      <c r="D46" s="34">
        <f>$E$2*(C46-C45)+(1-$E$2)*D45</f>
        <v>0.11108399001847906</v>
      </c>
      <c r="E46" s="34">
        <f t="shared" si="0"/>
        <v>1.2705346726984654</v>
      </c>
      <c r="F46" s="33" t="s">
        <v>0</v>
      </c>
    </row>
    <row r="47" spans="1:6" x14ac:dyDescent="0.3">
      <c r="A47" s="30">
        <v>35247</v>
      </c>
      <c r="B47" s="31">
        <v>1.2</v>
      </c>
      <c r="C47" s="33">
        <f t="shared" si="1"/>
        <v>1.2544855988150834</v>
      </c>
      <c r="D47" s="33">
        <f>$E$2*(C47-C46)+(1-$E$2)*D46</f>
        <v>6.6587417652827663E-2</v>
      </c>
      <c r="E47" s="33">
        <f t="shared" si="0"/>
        <v>1.2544855988150834</v>
      </c>
      <c r="F47" s="33" t="s">
        <v>0</v>
      </c>
    </row>
    <row r="48" spans="1:6" x14ac:dyDescent="0.3">
      <c r="A48" s="29">
        <v>35278</v>
      </c>
      <c r="B48" s="32">
        <v>0.5</v>
      </c>
      <c r="C48" s="34">
        <f t="shared" si="1"/>
        <v>0.74632190494037332</v>
      </c>
      <c r="D48" s="34">
        <f>$E$2*(C48-C47)+(1-$E$2)*D47</f>
        <v>-0.13457547138181053</v>
      </c>
      <c r="E48" s="34">
        <f t="shared" si="0"/>
        <v>0.74632190494037332</v>
      </c>
      <c r="F48" s="33" t="s">
        <v>0</v>
      </c>
    </row>
    <row r="49" spans="1:6" x14ac:dyDescent="0.3">
      <c r="A49" s="30">
        <v>35309</v>
      </c>
      <c r="B49" s="31">
        <v>0.02</v>
      </c>
      <c r="C49" s="33">
        <f t="shared" si="1"/>
        <v>0.19752393006756885</v>
      </c>
      <c r="D49" s="33">
        <f>$E$2*(C49-C48)+(1-$E$2)*D48</f>
        <v>-0.27955334760365841</v>
      </c>
      <c r="E49" s="33">
        <f t="shared" si="0"/>
        <v>0.19752393006756885</v>
      </c>
      <c r="F49" s="33" t="s">
        <v>0</v>
      </c>
    </row>
    <row r="50" spans="1:6" x14ac:dyDescent="0.3">
      <c r="A50" s="29">
        <v>35339</v>
      </c>
      <c r="B50" s="32">
        <v>0.38</v>
      </c>
      <c r="C50" s="34">
        <f t="shared" si="1"/>
        <v>0.2413911747391731</v>
      </c>
      <c r="D50" s="34">
        <f>$E$2*(C50-C49)+(1-$E$2)*D49</f>
        <v>-0.16635614030731649</v>
      </c>
      <c r="E50" s="34">
        <f t="shared" si="0"/>
        <v>0.2413911747391731</v>
      </c>
      <c r="F50" s="33" t="s">
        <v>0</v>
      </c>
    </row>
    <row r="51" spans="1:6" x14ac:dyDescent="0.3">
      <c r="A51" s="30">
        <v>35370</v>
      </c>
      <c r="B51" s="31">
        <v>0.34</v>
      </c>
      <c r="C51" s="33">
        <f t="shared" si="1"/>
        <v>0.26051051032955697</v>
      </c>
      <c r="D51" s="33">
        <f>$E$2*(C51-C50)+(1-$E$2)*D50</f>
        <v>-0.10143972374312137</v>
      </c>
      <c r="E51" s="33">
        <f t="shared" si="0"/>
        <v>0.26051051032955697</v>
      </c>
      <c r="F51" s="33" t="s">
        <v>0</v>
      </c>
    </row>
    <row r="52" spans="1:6" x14ac:dyDescent="0.3">
      <c r="A52" s="29">
        <v>35400</v>
      </c>
      <c r="B52" s="32">
        <v>0.33</v>
      </c>
      <c r="C52" s="34">
        <f t="shared" si="1"/>
        <v>0.27872123597593068</v>
      </c>
      <c r="D52" s="34">
        <f>$E$2*(C52-C51)+(1-$E$2)*D51</f>
        <v>-5.9562066456798096E-2</v>
      </c>
      <c r="E52" s="34">
        <f t="shared" si="0"/>
        <v>0.27872123597593068</v>
      </c>
      <c r="F52" s="33" t="s">
        <v>0</v>
      </c>
    </row>
    <row r="53" spans="1:6" x14ac:dyDescent="0.3">
      <c r="A53" s="30">
        <v>35431</v>
      </c>
      <c r="B53" s="31">
        <v>0.81</v>
      </c>
      <c r="C53" s="33">
        <f t="shared" si="1"/>
        <v>0.63274775085573975</v>
      </c>
      <c r="D53" s="33">
        <f>$E$2*(C53-C52)+(1-$E$2)*D52</f>
        <v>8.5193937011014409E-2</v>
      </c>
      <c r="E53" s="33">
        <f t="shared" si="0"/>
        <v>0.63274775085573975</v>
      </c>
      <c r="F53" s="33" t="s">
        <v>0</v>
      </c>
    </row>
    <row r="54" spans="1:6" x14ac:dyDescent="0.3">
      <c r="A54" s="29">
        <v>35462</v>
      </c>
      <c r="B54" s="32">
        <v>0.45</v>
      </c>
      <c r="C54" s="34">
        <f t="shared" si="1"/>
        <v>0.53038250636002626</v>
      </c>
      <c r="D54" s="34">
        <f>$E$2*(C54-C53)+(1-$E$2)*D53</f>
        <v>1.9548223483659644E-2</v>
      </c>
      <c r="E54" s="34">
        <f t="shared" si="0"/>
        <v>0.53038250636002626</v>
      </c>
      <c r="F54" s="33" t="s">
        <v>0</v>
      </c>
    </row>
    <row r="55" spans="1:6" x14ac:dyDescent="0.3">
      <c r="A55" s="30">
        <v>35490</v>
      </c>
      <c r="B55" s="31">
        <v>0.68</v>
      </c>
      <c r="C55" s="33">
        <f t="shared" si="1"/>
        <v>0.64097921895310583</v>
      </c>
      <c r="D55" s="33">
        <f>$E$2*(C55-C54)+(1-$E$2)*D54</f>
        <v>5.141519467195662E-2</v>
      </c>
      <c r="E55" s="33">
        <f t="shared" si="0"/>
        <v>0.64097921895310583</v>
      </c>
      <c r="F55" s="33" t="s">
        <v>0</v>
      </c>
    </row>
    <row r="56" spans="1:6" x14ac:dyDescent="0.3">
      <c r="A56" s="29">
        <v>35521</v>
      </c>
      <c r="B56" s="32">
        <v>0.6</v>
      </c>
      <c r="C56" s="34">
        <f t="shared" si="1"/>
        <v>0.62771832408751882</v>
      </c>
      <c r="D56" s="34">
        <f>$E$2*(C56-C55)+(1-$E$2)*D55</f>
        <v>2.8778563333816346E-2</v>
      </c>
      <c r="E56" s="34">
        <f t="shared" si="0"/>
        <v>0.62771832408751882</v>
      </c>
      <c r="F56" s="33" t="s">
        <v>0</v>
      </c>
    </row>
    <row r="57" spans="1:6" x14ac:dyDescent="0.3">
      <c r="A57" s="30">
        <v>35551</v>
      </c>
      <c r="B57" s="31">
        <v>0.11</v>
      </c>
      <c r="C57" s="33">
        <f t="shared" si="1"/>
        <v>0.27394906622640058</v>
      </c>
      <c r="D57" s="33">
        <f>$E$2*(C57-C56)+(1-$E$2)*D56</f>
        <v>-0.10511317408441076</v>
      </c>
      <c r="E57" s="33">
        <f t="shared" si="0"/>
        <v>0.27394906622640058</v>
      </c>
      <c r="F57" s="33" t="s">
        <v>0</v>
      </c>
    </row>
    <row r="58" spans="1:6" x14ac:dyDescent="0.3">
      <c r="A58" s="29">
        <v>35582</v>
      </c>
      <c r="B58" s="32">
        <v>0.35</v>
      </c>
      <c r="C58" s="34">
        <f t="shared" si="1"/>
        <v>0.2956507676425969</v>
      </c>
      <c r="D58" s="34">
        <f>$E$2*(C58-C57)+(1-$E$2)*D57</f>
        <v>-6.0727967659198287E-2</v>
      </c>
      <c r="E58" s="34">
        <f t="shared" si="0"/>
        <v>0.2956507676425969</v>
      </c>
      <c r="F58" s="33" t="s">
        <v>0</v>
      </c>
    </row>
    <row r="59" spans="1:6" x14ac:dyDescent="0.3">
      <c r="A59" s="30">
        <v>35612</v>
      </c>
      <c r="B59" s="31">
        <v>0.18</v>
      </c>
      <c r="C59" s="33">
        <f t="shared" si="1"/>
        <v>0.19647683999501958</v>
      </c>
      <c r="D59" s="33">
        <f>$E$2*(C59-C58)+(1-$E$2)*D58</f>
        <v>-7.4184053655130949E-2</v>
      </c>
      <c r="E59" s="33">
        <f t="shared" si="0"/>
        <v>0.19647683999501958</v>
      </c>
      <c r="F59" s="33" t="s">
        <v>0</v>
      </c>
    </row>
    <row r="60" spans="1:6" x14ac:dyDescent="0.3">
      <c r="A60" s="29">
        <v>35643</v>
      </c>
      <c r="B60" s="32">
        <v>-0.03</v>
      </c>
      <c r="C60" s="34">
        <f t="shared" si="1"/>
        <v>1.5687835901966596E-2</v>
      </c>
      <c r="D60" s="34">
        <f>$E$2*(C60-C59)+(1-$E$2)*D59</f>
        <v>-0.11149578630840365</v>
      </c>
      <c r="E60" s="34">
        <f t="shared" si="0"/>
        <v>1.5687835901966596E-2</v>
      </c>
      <c r="F60" s="33" t="s">
        <v>0</v>
      </c>
    </row>
    <row r="61" spans="1:6" x14ac:dyDescent="0.3">
      <c r="A61" s="30">
        <v>35674</v>
      </c>
      <c r="B61" s="31">
        <v>0.1</v>
      </c>
      <c r="C61" s="33">
        <f t="shared" si="1"/>
        <v>4.1257614878068873E-2</v>
      </c>
      <c r="D61" s="33">
        <f>$E$2*(C61-C60)+(1-$E$2)*D60</f>
        <v>-6.3522838458826572E-2</v>
      </c>
      <c r="E61" s="33">
        <f t="shared" si="0"/>
        <v>4.1257614878068873E-2</v>
      </c>
      <c r="F61" s="33" t="s">
        <v>0</v>
      </c>
    </row>
    <row r="62" spans="1:6" x14ac:dyDescent="0.3">
      <c r="A62" s="29">
        <v>35704</v>
      </c>
      <c r="B62" s="32">
        <v>0.28999999999999998</v>
      </c>
      <c r="C62" s="34">
        <f t="shared" si="1"/>
        <v>0.19632043292577267</v>
      </c>
      <c r="D62" s="34">
        <f>$E$2*(C62-C61)+(1-$E$2)*D61</f>
        <v>1.2982141318459053E-2</v>
      </c>
      <c r="E62" s="34">
        <f t="shared" si="0"/>
        <v>0.19632043292577267</v>
      </c>
      <c r="F62" s="33" t="s">
        <v>0</v>
      </c>
    </row>
    <row r="63" spans="1:6" x14ac:dyDescent="0.3">
      <c r="A63" s="30">
        <v>35735</v>
      </c>
      <c r="B63" s="31">
        <v>0.15</v>
      </c>
      <c r="C63" s="33">
        <f t="shared" si="1"/>
        <v>0.16779077227326952</v>
      </c>
      <c r="D63" s="33">
        <f>$E$2*(C63-C62)+(1-$E$2)*D62</f>
        <v>-1.5469893713777154E-3</v>
      </c>
      <c r="E63" s="33">
        <f t="shared" si="0"/>
        <v>0.16779077227326952</v>
      </c>
      <c r="F63" s="33" t="s">
        <v>0</v>
      </c>
    </row>
    <row r="64" spans="1:6" x14ac:dyDescent="0.3">
      <c r="A64" s="29">
        <v>35765</v>
      </c>
      <c r="B64" s="32">
        <v>0.56999999999999995</v>
      </c>
      <c r="C64" s="34">
        <f t="shared" si="1"/>
        <v>0.44887313487056751</v>
      </c>
      <c r="D64" s="34">
        <f>$E$2*(C64-C63)+(1-$E$2)*D63</f>
        <v>9.7373283817658793E-2</v>
      </c>
      <c r="E64" s="34">
        <f t="shared" si="0"/>
        <v>0.44887313487056751</v>
      </c>
      <c r="F64" s="33" t="s">
        <v>0</v>
      </c>
    </row>
    <row r="65" spans="1:6" x14ac:dyDescent="0.3">
      <c r="A65" s="30">
        <v>35796</v>
      </c>
      <c r="B65" s="31">
        <v>0.85</v>
      </c>
      <c r="C65" s="33">
        <f t="shared" si="1"/>
        <v>0.75887392560646783</v>
      </c>
      <c r="D65" s="33">
        <f>$E$2*(C65-C64)+(1-$E$2)*D64</f>
        <v>0.17179291123904333</v>
      </c>
      <c r="E65" s="33">
        <f t="shared" si="0"/>
        <v>0.75887392560646783</v>
      </c>
      <c r="F65" s="33" t="s">
        <v>0</v>
      </c>
    </row>
    <row r="66" spans="1:6" x14ac:dyDescent="0.3">
      <c r="A66" s="29">
        <v>35827</v>
      </c>
      <c r="B66" s="32">
        <v>0.54</v>
      </c>
      <c r="C66" s="34">
        <f t="shared" si="1"/>
        <v>0.65720005105365331</v>
      </c>
      <c r="D66" s="34">
        <f>$E$2*(C66-C65)+(1-$E$2)*D65</f>
        <v>7.607953621189309E-2</v>
      </c>
      <c r="E66" s="34">
        <f t="shared" si="0"/>
        <v>0.65720005105365331</v>
      </c>
      <c r="F66" s="33" t="s">
        <v>0</v>
      </c>
    </row>
    <row r="67" spans="1:6" x14ac:dyDescent="0.3">
      <c r="A67" s="30">
        <v>35855</v>
      </c>
      <c r="B67" s="31">
        <v>0.49</v>
      </c>
      <c r="C67" s="33">
        <f t="shared" si="1"/>
        <v>0.56298387617966394</v>
      </c>
      <c r="D67" s="33">
        <f>$E$2*(C67-C66)+(1-$E$2)*D66</f>
        <v>1.6476037331834233E-2</v>
      </c>
      <c r="E67" s="33">
        <f t="shared" si="0"/>
        <v>0.56298387617966394</v>
      </c>
      <c r="F67" s="33" t="s">
        <v>0</v>
      </c>
    </row>
    <row r="68" spans="1:6" x14ac:dyDescent="0.3">
      <c r="A68" s="29">
        <v>35886</v>
      </c>
      <c r="B68" s="32">
        <v>0.45</v>
      </c>
      <c r="C68" s="34">
        <f t="shared" si="1"/>
        <v>0.48883797405344948</v>
      </c>
      <c r="D68" s="34">
        <f>$E$2*(C68-C67)+(1-$E$2)*D67</f>
        <v>-1.5241641478482813E-2</v>
      </c>
      <c r="E68" s="34">
        <f t="shared" si="0"/>
        <v>0.48883797405344948</v>
      </c>
      <c r="F68" s="33" t="s">
        <v>0</v>
      </c>
    </row>
    <row r="69" spans="1:6" x14ac:dyDescent="0.3">
      <c r="A69" s="30">
        <v>35916</v>
      </c>
      <c r="B69" s="31">
        <v>0.72</v>
      </c>
      <c r="C69" s="33">
        <f t="shared" si="1"/>
        <v>0.64607889977249</v>
      </c>
      <c r="D69" s="33">
        <f>$E$2*(C69-C68)+(1-$E$2)*D68</f>
        <v>4.5127257040650348E-2</v>
      </c>
      <c r="E69" s="33">
        <f t="shared" si="0"/>
        <v>0.64607889977249</v>
      </c>
      <c r="F69" s="33" t="s">
        <v>0</v>
      </c>
    </row>
    <row r="70" spans="1:6" x14ac:dyDescent="0.3">
      <c r="A70" s="29">
        <v>35947</v>
      </c>
      <c r="B70" s="32">
        <v>0.15</v>
      </c>
      <c r="C70" s="34">
        <f t="shared" si="1"/>
        <v>0.31236184704394215</v>
      </c>
      <c r="D70" s="34">
        <f>$E$2*(C70-C69)+(1-$E$2)*D69</f>
        <v>-8.746825137856902E-2</v>
      </c>
      <c r="E70" s="34">
        <f t="shared" ref="E70:E133" si="2">C70</f>
        <v>0.31236184704394215</v>
      </c>
      <c r="F70" s="33" t="s">
        <v>0</v>
      </c>
    </row>
    <row r="71" spans="1:6" x14ac:dyDescent="0.3">
      <c r="A71" s="30">
        <v>35977</v>
      </c>
      <c r="B71" s="31">
        <v>-0.28000000000000003</v>
      </c>
      <c r="C71" s="33">
        <f t="shared" si="1"/>
        <v>-0.12853192130038804</v>
      </c>
      <c r="D71" s="33">
        <f>$E$2*(C71-C70)+(1-$E$2)*D70</f>
        <v>-0.21116718231658543</v>
      </c>
      <c r="E71" s="33">
        <f t="shared" si="2"/>
        <v>-0.12853192130038804</v>
      </c>
      <c r="F71" s="33" t="s">
        <v>0</v>
      </c>
    </row>
    <row r="72" spans="1:6" x14ac:dyDescent="0.3">
      <c r="A72" s="29">
        <v>36008</v>
      </c>
      <c r="B72" s="32">
        <v>-0.49</v>
      </c>
      <c r="C72" s="34">
        <f t="shared" si="1"/>
        <v>-0.44490973108509202</v>
      </c>
      <c r="D72" s="34">
        <f>$E$2*(C72-C71)+(1-$E$2)*D71</f>
        <v>-0.24799090193042692</v>
      </c>
      <c r="E72" s="34">
        <f t="shared" si="2"/>
        <v>-0.44490973108509202</v>
      </c>
      <c r="F72" s="33" t="s">
        <v>0</v>
      </c>
    </row>
    <row r="73" spans="1:6" x14ac:dyDescent="0.3">
      <c r="A73" s="30">
        <v>36039</v>
      </c>
      <c r="B73" s="31">
        <v>-0.31</v>
      </c>
      <c r="C73" s="33">
        <f t="shared" si="1"/>
        <v>-0.42487018990465575</v>
      </c>
      <c r="D73" s="33">
        <f>$E$2*(C73-C72)+(1-$E$2)*D72</f>
        <v>-0.15418024684162479</v>
      </c>
      <c r="E73" s="33">
        <f t="shared" si="2"/>
        <v>-0.42487018990465575</v>
      </c>
      <c r="F73" s="33" t="s">
        <v>0</v>
      </c>
    </row>
    <row r="74" spans="1:6" x14ac:dyDescent="0.3">
      <c r="A74" s="29">
        <v>36069</v>
      </c>
      <c r="B74" s="32">
        <v>0.11</v>
      </c>
      <c r="C74" s="34">
        <f t="shared" ref="C74:C137" si="3">$E$1*B74+(1-$E$1)*(C73+D73)</f>
        <v>-9.6715131023884196E-2</v>
      </c>
      <c r="D74" s="34">
        <f>$E$2*(C74-C73)+(1-$E$2)*D73</f>
        <v>1.4637110161213926E-2</v>
      </c>
      <c r="E74" s="34">
        <f t="shared" si="2"/>
        <v>-9.6715131023884196E-2</v>
      </c>
      <c r="F74" s="33" t="s">
        <v>0</v>
      </c>
    </row>
    <row r="75" spans="1:6" x14ac:dyDescent="0.3">
      <c r="A75" s="30">
        <v>36100</v>
      </c>
      <c r="B75" s="31">
        <v>-0.18</v>
      </c>
      <c r="C75" s="33">
        <f t="shared" si="3"/>
        <v>-0.15062340625880108</v>
      </c>
      <c r="D75" s="33">
        <f>$E$2*(C75-C74)+(1-$E$2)*D74</f>
        <v>-9.3537747274318565E-3</v>
      </c>
      <c r="E75" s="33">
        <f t="shared" si="2"/>
        <v>-0.15062340625880108</v>
      </c>
      <c r="F75" s="33" t="s">
        <v>0</v>
      </c>
    </row>
    <row r="76" spans="1:6" x14ac:dyDescent="0.3">
      <c r="A76" s="29">
        <v>36130</v>
      </c>
      <c r="B76" s="32">
        <v>0.42</v>
      </c>
      <c r="C76" s="34">
        <f t="shared" si="3"/>
        <v>0.24600684570413009</v>
      </c>
      <c r="D76" s="34">
        <f>$E$2*(C76-C75)+(1-$E$2)*D75</f>
        <v>0.13274063461419519</v>
      </c>
      <c r="E76" s="34">
        <f t="shared" si="2"/>
        <v>0.24600684570413009</v>
      </c>
      <c r="F76" s="33" t="s">
        <v>0</v>
      </c>
    </row>
    <row r="77" spans="1:6" x14ac:dyDescent="0.3">
      <c r="A77" s="30">
        <v>36161</v>
      </c>
      <c r="B77" s="31">
        <v>0.65</v>
      </c>
      <c r="C77" s="33">
        <f t="shared" si="3"/>
        <v>0.56862424409549761</v>
      </c>
      <c r="D77" s="33">
        <f>$E$2*(C77-C76)+(1-$E$2)*D76</f>
        <v>0.1991975019362055</v>
      </c>
      <c r="E77" s="33">
        <f t="shared" si="2"/>
        <v>0.56862424409549761</v>
      </c>
      <c r="F77" s="33" t="s">
        <v>0</v>
      </c>
    </row>
    <row r="78" spans="1:6" x14ac:dyDescent="0.3">
      <c r="A78" s="29">
        <v>36192</v>
      </c>
      <c r="B78" s="32">
        <v>1.29</v>
      </c>
      <c r="C78" s="34">
        <f t="shared" si="3"/>
        <v>1.1333465238095108</v>
      </c>
      <c r="D78" s="34">
        <f>$E$2*(C78-C77)+(1-$E$2)*D77</f>
        <v>0.32713117415843818</v>
      </c>
      <c r="E78" s="34">
        <f t="shared" si="2"/>
        <v>1.1333465238095108</v>
      </c>
      <c r="F78" s="33" t="s">
        <v>0</v>
      </c>
    </row>
    <row r="79" spans="1:6" x14ac:dyDescent="0.3">
      <c r="A79" s="30">
        <v>36220</v>
      </c>
      <c r="B79" s="31">
        <v>1.28</v>
      </c>
      <c r="C79" s="33">
        <f t="shared" si="3"/>
        <v>1.3341433093903847</v>
      </c>
      <c r="D79" s="33">
        <f>$E$2*(C79-C78)+(1-$E$2)*D78</f>
        <v>0.28291413815629068</v>
      </c>
      <c r="E79" s="33">
        <f t="shared" si="2"/>
        <v>1.3341433093903847</v>
      </c>
      <c r="F79" s="33" t="s">
        <v>0</v>
      </c>
    </row>
    <row r="80" spans="1:6" x14ac:dyDescent="0.3">
      <c r="A80" s="29">
        <v>36251</v>
      </c>
      <c r="B80" s="32">
        <v>0.47</v>
      </c>
      <c r="C80" s="34">
        <f t="shared" si="3"/>
        <v>0.81411723426400262</v>
      </c>
      <c r="D80" s="34">
        <f>$E$2*(C80-C79)+(1-$E$2)*D79</f>
        <v>1.8850635073552335E-3</v>
      </c>
      <c r="E80" s="34">
        <f t="shared" si="2"/>
        <v>0.81411723426400262</v>
      </c>
      <c r="F80" s="33" t="s">
        <v>0</v>
      </c>
    </row>
    <row r="81" spans="1:6" x14ac:dyDescent="0.3">
      <c r="A81" s="30">
        <v>36281</v>
      </c>
      <c r="B81" s="31">
        <v>0.05</v>
      </c>
      <c r="C81" s="33">
        <f t="shared" si="3"/>
        <v>0.27980068933140739</v>
      </c>
      <c r="D81" s="33">
        <f>$E$2*(C81-C80)+(1-$E$2)*D80</f>
        <v>-0.18578549944662742</v>
      </c>
      <c r="E81" s="33">
        <f t="shared" si="2"/>
        <v>0.27980068933140739</v>
      </c>
      <c r="F81" s="33" t="s">
        <v>0</v>
      </c>
    </row>
    <row r="82" spans="1:6" x14ac:dyDescent="0.3">
      <c r="A82" s="29">
        <v>36312</v>
      </c>
      <c r="B82" s="32">
        <v>7.0000000000000007E-2</v>
      </c>
      <c r="C82" s="34">
        <f t="shared" si="3"/>
        <v>7.720455696543399E-2</v>
      </c>
      <c r="D82" s="34">
        <f>$E$2*(C82-C81)+(1-$E$2)*D81</f>
        <v>-0.1916692209683985</v>
      </c>
      <c r="E82" s="34">
        <f t="shared" si="2"/>
        <v>7.720455696543399E-2</v>
      </c>
      <c r="F82" s="33" t="s">
        <v>0</v>
      </c>
    </row>
    <row r="83" spans="1:6" x14ac:dyDescent="0.3">
      <c r="A83" s="30">
        <v>36342</v>
      </c>
      <c r="B83" s="31">
        <v>0.74</v>
      </c>
      <c r="C83" s="33">
        <f t="shared" si="3"/>
        <v>0.48366060079911066</v>
      </c>
      <c r="D83" s="33">
        <f>$E$2*(C83-C82)+(1-$E$2)*D82</f>
        <v>1.7674621712327795E-2</v>
      </c>
      <c r="E83" s="33">
        <f t="shared" si="2"/>
        <v>0.48366060079911066</v>
      </c>
      <c r="F83" s="33" t="s">
        <v>0</v>
      </c>
    </row>
    <row r="84" spans="1:6" x14ac:dyDescent="0.3">
      <c r="A84" s="29">
        <v>36373</v>
      </c>
      <c r="B84" s="32">
        <v>0.55000000000000004</v>
      </c>
      <c r="C84" s="34">
        <f t="shared" si="3"/>
        <v>0.53540056675343162</v>
      </c>
      <c r="D84" s="34">
        <f>$E$2*(C84-C83)+(1-$E$2)*D83</f>
        <v>2.9597492197025399E-2</v>
      </c>
      <c r="E84" s="34">
        <f t="shared" si="2"/>
        <v>0.53540056675343162</v>
      </c>
      <c r="F84" s="33" t="s">
        <v>0</v>
      </c>
    </row>
    <row r="85" spans="1:6" x14ac:dyDescent="0.3">
      <c r="A85" s="30">
        <v>36404</v>
      </c>
      <c r="B85" s="31">
        <v>0.39</v>
      </c>
      <c r="C85" s="33">
        <f t="shared" si="3"/>
        <v>0.44249941768513712</v>
      </c>
      <c r="D85" s="33">
        <f>$E$2*(C85-C84)+(1-$E$2)*D84</f>
        <v>-1.3277032245836561E-2</v>
      </c>
      <c r="E85" s="33">
        <f t="shared" si="2"/>
        <v>0.44249941768513712</v>
      </c>
      <c r="F85" s="33" t="s">
        <v>0</v>
      </c>
    </row>
    <row r="86" spans="1:6" x14ac:dyDescent="0.3">
      <c r="A86" s="29">
        <v>36434</v>
      </c>
      <c r="B86" s="32">
        <v>0.96</v>
      </c>
      <c r="C86" s="34">
        <f t="shared" si="3"/>
        <v>0.80076671563179014</v>
      </c>
      <c r="D86" s="34">
        <f>$E$2*(C86-C85)+(1-$E$2)*D85</f>
        <v>0.1167634833215348</v>
      </c>
      <c r="E86" s="34">
        <f t="shared" si="2"/>
        <v>0.80076671563179014</v>
      </c>
      <c r="F86" s="33" t="s">
        <v>0</v>
      </c>
    </row>
    <row r="87" spans="1:6" x14ac:dyDescent="0.3">
      <c r="A87" s="30">
        <v>36465</v>
      </c>
      <c r="B87" s="31">
        <v>0.94</v>
      </c>
      <c r="C87" s="33">
        <f t="shared" si="3"/>
        <v>0.93325905968599743</v>
      </c>
      <c r="D87" s="33">
        <f>$E$2*(C87-C86)+(1-$E$2)*D86</f>
        <v>0.12226858457797017</v>
      </c>
      <c r="E87" s="33">
        <f t="shared" si="2"/>
        <v>0.93325905968599743</v>
      </c>
      <c r="F87" s="33" t="s">
        <v>0</v>
      </c>
    </row>
    <row r="88" spans="1:6" x14ac:dyDescent="0.3">
      <c r="A88" s="29">
        <v>36495</v>
      </c>
      <c r="B88" s="32">
        <v>0.74</v>
      </c>
      <c r="C88" s="34">
        <f t="shared" si="3"/>
        <v>0.83465829327919039</v>
      </c>
      <c r="D88" s="34">
        <f>$E$2*(C88-C87)+(1-$E$2)*D87</f>
        <v>4.4964311733298151E-2</v>
      </c>
      <c r="E88" s="34">
        <f t="shared" si="2"/>
        <v>0.83465829327919039</v>
      </c>
      <c r="F88" s="33" t="s">
        <v>0</v>
      </c>
    </row>
    <row r="89" spans="1:6" x14ac:dyDescent="0.3">
      <c r="A89" s="30">
        <v>36526</v>
      </c>
      <c r="B89" s="31">
        <v>0.61</v>
      </c>
      <c r="C89" s="33">
        <f t="shared" si="3"/>
        <v>0.69088678150374661</v>
      </c>
      <c r="D89" s="33">
        <f>$E$2*(C89-C88)+(1-$E$2)*D88</f>
        <v>-2.109322649476152E-2</v>
      </c>
      <c r="E89" s="33">
        <f t="shared" si="2"/>
        <v>0.69088678150374661</v>
      </c>
      <c r="F89" s="33" t="s">
        <v>0</v>
      </c>
    </row>
    <row r="90" spans="1:6" x14ac:dyDescent="0.3">
      <c r="A90" s="29">
        <v>36557</v>
      </c>
      <c r="B90" s="32">
        <v>0.05</v>
      </c>
      <c r="C90" s="34">
        <f t="shared" si="3"/>
        <v>0.23593806650269555</v>
      </c>
      <c r="D90" s="34">
        <f>$E$2*(C90-C89)+(1-$E$2)*D89</f>
        <v>-0.17294264747196283</v>
      </c>
      <c r="E90" s="34">
        <f t="shared" si="2"/>
        <v>0.23593806650269555</v>
      </c>
      <c r="F90" s="33" t="s">
        <v>0</v>
      </c>
    </row>
    <row r="91" spans="1:6" x14ac:dyDescent="0.3">
      <c r="A91" s="30">
        <v>36586</v>
      </c>
      <c r="B91" s="31">
        <v>0.13</v>
      </c>
      <c r="C91" s="33">
        <f t="shared" si="3"/>
        <v>0.10989862570921982</v>
      </c>
      <c r="D91" s="33">
        <f>$E$2*(C91-C90)+(1-$E$2)*D90</f>
        <v>-0.15652652513449236</v>
      </c>
      <c r="E91" s="33">
        <f t="shared" si="2"/>
        <v>0.10989862570921982</v>
      </c>
      <c r="F91" s="33" t="s">
        <v>0</v>
      </c>
    </row>
    <row r="92" spans="1:6" x14ac:dyDescent="0.3">
      <c r="A92" s="29">
        <v>36617</v>
      </c>
      <c r="B92" s="32">
        <v>0.09</v>
      </c>
      <c r="C92" s="34">
        <f t="shared" si="3"/>
        <v>4.9011630172418233E-2</v>
      </c>
      <c r="D92" s="34">
        <f>$E$2*(C92-C91)+(1-$E$2)*D91</f>
        <v>-0.12305268977530059</v>
      </c>
      <c r="E92" s="34">
        <f t="shared" si="2"/>
        <v>4.9011630172418233E-2</v>
      </c>
      <c r="F92" s="33" t="s">
        <v>0</v>
      </c>
    </row>
    <row r="93" spans="1:6" x14ac:dyDescent="0.3">
      <c r="A93" s="30">
        <v>36647</v>
      </c>
      <c r="B93" s="31">
        <v>-0.05</v>
      </c>
      <c r="C93" s="33">
        <f t="shared" si="3"/>
        <v>-5.7212317880864713E-2</v>
      </c>
      <c r="D93" s="33">
        <f>$E$2*(C93-C92)+(1-$E$2)*D92</f>
        <v>-0.11716263017259443</v>
      </c>
      <c r="E93" s="33">
        <f t="shared" si="2"/>
        <v>-5.7212317880864713E-2</v>
      </c>
      <c r="F93" s="33" t="s">
        <v>0</v>
      </c>
    </row>
    <row r="94" spans="1:6" x14ac:dyDescent="0.3">
      <c r="A94" s="29">
        <v>36678</v>
      </c>
      <c r="B94" s="32">
        <v>0.3</v>
      </c>
      <c r="C94" s="34">
        <f t="shared" si="3"/>
        <v>0.15768751558396224</v>
      </c>
      <c r="D94" s="34">
        <f>$E$2*(C94-C93)+(1-$E$2)*D93</f>
        <v>-9.4076789949695816E-4</v>
      </c>
      <c r="E94" s="34">
        <f t="shared" si="2"/>
        <v>0.15768751558396224</v>
      </c>
      <c r="F94" s="33" t="s">
        <v>0</v>
      </c>
    </row>
    <row r="95" spans="1:6" x14ac:dyDescent="0.3">
      <c r="A95" s="30">
        <v>36708</v>
      </c>
      <c r="B95" s="31">
        <v>1.39</v>
      </c>
      <c r="C95" s="33">
        <f t="shared" si="3"/>
        <v>1.0200240243053396</v>
      </c>
      <c r="D95" s="33">
        <f>$E$2*(C95-C94)+(1-$E$2)*D94</f>
        <v>0.30120627891780904</v>
      </c>
      <c r="E95" s="33">
        <f t="shared" si="2"/>
        <v>1.0200240243053396</v>
      </c>
      <c r="F95" s="33" t="s">
        <v>0</v>
      </c>
    </row>
    <row r="96" spans="1:6" x14ac:dyDescent="0.3">
      <c r="A96" s="29">
        <v>36739</v>
      </c>
      <c r="B96" s="32">
        <v>1.21</v>
      </c>
      <c r="C96" s="34">
        <f t="shared" si="3"/>
        <v>1.2433690909669446</v>
      </c>
      <c r="D96" s="34">
        <f>$E$2*(C96-C95)+(1-$E$2)*D95</f>
        <v>0.27395485462813762</v>
      </c>
      <c r="E96" s="34">
        <f t="shared" si="2"/>
        <v>1.2433690909669446</v>
      </c>
      <c r="F96" s="33" t="s">
        <v>0</v>
      </c>
    </row>
    <row r="97" spans="1:6" x14ac:dyDescent="0.3">
      <c r="A97" s="30">
        <v>36770</v>
      </c>
      <c r="B97" s="31">
        <v>0.43</v>
      </c>
      <c r="C97" s="33">
        <f t="shared" si="3"/>
        <v>0.75619718367852473</v>
      </c>
      <c r="D97" s="33">
        <f>$E$2*(C97-C96)+(1-$E$2)*D96</f>
        <v>7.5604879573425154E-3</v>
      </c>
      <c r="E97" s="33">
        <f t="shared" si="2"/>
        <v>0.75619718367852473</v>
      </c>
      <c r="F97" s="33" t="s">
        <v>0</v>
      </c>
    </row>
    <row r="98" spans="1:6" x14ac:dyDescent="0.3">
      <c r="A98" s="29">
        <v>36800</v>
      </c>
      <c r="B98" s="32">
        <v>0.16</v>
      </c>
      <c r="C98" s="34">
        <f t="shared" si="3"/>
        <v>0.3411273014907602</v>
      </c>
      <c r="D98" s="34">
        <f>$E$2*(C98-C97)+(1-$E$2)*D97</f>
        <v>-0.14036014159344493</v>
      </c>
      <c r="E98" s="34">
        <f t="shared" si="2"/>
        <v>0.3411273014907602</v>
      </c>
      <c r="F98" s="33" t="s">
        <v>0</v>
      </c>
    </row>
    <row r="99" spans="1:6" x14ac:dyDescent="0.3">
      <c r="A99" s="30">
        <v>36831</v>
      </c>
      <c r="B99" s="31">
        <v>0.28999999999999998</v>
      </c>
      <c r="C99" s="33">
        <f t="shared" si="3"/>
        <v>0.26323014796919458</v>
      </c>
      <c r="D99" s="33">
        <f>$E$2*(C99-C98)+(1-$E$2)*D98</f>
        <v>-0.11849809576828717</v>
      </c>
      <c r="E99" s="33">
        <f t="shared" si="2"/>
        <v>0.26323014796919458</v>
      </c>
      <c r="F99" s="33" t="s">
        <v>0</v>
      </c>
    </row>
    <row r="100" spans="1:6" x14ac:dyDescent="0.3">
      <c r="A100" s="29">
        <v>36861</v>
      </c>
      <c r="B100" s="32">
        <v>0.55000000000000004</v>
      </c>
      <c r="C100" s="34">
        <f t="shared" si="3"/>
        <v>0.42841961566027226</v>
      </c>
      <c r="D100" s="34">
        <f>$E$2*(C100-C99)+(1-$E$2)*D99</f>
        <v>-1.9207448557509478E-2</v>
      </c>
      <c r="E100" s="34">
        <f t="shared" si="2"/>
        <v>0.42841961566027226</v>
      </c>
      <c r="F100" s="33" t="s">
        <v>0</v>
      </c>
    </row>
    <row r="101" spans="1:6" x14ac:dyDescent="0.3">
      <c r="A101" s="30">
        <v>36892</v>
      </c>
      <c r="B101" s="31">
        <v>0.77</v>
      </c>
      <c r="C101" s="33">
        <f t="shared" si="3"/>
        <v>0.66176365013082883</v>
      </c>
      <c r="D101" s="33">
        <f>$E$2*(C101-C100)+(1-$E$2)*D100</f>
        <v>6.9185570502313623E-2</v>
      </c>
      <c r="E101" s="33">
        <f t="shared" si="2"/>
        <v>0.66176365013082883</v>
      </c>
      <c r="F101" s="33" t="s">
        <v>0</v>
      </c>
    </row>
    <row r="102" spans="1:6" x14ac:dyDescent="0.3">
      <c r="A102" s="29">
        <v>36923</v>
      </c>
      <c r="B102" s="32">
        <v>0.49</v>
      </c>
      <c r="C102" s="34">
        <f t="shared" si="3"/>
        <v>0.56228476618994272</v>
      </c>
      <c r="D102" s="34">
        <f>$E$2*(C102-C101)+(1-$E$2)*D101</f>
        <v>1.0153011447193716E-2</v>
      </c>
      <c r="E102" s="34">
        <f t="shared" si="2"/>
        <v>0.56228476618994272</v>
      </c>
      <c r="F102" s="33" t="s">
        <v>0</v>
      </c>
    </row>
    <row r="103" spans="1:6" x14ac:dyDescent="0.3">
      <c r="A103" s="30">
        <v>36951</v>
      </c>
      <c r="B103" s="31">
        <v>0.48</v>
      </c>
      <c r="C103" s="33">
        <f t="shared" si="3"/>
        <v>0.50773133329114095</v>
      </c>
      <c r="D103" s="33">
        <f>$E$2*(C103-C102)+(1-$E$2)*D102</f>
        <v>-1.2494244073904703E-2</v>
      </c>
      <c r="E103" s="33">
        <f t="shared" si="2"/>
        <v>0.50773133329114095</v>
      </c>
      <c r="F103" s="33" t="s">
        <v>0</v>
      </c>
    </row>
    <row r="104" spans="1:6" x14ac:dyDescent="0.3">
      <c r="A104" s="29">
        <v>36982</v>
      </c>
      <c r="B104" s="32">
        <v>0.84</v>
      </c>
      <c r="C104" s="34">
        <f t="shared" si="3"/>
        <v>0.73657112676517089</v>
      </c>
      <c r="D104" s="34">
        <f>$E$2*(C104-C103)+(1-$E$2)*D103</f>
        <v>7.1972669067872419E-2</v>
      </c>
      <c r="E104" s="34">
        <f t="shared" si="2"/>
        <v>0.73657112676517089</v>
      </c>
      <c r="F104" s="33" t="s">
        <v>0</v>
      </c>
    </row>
    <row r="105" spans="1:6" x14ac:dyDescent="0.3">
      <c r="A105" s="30">
        <v>37012</v>
      </c>
      <c r="B105" s="31">
        <v>0.56999999999999995</v>
      </c>
      <c r="C105" s="33">
        <f t="shared" si="3"/>
        <v>0.641563138749913</v>
      </c>
      <c r="D105" s="33">
        <f>$E$2*(C105-C104)+(1-$E$2)*D104</f>
        <v>1.352943908877681E-2</v>
      </c>
      <c r="E105" s="33">
        <f t="shared" si="2"/>
        <v>0.641563138749913</v>
      </c>
      <c r="F105" s="33" t="s">
        <v>0</v>
      </c>
    </row>
    <row r="106" spans="1:6" x14ac:dyDescent="0.3">
      <c r="A106" s="29">
        <v>37043</v>
      </c>
      <c r="B106" s="32">
        <v>0.6</v>
      </c>
      <c r="C106" s="34">
        <f t="shared" si="3"/>
        <v>0.61652777335160691</v>
      </c>
      <c r="D106" s="34">
        <f>$E$2*(C106-C105)+(1-$E$2)*D105</f>
        <v>3.1757518297797355E-5</v>
      </c>
      <c r="E106" s="34">
        <f t="shared" si="2"/>
        <v>0.61652777335160691</v>
      </c>
      <c r="F106" s="33" t="s">
        <v>0</v>
      </c>
    </row>
    <row r="107" spans="1:6" x14ac:dyDescent="0.3">
      <c r="A107" s="30">
        <v>37073</v>
      </c>
      <c r="B107" s="31">
        <v>1.1100000000000001</v>
      </c>
      <c r="C107" s="33">
        <f t="shared" si="3"/>
        <v>0.9619678592609715</v>
      </c>
      <c r="D107" s="33">
        <f>$E$2*(C107-C106)+(1-$E$2)*D106</f>
        <v>0.12092467245517118</v>
      </c>
      <c r="E107" s="33">
        <f t="shared" si="2"/>
        <v>0.9619678592609715</v>
      </c>
      <c r="F107" s="33" t="s">
        <v>0</v>
      </c>
    </row>
    <row r="108" spans="1:6" x14ac:dyDescent="0.3">
      <c r="A108" s="29">
        <v>37104</v>
      </c>
      <c r="B108" s="32">
        <v>0.79</v>
      </c>
      <c r="C108" s="34">
        <f t="shared" si="3"/>
        <v>0.87786775951484275</v>
      </c>
      <c r="D108" s="34">
        <f>$E$2*(C108-C107)+(1-$E$2)*D107</f>
        <v>4.9166002184716201E-2</v>
      </c>
      <c r="E108" s="34">
        <f t="shared" si="2"/>
        <v>0.87786775951484275</v>
      </c>
      <c r="F108" s="33" t="s">
        <v>0</v>
      </c>
    </row>
    <row r="109" spans="1:6" x14ac:dyDescent="0.3">
      <c r="A109" s="30">
        <v>37135</v>
      </c>
      <c r="B109" s="31">
        <v>0.44</v>
      </c>
      <c r="C109" s="33">
        <f t="shared" si="3"/>
        <v>0.58611012850986777</v>
      </c>
      <c r="D109" s="33">
        <f>$E$2*(C109-C108)+(1-$E$2)*D108</f>
        <v>-7.0157269431675703E-2</v>
      </c>
      <c r="E109" s="33">
        <f t="shared" si="2"/>
        <v>0.58611012850986777</v>
      </c>
      <c r="F109" s="33" t="s">
        <v>0</v>
      </c>
    </row>
    <row r="110" spans="1:6" x14ac:dyDescent="0.3">
      <c r="A110" s="29">
        <v>37165</v>
      </c>
      <c r="B110" s="32">
        <v>0.94</v>
      </c>
      <c r="C110" s="34">
        <f t="shared" si="3"/>
        <v>0.81278585772345757</v>
      </c>
      <c r="D110" s="34">
        <f>$E$2*(C110-C109)+(1-$E$2)*D109</f>
        <v>3.3734280094167214E-2</v>
      </c>
      <c r="E110" s="34">
        <f t="shared" si="2"/>
        <v>0.81278585772345757</v>
      </c>
      <c r="F110" s="33" t="s">
        <v>0</v>
      </c>
    </row>
    <row r="111" spans="1:6" x14ac:dyDescent="0.3">
      <c r="A111" s="30">
        <v>37196</v>
      </c>
      <c r="B111" s="31">
        <v>1.29</v>
      </c>
      <c r="C111" s="33">
        <f t="shared" si="3"/>
        <v>1.1569560413452873</v>
      </c>
      <c r="D111" s="33">
        <f>$E$2*(C111-C110)+(1-$E$2)*D110</f>
        <v>0.14238684632884907</v>
      </c>
      <c r="E111" s="33">
        <f t="shared" si="2"/>
        <v>1.1569560413452873</v>
      </c>
      <c r="F111" s="33" t="s">
        <v>0</v>
      </c>
    </row>
    <row r="112" spans="1:6" x14ac:dyDescent="0.3">
      <c r="A112" s="29">
        <v>37226</v>
      </c>
      <c r="B112" s="32">
        <v>0.74</v>
      </c>
      <c r="C112" s="34">
        <f t="shared" si="3"/>
        <v>0.90780286630224105</v>
      </c>
      <c r="D112" s="34">
        <f>$E$2*(C112-C111)+(1-$E$2)*D111</f>
        <v>5.3478388486857265E-3</v>
      </c>
      <c r="E112" s="34">
        <f t="shared" si="2"/>
        <v>0.90780286630224105</v>
      </c>
      <c r="F112" s="33" t="s">
        <v>0</v>
      </c>
    </row>
    <row r="113" spans="1:6" x14ac:dyDescent="0.3">
      <c r="A113" s="30">
        <v>37257</v>
      </c>
      <c r="B113" s="31">
        <v>1.07</v>
      </c>
      <c r="C113" s="33">
        <f t="shared" si="3"/>
        <v>1.0229452115452782</v>
      </c>
      <c r="D113" s="33">
        <f>$E$2*(C113-C112)+(1-$E$2)*D112</f>
        <v>4.3775916086708715E-2</v>
      </c>
      <c r="E113" s="33">
        <f t="shared" si="2"/>
        <v>1.0229452115452782</v>
      </c>
      <c r="F113" s="33" t="s">
        <v>0</v>
      </c>
    </row>
    <row r="114" spans="1:6" x14ac:dyDescent="0.3">
      <c r="A114" s="29">
        <v>37288</v>
      </c>
      <c r="B114" s="32">
        <v>0.31</v>
      </c>
      <c r="C114" s="34">
        <f t="shared" si="3"/>
        <v>0.53701633828959605</v>
      </c>
      <c r="D114" s="34">
        <f>$E$2*(C114-C113)+(1-$E$2)*D113</f>
        <v>-0.14162076018312808</v>
      </c>
      <c r="E114" s="34">
        <f t="shared" si="2"/>
        <v>0.53701633828959605</v>
      </c>
      <c r="F114" s="33" t="s">
        <v>0</v>
      </c>
    </row>
    <row r="115" spans="1:6" x14ac:dyDescent="0.3">
      <c r="A115" s="30">
        <v>37316</v>
      </c>
      <c r="B115" s="31">
        <v>0.62</v>
      </c>
      <c r="C115" s="33">
        <f t="shared" si="3"/>
        <v>0.55261867343194038</v>
      </c>
      <c r="D115" s="33">
        <f>$E$2*(C115-C114)+(1-$E$2)*D114</f>
        <v>-8.6592676819212747E-2</v>
      </c>
      <c r="E115" s="33">
        <f t="shared" si="2"/>
        <v>0.55261867343194038</v>
      </c>
      <c r="F115" s="33" t="s">
        <v>0</v>
      </c>
    </row>
    <row r="116" spans="1:6" x14ac:dyDescent="0.3">
      <c r="A116" s="29">
        <v>37347</v>
      </c>
      <c r="B116" s="32">
        <v>0.68</v>
      </c>
      <c r="C116" s="34">
        <f t="shared" si="3"/>
        <v>0.61580779898381832</v>
      </c>
      <c r="D116" s="34">
        <f>$E$2*(C116-C115)+(1-$E$2)*D115</f>
        <v>-3.4169045989331008E-2</v>
      </c>
      <c r="E116" s="34">
        <f t="shared" si="2"/>
        <v>0.61580779898381832</v>
      </c>
      <c r="F116" s="33" t="s">
        <v>0</v>
      </c>
    </row>
    <row r="117" spans="1:6" x14ac:dyDescent="0.3">
      <c r="A117" s="30">
        <v>37377</v>
      </c>
      <c r="B117" s="31">
        <v>0.09</v>
      </c>
      <c r="C117" s="33">
        <f t="shared" si="3"/>
        <v>0.23749162589834621</v>
      </c>
      <c r="D117" s="33">
        <f>$E$2*(C117-C116)+(1-$E$2)*D116</f>
        <v>-0.15462054047298041</v>
      </c>
      <c r="E117" s="33">
        <f t="shared" si="2"/>
        <v>0.23749162589834621</v>
      </c>
      <c r="F117" s="33" t="s">
        <v>0</v>
      </c>
    </row>
    <row r="118" spans="1:6" x14ac:dyDescent="0.3">
      <c r="A118" s="29">
        <v>37408</v>
      </c>
      <c r="B118" s="32">
        <v>0.61</v>
      </c>
      <c r="C118" s="34">
        <f t="shared" si="3"/>
        <v>0.45186132562760972</v>
      </c>
      <c r="D118" s="34">
        <f>$E$2*(C118-C117)+(1-$E$2)*D117</f>
        <v>-2.5473956402195033E-2</v>
      </c>
      <c r="E118" s="34">
        <f t="shared" si="2"/>
        <v>0.45186132562760972</v>
      </c>
      <c r="F118" s="33" t="s">
        <v>0</v>
      </c>
    </row>
    <row r="119" spans="1:6" x14ac:dyDescent="0.3">
      <c r="A119" s="30">
        <v>37438</v>
      </c>
      <c r="B119" s="31">
        <v>1.1499999999999999</v>
      </c>
      <c r="C119" s="33">
        <f t="shared" si="3"/>
        <v>0.93291621076762432</v>
      </c>
      <c r="D119" s="33">
        <f>$E$2*(C119-C118)+(1-$E$2)*D118</f>
        <v>0.15181113813757832</v>
      </c>
      <c r="E119" s="33">
        <f t="shared" si="2"/>
        <v>0.93291621076762432</v>
      </c>
      <c r="F119" s="33" t="s">
        <v>0</v>
      </c>
    </row>
    <row r="120" spans="1:6" x14ac:dyDescent="0.3">
      <c r="A120" s="29">
        <v>37469</v>
      </c>
      <c r="B120" s="32">
        <v>0.86</v>
      </c>
      <c r="C120" s="34">
        <f t="shared" si="3"/>
        <v>0.92741820467156089</v>
      </c>
      <c r="D120" s="34">
        <f>$E$2*(C120-C119)+(1-$E$2)*D119</f>
        <v>9.6752937655803714E-2</v>
      </c>
      <c r="E120" s="34">
        <f t="shared" si="2"/>
        <v>0.92741820467156089</v>
      </c>
      <c r="F120" s="33" t="s">
        <v>0</v>
      </c>
    </row>
    <row r="121" spans="1:6" x14ac:dyDescent="0.3">
      <c r="A121" s="30">
        <v>37500</v>
      </c>
      <c r="B121" s="31">
        <v>0.83</v>
      </c>
      <c r="C121" s="33">
        <f t="shared" si="3"/>
        <v>0.88825134269820938</v>
      </c>
      <c r="D121" s="33">
        <f>$E$2*(C121-C120)+(1-$E$2)*D120</f>
        <v>4.918100778559939E-2</v>
      </c>
      <c r="E121" s="33">
        <f t="shared" si="2"/>
        <v>0.88825134269820938</v>
      </c>
      <c r="F121" s="33" t="s">
        <v>0</v>
      </c>
    </row>
    <row r="122" spans="1:6" x14ac:dyDescent="0.3">
      <c r="A122" s="29">
        <v>37530</v>
      </c>
      <c r="B122" s="32">
        <v>1.57</v>
      </c>
      <c r="C122" s="34">
        <f t="shared" si="3"/>
        <v>1.3802297051451426</v>
      </c>
      <c r="D122" s="34">
        <f>$E$2*(C122-C121)+(1-$E$2)*D121</f>
        <v>0.20416008191706625</v>
      </c>
      <c r="E122" s="34">
        <f t="shared" si="2"/>
        <v>1.3802297051451426</v>
      </c>
      <c r="F122" s="33" t="s">
        <v>0</v>
      </c>
    </row>
    <row r="123" spans="1:6" x14ac:dyDescent="0.3">
      <c r="A123" s="30">
        <v>37561</v>
      </c>
      <c r="B123" s="31">
        <v>3.39</v>
      </c>
      <c r="C123" s="33">
        <f t="shared" si="3"/>
        <v>2.8483169361186627</v>
      </c>
      <c r="D123" s="33">
        <f>$E$2*(C123-C122)+(1-$E$2)*D122</f>
        <v>0.64653458408682507</v>
      </c>
      <c r="E123" s="33">
        <f t="shared" si="2"/>
        <v>2.8483169361186627</v>
      </c>
      <c r="F123" s="33" t="s">
        <v>0</v>
      </c>
    </row>
    <row r="124" spans="1:6" x14ac:dyDescent="0.3">
      <c r="A124" s="29">
        <v>37591</v>
      </c>
      <c r="B124" s="32">
        <v>2.7</v>
      </c>
      <c r="C124" s="34">
        <f t="shared" si="3"/>
        <v>2.9384554560616465</v>
      </c>
      <c r="D124" s="34">
        <f>$E$2*(C124-C123)+(1-$E$2)*D123</f>
        <v>0.45179596163648067</v>
      </c>
      <c r="E124" s="34">
        <f t="shared" si="2"/>
        <v>2.9384554560616465</v>
      </c>
      <c r="F124" s="33" t="s">
        <v>0</v>
      </c>
    </row>
    <row r="125" spans="1:6" x14ac:dyDescent="0.3">
      <c r="A125" s="30">
        <v>37622</v>
      </c>
      <c r="B125" s="31">
        <v>2.4700000000000002</v>
      </c>
      <c r="C125" s="33">
        <f t="shared" si="3"/>
        <v>2.7460754253094386</v>
      </c>
      <c r="D125" s="33">
        <f>$E$2*(C125-C124)+(1-$E$2)*D124</f>
        <v>0.22633436430043968</v>
      </c>
      <c r="E125" s="33">
        <f t="shared" si="2"/>
        <v>2.7460754253094386</v>
      </c>
      <c r="F125" s="33" t="s">
        <v>0</v>
      </c>
    </row>
    <row r="126" spans="1:6" x14ac:dyDescent="0.3">
      <c r="A126" s="29">
        <v>37653</v>
      </c>
      <c r="B126" s="32">
        <v>1.46</v>
      </c>
      <c r="C126" s="34">
        <f t="shared" si="3"/>
        <v>1.9137229368829636</v>
      </c>
      <c r="D126" s="34">
        <f>$E$2*(C126-C125)+(1-$E$2)*D125</f>
        <v>-0.14420603415398045</v>
      </c>
      <c r="E126" s="34">
        <f t="shared" si="2"/>
        <v>1.9137229368829636</v>
      </c>
      <c r="F126" s="33" t="s">
        <v>0</v>
      </c>
    </row>
    <row r="127" spans="1:6" x14ac:dyDescent="0.3">
      <c r="A127" s="30">
        <v>37681</v>
      </c>
      <c r="B127" s="31">
        <v>1.37</v>
      </c>
      <c r="C127" s="33">
        <f t="shared" si="3"/>
        <v>1.4898550708186951</v>
      </c>
      <c r="D127" s="33">
        <f>$E$2*(C127-C126)+(1-$E$2)*D126</f>
        <v>-0.24208767532258124</v>
      </c>
      <c r="E127" s="33">
        <f t="shared" si="2"/>
        <v>1.4898550708186951</v>
      </c>
      <c r="F127" s="33" t="s">
        <v>0</v>
      </c>
    </row>
    <row r="128" spans="1:6" x14ac:dyDescent="0.3">
      <c r="A128" s="29">
        <v>37712</v>
      </c>
      <c r="B128" s="32">
        <v>1.38</v>
      </c>
      <c r="C128" s="34">
        <f t="shared" si="3"/>
        <v>1.3403302186488339</v>
      </c>
      <c r="D128" s="34">
        <f>$E$2*(C128-C127)+(1-$E$2)*D127</f>
        <v>-0.2096906872191292</v>
      </c>
      <c r="E128" s="34">
        <f t="shared" si="2"/>
        <v>1.3403302186488339</v>
      </c>
      <c r="F128" s="33" t="s">
        <v>0</v>
      </c>
    </row>
    <row r="129" spans="1:6" x14ac:dyDescent="0.3">
      <c r="A129" s="30">
        <v>37742</v>
      </c>
      <c r="B129" s="31">
        <v>0.99</v>
      </c>
      <c r="C129" s="33">
        <f t="shared" si="3"/>
        <v>1.0321918594289115</v>
      </c>
      <c r="D129" s="33">
        <f>$E$2*(C129-C128)+(1-$E$2)*D128</f>
        <v>-0.24414737241940684</v>
      </c>
      <c r="E129" s="33">
        <f t="shared" si="2"/>
        <v>1.0321918594289115</v>
      </c>
      <c r="F129" s="33" t="s">
        <v>0</v>
      </c>
    </row>
    <row r="130" spans="1:6" x14ac:dyDescent="0.3">
      <c r="A130" s="29">
        <v>37773</v>
      </c>
      <c r="B130" s="32">
        <v>-0.06</v>
      </c>
      <c r="C130" s="34">
        <f t="shared" si="3"/>
        <v>0.19441334610285144</v>
      </c>
      <c r="D130" s="34">
        <f>$E$2*(C130-C129)+(1-$E$2)*D129</f>
        <v>-0.45191827173673538</v>
      </c>
      <c r="E130" s="34">
        <f t="shared" si="2"/>
        <v>0.19441334610285144</v>
      </c>
      <c r="F130" s="33" t="s">
        <v>0</v>
      </c>
    </row>
    <row r="131" spans="1:6" x14ac:dyDescent="0.3">
      <c r="A131" s="30">
        <v>37803</v>
      </c>
      <c r="B131" s="31">
        <v>0.04</v>
      </c>
      <c r="C131" s="33">
        <f t="shared" si="3"/>
        <v>-4.9251477690165191E-2</v>
      </c>
      <c r="D131" s="33">
        <f>$E$2*(C131-C130)+(1-$E$2)*D130</f>
        <v>-0.37902956495643381</v>
      </c>
      <c r="E131" s="33">
        <f t="shared" si="2"/>
        <v>-4.9251477690165191E-2</v>
      </c>
      <c r="F131" s="33" t="s">
        <v>0</v>
      </c>
    </row>
    <row r="132" spans="1:6" x14ac:dyDescent="0.3">
      <c r="A132" s="29">
        <v>37834</v>
      </c>
      <c r="B132" s="32">
        <v>0.18</v>
      </c>
      <c r="C132" s="34">
        <f t="shared" si="3"/>
        <v>-2.4843127939797038E-3</v>
      </c>
      <c r="D132" s="34">
        <f>$E$2*(C132-C131)+(1-$E$2)*D131</f>
        <v>-0.23000070950801707</v>
      </c>
      <c r="E132" s="34">
        <f t="shared" si="2"/>
        <v>-2.4843127939797038E-3</v>
      </c>
      <c r="F132" s="33" t="s">
        <v>0</v>
      </c>
    </row>
    <row r="133" spans="1:6" x14ac:dyDescent="0.3">
      <c r="A133" s="30">
        <v>37865</v>
      </c>
      <c r="B133" s="31">
        <v>0.82</v>
      </c>
      <c r="C133" s="33">
        <f t="shared" si="3"/>
        <v>0.50425449330940086</v>
      </c>
      <c r="D133" s="33">
        <f>$E$2*(C133-C132)+(1-$E$2)*D132</f>
        <v>2.7858120955972121E-2</v>
      </c>
      <c r="E133" s="33">
        <f t="shared" si="2"/>
        <v>0.50425449330940086</v>
      </c>
      <c r="F133" s="33" t="s">
        <v>0</v>
      </c>
    </row>
    <row r="134" spans="1:6" x14ac:dyDescent="0.3">
      <c r="A134" s="29">
        <v>37895</v>
      </c>
      <c r="B134" s="32">
        <v>0.39</v>
      </c>
      <c r="C134" s="34">
        <f t="shared" si="3"/>
        <v>0.43263378427961185</v>
      </c>
      <c r="D134" s="34">
        <f>$E$2*(C134-C133)+(1-$E$2)*D133</f>
        <v>-6.9594695390442739E-3</v>
      </c>
      <c r="E134" s="34">
        <f t="shared" ref="E134:E197" si="4">C134</f>
        <v>0.43263378427961185</v>
      </c>
      <c r="F134" s="33" t="s">
        <v>0</v>
      </c>
    </row>
    <row r="135" spans="1:6" x14ac:dyDescent="0.3">
      <c r="A135" s="30">
        <v>37926</v>
      </c>
      <c r="B135" s="31">
        <v>0.37</v>
      </c>
      <c r="C135" s="33">
        <f t="shared" si="3"/>
        <v>0.3867022944221703</v>
      </c>
      <c r="D135" s="33">
        <f>$E$2*(C135-C134)+(1-$E$2)*D134</f>
        <v>-2.0599676650483321E-2</v>
      </c>
      <c r="E135" s="33">
        <f t="shared" si="4"/>
        <v>0.3867022944221703</v>
      </c>
      <c r="F135" s="33" t="s">
        <v>0</v>
      </c>
    </row>
    <row r="136" spans="1:6" x14ac:dyDescent="0.3">
      <c r="A136" s="29">
        <v>37956</v>
      </c>
      <c r="B136" s="32">
        <v>0.54</v>
      </c>
      <c r="C136" s="34">
        <f t="shared" si="3"/>
        <v>0.48783078533150609</v>
      </c>
      <c r="D136" s="34">
        <f>$E$2*(C136-C135)+(1-$E$2)*D135</f>
        <v>2.2005181995453361E-2</v>
      </c>
      <c r="E136" s="34">
        <f t="shared" si="4"/>
        <v>0.48783078533150609</v>
      </c>
      <c r="F136" s="33" t="s">
        <v>0</v>
      </c>
    </row>
    <row r="137" spans="1:6" x14ac:dyDescent="0.3">
      <c r="A137" s="30">
        <v>37987</v>
      </c>
      <c r="B137" s="31">
        <v>0.83</v>
      </c>
      <c r="C137" s="33">
        <f t="shared" si="3"/>
        <v>0.73395079019808784</v>
      </c>
      <c r="D137" s="33">
        <f>$E$2*(C137-C136)+(1-$E$2)*D136</f>
        <v>0.10044537000034828</v>
      </c>
      <c r="E137" s="33">
        <f t="shared" si="4"/>
        <v>0.73395079019808784</v>
      </c>
      <c r="F137" s="33" t="s">
        <v>0</v>
      </c>
    </row>
    <row r="138" spans="1:6" x14ac:dyDescent="0.3">
      <c r="A138" s="29">
        <v>38018</v>
      </c>
      <c r="B138" s="32">
        <v>0.39</v>
      </c>
      <c r="C138" s="34">
        <f t="shared" ref="C138:C201" si="5">$E$1*B138+(1-$E$1)*(C137+D137)</f>
        <v>0.52331884805953077</v>
      </c>
      <c r="D138" s="34">
        <f>$E$2*(C138-C137)+(1-$E$2)*D137</f>
        <v>-8.4316892482685923E-3</v>
      </c>
      <c r="E138" s="34">
        <f t="shared" si="4"/>
        <v>0.52331884805953077</v>
      </c>
      <c r="F138" s="33" t="s">
        <v>0</v>
      </c>
    </row>
    <row r="139" spans="1:6" x14ac:dyDescent="0.3">
      <c r="A139" s="30">
        <v>38047</v>
      </c>
      <c r="B139" s="31">
        <v>0.56999999999999995</v>
      </c>
      <c r="C139" s="33">
        <f t="shared" si="5"/>
        <v>0.55346614764337865</v>
      </c>
      <c r="D139" s="33">
        <f>$E$2*(C139-C138)+(1-$E$2)*D138</f>
        <v>5.070956842972171E-3</v>
      </c>
      <c r="E139" s="33">
        <f t="shared" si="4"/>
        <v>0.55346614764337865</v>
      </c>
      <c r="F139" s="33" t="s">
        <v>0</v>
      </c>
    </row>
    <row r="140" spans="1:6" x14ac:dyDescent="0.3">
      <c r="A140" s="29">
        <v>38078</v>
      </c>
      <c r="B140" s="32">
        <v>0.41</v>
      </c>
      <c r="C140" s="34">
        <f t="shared" si="5"/>
        <v>0.45456113134590526</v>
      </c>
      <c r="D140" s="34">
        <f>$E$2*(C140-C139)+(1-$E$2)*D139</f>
        <v>-3.1320633756183769E-2</v>
      </c>
      <c r="E140" s="34">
        <f t="shared" si="4"/>
        <v>0.45456113134590526</v>
      </c>
      <c r="F140" s="33" t="s">
        <v>0</v>
      </c>
    </row>
    <row r="141" spans="1:6" x14ac:dyDescent="0.3">
      <c r="A141" s="30">
        <v>38108</v>
      </c>
      <c r="B141" s="31">
        <v>0.4</v>
      </c>
      <c r="C141" s="33">
        <f t="shared" si="5"/>
        <v>0.40697214927691644</v>
      </c>
      <c r="D141" s="33">
        <f>$E$2*(C141-C140)+(1-$E$2)*D140</f>
        <v>-3.7014555665665534E-2</v>
      </c>
      <c r="E141" s="33">
        <f t="shared" si="4"/>
        <v>0.40697214927691644</v>
      </c>
      <c r="F141" s="33" t="s">
        <v>0</v>
      </c>
    </row>
    <row r="142" spans="1:6" x14ac:dyDescent="0.3">
      <c r="A142" s="29">
        <v>38139</v>
      </c>
      <c r="B142" s="32">
        <v>0.5</v>
      </c>
      <c r="C142" s="34">
        <f t="shared" si="5"/>
        <v>0.46098727808337525</v>
      </c>
      <c r="D142" s="34">
        <f>$E$2*(C142-C141)+(1-$E$2)*D141</f>
        <v>-5.1541661004220161E-3</v>
      </c>
      <c r="E142" s="34">
        <f t="shared" si="4"/>
        <v>0.46098727808337525</v>
      </c>
      <c r="F142" s="33" t="s">
        <v>0</v>
      </c>
    </row>
    <row r="143" spans="1:6" x14ac:dyDescent="0.3">
      <c r="A143" s="30">
        <v>38169</v>
      </c>
      <c r="B143" s="31">
        <v>0.73</v>
      </c>
      <c r="C143" s="33">
        <f t="shared" si="5"/>
        <v>0.64774993359488597</v>
      </c>
      <c r="D143" s="33">
        <f>$E$2*(C143-C142)+(1-$E$2)*D142</f>
        <v>6.2016721463754435E-2</v>
      </c>
      <c r="E143" s="33">
        <f t="shared" si="4"/>
        <v>0.64774993359488597</v>
      </c>
      <c r="F143" s="33" t="s">
        <v>0</v>
      </c>
    </row>
    <row r="144" spans="1:6" x14ac:dyDescent="0.3">
      <c r="A144" s="29">
        <v>38200</v>
      </c>
      <c r="B144" s="32">
        <v>0.5</v>
      </c>
      <c r="C144" s="34">
        <f t="shared" si="5"/>
        <v>0.56292999651759212</v>
      </c>
      <c r="D144" s="34">
        <f>$E$2*(C144-C143)+(1-$E$2)*D143</f>
        <v>1.062389097438754E-2</v>
      </c>
      <c r="E144" s="34">
        <f t="shared" si="4"/>
        <v>0.56292999651759212</v>
      </c>
      <c r="F144" s="33" t="s">
        <v>0</v>
      </c>
    </row>
    <row r="145" spans="1:6" x14ac:dyDescent="0.3">
      <c r="A145" s="30">
        <v>38231</v>
      </c>
      <c r="B145" s="31">
        <v>0.17</v>
      </c>
      <c r="C145" s="33">
        <f t="shared" si="5"/>
        <v>0.29106616624759396</v>
      </c>
      <c r="D145" s="33">
        <f>$E$2*(C145-C144)+(1-$E$2)*D144</f>
        <v>-8.8246811461147448E-2</v>
      </c>
      <c r="E145" s="33">
        <f t="shared" si="4"/>
        <v>0.29106616624759396</v>
      </c>
      <c r="F145" s="33" t="s">
        <v>0</v>
      </c>
    </row>
    <row r="146" spans="1:6" x14ac:dyDescent="0.3">
      <c r="A146" s="29">
        <v>38261</v>
      </c>
      <c r="B146" s="32">
        <v>0.17</v>
      </c>
      <c r="C146" s="34">
        <f t="shared" si="5"/>
        <v>0.17984580643593395</v>
      </c>
      <c r="D146" s="34">
        <f>$E$2*(C146-C145)+(1-$E$2)*D145</f>
        <v>-9.6287553383826843E-2</v>
      </c>
      <c r="E146" s="34">
        <f t="shared" si="4"/>
        <v>0.17984580643593395</v>
      </c>
      <c r="F146" s="33" t="s">
        <v>0</v>
      </c>
    </row>
    <row r="147" spans="1:6" x14ac:dyDescent="0.3">
      <c r="A147" s="30">
        <v>38292</v>
      </c>
      <c r="B147" s="31">
        <v>0.44</v>
      </c>
      <c r="C147" s="33">
        <f t="shared" si="5"/>
        <v>0.33306747591563213</v>
      </c>
      <c r="D147" s="33">
        <f>$E$2*(C147-C146)+(1-$E$2)*D146</f>
        <v>-8.9593253815930946E-3</v>
      </c>
      <c r="E147" s="33">
        <f t="shared" si="4"/>
        <v>0.33306747591563213</v>
      </c>
      <c r="F147" s="33" t="s">
        <v>0</v>
      </c>
    </row>
    <row r="148" spans="1:6" x14ac:dyDescent="0.3">
      <c r="A148" s="29">
        <v>38322</v>
      </c>
      <c r="B148" s="32">
        <v>0.86</v>
      </c>
      <c r="C148" s="34">
        <f t="shared" si="5"/>
        <v>0.69923244516021166</v>
      </c>
      <c r="D148" s="34">
        <f>$E$2*(C148-C147)+(1-$E$2)*D147</f>
        <v>0.12233417773756733</v>
      </c>
      <c r="E148" s="34">
        <f t="shared" si="4"/>
        <v>0.69923244516021166</v>
      </c>
      <c r="F148" s="33" t="s">
        <v>0</v>
      </c>
    </row>
    <row r="149" spans="1:6" x14ac:dyDescent="0.3">
      <c r="A149" s="30">
        <v>38353</v>
      </c>
      <c r="B149" s="31">
        <v>0.56999999999999995</v>
      </c>
      <c r="C149" s="33">
        <f t="shared" si="5"/>
        <v>0.64546998686933366</v>
      </c>
      <c r="D149" s="33">
        <f>$E$2*(C149-C148)+(1-$E$2)*D148</f>
        <v>6.0700355127611461E-2</v>
      </c>
      <c r="E149" s="33">
        <f t="shared" si="4"/>
        <v>0.64546998686933366</v>
      </c>
      <c r="F149" s="33" t="s">
        <v>0</v>
      </c>
    </row>
    <row r="150" spans="1:6" x14ac:dyDescent="0.3">
      <c r="A150" s="29">
        <v>38384</v>
      </c>
      <c r="B150" s="32">
        <v>0.44</v>
      </c>
      <c r="C150" s="34">
        <f t="shared" si="5"/>
        <v>0.51985110259908351</v>
      </c>
      <c r="D150" s="34">
        <f>$E$2*(C150-C149)+(1-$E$2)*D149</f>
        <v>-4.5113786616401003E-3</v>
      </c>
      <c r="E150" s="34">
        <f t="shared" si="4"/>
        <v>0.51985110259908351</v>
      </c>
      <c r="F150" s="33" t="s">
        <v>0</v>
      </c>
    </row>
    <row r="151" spans="1:6" x14ac:dyDescent="0.3">
      <c r="A151" s="30">
        <v>38412</v>
      </c>
      <c r="B151" s="31">
        <v>0.73</v>
      </c>
      <c r="C151" s="33">
        <f t="shared" si="5"/>
        <v>0.66560191718123307</v>
      </c>
      <c r="D151" s="33">
        <f>$E$2*(C151-C150)+(1-$E$2)*D150</f>
        <v>4.8080388973686279E-2</v>
      </c>
      <c r="E151" s="33">
        <f t="shared" si="4"/>
        <v>0.66560191718123307</v>
      </c>
      <c r="F151" s="33" t="s">
        <v>0</v>
      </c>
    </row>
    <row r="152" spans="1:6" x14ac:dyDescent="0.3">
      <c r="A152" s="29">
        <v>38443</v>
      </c>
      <c r="B152" s="32">
        <v>0.91</v>
      </c>
      <c r="C152" s="34">
        <f t="shared" si="5"/>
        <v>0.85110469184647586</v>
      </c>
      <c r="D152" s="34">
        <f>$E$2*(C152-C151)+(1-$E$2)*D151</f>
        <v>9.6178223965731058E-2</v>
      </c>
      <c r="E152" s="34">
        <f t="shared" si="4"/>
        <v>0.85110469184647586</v>
      </c>
      <c r="F152" s="33" t="s">
        <v>0</v>
      </c>
    </row>
    <row r="153" spans="1:6" x14ac:dyDescent="0.3">
      <c r="A153" s="30">
        <v>38473</v>
      </c>
      <c r="B153" s="31">
        <v>0.7</v>
      </c>
      <c r="C153" s="33">
        <f t="shared" si="5"/>
        <v>0.77418487474366204</v>
      </c>
      <c r="D153" s="33">
        <f>$E$2*(C153-C152)+(1-$E$2)*D152</f>
        <v>3.5593909591740358E-2</v>
      </c>
      <c r="E153" s="33">
        <f t="shared" si="4"/>
        <v>0.77418487474366204</v>
      </c>
      <c r="F153" s="33" t="s">
        <v>0</v>
      </c>
    </row>
    <row r="154" spans="1:6" x14ac:dyDescent="0.3">
      <c r="A154" s="29">
        <v>38504</v>
      </c>
      <c r="B154" s="32">
        <v>-0.11</v>
      </c>
      <c r="C154" s="34">
        <f t="shared" si="5"/>
        <v>0.16593363530062077</v>
      </c>
      <c r="D154" s="34">
        <f>$E$2*(C154-C153)+(1-$E$2)*D153</f>
        <v>-0.18975189257043321</v>
      </c>
      <c r="E154" s="34">
        <f t="shared" si="4"/>
        <v>0.16593363530062077</v>
      </c>
      <c r="F154" s="33" t="s">
        <v>0</v>
      </c>
    </row>
    <row r="155" spans="1:6" x14ac:dyDescent="0.3">
      <c r="A155" s="30">
        <v>38534</v>
      </c>
      <c r="B155" s="31">
        <v>0.03</v>
      </c>
      <c r="C155" s="33">
        <f t="shared" si="5"/>
        <v>1.3854522819056268E-2</v>
      </c>
      <c r="D155" s="33">
        <f>$E$2*(C155-C154)+(1-$E$2)*D154</f>
        <v>-0.17656641953932917</v>
      </c>
      <c r="E155" s="33">
        <f t="shared" si="4"/>
        <v>1.3854522819056268E-2</v>
      </c>
      <c r="F155" s="33" t="s">
        <v>0</v>
      </c>
    </row>
    <row r="156" spans="1:6" x14ac:dyDescent="0.3">
      <c r="A156" s="29">
        <v>38565</v>
      </c>
      <c r="B156" s="32">
        <v>0</v>
      </c>
      <c r="C156" s="34">
        <f t="shared" si="5"/>
        <v>-4.8813569016081873E-2</v>
      </c>
      <c r="D156" s="34">
        <f>$E$2*(C156-C155)+(1-$E$2)*D155</f>
        <v>-0.1367020048428623</v>
      </c>
      <c r="E156" s="34">
        <f t="shared" si="4"/>
        <v>-4.8813569016081873E-2</v>
      </c>
      <c r="F156" s="33" t="s">
        <v>0</v>
      </c>
    </row>
    <row r="157" spans="1:6" x14ac:dyDescent="0.3">
      <c r="A157" s="30">
        <v>38596</v>
      </c>
      <c r="B157" s="31">
        <v>0.15</v>
      </c>
      <c r="C157" s="33">
        <f t="shared" si="5"/>
        <v>4.9345327842316732E-2</v>
      </c>
      <c r="D157" s="33">
        <f>$E$2*(C157-C156)+(1-$E$2)*D156</f>
        <v>-5.4500689247420991E-2</v>
      </c>
      <c r="E157" s="33">
        <f t="shared" si="4"/>
        <v>4.9345327842316732E-2</v>
      </c>
      <c r="F157" s="33" t="s">
        <v>0</v>
      </c>
    </row>
    <row r="158" spans="1:6" x14ac:dyDescent="0.3">
      <c r="A158" s="29">
        <v>38626</v>
      </c>
      <c r="B158" s="32">
        <v>0.57999999999999996</v>
      </c>
      <c r="C158" s="34">
        <f t="shared" si="5"/>
        <v>0.40445339157846871</v>
      </c>
      <c r="D158" s="34">
        <f>$E$2*(C158-C157)+(1-$E$2)*D157</f>
        <v>8.8862374296829541E-2</v>
      </c>
      <c r="E158" s="34">
        <f t="shared" si="4"/>
        <v>0.40445339157846871</v>
      </c>
      <c r="F158" s="33" t="s">
        <v>0</v>
      </c>
    </row>
    <row r="159" spans="1:6" x14ac:dyDescent="0.3">
      <c r="A159" s="30">
        <v>38657</v>
      </c>
      <c r="B159" s="31">
        <v>0.54</v>
      </c>
      <c r="C159" s="33">
        <f t="shared" si="5"/>
        <v>0.52599472976258954</v>
      </c>
      <c r="D159" s="33">
        <f>$E$2*(C159-C158)+(1-$E$2)*D158</f>
        <v>0.10030001165738149</v>
      </c>
      <c r="E159" s="33">
        <f t="shared" si="4"/>
        <v>0.52599472976258954</v>
      </c>
      <c r="F159" s="33" t="s">
        <v>0</v>
      </c>
    </row>
    <row r="160" spans="1:6" x14ac:dyDescent="0.3">
      <c r="A160" s="29">
        <v>38687</v>
      </c>
      <c r="B160" s="32">
        <v>0.4</v>
      </c>
      <c r="C160" s="34">
        <f t="shared" si="5"/>
        <v>0.46788842242599127</v>
      </c>
      <c r="D160" s="34">
        <f>$E$2*(C160-C159)+(1-$E$2)*D159</f>
        <v>4.485780000948858E-2</v>
      </c>
      <c r="E160" s="34">
        <f t="shared" si="4"/>
        <v>0.46788842242599127</v>
      </c>
      <c r="F160" s="33" t="s">
        <v>0</v>
      </c>
    </row>
    <row r="161" spans="1:6" x14ac:dyDescent="0.3">
      <c r="A161" s="30">
        <v>38718</v>
      </c>
      <c r="B161" s="31">
        <v>0.38</v>
      </c>
      <c r="C161" s="33">
        <f t="shared" si="5"/>
        <v>0.41982386673064392</v>
      </c>
      <c r="D161" s="33">
        <f>$E$2*(C161-C160)+(1-$E$2)*D160</f>
        <v>1.2334975512796009E-2</v>
      </c>
      <c r="E161" s="33">
        <f t="shared" si="4"/>
        <v>0.41982386673064392</v>
      </c>
      <c r="F161" s="33" t="s">
        <v>0</v>
      </c>
    </row>
    <row r="162" spans="1:6" x14ac:dyDescent="0.3">
      <c r="A162" s="29">
        <v>38749</v>
      </c>
      <c r="B162" s="32">
        <v>0.23</v>
      </c>
      <c r="C162" s="34">
        <f t="shared" si="5"/>
        <v>0.290647652673032</v>
      </c>
      <c r="D162" s="34">
        <f>$E$2*(C162-C161)+(1-$E$2)*D161</f>
        <v>-3.7193940836846767E-2</v>
      </c>
      <c r="E162" s="34">
        <f t="shared" si="4"/>
        <v>0.290647652673032</v>
      </c>
      <c r="F162" s="33" t="s">
        <v>0</v>
      </c>
    </row>
    <row r="163" spans="1:6" x14ac:dyDescent="0.3">
      <c r="A163" s="30">
        <v>38777</v>
      </c>
      <c r="B163" s="31">
        <v>0.27</v>
      </c>
      <c r="C163" s="33">
        <f t="shared" si="5"/>
        <v>0.2650361135508556</v>
      </c>
      <c r="D163" s="33">
        <f>$E$2*(C163-C162)+(1-$E$2)*D162</f>
        <v>-3.3140100236712142E-2</v>
      </c>
      <c r="E163" s="33">
        <f t="shared" si="4"/>
        <v>0.2650361135508556</v>
      </c>
      <c r="F163" s="33" t="s">
        <v>0</v>
      </c>
    </row>
    <row r="164" spans="1:6" x14ac:dyDescent="0.3">
      <c r="A164" s="29">
        <v>38808</v>
      </c>
      <c r="B164" s="32">
        <v>0.12</v>
      </c>
      <c r="C164" s="34">
        <f t="shared" si="5"/>
        <v>0.15356880399424305</v>
      </c>
      <c r="D164" s="34">
        <f>$E$2*(C164-C163)+(1-$E$2)*D163</f>
        <v>-6.0554623498677282E-2</v>
      </c>
      <c r="E164" s="34">
        <f t="shared" si="4"/>
        <v>0.15356880399424305</v>
      </c>
      <c r="F164" s="33" t="s">
        <v>0</v>
      </c>
    </row>
    <row r="165" spans="1:6" x14ac:dyDescent="0.3">
      <c r="A165" s="30">
        <v>38838</v>
      </c>
      <c r="B165" s="31">
        <v>0.13</v>
      </c>
      <c r="C165" s="33">
        <f t="shared" si="5"/>
        <v>0.11890425414866973</v>
      </c>
      <c r="D165" s="33">
        <f>$E$2*(C165-C164)+(1-$E$2)*D164</f>
        <v>-5.1493097720090898E-2</v>
      </c>
      <c r="E165" s="33">
        <f t="shared" si="4"/>
        <v>0.11890425414866973</v>
      </c>
      <c r="F165" s="33" t="s">
        <v>0</v>
      </c>
    </row>
    <row r="166" spans="1:6" x14ac:dyDescent="0.3">
      <c r="A166" s="29">
        <v>38869</v>
      </c>
      <c r="B166" s="32">
        <v>-7.0000000000000007E-2</v>
      </c>
      <c r="C166" s="34">
        <f t="shared" si="5"/>
        <v>-2.8776653071426347E-2</v>
      </c>
      <c r="D166" s="34">
        <f>$E$2*(C166-C165)+(1-$E$2)*D165</f>
        <v>-8.5158831045092698E-2</v>
      </c>
      <c r="E166" s="34">
        <f t="shared" si="4"/>
        <v>-2.8776653071426347E-2</v>
      </c>
      <c r="F166" s="33" t="s">
        <v>0</v>
      </c>
    </row>
    <row r="167" spans="1:6" x14ac:dyDescent="0.3">
      <c r="A167" s="30">
        <v>38899</v>
      </c>
      <c r="B167" s="31">
        <v>0.11</v>
      </c>
      <c r="C167" s="33">
        <f t="shared" si="5"/>
        <v>4.2819354765044282E-2</v>
      </c>
      <c r="D167" s="33">
        <f>$E$2*(C167-C166)+(1-$E$2)*D166</f>
        <v>-3.0294637436545532E-2</v>
      </c>
      <c r="E167" s="33">
        <f t="shared" si="4"/>
        <v>4.2819354765044282E-2</v>
      </c>
      <c r="F167" s="33" t="s">
        <v>0</v>
      </c>
    </row>
    <row r="168" spans="1:6" x14ac:dyDescent="0.3">
      <c r="A168" s="29">
        <v>38930</v>
      </c>
      <c r="B168" s="32">
        <v>-0.02</v>
      </c>
      <c r="C168" s="34">
        <f t="shared" si="5"/>
        <v>-1.0242584801450374E-2</v>
      </c>
      <c r="D168" s="34">
        <f>$E$2*(C168-C167)+(1-$E$2)*D167</f>
        <v>-3.8263193182027727E-2</v>
      </c>
      <c r="E168" s="34">
        <f t="shared" si="4"/>
        <v>-1.0242584801450374E-2</v>
      </c>
      <c r="F168" s="33" t="s">
        <v>0</v>
      </c>
    </row>
    <row r="169" spans="1:6" x14ac:dyDescent="0.3">
      <c r="A169" s="30">
        <v>38961</v>
      </c>
      <c r="B169" s="31">
        <v>0.16</v>
      </c>
      <c r="C169" s="33">
        <f t="shared" si="5"/>
        <v>9.7448266604956563E-2</v>
      </c>
      <c r="D169" s="33">
        <f>$E$2*(C169-C168)+(1-$E$2)*D168</f>
        <v>1.2820722423924402E-2</v>
      </c>
      <c r="E169" s="33">
        <f t="shared" si="4"/>
        <v>9.7448266604956563E-2</v>
      </c>
      <c r="F169" s="33" t="s">
        <v>0</v>
      </c>
    </row>
    <row r="170" spans="1:6" x14ac:dyDescent="0.3">
      <c r="A170" s="29">
        <v>38991</v>
      </c>
      <c r="B170" s="32">
        <v>0.43</v>
      </c>
      <c r="C170" s="34">
        <f t="shared" si="5"/>
        <v>0.3340806967086643</v>
      </c>
      <c r="D170" s="34">
        <f>$E$2*(C170-C169)+(1-$E$2)*D169</f>
        <v>9.115482011184857E-2</v>
      </c>
      <c r="E170" s="34">
        <f t="shared" si="4"/>
        <v>0.3340806967086643</v>
      </c>
      <c r="F170" s="33" t="s">
        <v>0</v>
      </c>
    </row>
    <row r="171" spans="1:6" x14ac:dyDescent="0.3">
      <c r="A171" s="30">
        <v>39022</v>
      </c>
      <c r="B171" s="31">
        <v>0.42</v>
      </c>
      <c r="C171" s="33">
        <f t="shared" si="5"/>
        <v>0.42157065504615387</v>
      </c>
      <c r="D171" s="33">
        <f>$E$2*(C171-C170)+(1-$E$2)*D170</f>
        <v>8.9872118490822911E-2</v>
      </c>
      <c r="E171" s="33">
        <f t="shared" si="4"/>
        <v>0.42157065504615387</v>
      </c>
      <c r="F171" s="33" t="s">
        <v>0</v>
      </c>
    </row>
    <row r="172" spans="1:6" x14ac:dyDescent="0.3">
      <c r="A172" s="29">
        <v>39052</v>
      </c>
      <c r="B172" s="32">
        <v>0.62</v>
      </c>
      <c r="C172" s="34">
        <f t="shared" si="5"/>
        <v>0.58743283206109309</v>
      </c>
      <c r="D172" s="34">
        <f>$E$2*(C172-C171)+(1-$E$2)*D171</f>
        <v>0.11646863897426361</v>
      </c>
      <c r="E172" s="34">
        <f t="shared" si="4"/>
        <v>0.58743283206109309</v>
      </c>
      <c r="F172" s="33" t="s">
        <v>0</v>
      </c>
    </row>
    <row r="173" spans="1:6" x14ac:dyDescent="0.3">
      <c r="A173" s="30">
        <v>39083</v>
      </c>
      <c r="B173" s="31">
        <v>0.49</v>
      </c>
      <c r="C173" s="33">
        <f t="shared" si="5"/>
        <v>0.554170441310607</v>
      </c>
      <c r="D173" s="33">
        <f>$E$2*(C173-C172)+(1-$E$2)*D172</f>
        <v>6.406277857060122E-2</v>
      </c>
      <c r="E173" s="33">
        <f t="shared" si="4"/>
        <v>0.554170441310607</v>
      </c>
      <c r="F173" s="33" t="s">
        <v>0</v>
      </c>
    </row>
    <row r="174" spans="1:6" x14ac:dyDescent="0.3">
      <c r="A174" s="29">
        <v>39114</v>
      </c>
      <c r="B174" s="32">
        <v>0.42</v>
      </c>
      <c r="C174" s="34">
        <f t="shared" si="5"/>
        <v>0.47946996596436242</v>
      </c>
      <c r="D174" s="34">
        <f>$E$2*(C174-C173)+(1-$E$2)*D173</f>
        <v>1.5495639699705195E-2</v>
      </c>
      <c r="E174" s="34">
        <f t="shared" si="4"/>
        <v>0.47946996596436242</v>
      </c>
      <c r="F174" s="33" t="s">
        <v>0</v>
      </c>
    </row>
    <row r="175" spans="1:6" x14ac:dyDescent="0.3">
      <c r="A175" s="30">
        <v>39142</v>
      </c>
      <c r="B175" s="31">
        <v>0.44</v>
      </c>
      <c r="C175" s="33">
        <f t="shared" si="5"/>
        <v>0.45648968169922033</v>
      </c>
      <c r="D175" s="33">
        <f>$E$2*(C175-C174)+(1-$E$2)*D174</f>
        <v>2.0290663120086459E-3</v>
      </c>
      <c r="E175" s="33">
        <f t="shared" si="4"/>
        <v>0.45648968169922033</v>
      </c>
      <c r="F175" s="33" t="s">
        <v>0</v>
      </c>
    </row>
    <row r="176" spans="1:6" x14ac:dyDescent="0.3">
      <c r="A176" s="29">
        <v>39173</v>
      </c>
      <c r="B176" s="32">
        <v>0.26</v>
      </c>
      <c r="C176" s="34">
        <f t="shared" si="5"/>
        <v>0.31955562440336871</v>
      </c>
      <c r="D176" s="34">
        <f>$E$2*(C176-C175)+(1-$E$2)*D175</f>
        <v>-4.6608026950742447E-2</v>
      </c>
      <c r="E176" s="34">
        <f t="shared" si="4"/>
        <v>0.31955562440336871</v>
      </c>
      <c r="F176" s="33" t="s">
        <v>0</v>
      </c>
    </row>
    <row r="177" spans="1:6" x14ac:dyDescent="0.3">
      <c r="A177" s="30">
        <v>39203</v>
      </c>
      <c r="B177" s="31">
        <v>0.26</v>
      </c>
      <c r="C177" s="33">
        <f t="shared" si="5"/>
        <v>0.26388427923578789</v>
      </c>
      <c r="D177" s="33">
        <f>$E$2*(C177-C176)+(1-$E$2)*D176</f>
        <v>-4.9780188326635874E-2</v>
      </c>
      <c r="E177" s="33">
        <f t="shared" si="4"/>
        <v>0.26388427923578789</v>
      </c>
      <c r="F177" s="33" t="s">
        <v>0</v>
      </c>
    </row>
    <row r="178" spans="1:6" x14ac:dyDescent="0.3">
      <c r="A178" s="29">
        <v>39234</v>
      </c>
      <c r="B178" s="32">
        <v>0.31</v>
      </c>
      <c r="C178" s="34">
        <f t="shared" si="5"/>
        <v>0.28123122727274563</v>
      </c>
      <c r="D178" s="34">
        <f>$E$2*(C178-C177)+(1-$E$2)*D177</f>
        <v>-2.6285690599378107E-2</v>
      </c>
      <c r="E178" s="34">
        <f t="shared" si="4"/>
        <v>0.28123122727274563</v>
      </c>
      <c r="F178" s="33" t="s">
        <v>0</v>
      </c>
    </row>
    <row r="179" spans="1:6" x14ac:dyDescent="0.3">
      <c r="A179" s="30">
        <v>39264</v>
      </c>
      <c r="B179" s="31">
        <v>0.32</v>
      </c>
      <c r="C179" s="33">
        <f t="shared" si="5"/>
        <v>0.30048366100201024</v>
      </c>
      <c r="D179" s="33">
        <f>$E$2*(C179-C178)+(1-$E$2)*D178</f>
        <v>-1.0347347084353156E-2</v>
      </c>
      <c r="E179" s="33">
        <f t="shared" si="4"/>
        <v>0.30048366100201024</v>
      </c>
      <c r="F179" s="33" t="s">
        <v>0</v>
      </c>
    </row>
    <row r="180" spans="1:6" x14ac:dyDescent="0.3">
      <c r="A180" s="29">
        <v>39295</v>
      </c>
      <c r="B180" s="32">
        <v>0.59</v>
      </c>
      <c r="C180" s="34">
        <f t="shared" si="5"/>
        <v>0.50004089417529718</v>
      </c>
      <c r="D180" s="34">
        <f>$E$2*(C180-C179)+(1-$E$2)*D179</f>
        <v>6.311925600582087E-2</v>
      </c>
      <c r="E180" s="34">
        <f t="shared" si="4"/>
        <v>0.50004089417529718</v>
      </c>
      <c r="F180" s="33" t="s">
        <v>0</v>
      </c>
    </row>
    <row r="181" spans="1:6" x14ac:dyDescent="0.3">
      <c r="A181" s="30">
        <v>39326</v>
      </c>
      <c r="B181" s="31">
        <v>0.25</v>
      </c>
      <c r="C181" s="33">
        <f t="shared" si="5"/>
        <v>0.34394804505433541</v>
      </c>
      <c r="D181" s="33">
        <f>$E$2*(C181-C180)+(1-$E$2)*D180</f>
        <v>-1.3604980788553052E-2</v>
      </c>
      <c r="E181" s="33">
        <f t="shared" si="4"/>
        <v>0.34394804505433541</v>
      </c>
      <c r="F181" s="33" t="s">
        <v>0</v>
      </c>
    </row>
    <row r="182" spans="1:6" x14ac:dyDescent="0.3">
      <c r="A182" s="29">
        <v>39356</v>
      </c>
      <c r="B182" s="32">
        <v>0.3</v>
      </c>
      <c r="C182" s="34">
        <f t="shared" si="5"/>
        <v>0.30910291927973471</v>
      </c>
      <c r="D182" s="34">
        <f>$E$2*(C182-C181)+(1-$E$2)*D181</f>
        <v>-2.1039031533669726E-2</v>
      </c>
      <c r="E182" s="34">
        <f t="shared" si="4"/>
        <v>0.30910291927973471</v>
      </c>
      <c r="F182" s="33" t="s">
        <v>0</v>
      </c>
    </row>
    <row r="183" spans="1:6" x14ac:dyDescent="0.3">
      <c r="A183" s="30">
        <v>39387</v>
      </c>
      <c r="B183" s="31">
        <v>0.43</v>
      </c>
      <c r="C183" s="33">
        <f t="shared" si="5"/>
        <v>0.38741916632381951</v>
      </c>
      <c r="D183" s="33">
        <f>$E$2*(C183-C182)+(1-$E$2)*D182</f>
        <v>1.3735315968544356E-2</v>
      </c>
      <c r="E183" s="33">
        <f t="shared" si="4"/>
        <v>0.38741916632381951</v>
      </c>
      <c r="F183" s="33" t="s">
        <v>0</v>
      </c>
    </row>
    <row r="184" spans="1:6" x14ac:dyDescent="0.3">
      <c r="A184" s="29">
        <v>39417</v>
      </c>
      <c r="B184" s="32">
        <v>0.97</v>
      </c>
      <c r="C184" s="34">
        <f t="shared" si="5"/>
        <v>0.79934634468770915</v>
      </c>
      <c r="D184" s="34">
        <f>$E$2*(C184-C183)+(1-$E$2)*D183</f>
        <v>0.15310246780691519</v>
      </c>
      <c r="E184" s="34">
        <f t="shared" si="4"/>
        <v>0.79934634468770915</v>
      </c>
      <c r="F184" s="33" t="s">
        <v>0</v>
      </c>
    </row>
    <row r="185" spans="1:6" x14ac:dyDescent="0.3">
      <c r="A185" s="30">
        <v>39448</v>
      </c>
      <c r="B185" s="31">
        <v>0.69</v>
      </c>
      <c r="C185" s="33">
        <f t="shared" si="5"/>
        <v>0.76873464374838729</v>
      </c>
      <c r="D185" s="33">
        <f>$E$2*(C185-C184)+(1-$E$2)*D184</f>
        <v>8.8802508745732228E-2</v>
      </c>
      <c r="E185" s="33">
        <f t="shared" si="4"/>
        <v>0.76873464374838729</v>
      </c>
      <c r="F185" s="33" t="s">
        <v>0</v>
      </c>
    </row>
    <row r="186" spans="1:6" x14ac:dyDescent="0.3">
      <c r="A186" s="29">
        <v>39479</v>
      </c>
      <c r="B186" s="32">
        <v>0.48</v>
      </c>
      <c r="C186" s="34">
        <f t="shared" si="5"/>
        <v>0.59326114574823585</v>
      </c>
      <c r="D186" s="34">
        <f>$E$2*(C186-C185)+(1-$E$2)*D185</f>
        <v>-3.6940936153270487E-3</v>
      </c>
      <c r="E186" s="34">
        <f t="shared" si="4"/>
        <v>0.59326114574823585</v>
      </c>
      <c r="F186" s="33" t="s">
        <v>0</v>
      </c>
    </row>
    <row r="187" spans="1:6" x14ac:dyDescent="0.3">
      <c r="A187" s="30">
        <v>39508</v>
      </c>
      <c r="B187" s="31">
        <v>0.51</v>
      </c>
      <c r="C187" s="33">
        <f t="shared" si="5"/>
        <v>0.53387011563987263</v>
      </c>
      <c r="D187" s="33">
        <f>$E$2*(C187-C186)+(1-$E$2)*D186</f>
        <v>-2.3188021387889706E-2</v>
      </c>
      <c r="E187" s="33">
        <f t="shared" si="4"/>
        <v>0.53387011563987263</v>
      </c>
      <c r="F187" s="33" t="s">
        <v>0</v>
      </c>
    </row>
    <row r="188" spans="1:6" x14ac:dyDescent="0.3">
      <c r="A188" s="29">
        <v>39539</v>
      </c>
      <c r="B188" s="32">
        <v>0.64</v>
      </c>
      <c r="C188" s="34">
        <f t="shared" si="5"/>
        <v>0.60120462827559484</v>
      </c>
      <c r="D188" s="34">
        <f>$E$2*(C188-C187)+(1-$E$2)*D187</f>
        <v>8.4948655203744648E-3</v>
      </c>
      <c r="E188" s="34">
        <f t="shared" si="4"/>
        <v>0.60120462827559484</v>
      </c>
      <c r="F188" s="33" t="s">
        <v>0</v>
      </c>
    </row>
    <row r="189" spans="1:6" x14ac:dyDescent="0.3">
      <c r="A189" s="30">
        <v>39569</v>
      </c>
      <c r="B189" s="31">
        <v>0.96</v>
      </c>
      <c r="C189" s="33">
        <f t="shared" si="5"/>
        <v>0.85490984813879078</v>
      </c>
      <c r="D189" s="33">
        <f>$E$2*(C189-C188)+(1-$E$2)*D188</f>
        <v>9.4318489540361983E-2</v>
      </c>
      <c r="E189" s="33">
        <f t="shared" si="4"/>
        <v>0.85490984813879078</v>
      </c>
      <c r="F189" s="33" t="s">
        <v>0</v>
      </c>
    </row>
    <row r="190" spans="1:6" x14ac:dyDescent="0.3">
      <c r="A190" s="29">
        <v>39600</v>
      </c>
      <c r="B190" s="32">
        <v>0.91</v>
      </c>
      <c r="C190" s="34">
        <f t="shared" si="5"/>
        <v>0.92176850130374588</v>
      </c>
      <c r="D190" s="34">
        <f>$E$2*(C190-C189)+(1-$E$2)*D189</f>
        <v>8.470754680896958E-2</v>
      </c>
      <c r="E190" s="34">
        <f t="shared" si="4"/>
        <v>0.92176850130374588</v>
      </c>
      <c r="F190" s="33" t="s">
        <v>0</v>
      </c>
    </row>
    <row r="191" spans="1:6" x14ac:dyDescent="0.3">
      <c r="A191" s="30">
        <v>39630</v>
      </c>
      <c r="B191" s="31">
        <v>0.57999999999999996</v>
      </c>
      <c r="C191" s="33">
        <f t="shared" si="5"/>
        <v>0.70794281443381468</v>
      </c>
      <c r="D191" s="33">
        <f>$E$2*(C191-C190)+(1-$E$2)*D190</f>
        <v>-1.9779084978645688E-2</v>
      </c>
      <c r="E191" s="33">
        <f t="shared" si="4"/>
        <v>0.70794281443381468</v>
      </c>
      <c r="F191" s="33" t="s">
        <v>0</v>
      </c>
    </row>
    <row r="192" spans="1:6" x14ac:dyDescent="0.3">
      <c r="A192" s="29">
        <v>39661</v>
      </c>
      <c r="B192" s="32">
        <v>0.21</v>
      </c>
      <c r="C192" s="34">
        <f t="shared" si="5"/>
        <v>0.35344911883655072</v>
      </c>
      <c r="D192" s="34">
        <f>$E$2*(C192-C191)+(1-$E$2)*D191</f>
        <v>-0.13692919869516207</v>
      </c>
      <c r="E192" s="34">
        <f t="shared" si="4"/>
        <v>0.35344911883655072</v>
      </c>
      <c r="F192" s="33" t="s">
        <v>0</v>
      </c>
    </row>
    <row r="193" spans="1:6" x14ac:dyDescent="0.3">
      <c r="A193" s="30">
        <v>39692</v>
      </c>
      <c r="B193" s="31">
        <v>0.15</v>
      </c>
      <c r="C193" s="33">
        <f t="shared" si="5"/>
        <v>0.16995597604241661</v>
      </c>
      <c r="D193" s="33">
        <f>$E$2*(C193-C192)+(1-$E$2)*D192</f>
        <v>-0.15322657912980228</v>
      </c>
      <c r="E193" s="33">
        <f t="shared" si="4"/>
        <v>0.16995597604241661</v>
      </c>
      <c r="F193" s="33" t="s">
        <v>0</v>
      </c>
    </row>
    <row r="194" spans="1:6" x14ac:dyDescent="0.3">
      <c r="A194" s="29">
        <v>39722</v>
      </c>
      <c r="B194" s="32">
        <v>0.5</v>
      </c>
      <c r="C194" s="34">
        <f t="shared" si="5"/>
        <v>0.3550188190737843</v>
      </c>
      <c r="D194" s="34">
        <f>$E$2*(C194-C193)+(1-$E$2)*D193</f>
        <v>-3.4825281373392789E-2</v>
      </c>
      <c r="E194" s="34">
        <f t="shared" si="4"/>
        <v>0.3550188190737843</v>
      </c>
      <c r="F194" s="33" t="s">
        <v>0</v>
      </c>
    </row>
    <row r="195" spans="1:6" x14ac:dyDescent="0.3">
      <c r="A195" s="30">
        <v>39753</v>
      </c>
      <c r="B195" s="31">
        <v>0.38</v>
      </c>
      <c r="C195" s="33">
        <f t="shared" si="5"/>
        <v>0.36205806131011742</v>
      </c>
      <c r="D195" s="33">
        <f>$E$2*(C195-C194)+(1-$E$2)*D194</f>
        <v>-2.0172698109988722E-2</v>
      </c>
      <c r="E195" s="33">
        <f t="shared" si="4"/>
        <v>0.36205806131011742</v>
      </c>
      <c r="F195" s="33" t="s">
        <v>0</v>
      </c>
    </row>
    <row r="196" spans="1:6" x14ac:dyDescent="0.3">
      <c r="A196" s="29">
        <v>39783</v>
      </c>
      <c r="B196" s="32">
        <v>0.28999999999999998</v>
      </c>
      <c r="C196" s="34">
        <f t="shared" si="5"/>
        <v>0.30556560896003859</v>
      </c>
      <c r="D196" s="34">
        <f>$E$2*(C196-C195)+(1-$E$2)*D195</f>
        <v>-3.2884612094020257E-2</v>
      </c>
      <c r="E196" s="34">
        <f t="shared" si="4"/>
        <v>0.30556560896003859</v>
      </c>
      <c r="F196" s="33" t="s">
        <v>0</v>
      </c>
    </row>
    <row r="197" spans="1:6" x14ac:dyDescent="0.3">
      <c r="A197" s="30">
        <v>39814</v>
      </c>
      <c r="B197" s="31">
        <v>0.64</v>
      </c>
      <c r="C197" s="33">
        <f t="shared" si="5"/>
        <v>0.52980429905980542</v>
      </c>
      <c r="D197" s="33">
        <f>$E$2*(C197-C196)+(1-$E$2)*D196</f>
        <v>5.7108543673805211E-2</v>
      </c>
      <c r="E197" s="33">
        <f t="shared" si="4"/>
        <v>0.52980429905980542</v>
      </c>
      <c r="F197" s="33" t="s">
        <v>0</v>
      </c>
    </row>
    <row r="198" spans="1:6" x14ac:dyDescent="0.3">
      <c r="A198" s="29">
        <v>39845</v>
      </c>
      <c r="B198" s="32">
        <v>0.31</v>
      </c>
      <c r="C198" s="34">
        <f t="shared" si="5"/>
        <v>0.39307385282008322</v>
      </c>
      <c r="D198" s="34">
        <f>$E$2*(C198-C197)+(1-$E$2)*D197</f>
        <v>-1.0735102795929374E-2</v>
      </c>
      <c r="E198" s="34">
        <f t="shared" ref="E198:E261" si="6">C198</f>
        <v>0.39307385282008322</v>
      </c>
      <c r="F198" s="33" t="s">
        <v>0</v>
      </c>
    </row>
    <row r="199" spans="1:6" x14ac:dyDescent="0.3">
      <c r="A199" s="30">
        <v>39873</v>
      </c>
      <c r="B199" s="31">
        <v>0.2</v>
      </c>
      <c r="C199" s="33">
        <f t="shared" si="5"/>
        <v>0.25470162500724614</v>
      </c>
      <c r="D199" s="33">
        <f>$E$2*(C199-C198)+(1-$E$2)*D198</f>
        <v>-5.5408096551847072E-2</v>
      </c>
      <c r="E199" s="33">
        <f t="shared" si="6"/>
        <v>0.25470162500724614</v>
      </c>
      <c r="F199" s="33" t="s">
        <v>0</v>
      </c>
    </row>
    <row r="200" spans="1:6" x14ac:dyDescent="0.3">
      <c r="A200" s="29">
        <v>39904</v>
      </c>
      <c r="B200" s="32">
        <v>0.55000000000000004</v>
      </c>
      <c r="C200" s="34">
        <f t="shared" si="5"/>
        <v>0.44478805853661973</v>
      </c>
      <c r="D200" s="34">
        <f>$E$2*(C200-C199)+(1-$E$2)*D199</f>
        <v>3.0514988976580157E-2</v>
      </c>
      <c r="E200" s="34">
        <f t="shared" si="6"/>
        <v>0.44478805853661973</v>
      </c>
      <c r="F200" s="33" t="s">
        <v>0</v>
      </c>
    </row>
    <row r="201" spans="1:6" x14ac:dyDescent="0.3">
      <c r="A201" s="30">
        <v>39934</v>
      </c>
      <c r="B201" s="31">
        <v>0.6</v>
      </c>
      <c r="C201" s="33">
        <f t="shared" si="5"/>
        <v>0.56259091425396002</v>
      </c>
      <c r="D201" s="33">
        <f>$E$2*(C201-C200)+(1-$E$2)*D200</f>
        <v>6.1065742335846197E-2</v>
      </c>
      <c r="E201" s="33">
        <f t="shared" si="6"/>
        <v>0.56259091425396002</v>
      </c>
      <c r="F201" s="33" t="s">
        <v>0</v>
      </c>
    </row>
    <row r="202" spans="1:6" x14ac:dyDescent="0.3">
      <c r="A202" s="29">
        <v>39965</v>
      </c>
      <c r="B202" s="32">
        <v>0.42</v>
      </c>
      <c r="C202" s="34">
        <f t="shared" ref="C202:C265" si="7">$E$1*B202+(1-$E$1)*(C201+D201)</f>
        <v>0.48109699697694186</v>
      </c>
      <c r="D202" s="34">
        <f>$E$2*(C202-C201)+(1-$E$2)*D201</f>
        <v>1.1169861471343676E-2</v>
      </c>
      <c r="E202" s="34">
        <f t="shared" si="6"/>
        <v>0.48109699697694186</v>
      </c>
      <c r="F202" s="33" t="s">
        <v>0</v>
      </c>
    </row>
    <row r="203" spans="1:6" x14ac:dyDescent="0.3">
      <c r="A203" s="30">
        <v>39995</v>
      </c>
      <c r="B203" s="31">
        <v>0.23</v>
      </c>
      <c r="C203" s="33">
        <f t="shared" si="7"/>
        <v>0.30868005753448569</v>
      </c>
      <c r="D203" s="33">
        <f>$E$2*(C203-C202)+(1-$E$2)*D202</f>
        <v>-5.3085518848486266E-2</v>
      </c>
      <c r="E203" s="33">
        <f t="shared" si="6"/>
        <v>0.30868005753448569</v>
      </c>
      <c r="F203" s="33" t="s">
        <v>0</v>
      </c>
    </row>
    <row r="204" spans="1:6" x14ac:dyDescent="0.3">
      <c r="A204" s="29">
        <v>40026</v>
      </c>
      <c r="B204" s="32">
        <v>0.08</v>
      </c>
      <c r="C204" s="34">
        <f t="shared" si="7"/>
        <v>0.13267836160579982</v>
      </c>
      <c r="D204" s="34">
        <f>$E$2*(C204-C203)+(1-$E$2)*D203</f>
        <v>-9.6106180826556115E-2</v>
      </c>
      <c r="E204" s="34">
        <f t="shared" si="6"/>
        <v>0.13267836160579982</v>
      </c>
      <c r="F204" s="33" t="s">
        <v>0</v>
      </c>
    </row>
    <row r="205" spans="1:6" x14ac:dyDescent="0.3">
      <c r="A205" s="30">
        <v>40057</v>
      </c>
      <c r="B205" s="31">
        <v>0.16</v>
      </c>
      <c r="C205" s="33">
        <f t="shared" si="7"/>
        <v>0.1229716542337731</v>
      </c>
      <c r="D205" s="33">
        <f>$E$2*(C205-C204)+(1-$E$2)*D204</f>
        <v>-6.5866365117470835E-2</v>
      </c>
      <c r="E205" s="33">
        <f t="shared" si="6"/>
        <v>0.1229716542337731</v>
      </c>
      <c r="F205" s="33" t="s">
        <v>0</v>
      </c>
    </row>
    <row r="206" spans="1:6" x14ac:dyDescent="0.3">
      <c r="A206" s="29">
        <v>40087</v>
      </c>
      <c r="B206" s="32">
        <v>0.24</v>
      </c>
      <c r="C206" s="34">
        <f t="shared" si="7"/>
        <v>0.18513158673489066</v>
      </c>
      <c r="D206" s="34">
        <f>$E$2*(C206-C205)+(1-$E$2)*D205</f>
        <v>-2.1057160950964902E-2</v>
      </c>
      <c r="E206" s="34">
        <f t="shared" si="6"/>
        <v>0.18513158673489066</v>
      </c>
      <c r="F206" s="33" t="s">
        <v>0</v>
      </c>
    </row>
    <row r="207" spans="1:6" x14ac:dyDescent="0.3">
      <c r="A207" s="30">
        <v>40118</v>
      </c>
      <c r="B207" s="31">
        <v>0.37</v>
      </c>
      <c r="C207" s="33">
        <f t="shared" si="7"/>
        <v>0.30822232773517777</v>
      </c>
      <c r="D207" s="33">
        <f>$E$2*(C207-C206)+(1-$E$2)*D206</f>
        <v>2.9394604731973299E-2</v>
      </c>
      <c r="E207" s="33">
        <f t="shared" si="6"/>
        <v>0.30822232773517777</v>
      </c>
      <c r="F207" s="33" t="s">
        <v>0</v>
      </c>
    </row>
    <row r="208" spans="1:6" x14ac:dyDescent="0.3">
      <c r="A208" s="29">
        <v>40148</v>
      </c>
      <c r="B208" s="32">
        <v>0.24</v>
      </c>
      <c r="C208" s="34">
        <f t="shared" si="7"/>
        <v>0.26928507974014532</v>
      </c>
      <c r="D208" s="34">
        <f>$E$2*(C208-C207)+(1-$E$2)*D207</f>
        <v>5.4784562775212885E-3</v>
      </c>
      <c r="E208" s="34">
        <f t="shared" si="6"/>
        <v>0.26928507974014532</v>
      </c>
      <c r="F208" s="33" t="s">
        <v>0</v>
      </c>
    </row>
    <row r="209" spans="1:6" x14ac:dyDescent="0.3">
      <c r="A209" s="30">
        <v>40179</v>
      </c>
      <c r="B209" s="31">
        <v>0.88</v>
      </c>
      <c r="C209" s="33">
        <f t="shared" si="7"/>
        <v>0.69842906080529998</v>
      </c>
      <c r="D209" s="33">
        <f>$E$2*(C209-C208)+(1-$E$2)*D208</f>
        <v>0.15376138995319297</v>
      </c>
      <c r="E209" s="33">
        <f t="shared" si="6"/>
        <v>0.69842906080529998</v>
      </c>
      <c r="F209" s="33" t="s">
        <v>0</v>
      </c>
    </row>
    <row r="210" spans="1:6" x14ac:dyDescent="0.3">
      <c r="A210" s="29">
        <v>40210</v>
      </c>
      <c r="B210" s="32">
        <v>0.7</v>
      </c>
      <c r="C210" s="34">
        <f t="shared" si="7"/>
        <v>0.74565713522754784</v>
      </c>
      <c r="D210" s="34">
        <f>$E$2*(C210-C209)+(1-$E$2)*D209</f>
        <v>0.11647472951736218</v>
      </c>
      <c r="E210" s="34">
        <f t="shared" si="6"/>
        <v>0.74565713522754784</v>
      </c>
      <c r="F210" s="33" t="s">
        <v>0</v>
      </c>
    </row>
    <row r="211" spans="1:6" x14ac:dyDescent="0.3">
      <c r="A211" s="30">
        <v>40238</v>
      </c>
      <c r="B211" s="31">
        <v>0.71</v>
      </c>
      <c r="C211" s="33">
        <f t="shared" si="7"/>
        <v>0.75563955942347305</v>
      </c>
      <c r="D211" s="33">
        <f>$E$2*(C211-C210)+(1-$E$2)*D210</f>
        <v>7.9202422654859245E-2</v>
      </c>
      <c r="E211" s="33">
        <f t="shared" si="6"/>
        <v>0.75563955942347305</v>
      </c>
      <c r="F211" s="33" t="s">
        <v>0</v>
      </c>
    </row>
    <row r="212" spans="1:6" x14ac:dyDescent="0.3">
      <c r="A212" s="29">
        <v>40269</v>
      </c>
      <c r="B212" s="32">
        <v>0.73</v>
      </c>
      <c r="C212" s="34">
        <f t="shared" si="7"/>
        <v>0.76145259462349979</v>
      </c>
      <c r="D212" s="34">
        <f>$E$2*(C212-C211)+(1-$E$2)*D211</f>
        <v>5.3516137045667864E-2</v>
      </c>
      <c r="E212" s="34">
        <f t="shared" si="6"/>
        <v>0.76145259462349979</v>
      </c>
      <c r="F212" s="33" t="s">
        <v>0</v>
      </c>
    </row>
    <row r="213" spans="1:6" x14ac:dyDescent="0.3">
      <c r="A213" s="30">
        <v>40299</v>
      </c>
      <c r="B213" s="31">
        <v>0.43</v>
      </c>
      <c r="C213" s="33">
        <f t="shared" si="7"/>
        <v>0.54549061950075028</v>
      </c>
      <c r="D213" s="33">
        <f>$E$2*(C213-C212)+(1-$E$2)*D212</f>
        <v>-4.0801202213278209E-2</v>
      </c>
      <c r="E213" s="33">
        <f t="shared" si="6"/>
        <v>0.54549061950075028</v>
      </c>
      <c r="F213" s="33" t="s">
        <v>0</v>
      </c>
    </row>
    <row r="214" spans="1:6" x14ac:dyDescent="0.3">
      <c r="A214" s="29">
        <v>40330</v>
      </c>
      <c r="B214" s="32">
        <v>-0.11</v>
      </c>
      <c r="C214" s="34">
        <f t="shared" si="7"/>
        <v>7.4406825186241657E-2</v>
      </c>
      <c r="D214" s="34">
        <f>$E$2*(C214-C213)+(1-$E$2)*D213</f>
        <v>-0.19140010944870886</v>
      </c>
      <c r="E214" s="34">
        <f t="shared" si="6"/>
        <v>7.4406825186241657E-2</v>
      </c>
      <c r="F214" s="33" t="s">
        <v>0</v>
      </c>
    </row>
    <row r="215" spans="1:6" x14ac:dyDescent="0.3">
      <c r="A215" s="30">
        <v>40360</v>
      </c>
      <c r="B215" s="31">
        <v>-7.0000000000000007E-2</v>
      </c>
      <c r="C215" s="33">
        <f t="shared" si="7"/>
        <v>-8.409798527874017E-2</v>
      </c>
      <c r="D215" s="33">
        <f>$E$2*(C215-C214)+(1-$E$2)*D214</f>
        <v>-0.17988675480440441</v>
      </c>
      <c r="E215" s="33">
        <f t="shared" si="6"/>
        <v>-8.409798527874017E-2</v>
      </c>
      <c r="F215" s="33" t="s">
        <v>0</v>
      </c>
    </row>
    <row r="216" spans="1:6" x14ac:dyDescent="0.3">
      <c r="A216" s="29">
        <v>40391</v>
      </c>
      <c r="B216" s="32">
        <v>-7.0000000000000007E-2</v>
      </c>
      <c r="C216" s="34">
        <f t="shared" si="7"/>
        <v>-0.12819542202494338</v>
      </c>
      <c r="D216" s="34">
        <f>$E$2*(C216-C215)+(1-$E$2)*D215</f>
        <v>-0.132360493484034</v>
      </c>
      <c r="E216" s="34">
        <f t="shared" si="6"/>
        <v>-0.12819542202494338</v>
      </c>
      <c r="F216" s="33" t="s">
        <v>0</v>
      </c>
    </row>
    <row r="217" spans="1:6" x14ac:dyDescent="0.3">
      <c r="A217" s="30">
        <v>40422</v>
      </c>
      <c r="B217" s="31">
        <v>0.54</v>
      </c>
      <c r="C217" s="33">
        <f t="shared" si="7"/>
        <v>0.29983322534730678</v>
      </c>
      <c r="D217" s="33">
        <f>$E$2*(C217-C216)+(1-$E$2)*D216</f>
        <v>6.3775705815665454E-2</v>
      </c>
      <c r="E217" s="33">
        <f t="shared" si="6"/>
        <v>0.29983322534730678</v>
      </c>
      <c r="F217" s="33" t="s">
        <v>0</v>
      </c>
    </row>
    <row r="218" spans="1:6" x14ac:dyDescent="0.3">
      <c r="A218" s="29">
        <v>40452</v>
      </c>
      <c r="B218" s="32">
        <v>0.92</v>
      </c>
      <c r="C218" s="34">
        <f t="shared" si="7"/>
        <v>0.75308267934889173</v>
      </c>
      <c r="D218" s="34">
        <f>$E$2*(C218-C217)+(1-$E$2)*D217</f>
        <v>0.20009151768073727</v>
      </c>
      <c r="E218" s="34">
        <f t="shared" si="6"/>
        <v>0.75308267934889173</v>
      </c>
      <c r="F218" s="33" t="s">
        <v>0</v>
      </c>
    </row>
    <row r="219" spans="1:6" x14ac:dyDescent="0.3">
      <c r="A219" s="30">
        <v>40483</v>
      </c>
      <c r="B219" s="31">
        <v>1.03</v>
      </c>
      <c r="C219" s="33">
        <f t="shared" si="7"/>
        <v>1.0069522591088886</v>
      </c>
      <c r="D219" s="33">
        <f>$E$2*(C219-C218)+(1-$E$2)*D218</f>
        <v>0.21891383940847814</v>
      </c>
      <c r="E219" s="33">
        <f t="shared" si="6"/>
        <v>1.0069522591088886</v>
      </c>
      <c r="F219" s="33" t="s">
        <v>0</v>
      </c>
    </row>
    <row r="220" spans="1:6" x14ac:dyDescent="0.3">
      <c r="A220" s="29">
        <v>40513</v>
      </c>
      <c r="B220" s="32">
        <v>0.6</v>
      </c>
      <c r="C220" s="34">
        <f t="shared" si="7"/>
        <v>0.78775982955521007</v>
      </c>
      <c r="D220" s="34">
        <f>$E$2*(C220-C219)+(1-$E$2)*D219</f>
        <v>6.5576645271723299E-2</v>
      </c>
      <c r="E220" s="34">
        <f t="shared" si="6"/>
        <v>0.78775982955521007</v>
      </c>
      <c r="F220" s="33" t="s">
        <v>0</v>
      </c>
    </row>
    <row r="221" spans="1:6" x14ac:dyDescent="0.3">
      <c r="A221" s="30">
        <v>40544</v>
      </c>
      <c r="B221" s="31">
        <v>0.94</v>
      </c>
      <c r="C221" s="33">
        <f t="shared" si="7"/>
        <v>0.91400094244807994</v>
      </c>
      <c r="D221" s="33">
        <f>$E$2*(C221-C220)+(1-$E$2)*D220</f>
        <v>8.6809208939124596E-2</v>
      </c>
      <c r="E221" s="33">
        <f t="shared" si="6"/>
        <v>0.91400094244807994</v>
      </c>
      <c r="F221" s="33" t="s">
        <v>0</v>
      </c>
    </row>
    <row r="222" spans="1:6" x14ac:dyDescent="0.3">
      <c r="A222" s="29">
        <v>40575</v>
      </c>
      <c r="B222" s="32">
        <v>0.54</v>
      </c>
      <c r="C222" s="34">
        <f t="shared" si="7"/>
        <v>0.67824304541616143</v>
      </c>
      <c r="D222" s="34">
        <f>$E$2*(C222-C221)+(1-$E$2)*D221</f>
        <v>-2.608927815074049E-2</v>
      </c>
      <c r="E222" s="34">
        <f t="shared" si="6"/>
        <v>0.67824304541616143</v>
      </c>
      <c r="F222" s="33" t="s">
        <v>0</v>
      </c>
    </row>
    <row r="223" spans="1:6" x14ac:dyDescent="0.3">
      <c r="A223" s="30">
        <v>40603</v>
      </c>
      <c r="B223" s="31">
        <v>0.66</v>
      </c>
      <c r="C223" s="33">
        <f t="shared" si="7"/>
        <v>0.65764613017962625</v>
      </c>
      <c r="D223" s="33">
        <f>$E$2*(C223-C222)+(1-$E$2)*D222</f>
        <v>-2.4166951130768631E-2</v>
      </c>
      <c r="E223" s="33">
        <f t="shared" si="6"/>
        <v>0.65764613017962625</v>
      </c>
      <c r="F223" s="33" t="s">
        <v>0</v>
      </c>
    </row>
    <row r="224" spans="1:6" x14ac:dyDescent="0.3">
      <c r="A224" s="29">
        <v>40634</v>
      </c>
      <c r="B224" s="32">
        <v>0.72</v>
      </c>
      <c r="C224" s="34">
        <f t="shared" si="7"/>
        <v>0.69404375371465732</v>
      </c>
      <c r="D224" s="34">
        <f>$E$2*(C224-C223)+(1-$E$2)*D223</f>
        <v>-2.9693499977387385E-3</v>
      </c>
      <c r="E224" s="34">
        <f t="shared" si="6"/>
        <v>0.69404375371465732</v>
      </c>
      <c r="F224" s="33" t="s">
        <v>0</v>
      </c>
    </row>
    <row r="225" spans="1:6" x14ac:dyDescent="0.3">
      <c r="A225" s="30">
        <v>40664</v>
      </c>
      <c r="B225" s="31">
        <v>0.56999999999999995</v>
      </c>
      <c r="C225" s="33">
        <f t="shared" si="7"/>
        <v>0.60632232111507556</v>
      </c>
      <c r="D225" s="33">
        <f>$E$2*(C225-C224)+(1-$E$2)*D224</f>
        <v>-3.2632578908383794E-2</v>
      </c>
      <c r="E225" s="33">
        <f t="shared" si="6"/>
        <v>0.60632232111507556</v>
      </c>
      <c r="F225" s="33" t="s">
        <v>0</v>
      </c>
    </row>
    <row r="226" spans="1:6" x14ac:dyDescent="0.3">
      <c r="A226" s="29">
        <v>40695</v>
      </c>
      <c r="B226" s="32">
        <v>0.22</v>
      </c>
      <c r="C226" s="34">
        <f t="shared" si="7"/>
        <v>0.32610692266200758</v>
      </c>
      <c r="D226" s="34">
        <f>$E$2*(C226-C225)+(1-$E$2)*D225</f>
        <v>-0.11928656574902326</v>
      </c>
      <c r="E226" s="34">
        <f t="shared" si="6"/>
        <v>0.32610692266200758</v>
      </c>
      <c r="F226" s="33" t="s">
        <v>0</v>
      </c>
    </row>
    <row r="227" spans="1:6" x14ac:dyDescent="0.3">
      <c r="A227" s="30">
        <v>40725</v>
      </c>
      <c r="B227" s="31">
        <v>0</v>
      </c>
      <c r="C227" s="33">
        <f t="shared" si="7"/>
        <v>6.204610707389531E-2</v>
      </c>
      <c r="D227" s="33">
        <f>$E$2*(C227-C226)+(1-$E$2)*D226</f>
        <v>-0.16995755319270439</v>
      </c>
      <c r="E227" s="33">
        <f t="shared" si="6"/>
        <v>6.204610707389531E-2</v>
      </c>
      <c r="F227" s="33" t="s">
        <v>0</v>
      </c>
    </row>
    <row r="228" spans="1:6" x14ac:dyDescent="0.3">
      <c r="A228" s="29">
        <v>40756</v>
      </c>
      <c r="B228" s="32">
        <v>0.42</v>
      </c>
      <c r="C228" s="34">
        <f t="shared" si="7"/>
        <v>0.26162656616435725</v>
      </c>
      <c r="D228" s="34">
        <f>$E$2*(C228-C227)+(1-$E$2)*D227</f>
        <v>-4.061924889359618E-2</v>
      </c>
      <c r="E228" s="34">
        <f t="shared" si="6"/>
        <v>0.26162656616435725</v>
      </c>
      <c r="F228" s="33" t="s">
        <v>0</v>
      </c>
    </row>
    <row r="229" spans="1:6" x14ac:dyDescent="0.3">
      <c r="A229" s="30">
        <v>40787</v>
      </c>
      <c r="B229" s="31">
        <v>0.45</v>
      </c>
      <c r="C229" s="33">
        <f t="shared" si="7"/>
        <v>0.38130219518122832</v>
      </c>
      <c r="D229" s="33">
        <f>$E$2*(C229-C228)+(1-$E$2)*D228</f>
        <v>1.5483958375067351E-2</v>
      </c>
      <c r="E229" s="33">
        <f t="shared" si="6"/>
        <v>0.38130219518122832</v>
      </c>
      <c r="F229" s="33" t="s">
        <v>0</v>
      </c>
    </row>
    <row r="230" spans="1:6" x14ac:dyDescent="0.3">
      <c r="A230" s="29">
        <v>40817</v>
      </c>
      <c r="B230" s="32">
        <v>0.32</v>
      </c>
      <c r="C230" s="34">
        <f t="shared" si="7"/>
        <v>0.34303584606688869</v>
      </c>
      <c r="D230" s="34">
        <f>$E$2*(C230-C229)+(1-$E$2)*D229</f>
        <v>-3.3286492462250902E-3</v>
      </c>
      <c r="E230" s="34">
        <f t="shared" si="6"/>
        <v>0.34303584606688869</v>
      </c>
      <c r="F230" s="33" t="s">
        <v>0</v>
      </c>
    </row>
    <row r="231" spans="1:6" x14ac:dyDescent="0.3">
      <c r="A231" s="30">
        <v>40848</v>
      </c>
      <c r="B231" s="31">
        <v>0.56999999999999995</v>
      </c>
      <c r="C231" s="33">
        <f t="shared" si="7"/>
        <v>0.50091215904619901</v>
      </c>
      <c r="D231" s="33">
        <f>$E$2*(C231-C230)+(1-$E$2)*D230</f>
        <v>5.3093087532712302E-2</v>
      </c>
      <c r="E231" s="33">
        <f t="shared" si="6"/>
        <v>0.50091215904619901</v>
      </c>
      <c r="F231" s="33" t="s">
        <v>0</v>
      </c>
    </row>
    <row r="232" spans="1:6" x14ac:dyDescent="0.3">
      <c r="A232" s="29">
        <v>40878</v>
      </c>
      <c r="B232" s="32">
        <v>0.51</v>
      </c>
      <c r="C232" s="34">
        <f t="shared" si="7"/>
        <v>0.5232015739736734</v>
      </c>
      <c r="D232" s="34">
        <f>$E$2*(C232-C231)+(1-$E$2)*D231</f>
        <v>4.2311802120879032E-2</v>
      </c>
      <c r="E232" s="34">
        <f t="shared" si="6"/>
        <v>0.5232015739736734</v>
      </c>
      <c r="F232" s="33" t="s">
        <v>0</v>
      </c>
    </row>
    <row r="233" spans="1:6" x14ac:dyDescent="0.3">
      <c r="A233" s="30">
        <v>40909</v>
      </c>
      <c r="B233" s="31">
        <v>0.51</v>
      </c>
      <c r="C233" s="33">
        <f t="shared" si="7"/>
        <v>0.52665401282836577</v>
      </c>
      <c r="D233" s="33">
        <f>$E$2*(C233-C232)+(1-$E$2)*D232</f>
        <v>2.8711024977713703E-2</v>
      </c>
      <c r="E233" s="33">
        <f t="shared" si="6"/>
        <v>0.52665401282836577</v>
      </c>
      <c r="F233" s="33" t="s">
        <v>0</v>
      </c>
    </row>
    <row r="234" spans="1:6" x14ac:dyDescent="0.3">
      <c r="A234" s="29">
        <v>40940</v>
      </c>
      <c r="B234" s="32">
        <v>0.39</v>
      </c>
      <c r="C234" s="34">
        <f t="shared" si="7"/>
        <v>0.4396095113418238</v>
      </c>
      <c r="D234" s="34">
        <f>$E$2*(C234-C233)+(1-$E$2)*D233</f>
        <v>-1.180340928477578E-2</v>
      </c>
      <c r="E234" s="34">
        <f t="shared" si="6"/>
        <v>0.4396095113418238</v>
      </c>
      <c r="F234" s="33" t="s">
        <v>0</v>
      </c>
    </row>
    <row r="235" spans="1:6" x14ac:dyDescent="0.3">
      <c r="A235" s="30">
        <v>40969</v>
      </c>
      <c r="B235" s="31">
        <v>0.18</v>
      </c>
      <c r="C235" s="33">
        <f t="shared" si="7"/>
        <v>0.25434183061711441</v>
      </c>
      <c r="D235" s="33">
        <f>$E$2*(C235-C234)+(1-$E$2)*D234</f>
        <v>-7.2515904288752542E-2</v>
      </c>
      <c r="E235" s="33">
        <f t="shared" si="6"/>
        <v>0.25434183061711441</v>
      </c>
      <c r="F235" s="33" t="s">
        <v>0</v>
      </c>
    </row>
    <row r="236" spans="1:6" x14ac:dyDescent="0.3">
      <c r="A236" s="29">
        <v>41000</v>
      </c>
      <c r="B236" s="32">
        <v>0.64</v>
      </c>
      <c r="C236" s="34">
        <f t="shared" si="7"/>
        <v>0.50254777789850857</v>
      </c>
      <c r="D236" s="34">
        <f>$E$2*(C236-C235)+(1-$E$2)*D235</f>
        <v>3.9736743760798797E-2</v>
      </c>
      <c r="E236" s="34">
        <f t="shared" si="6"/>
        <v>0.50254777789850857</v>
      </c>
      <c r="F236" s="33" t="s">
        <v>0</v>
      </c>
    </row>
    <row r="237" spans="1:6" x14ac:dyDescent="0.3">
      <c r="A237" s="30">
        <v>41030</v>
      </c>
      <c r="B237" s="31">
        <v>0.55000000000000004</v>
      </c>
      <c r="C237" s="33">
        <f t="shared" si="7"/>
        <v>0.54768535649779226</v>
      </c>
      <c r="D237" s="33">
        <f>$E$2*(C237-C236)+(1-$E$2)*D236</f>
        <v>4.1627035954268511E-2</v>
      </c>
      <c r="E237" s="33">
        <f t="shared" si="6"/>
        <v>0.54768535649779226</v>
      </c>
      <c r="F237" s="33" t="s">
        <v>0</v>
      </c>
    </row>
    <row r="238" spans="1:6" x14ac:dyDescent="0.3">
      <c r="A238" s="29">
        <v>41061</v>
      </c>
      <c r="B238" s="32">
        <v>0.26</v>
      </c>
      <c r="C238" s="34">
        <f t="shared" si="7"/>
        <v>0.3587937177356183</v>
      </c>
      <c r="D238" s="34">
        <f>$E$2*(C238-C237)+(1-$E$2)*D237</f>
        <v>-3.9054500196486347E-2</v>
      </c>
      <c r="E238" s="34">
        <f t="shared" si="6"/>
        <v>0.3587937177356183</v>
      </c>
      <c r="F238" s="33" t="s">
        <v>0</v>
      </c>
    </row>
    <row r="239" spans="1:6" x14ac:dyDescent="0.3">
      <c r="A239" s="30">
        <v>41091</v>
      </c>
      <c r="B239" s="31">
        <v>0.43</v>
      </c>
      <c r="C239" s="33">
        <f t="shared" si="7"/>
        <v>0.39692176526173961</v>
      </c>
      <c r="D239" s="33">
        <f>$E$2*(C239-C238)+(1-$E$2)*D238</f>
        <v>-1.2040608493573668E-2</v>
      </c>
      <c r="E239" s="33">
        <f t="shared" si="6"/>
        <v>0.39692176526173961</v>
      </c>
      <c r="F239" s="33" t="s">
        <v>0</v>
      </c>
    </row>
    <row r="240" spans="1:6" x14ac:dyDescent="0.3">
      <c r="A240" s="29">
        <v>41122</v>
      </c>
      <c r="B240" s="32">
        <v>0.45</v>
      </c>
      <c r="C240" s="34">
        <f t="shared" si="7"/>
        <v>0.43046434703044978</v>
      </c>
      <c r="D240" s="34">
        <f>$E$2*(C240-C239)+(1-$E$2)*D239</f>
        <v>3.9135080982256737E-3</v>
      </c>
      <c r="E240" s="34">
        <f t="shared" si="6"/>
        <v>0.43046434703044978</v>
      </c>
      <c r="F240" s="33" t="s">
        <v>0</v>
      </c>
    </row>
    <row r="241" spans="1:6" x14ac:dyDescent="0.3">
      <c r="A241" s="30">
        <v>41153</v>
      </c>
      <c r="B241" s="31">
        <v>0.63</v>
      </c>
      <c r="C241" s="33">
        <f t="shared" si="7"/>
        <v>0.5713133565386026</v>
      </c>
      <c r="D241" s="33">
        <f>$E$2*(C241-C240)+(1-$E$2)*D240</f>
        <v>5.1840933591700174E-2</v>
      </c>
      <c r="E241" s="33">
        <f t="shared" si="6"/>
        <v>0.5713133565386026</v>
      </c>
      <c r="F241" s="33" t="s">
        <v>0</v>
      </c>
    </row>
    <row r="242" spans="1:6" x14ac:dyDescent="0.3">
      <c r="A242" s="29">
        <v>41183</v>
      </c>
      <c r="B242" s="32">
        <v>0.71</v>
      </c>
      <c r="C242" s="34">
        <f t="shared" si="7"/>
        <v>0.68394628703909077</v>
      </c>
      <c r="D242" s="34">
        <f>$E$2*(C242-C241)+(1-$E$2)*D241</f>
        <v>7.3118132509775974E-2</v>
      </c>
      <c r="E242" s="34">
        <f t="shared" si="6"/>
        <v>0.68394628703909077</v>
      </c>
      <c r="F242" s="33" t="s">
        <v>0</v>
      </c>
    </row>
    <row r="243" spans="1:6" x14ac:dyDescent="0.3">
      <c r="A243" s="30">
        <v>41214</v>
      </c>
      <c r="B243" s="31">
        <v>0.54</v>
      </c>
      <c r="C243" s="33">
        <f t="shared" si="7"/>
        <v>0.60511932586466011</v>
      </c>
      <c r="D243" s="33">
        <f>$E$2*(C243-C242)+(1-$E$2)*D242</f>
        <v>1.9937349720303657E-2</v>
      </c>
      <c r="E243" s="33">
        <f t="shared" si="6"/>
        <v>0.60511932586466011</v>
      </c>
      <c r="F243" s="33" t="s">
        <v>0</v>
      </c>
    </row>
    <row r="244" spans="1:6" x14ac:dyDescent="0.3">
      <c r="A244" s="29">
        <v>41244</v>
      </c>
      <c r="B244" s="32">
        <v>0.74</v>
      </c>
      <c r="C244" s="34">
        <f t="shared" si="7"/>
        <v>0.70551700267548922</v>
      </c>
      <c r="D244" s="34">
        <f>$E$2*(C244-C243)+(1-$E$2)*D243</f>
        <v>4.8098464201987566E-2</v>
      </c>
      <c r="E244" s="34">
        <f t="shared" si="6"/>
        <v>0.70551700267548922</v>
      </c>
      <c r="F244" s="33" t="s">
        <v>0</v>
      </c>
    </row>
    <row r="245" spans="1:6" x14ac:dyDescent="0.3">
      <c r="A245" s="30">
        <v>41275</v>
      </c>
      <c r="B245" s="31">
        <v>0.92</v>
      </c>
      <c r="C245" s="33">
        <f t="shared" si="7"/>
        <v>0.87008464006324315</v>
      </c>
      <c r="D245" s="33">
        <f>$E$2*(C245-C244)+(1-$E$2)*D244</f>
        <v>8.8862674817005799E-2</v>
      </c>
      <c r="E245" s="33">
        <f t="shared" si="6"/>
        <v>0.87008464006324315</v>
      </c>
      <c r="F245" s="33" t="s">
        <v>0</v>
      </c>
    </row>
    <row r="246" spans="1:6" x14ac:dyDescent="0.3">
      <c r="A246" s="29">
        <v>41306</v>
      </c>
      <c r="B246" s="32">
        <v>0.52</v>
      </c>
      <c r="C246" s="34">
        <f t="shared" si="7"/>
        <v>0.65168419446407477</v>
      </c>
      <c r="D246" s="34">
        <f>$E$2*(C246-C245)+(1-$E$2)*D245</f>
        <v>-1.8679417328655162E-2</v>
      </c>
      <c r="E246" s="34">
        <f t="shared" si="6"/>
        <v>0.65168419446407477</v>
      </c>
      <c r="F246" s="33" t="s">
        <v>0</v>
      </c>
    </row>
    <row r="247" spans="1:6" x14ac:dyDescent="0.3">
      <c r="A247" s="30">
        <v>41334</v>
      </c>
      <c r="B247" s="31">
        <v>0.6</v>
      </c>
      <c r="C247" s="33">
        <f t="shared" si="7"/>
        <v>0.60990143314062584</v>
      </c>
      <c r="D247" s="33">
        <f>$E$2*(C247-C246)+(1-$E$2)*D246</f>
        <v>-2.6765587726832983E-2</v>
      </c>
      <c r="E247" s="33">
        <f t="shared" si="6"/>
        <v>0.60990143314062584</v>
      </c>
      <c r="F247" s="33" t="s">
        <v>0</v>
      </c>
    </row>
    <row r="248" spans="1:6" x14ac:dyDescent="0.3">
      <c r="A248" s="29">
        <v>41365</v>
      </c>
      <c r="B248" s="32">
        <v>0.59</v>
      </c>
      <c r="C248" s="34">
        <f t="shared" si="7"/>
        <v>0.58794075362413789</v>
      </c>
      <c r="D248" s="34">
        <f>$E$2*(C248-C247)+(1-$E$2)*D247</f>
        <v>-2.5083869853212221E-2</v>
      </c>
      <c r="E248" s="34">
        <f t="shared" si="6"/>
        <v>0.58794075362413789</v>
      </c>
      <c r="F248" s="33" t="s">
        <v>0</v>
      </c>
    </row>
    <row r="249" spans="1:6" x14ac:dyDescent="0.3">
      <c r="A249" s="30">
        <v>41395</v>
      </c>
      <c r="B249" s="31">
        <v>0.35</v>
      </c>
      <c r="C249" s="33">
        <f t="shared" si="7"/>
        <v>0.41385706513127773</v>
      </c>
      <c r="D249" s="33">
        <f>$E$2*(C249-C248)+(1-$E$2)*D248</f>
        <v>-7.7233806377088987E-2</v>
      </c>
      <c r="E249" s="33">
        <f t="shared" si="6"/>
        <v>0.41385706513127773</v>
      </c>
      <c r="F249" s="33" t="s">
        <v>0</v>
      </c>
    </row>
    <row r="250" spans="1:6" x14ac:dyDescent="0.3">
      <c r="A250" s="29">
        <v>41426</v>
      </c>
      <c r="B250" s="32">
        <v>0.28000000000000003</v>
      </c>
      <c r="C250" s="34">
        <f t="shared" si="7"/>
        <v>0.29698697762625664</v>
      </c>
      <c r="D250" s="34">
        <f>$E$2*(C250-C249)+(1-$E$2)*D249</f>
        <v>-9.1106504771865215E-2</v>
      </c>
      <c r="E250" s="34">
        <f t="shared" si="6"/>
        <v>0.29698697762625664</v>
      </c>
      <c r="F250" s="33" t="s">
        <v>0</v>
      </c>
    </row>
    <row r="251" spans="1:6" x14ac:dyDescent="0.3">
      <c r="A251" s="30">
        <v>41456</v>
      </c>
      <c r="B251" s="31">
        <v>-0.13</v>
      </c>
      <c r="C251" s="33">
        <f t="shared" si="7"/>
        <v>-2.9235858143682562E-2</v>
      </c>
      <c r="D251" s="33">
        <f>$E$2*(C251-C250)+(1-$E$2)*D250</f>
        <v>-0.17339722062119112</v>
      </c>
      <c r="E251" s="33">
        <f t="shared" si="6"/>
        <v>-2.9235858143682562E-2</v>
      </c>
      <c r="F251" s="33" t="s">
        <v>0</v>
      </c>
    </row>
    <row r="252" spans="1:6" x14ac:dyDescent="0.3">
      <c r="A252" s="29">
        <v>41487</v>
      </c>
      <c r="B252" s="32">
        <v>0.16</v>
      </c>
      <c r="C252" s="34">
        <f t="shared" si="7"/>
        <v>5.1210076370537871E-2</v>
      </c>
      <c r="D252" s="34">
        <f>$E$2*(C252-C251)+(1-$E$2)*D251</f>
        <v>-8.4552116323797083E-2</v>
      </c>
      <c r="E252" s="34">
        <f t="shared" si="6"/>
        <v>5.1210076370537871E-2</v>
      </c>
      <c r="F252" s="33" t="s">
        <v>0</v>
      </c>
    </row>
    <row r="253" spans="1:6" x14ac:dyDescent="0.3">
      <c r="A253" s="30">
        <v>41518</v>
      </c>
      <c r="B253" s="31">
        <v>0.27</v>
      </c>
      <c r="C253" s="33">
        <f t="shared" si="7"/>
        <v>0.17899738801402224</v>
      </c>
      <c r="D253" s="33">
        <f>$E$2*(C253-C252)+(1-$E$2)*D252</f>
        <v>-1.0233316535248581E-2</v>
      </c>
      <c r="E253" s="33">
        <f t="shared" si="6"/>
        <v>0.17899738801402224</v>
      </c>
      <c r="F253" s="33" t="s">
        <v>0</v>
      </c>
    </row>
    <row r="254" spans="1:6" x14ac:dyDescent="0.3">
      <c r="A254" s="29">
        <v>41548</v>
      </c>
      <c r="B254" s="32">
        <v>0.61</v>
      </c>
      <c r="C254" s="34">
        <f t="shared" si="7"/>
        <v>0.47762922144363207</v>
      </c>
      <c r="D254" s="34">
        <f>$E$2*(C254-C253)+(1-$E$2)*D253</f>
        <v>9.7869485952451873E-2</v>
      </c>
      <c r="E254" s="34">
        <f t="shared" si="6"/>
        <v>0.47762922144363207</v>
      </c>
      <c r="F254" s="33" t="s">
        <v>0</v>
      </c>
    </row>
    <row r="255" spans="1:6" x14ac:dyDescent="0.3">
      <c r="A255" s="30">
        <v>41579</v>
      </c>
      <c r="B255" s="31">
        <v>0.54</v>
      </c>
      <c r="C255" s="33">
        <f t="shared" si="7"/>
        <v>0.55064961221882525</v>
      </c>
      <c r="D255" s="33">
        <f>$E$2*(C255-C254)+(1-$E$2)*D254</f>
        <v>8.917230264041133E-2</v>
      </c>
      <c r="E255" s="33">
        <f t="shared" si="6"/>
        <v>0.55064961221882525</v>
      </c>
      <c r="F255" s="33" t="s">
        <v>0</v>
      </c>
    </row>
    <row r="256" spans="1:6" x14ac:dyDescent="0.3">
      <c r="A256" s="29">
        <v>41609</v>
      </c>
      <c r="B256" s="32">
        <v>0.72</v>
      </c>
      <c r="C256" s="34">
        <f t="shared" si="7"/>
        <v>0.69594657445777097</v>
      </c>
      <c r="D256" s="34">
        <f>$E$2*(C256-C255)+(1-$E$2)*D255</f>
        <v>0.10881593349989838</v>
      </c>
      <c r="E256" s="34">
        <f t="shared" si="6"/>
        <v>0.69594657445777097</v>
      </c>
      <c r="F256" s="33" t="s">
        <v>0</v>
      </c>
    </row>
    <row r="257" spans="1:6" x14ac:dyDescent="0.3">
      <c r="A257" s="30">
        <v>41640</v>
      </c>
      <c r="B257" s="31">
        <v>0.63</v>
      </c>
      <c r="C257" s="33">
        <f t="shared" si="7"/>
        <v>0.68242875238730072</v>
      </c>
      <c r="D257" s="33">
        <f>$E$2*(C257-C256)+(1-$E$2)*D256</f>
        <v>6.5999119050269353E-2</v>
      </c>
      <c r="E257" s="33">
        <f t="shared" si="6"/>
        <v>0.68242875238730072</v>
      </c>
      <c r="F257" s="33" t="s">
        <v>0</v>
      </c>
    </row>
    <row r="258" spans="1:6" x14ac:dyDescent="0.3">
      <c r="A258" s="29">
        <v>41671</v>
      </c>
      <c r="B258" s="32">
        <v>0.64</v>
      </c>
      <c r="C258" s="34">
        <f t="shared" si="7"/>
        <v>0.67252836143127104</v>
      </c>
      <c r="D258" s="34">
        <f>$E$2*(C258-C257)+(1-$E$2)*D257</f>
        <v>3.9434290548064695E-2</v>
      </c>
      <c r="E258" s="34">
        <f t="shared" si="6"/>
        <v>0.67252836143127104</v>
      </c>
      <c r="F258" s="33" t="s">
        <v>0</v>
      </c>
    </row>
    <row r="259" spans="1:6" x14ac:dyDescent="0.3">
      <c r="A259" s="30">
        <v>41699</v>
      </c>
      <c r="B259" s="31">
        <v>0.82</v>
      </c>
      <c r="C259" s="33">
        <f t="shared" si="7"/>
        <v>0.78758879559380068</v>
      </c>
      <c r="D259" s="33">
        <f>$E$2*(C259-C258)+(1-$E$2)*D258</f>
        <v>6.5903440813127434E-2</v>
      </c>
      <c r="E259" s="33">
        <f t="shared" si="6"/>
        <v>0.78758879559380068</v>
      </c>
      <c r="F259" s="33" t="s">
        <v>0</v>
      </c>
    </row>
    <row r="260" spans="1:6" x14ac:dyDescent="0.3">
      <c r="A260" s="29">
        <v>41730</v>
      </c>
      <c r="B260" s="32">
        <v>0.78</v>
      </c>
      <c r="C260" s="34">
        <f t="shared" si="7"/>
        <v>0.8020476709220784</v>
      </c>
      <c r="D260" s="34">
        <f>$E$2*(C260-C259)+(1-$E$2)*D259</f>
        <v>4.7897842893430034E-2</v>
      </c>
      <c r="E260" s="34">
        <f t="shared" si="6"/>
        <v>0.8020476709220784</v>
      </c>
      <c r="F260" s="33" t="s">
        <v>0</v>
      </c>
    </row>
    <row r="261" spans="1:6" x14ac:dyDescent="0.3">
      <c r="A261" s="30">
        <v>41760</v>
      </c>
      <c r="B261" s="31">
        <v>0.6</v>
      </c>
      <c r="C261" s="33">
        <f t="shared" si="7"/>
        <v>0.67498365414465256</v>
      </c>
      <c r="D261" s="33">
        <f>$E$2*(C261-C260)+(1-$E$2)*D260</f>
        <v>-1.3338807991369522E-2</v>
      </c>
      <c r="E261" s="33">
        <f t="shared" si="6"/>
        <v>0.67498365414465256</v>
      </c>
      <c r="F261" s="33" t="s">
        <v>0</v>
      </c>
    </row>
    <row r="262" spans="1:6" x14ac:dyDescent="0.3">
      <c r="A262" s="29">
        <v>41791</v>
      </c>
      <c r="B262" s="32">
        <v>0.26</v>
      </c>
      <c r="C262" s="34">
        <f t="shared" si="7"/>
        <v>0.38049345384598493</v>
      </c>
      <c r="D262" s="34">
        <f>$E$2*(C262-C261)+(1-$E$2)*D261</f>
        <v>-0.11174179529892385</v>
      </c>
      <c r="E262" s="34">
        <f t="shared" ref="E262:E274" si="8">C262</f>
        <v>0.38049345384598493</v>
      </c>
      <c r="F262" s="33" t="s">
        <v>0</v>
      </c>
    </row>
    <row r="263" spans="1:6" x14ac:dyDescent="0.3">
      <c r="A263" s="30">
        <v>41821</v>
      </c>
      <c r="B263" s="31">
        <v>0.13</v>
      </c>
      <c r="C263" s="33">
        <f t="shared" si="7"/>
        <v>0.17162549756411832</v>
      </c>
      <c r="D263" s="33">
        <f>$E$2*(C263-C262)+(1-$E$2)*D262</f>
        <v>-0.14573595164295383</v>
      </c>
      <c r="E263" s="33">
        <f t="shared" si="8"/>
        <v>0.17162549756411832</v>
      </c>
      <c r="F263" s="33" t="s">
        <v>0</v>
      </c>
    </row>
    <row r="264" spans="1:6" x14ac:dyDescent="0.3">
      <c r="A264" s="29">
        <v>41852</v>
      </c>
      <c r="B264" s="32">
        <v>0.18</v>
      </c>
      <c r="C264" s="34">
        <f t="shared" si="7"/>
        <v>0.13376686377634936</v>
      </c>
      <c r="D264" s="34">
        <f>$E$2*(C264-C263)+(1-$E$2)*D263</f>
        <v>-0.10797889039363913</v>
      </c>
      <c r="E264" s="34">
        <f t="shared" si="8"/>
        <v>0.13376686377634936</v>
      </c>
      <c r="F264" s="33" t="s">
        <v>0</v>
      </c>
    </row>
    <row r="265" spans="1:6" x14ac:dyDescent="0.3">
      <c r="A265" s="30">
        <v>41883</v>
      </c>
      <c r="B265" s="31">
        <v>0.49</v>
      </c>
      <c r="C265" s="33">
        <f t="shared" si="7"/>
        <v>0.35073639201481305</v>
      </c>
      <c r="D265" s="33">
        <f>$E$2*(C265-C264)+(1-$E$2)*D264</f>
        <v>5.7530561275968561E-3</v>
      </c>
      <c r="E265" s="33">
        <f t="shared" si="8"/>
        <v>0.35073639201481305</v>
      </c>
      <c r="F265" s="33" t="s">
        <v>0</v>
      </c>
    </row>
    <row r="266" spans="1:6" x14ac:dyDescent="0.3">
      <c r="A266" s="29">
        <v>41913</v>
      </c>
      <c r="B266" s="32">
        <v>0.38</v>
      </c>
      <c r="C266" s="34">
        <f t="shared" ref="C266:C274" si="9">$E$1*B266+(1-$E$1)*(C265+D265)</f>
        <v>0.37294683444272292</v>
      </c>
      <c r="D266" s="34">
        <f>$E$2*(C266-C265)+(1-$E$2)*D265</f>
        <v>1.151314133270641E-2</v>
      </c>
      <c r="E266" s="34">
        <f t="shared" si="8"/>
        <v>0.37294683444272292</v>
      </c>
      <c r="F266" s="33" t="s">
        <v>0</v>
      </c>
    </row>
    <row r="267" spans="1:6" x14ac:dyDescent="0.3">
      <c r="A267" s="30">
        <v>41944</v>
      </c>
      <c r="B267" s="31">
        <v>0.53</v>
      </c>
      <c r="C267" s="33">
        <f t="shared" si="9"/>
        <v>0.48633799273262879</v>
      </c>
      <c r="D267" s="33">
        <f>$E$2*(C267-C266)+(1-$E$2)*D266</f>
        <v>4.7170447267726213E-2</v>
      </c>
      <c r="E267" s="33">
        <f t="shared" si="8"/>
        <v>0.48633799273262879</v>
      </c>
      <c r="F267" s="33" t="s">
        <v>0</v>
      </c>
    </row>
    <row r="268" spans="1:6" x14ac:dyDescent="0.3">
      <c r="A268" s="29">
        <v>41974</v>
      </c>
      <c r="B268" s="32">
        <v>0.62</v>
      </c>
      <c r="C268" s="34">
        <f t="shared" si="9"/>
        <v>0.59405253200010655</v>
      </c>
      <c r="D268" s="34">
        <f>$E$2*(C268-C267)+(1-$E$2)*D267</f>
        <v>6.836087946763926E-2</v>
      </c>
      <c r="E268" s="34">
        <f t="shared" si="8"/>
        <v>0.59405253200010655</v>
      </c>
      <c r="F268" s="33" t="s">
        <v>0</v>
      </c>
    </row>
    <row r="269" spans="1:6" x14ac:dyDescent="0.3">
      <c r="A269" s="30">
        <v>42005</v>
      </c>
      <c r="B269" s="31">
        <v>1.48</v>
      </c>
      <c r="C269" s="33">
        <f t="shared" si="9"/>
        <v>1.2347240234403238</v>
      </c>
      <c r="D269" s="33">
        <f>$E$2*(C269-C268)+(1-$E$2)*D268</f>
        <v>0.26866959365804155</v>
      </c>
      <c r="E269" s="33">
        <f t="shared" si="8"/>
        <v>1.2347240234403238</v>
      </c>
      <c r="F269" s="33" t="s">
        <v>0</v>
      </c>
    </row>
    <row r="270" spans="1:6" x14ac:dyDescent="0.3">
      <c r="A270" s="29">
        <v>42036</v>
      </c>
      <c r="B270" s="32">
        <v>1.1599999999999999</v>
      </c>
      <c r="C270" s="34">
        <f t="shared" si="9"/>
        <v>1.2630180851295096</v>
      </c>
      <c r="D270" s="34">
        <f>$E$2*(C270-C269)+(1-$E$2)*D269</f>
        <v>0.18453815746894203</v>
      </c>
      <c r="E270" s="34">
        <f t="shared" si="8"/>
        <v>1.2630180851295096</v>
      </c>
      <c r="F270" s="33" t="s">
        <v>0</v>
      </c>
    </row>
    <row r="271" spans="1:6" x14ac:dyDescent="0.3">
      <c r="A271" s="30">
        <v>42064</v>
      </c>
      <c r="B271" s="31">
        <v>1.51</v>
      </c>
      <c r="C271" s="33">
        <f t="shared" si="9"/>
        <v>1.4912668727795355</v>
      </c>
      <c r="D271" s="33">
        <f>$E$2*(C271-C270)+(1-$E$2)*D270</f>
        <v>0.19983687803232136</v>
      </c>
      <c r="E271" s="33">
        <f t="shared" si="8"/>
        <v>1.4912668727795355</v>
      </c>
      <c r="F271" s="33" t="s">
        <v>0</v>
      </c>
    </row>
    <row r="272" spans="1:6" x14ac:dyDescent="0.3">
      <c r="A272" s="29">
        <v>42095</v>
      </c>
      <c r="B272" s="32">
        <v>0.71</v>
      </c>
      <c r="C272" s="34">
        <f t="shared" si="9"/>
        <v>1.0043311252435572</v>
      </c>
      <c r="D272" s="34">
        <f>$E$2*(C272-C271)+(1-$E$2)*D271</f>
        <v>-4.053354091658351E-2</v>
      </c>
      <c r="E272" s="34">
        <f t="shared" si="8"/>
        <v>1.0043311252435572</v>
      </c>
      <c r="F272" s="33" t="s">
        <v>0</v>
      </c>
    </row>
    <row r="273" spans="1:6" x14ac:dyDescent="0.3">
      <c r="A273" s="30">
        <v>42125</v>
      </c>
      <c r="B273" s="31">
        <v>0.74</v>
      </c>
      <c r="C273" s="33">
        <f t="shared" si="9"/>
        <v>0.80713927529809215</v>
      </c>
      <c r="D273" s="33">
        <f>$E$2*(C273-C272)+(1-$E$2)*D272</f>
        <v>-9.5363949076692045E-2</v>
      </c>
      <c r="E273" s="33">
        <f t="shared" si="8"/>
        <v>0.80713927529809215</v>
      </c>
      <c r="F273" s="33" t="s">
        <v>0</v>
      </c>
    </row>
    <row r="274" spans="1:6" x14ac:dyDescent="0.3">
      <c r="A274" s="29">
        <v>42156</v>
      </c>
      <c r="B274" s="32">
        <v>0.63</v>
      </c>
      <c r="C274" s="34">
        <f t="shared" si="9"/>
        <v>0.65453259786642004</v>
      </c>
      <c r="D274" s="34">
        <f>$E$2*(C274-C273)+(1-$E$2)*D273</f>
        <v>-0.11539890400093507</v>
      </c>
      <c r="E274" s="34">
        <f>F274</f>
        <v>0.71177532622140016</v>
      </c>
      <c r="F274" s="38">
        <f>C273+1*D273</f>
        <v>0.71177532622140016</v>
      </c>
    </row>
  </sheetData>
  <mergeCells count="1">
    <mergeCell ref="C3:E3"/>
  </mergeCell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Gráficos</vt:lpstr>
      </vt:variant>
      <vt:variant>
        <vt:i4>5</vt:i4>
      </vt:variant>
    </vt:vector>
  </HeadingPairs>
  <TitlesOfParts>
    <vt:vector size="10" baseType="lpstr">
      <vt:lpstr>Est. Média Móvel</vt:lpstr>
      <vt:lpstr>Est. Suav. Exp.</vt:lpstr>
      <vt:lpstr>Suav. Exp. Holt</vt:lpstr>
      <vt:lpstr>SerieSazonal</vt:lpstr>
      <vt:lpstr>IPCA</vt:lpstr>
      <vt:lpstr>Gráf. MM</vt:lpstr>
      <vt:lpstr>Graf. SE</vt:lpstr>
      <vt:lpstr>Graf. Holt</vt:lpstr>
      <vt:lpstr>Gráf. Sazonal</vt:lpstr>
      <vt:lpstr>Graf. IPCA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Euler Alencar</dc:creator>
  <cp:lastModifiedBy>Euler Alencar</cp:lastModifiedBy>
  <dcterms:created xsi:type="dcterms:W3CDTF">2015-06-10T03:35:54Z</dcterms:created>
  <dcterms:modified xsi:type="dcterms:W3CDTF">2015-06-20T13:46:34Z</dcterms:modified>
</cp:coreProperties>
</file>