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wxc04\Dropbox\석사연구\건강보험공단DB_연구자료\건강검진DB\2024-연구 수정 자료\Code_관련 자료\"/>
    </mc:Choice>
  </mc:AlternateContent>
  <xr:revisionPtr revIDLastSave="0" documentId="13_ncr:1_{264D08BF-3553-4251-B9B7-1AAA47D18D7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음주 습관" sheetId="1" r:id="rId1"/>
    <sheet name="EXERCISE frequency" sheetId="2" r:id="rId2"/>
    <sheet name="Exercise duration" sheetId="3" r:id="rId3"/>
    <sheet name="smoking" sheetId="8" r:id="rId4"/>
    <sheet name="Soda frequency" sheetId="4" r:id="rId5"/>
    <sheet name="Snack Frequency" sheetId="5" r:id="rId6"/>
    <sheet name="Family history" sheetId="6" r:id="rId7"/>
    <sheet name="past medical histor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C13" i="1"/>
  <c r="C7" i="1"/>
  <c r="E27" i="3" l="1"/>
  <c r="D14" i="8"/>
  <c r="D13" i="8"/>
  <c r="D12" i="8"/>
  <c r="D10" i="8"/>
  <c r="D9" i="8"/>
  <c r="C28" i="2"/>
  <c r="C27" i="2"/>
  <c r="C26" i="2"/>
  <c r="C25" i="2"/>
  <c r="C24" i="2"/>
  <c r="C23" i="2"/>
  <c r="C17" i="2"/>
  <c r="C16" i="2"/>
  <c r="C15" i="2"/>
  <c r="C14" i="2"/>
  <c r="C13" i="2"/>
  <c r="C12" i="2"/>
  <c r="C7" i="2"/>
  <c r="C6" i="2"/>
  <c r="C5" i="2"/>
  <c r="C6" i="1"/>
  <c r="C18" i="1"/>
  <c r="C17" i="1"/>
  <c r="C16" i="1"/>
  <c r="C15" i="1"/>
  <c r="C14" i="1"/>
  <c r="C8" i="1"/>
</calcChain>
</file>

<file path=xl/sharedStrings.xml><?xml version="1.0" encoding="utf-8"?>
<sst xmlns="http://schemas.openxmlformats.org/spreadsheetml/2006/main" count="185" uniqueCount="117">
  <si>
    <t>2002~2008</t>
  </si>
  <si>
    <t>2009~2017</t>
  </si>
  <si>
    <t>2018~2019</t>
  </si>
  <si>
    <t>FREQUENCY divide by 30.5</t>
  </si>
  <si>
    <t>FREQUENCY divide by 365</t>
  </si>
  <si>
    <t>FREQUENCY divided by 7</t>
  </si>
  <si>
    <t>Exercise frequency regardless of intensity and type of exercise</t>
  </si>
  <si>
    <t>Exercise duration</t>
  </si>
  <si>
    <t xml:space="preserve">2002~2008 </t>
  </si>
  <si>
    <t>none</t>
  </si>
  <si>
    <t>Exercise duration recommendation</t>
  </si>
  <si>
    <t xml:space="preserve">(sum of vigorous and moderate intensity and walk exercise frequency) divided By 3 </t>
  </si>
  <si>
    <t xml:space="preserve">(sum of vigorous, moderate intensity, and resistance exercise frequency) divided By 3  </t>
  </si>
  <si>
    <t>Get at least 150 minutes of moderate aerobic activity or 75 minutes of vigorous aerobic activity a week</t>
  </si>
  <si>
    <t>first observed duration carried backward</t>
  </si>
  <si>
    <t>mets</t>
  </si>
  <si>
    <t>https://www.omnicalculator.com/sports/met-minutes-per-week#:~:text=over%206%20MET.-,What%20is%20an%20MET%20minute%3F,the%20MET%20intensity%20as%20well!</t>
  </si>
  <si>
    <t>3.8 mets</t>
  </si>
  <si>
    <t>average</t>
  </si>
  <si>
    <t>source/reference</t>
  </si>
  <si>
    <t>type or walk</t>
  </si>
  <si>
    <t>6 mets</t>
  </si>
  <si>
    <t>met minutes</t>
  </si>
  <si>
    <t>mets*minutes</t>
  </si>
  <si>
    <t>total met minutes per week</t>
  </si>
  <si>
    <t>met minutes per week</t>
  </si>
  <si>
    <t>Weekly met minutes calculation example</t>
  </si>
  <si>
    <t>weekly met minutes</t>
  </si>
  <si>
    <t>Vigorous acitivity</t>
  </si>
  <si>
    <t>minutes calculation</t>
  </si>
  <si>
    <t>Moderate intensity excercise</t>
  </si>
  <si>
    <t xml:space="preserve">(3mets*150min) </t>
  </si>
  <si>
    <t xml:space="preserve"> (6mets*75min) </t>
  </si>
  <si>
    <t>450 met minutes moderate acitivity</t>
  </si>
  <si>
    <t>450 met minutes vigorus activity</t>
  </si>
  <si>
    <t>3 mets</t>
  </si>
  <si>
    <r>
      <t xml:space="preserve">every day vigorous exercise </t>
    </r>
    <r>
      <rPr>
        <sz val="12"/>
        <color rgb="FFFF0000"/>
        <rFont val="Arial"/>
        <family val="2"/>
      </rPr>
      <t>more than 20min</t>
    </r>
  </si>
  <si>
    <r>
      <t>every day moderate exercise</t>
    </r>
    <r>
      <rPr>
        <sz val="12"/>
        <color rgb="FFFF0000"/>
        <rFont val="Arial"/>
        <family val="2"/>
      </rPr>
      <t xml:space="preserve"> more than 30min</t>
    </r>
  </si>
  <si>
    <r>
      <t xml:space="preserve">every day walk </t>
    </r>
    <r>
      <rPr>
        <sz val="12"/>
        <color rgb="FFFF0000"/>
        <rFont val="Arial"/>
        <family val="2"/>
      </rPr>
      <t>more than 30min</t>
    </r>
  </si>
  <si>
    <t>missing</t>
  </si>
  <si>
    <t>daily frequency</t>
  </si>
  <si>
    <t>no</t>
  </si>
  <si>
    <t xml:space="preserve">heart disease </t>
  </si>
  <si>
    <t>DM</t>
  </si>
  <si>
    <t>Cancer or else</t>
  </si>
  <si>
    <t>if cancer positive family history positive in 2002~2008, always family history of cancer positive</t>
  </si>
  <si>
    <t>once answered heart disease family hx yes, then  always family history+</t>
  </si>
  <si>
    <t xml:space="preserve">2009~2019 possible  cancer family history might be made but may not be so accurate </t>
  </si>
  <si>
    <t xml:space="preserve">2009~2019 </t>
  </si>
  <si>
    <t>possible cancer family history can include cancer, so 2002~2008 cancer family history can be used to make possible cancer family history in 2002~2019</t>
  </si>
  <si>
    <t>smoking</t>
  </si>
  <si>
    <t>current smoker</t>
  </si>
  <si>
    <t>never smoker</t>
  </si>
  <si>
    <t>smoking duration</t>
  </si>
  <si>
    <t>years</t>
  </si>
  <si>
    <t>Pack years</t>
  </si>
  <si>
    <t>number of cigarettes/20</t>
  </si>
  <si>
    <t>current smoking duration</t>
  </si>
  <si>
    <t xml:space="preserve">for current smoker </t>
  </si>
  <si>
    <t>past smoking duration</t>
  </si>
  <si>
    <t xml:space="preserve">for past smoker </t>
  </si>
  <si>
    <t>frquent</t>
  </si>
  <si>
    <t>score</t>
  </si>
  <si>
    <t>How frequently do you eat snack?</t>
  </si>
  <si>
    <t>frquently</t>
  </si>
  <si>
    <t>do you eat snack  at all?</t>
  </si>
  <si>
    <t>From 2009  cancer or else question is useless</t>
  </si>
  <si>
    <t>unusuable</t>
  </si>
  <si>
    <t>We have other source(insurance diagnosis) that can be used</t>
  </si>
  <si>
    <t>"heart disease" past medical history is too broad and unsuable</t>
  </si>
  <si>
    <t xml:space="preserve">we can use myocardial infarction/angina </t>
  </si>
  <si>
    <t>ETOH (음주습관)</t>
  </si>
  <si>
    <t>per day</t>
  </si>
  <si>
    <t>Vigorous acitivity (7-2-1, 7-2-2)</t>
  </si>
  <si>
    <t>Moderate intensity exercise (8-2-1, 8-2-2)</t>
  </si>
  <si>
    <t>METS * minites * (weekly days)</t>
  </si>
  <si>
    <t>(참고)</t>
  </si>
  <si>
    <t>Brisk walk (사용하지 않음)</t>
  </si>
  <si>
    <t>흡연의 누적 damage를 계산하기 위해 사용</t>
  </si>
  <si>
    <t>변수를 간단히 쓰면 smoking으로 binary로 사용가능, pack year까지 쓰면 best인데, current smoker에 대하여만 pack year를 구할 수 있다는 점이 risky함.</t>
  </si>
  <si>
    <t>2002-2008</t>
  </si>
  <si>
    <t>2009-</t>
  </si>
  <si>
    <t xml:space="preserve">last value carried forward </t>
  </si>
  <si>
    <t xml:space="preserve"> 가족력은 검진데이터에서만 알 수 있음.</t>
  </si>
  <si>
    <t>개인 과거병력은 개인의 청구, 명세서에서 접근 가능</t>
  </si>
  <si>
    <t>검진 개인 과거력 문진에서 암은 쓰지 않기로</t>
  </si>
  <si>
    <t>검진코드 심장병은 쓰지 않기로 (범위가 너무 넓음)</t>
  </si>
  <si>
    <t>2018~2019</t>
    <phoneticPr fontId="4" type="noConversion"/>
  </si>
  <si>
    <r>
      <t>6mets*</t>
    </r>
    <r>
      <rPr>
        <sz val="12"/>
        <color rgb="FFFF0000"/>
        <rFont val="Arial"/>
        <family val="2"/>
      </rPr>
      <t>20min</t>
    </r>
    <r>
      <rPr>
        <sz val="12"/>
        <color theme="1"/>
        <rFont val="Arial"/>
        <family val="2"/>
      </rPr>
      <t>*2</t>
    </r>
    <phoneticPr fontId="4" type="noConversion"/>
  </si>
  <si>
    <r>
      <t>3 mets*</t>
    </r>
    <r>
      <rPr>
        <sz val="12"/>
        <color rgb="FFFF0000"/>
        <rFont val="Arial"/>
        <family val="2"/>
      </rPr>
      <t>30min</t>
    </r>
    <r>
      <rPr>
        <sz val="12"/>
        <color theme="1"/>
        <rFont val="Arial"/>
        <family val="2"/>
      </rPr>
      <t>*3</t>
    </r>
    <phoneticPr fontId="4" type="noConversion"/>
  </si>
  <si>
    <r>
      <t>3mets*</t>
    </r>
    <r>
      <rPr>
        <sz val="12"/>
        <color rgb="FFFF0000"/>
        <rFont val="Arial"/>
        <family val="2"/>
      </rPr>
      <t>30min</t>
    </r>
    <r>
      <rPr>
        <sz val="12"/>
        <color theme="1"/>
        <rFont val="Arial"/>
        <family val="2"/>
      </rPr>
      <t>*4</t>
    </r>
    <phoneticPr fontId="4" type="noConversion"/>
  </si>
  <si>
    <t>사용 x</t>
    <phoneticPr fontId="4" type="noConversion"/>
  </si>
  <si>
    <t>협심증, 뇌졸중, 고혈압, 당뇨는 쓸 수 있음.</t>
    <phoneticPr fontId="4" type="noConversion"/>
  </si>
  <si>
    <t>daily frequency</t>
    <phoneticPr fontId="4" type="noConversion"/>
  </si>
  <si>
    <t>Smoking</t>
    <phoneticPr fontId="4" type="noConversion"/>
  </si>
  <si>
    <t>daily amount (1pack=20 cigarettes)
current smokers only</t>
    <phoneticPr fontId="4" type="noConversion"/>
  </si>
  <si>
    <t>pack * duration(years)</t>
    <phoneticPr fontId="4" type="noConversion"/>
  </si>
  <si>
    <t>Pack years (갑년)
current smokers only</t>
    <phoneticPr fontId="4" type="noConversion"/>
  </si>
  <si>
    <t>value</t>
    <phoneticPr fontId="4" type="noConversion"/>
  </si>
  <si>
    <t>label</t>
    <phoneticPr fontId="4" type="noConversion"/>
  </si>
  <si>
    <t>비고</t>
    <phoneticPr fontId="4" type="noConversion"/>
  </si>
  <si>
    <t>(단위) years</t>
    <phoneticPr fontId="4" type="noConversion"/>
  </si>
  <si>
    <t>pack * years</t>
    <phoneticPr fontId="4" type="noConversion"/>
  </si>
  <si>
    <t>ex-smoker</t>
    <phoneticPr fontId="4" type="noConversion"/>
  </si>
  <si>
    <t>current daily amount 
(1pack=20 cigarettes)</t>
    <phoneticPr fontId="4" type="noConversion"/>
  </si>
  <si>
    <t xml:space="preserve">for only current smoker </t>
    <phoneticPr fontId="4" type="noConversion"/>
  </si>
  <si>
    <t>past daily amount 
(1pack=20 cigarettes)</t>
    <phoneticPr fontId="4" type="noConversion"/>
  </si>
  <si>
    <t>2014 이후</t>
    <phoneticPr fontId="4" type="noConversion"/>
  </si>
  <si>
    <t>raw value</t>
    <phoneticPr fontId="4" type="noConversion"/>
  </si>
  <si>
    <t>변환(daily frequency)</t>
    <phoneticPr fontId="4" type="noConversion"/>
  </si>
  <si>
    <t>* 2014년 이전: backward imputation</t>
    <phoneticPr fontId="4" type="noConversion"/>
  </si>
  <si>
    <t>* 질의문에 따라 코딩이 다를 듯</t>
    <phoneticPr fontId="4" type="noConversion"/>
  </si>
  <si>
    <t>병명</t>
    <phoneticPr fontId="4" type="noConversion"/>
  </si>
  <si>
    <t>imputation logic : once positive, always positive.</t>
    <phoneticPr fontId="4" type="noConversion"/>
  </si>
  <si>
    <t>2002~2008</t>
    <phoneticPr fontId="4" type="noConversion"/>
  </si>
  <si>
    <t>ex-smoker</t>
    <phoneticPr fontId="4" type="noConversion"/>
  </si>
  <si>
    <t>forward-imputation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</si>
</sst>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2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5" fillId="4" borderId="2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8" xfId="0" applyFont="1" applyFill="1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0" borderId="9" xfId="0" applyBorder="1" applyAlignment="1">
      <alignment horizontal="center" vertical="center"/>
    </xf>
    <xf numFmtId="0" fontId="6" fillId="0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mnicalculator.com/sports/met-minutes-per-wee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5"/>
  <sheetViews>
    <sheetView showGridLines="0" zoomScale="75" zoomScaleNormal="75" workbookViewId="0">
      <selection activeCell="H9" sqref="H9"/>
    </sheetView>
  </sheetViews>
  <sheetFormatPr defaultColWidth="8.796875" defaultRowHeight="17.399999999999999" x14ac:dyDescent="0.4"/>
  <cols>
    <col min="1" max="1" width="2.3984375" customWidth="1"/>
    <col min="2" max="2" width="20.19921875" customWidth="1"/>
    <col min="3" max="3" width="24.69921875" bestFit="1" customWidth="1"/>
  </cols>
  <sheetData>
    <row r="1" spans="2:3" ht="8.4" customHeight="1" x14ac:dyDescent="0.4"/>
    <row r="2" spans="2:3" x14ac:dyDescent="0.4">
      <c r="B2" s="18" t="s">
        <v>71</v>
      </c>
      <c r="C2" s="18"/>
    </row>
    <row r="3" spans="2:3" x14ac:dyDescent="0.4">
      <c r="C3" s="16"/>
    </row>
    <row r="4" spans="2:3" ht="18" thickBot="1" x14ac:dyDescent="0.45">
      <c r="B4" s="10" t="s">
        <v>0</v>
      </c>
      <c r="C4" s="10" t="s">
        <v>40</v>
      </c>
    </row>
    <row r="5" spans="2:3" ht="18" thickTop="1" x14ac:dyDescent="0.4">
      <c r="B5" s="9">
        <v>1</v>
      </c>
      <c r="C5" s="9">
        <v>0</v>
      </c>
    </row>
    <row r="6" spans="2:3" x14ac:dyDescent="0.4">
      <c r="B6" s="6">
        <v>2</v>
      </c>
      <c r="C6" s="6">
        <f>2.5/30.5</f>
        <v>8.1967213114754092E-2</v>
      </c>
    </row>
    <row r="7" spans="2:3" x14ac:dyDescent="0.4">
      <c r="B7" s="6">
        <v>3</v>
      </c>
      <c r="C7" s="6">
        <f>1.5/7</f>
        <v>0.21428571428571427</v>
      </c>
    </row>
    <row r="8" spans="2:3" x14ac:dyDescent="0.4">
      <c r="B8" s="6">
        <v>4</v>
      </c>
      <c r="C8" s="6">
        <f>3.5/7</f>
        <v>0.5</v>
      </c>
    </row>
    <row r="9" spans="2:3" x14ac:dyDescent="0.4">
      <c r="B9" s="6">
        <v>5</v>
      </c>
      <c r="C9" s="6">
        <v>1</v>
      </c>
    </row>
    <row r="11" spans="2:3" ht="18" thickBot="1" x14ac:dyDescent="0.45">
      <c r="B11" s="10" t="s">
        <v>1</v>
      </c>
      <c r="C11" s="10" t="s">
        <v>93</v>
      </c>
    </row>
    <row r="12" spans="2:3" ht="18" thickTop="1" x14ac:dyDescent="0.4">
      <c r="B12" s="9">
        <v>1</v>
      </c>
      <c r="C12" s="9">
        <v>0</v>
      </c>
    </row>
    <row r="13" spans="2:3" x14ac:dyDescent="0.4">
      <c r="B13" s="6">
        <v>2</v>
      </c>
      <c r="C13" s="6">
        <f>1/7</f>
        <v>0.14285714285714285</v>
      </c>
    </row>
    <row r="14" spans="2:3" x14ac:dyDescent="0.4">
      <c r="B14" s="6">
        <v>3</v>
      </c>
      <c r="C14" s="6">
        <f>2/7</f>
        <v>0.2857142857142857</v>
      </c>
    </row>
    <row r="15" spans="2:3" x14ac:dyDescent="0.4">
      <c r="B15" s="6">
        <v>4</v>
      </c>
      <c r="C15" s="6">
        <f>3/7</f>
        <v>0.42857142857142855</v>
      </c>
    </row>
    <row r="16" spans="2:3" x14ac:dyDescent="0.4">
      <c r="B16" s="6">
        <v>5</v>
      </c>
      <c r="C16" s="6">
        <f>4/7</f>
        <v>0.5714285714285714</v>
      </c>
    </row>
    <row r="17" spans="2:3" x14ac:dyDescent="0.4">
      <c r="B17" s="6">
        <v>6</v>
      </c>
      <c r="C17" s="6">
        <f>5/7</f>
        <v>0.7142857142857143</v>
      </c>
    </row>
    <row r="18" spans="2:3" x14ac:dyDescent="0.4">
      <c r="B18" s="6">
        <v>7</v>
      </c>
      <c r="C18" s="6">
        <f>6/7</f>
        <v>0.8571428571428571</v>
      </c>
    </row>
    <row r="19" spans="2:3" x14ac:dyDescent="0.4">
      <c r="B19" s="6">
        <v>8</v>
      </c>
      <c r="C19" s="6">
        <v>1</v>
      </c>
    </row>
    <row r="21" spans="2:3" ht="18" thickBot="1" x14ac:dyDescent="0.45">
      <c r="B21" s="10" t="s">
        <v>2</v>
      </c>
      <c r="C21" s="10" t="s">
        <v>93</v>
      </c>
    </row>
    <row r="22" spans="2:3" ht="18" thickTop="1" x14ac:dyDescent="0.4">
      <c r="B22" s="9">
        <v>1</v>
      </c>
      <c r="C22" s="11" t="s">
        <v>5</v>
      </c>
    </row>
    <row r="23" spans="2:3" x14ac:dyDescent="0.4">
      <c r="B23" s="6">
        <v>2</v>
      </c>
      <c r="C23" s="7" t="s">
        <v>3</v>
      </c>
    </row>
    <row r="24" spans="2:3" x14ac:dyDescent="0.4">
      <c r="B24" s="6">
        <v>3</v>
      </c>
      <c r="C24" s="7" t="s">
        <v>4</v>
      </c>
    </row>
    <row r="25" spans="2:3" x14ac:dyDescent="0.4">
      <c r="B25" s="6">
        <v>4</v>
      </c>
      <c r="C25" s="7">
        <v>0</v>
      </c>
    </row>
  </sheetData>
  <mergeCells count="1">
    <mergeCell ref="B2:C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0"/>
  <sheetViews>
    <sheetView showGridLines="0" zoomScale="75" zoomScaleNormal="75" workbookViewId="0">
      <selection activeCell="L18" sqref="L18"/>
    </sheetView>
  </sheetViews>
  <sheetFormatPr defaultColWidth="8.796875" defaultRowHeight="17.399999999999999" x14ac:dyDescent="0.4"/>
  <cols>
    <col min="1" max="1" width="2.296875" customWidth="1"/>
    <col min="2" max="2" width="14" customWidth="1"/>
  </cols>
  <sheetData>
    <row r="1" spans="2:7" ht="7.2" customHeight="1" x14ac:dyDescent="0.4"/>
    <row r="2" spans="2:7" x14ac:dyDescent="0.4">
      <c r="B2" s="18" t="s">
        <v>6</v>
      </c>
      <c r="C2" s="18"/>
      <c r="D2" s="18"/>
      <c r="E2" s="18"/>
      <c r="F2" s="18"/>
      <c r="G2" s="18"/>
    </row>
    <row r="3" spans="2:7" ht="18" thickBot="1" x14ac:dyDescent="0.45">
      <c r="B3" s="10" t="s">
        <v>0</v>
      </c>
      <c r="C3" s="10" t="s">
        <v>72</v>
      </c>
    </row>
    <row r="4" spans="2:7" ht="18" thickTop="1" x14ac:dyDescent="0.4">
      <c r="B4" s="9">
        <v>1</v>
      </c>
      <c r="C4" s="9">
        <v>0</v>
      </c>
    </row>
    <row r="5" spans="2:7" x14ac:dyDescent="0.4">
      <c r="B5" s="6">
        <v>2</v>
      </c>
      <c r="C5" s="6">
        <f>1.5/7</f>
        <v>0.21428571428571427</v>
      </c>
    </row>
    <row r="6" spans="2:7" x14ac:dyDescent="0.4">
      <c r="B6" s="6">
        <v>3</v>
      </c>
      <c r="C6" s="6">
        <f>3.5/7</f>
        <v>0.5</v>
      </c>
    </row>
    <row r="7" spans="2:7" x14ac:dyDescent="0.4">
      <c r="B7" s="6">
        <v>4</v>
      </c>
      <c r="C7" s="6">
        <f>5.5/7</f>
        <v>0.7857142857142857</v>
      </c>
    </row>
    <row r="8" spans="2:7" x14ac:dyDescent="0.4">
      <c r="B8" s="6">
        <v>5</v>
      </c>
      <c r="C8" s="6">
        <v>1</v>
      </c>
    </row>
    <row r="10" spans="2:7" ht="18" thickBot="1" x14ac:dyDescent="0.45">
      <c r="B10" s="10" t="s">
        <v>1</v>
      </c>
      <c r="C10" s="10" t="s">
        <v>72</v>
      </c>
    </row>
    <row r="11" spans="2:7" ht="18" thickTop="1" x14ac:dyDescent="0.4">
      <c r="B11" s="9">
        <v>0</v>
      </c>
      <c r="C11" s="9">
        <v>0</v>
      </c>
    </row>
    <row r="12" spans="2:7" x14ac:dyDescent="0.4">
      <c r="B12" s="6">
        <v>1</v>
      </c>
      <c r="C12" s="6">
        <f>1/7</f>
        <v>0.14285714285714285</v>
      </c>
    </row>
    <row r="13" spans="2:7" x14ac:dyDescent="0.4">
      <c r="B13" s="6">
        <v>2</v>
      </c>
      <c r="C13" s="6">
        <f>2/7</f>
        <v>0.2857142857142857</v>
      </c>
    </row>
    <row r="14" spans="2:7" x14ac:dyDescent="0.4">
      <c r="B14" s="6">
        <v>3</v>
      </c>
      <c r="C14" s="6">
        <f>3/7</f>
        <v>0.42857142857142855</v>
      </c>
    </row>
    <row r="15" spans="2:7" x14ac:dyDescent="0.4">
      <c r="B15" s="6">
        <v>4</v>
      </c>
      <c r="C15" s="6">
        <f>4/7</f>
        <v>0.5714285714285714</v>
      </c>
    </row>
    <row r="16" spans="2:7" x14ac:dyDescent="0.4">
      <c r="B16" s="6">
        <v>5</v>
      </c>
      <c r="C16" s="6">
        <f>5/7</f>
        <v>0.7142857142857143</v>
      </c>
    </row>
    <row r="17" spans="2:3" x14ac:dyDescent="0.4">
      <c r="B17" s="6">
        <v>6</v>
      </c>
      <c r="C17" s="6">
        <f>6/7</f>
        <v>0.8571428571428571</v>
      </c>
    </row>
    <row r="18" spans="2:3" x14ac:dyDescent="0.4">
      <c r="B18" s="6">
        <v>7</v>
      </c>
      <c r="C18" s="6">
        <v>1</v>
      </c>
    </row>
    <row r="19" spans="2:3" x14ac:dyDescent="0.4">
      <c r="B19" t="s">
        <v>11</v>
      </c>
    </row>
    <row r="21" spans="2:3" ht="18" thickBot="1" x14ac:dyDescent="0.45">
      <c r="B21" s="10" t="s">
        <v>87</v>
      </c>
      <c r="C21" s="10" t="s">
        <v>72</v>
      </c>
    </row>
    <row r="22" spans="2:3" ht="18" thickTop="1" x14ac:dyDescent="0.4">
      <c r="B22" s="9">
        <v>0</v>
      </c>
      <c r="C22" s="9">
        <v>0</v>
      </c>
    </row>
    <row r="23" spans="2:3" x14ac:dyDescent="0.4">
      <c r="B23" s="6">
        <v>1</v>
      </c>
      <c r="C23" s="6">
        <f>1/7</f>
        <v>0.14285714285714285</v>
      </c>
    </row>
    <row r="24" spans="2:3" x14ac:dyDescent="0.4">
      <c r="B24" s="6">
        <v>2</v>
      </c>
      <c r="C24" s="6">
        <f>2/7</f>
        <v>0.2857142857142857</v>
      </c>
    </row>
    <row r="25" spans="2:3" x14ac:dyDescent="0.4">
      <c r="B25" s="6">
        <v>3</v>
      </c>
      <c r="C25" s="6">
        <f>3/7</f>
        <v>0.42857142857142855</v>
      </c>
    </row>
    <row r="26" spans="2:3" x14ac:dyDescent="0.4">
      <c r="B26" s="6">
        <v>4</v>
      </c>
      <c r="C26" s="6">
        <f>4/7</f>
        <v>0.5714285714285714</v>
      </c>
    </row>
    <row r="27" spans="2:3" x14ac:dyDescent="0.4">
      <c r="B27" s="6">
        <v>5</v>
      </c>
      <c r="C27" s="6">
        <f>5/7</f>
        <v>0.7142857142857143</v>
      </c>
    </row>
    <row r="28" spans="2:3" x14ac:dyDescent="0.4">
      <c r="B28" s="6">
        <v>6</v>
      </c>
      <c r="C28" s="6">
        <f>6/7</f>
        <v>0.8571428571428571</v>
      </c>
    </row>
    <row r="29" spans="2:3" x14ac:dyDescent="0.4">
      <c r="B29" s="6">
        <v>7</v>
      </c>
      <c r="C29" s="6">
        <v>1</v>
      </c>
    </row>
    <row r="30" spans="2:3" x14ac:dyDescent="0.4">
      <c r="B30" t="s">
        <v>12</v>
      </c>
    </row>
  </sheetData>
  <mergeCells count="1">
    <mergeCell ref="B2:G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6"/>
  <sheetViews>
    <sheetView tabSelected="1" zoomScale="75" zoomScaleNormal="75" workbookViewId="0">
      <selection activeCell="B5" sqref="B5"/>
    </sheetView>
  </sheetViews>
  <sheetFormatPr defaultColWidth="8.69921875" defaultRowHeight="15" x14ac:dyDescent="0.25"/>
  <cols>
    <col min="1" max="1" width="1.796875" style="1" customWidth="1"/>
    <col min="2" max="2" width="32.296875" style="1" customWidth="1"/>
    <col min="3" max="3" width="29.296875" style="1" customWidth="1"/>
    <col min="4" max="4" width="41.19921875" style="1" customWidth="1"/>
    <col min="5" max="5" width="26.296875" style="1" customWidth="1"/>
    <col min="6" max="16384" width="8.69921875" style="1"/>
  </cols>
  <sheetData>
    <row r="2" spans="2:5" ht="15.6" x14ac:dyDescent="0.3">
      <c r="B2" s="19" t="s">
        <v>7</v>
      </c>
      <c r="C2" s="19"/>
      <c r="D2" s="19"/>
    </row>
    <row r="3" spans="2:5" ht="15.6" x14ac:dyDescent="0.3">
      <c r="B3" s="34"/>
      <c r="C3" s="34"/>
      <c r="D3" s="34"/>
    </row>
    <row r="4" spans="2:5" x14ac:dyDescent="0.25">
      <c r="B4" s="1" t="s">
        <v>8</v>
      </c>
      <c r="D4" s="1" t="s">
        <v>116</v>
      </c>
      <c r="E4" s="1" t="s">
        <v>14</v>
      </c>
    </row>
    <row r="5" spans="2:5" x14ac:dyDescent="0.25">
      <c r="B5" s="1" t="s">
        <v>9</v>
      </c>
    </row>
    <row r="6" spans="2:5" x14ac:dyDescent="0.25">
      <c r="B6" s="1" t="s">
        <v>1</v>
      </c>
    </row>
    <row r="7" spans="2:5" x14ac:dyDescent="0.25">
      <c r="B7" s="1" t="s">
        <v>20</v>
      </c>
      <c r="C7" s="1" t="s">
        <v>15</v>
      </c>
      <c r="D7" s="1" t="s">
        <v>19</v>
      </c>
    </row>
    <row r="9" spans="2:5" ht="17.399999999999999" x14ac:dyDescent="0.4">
      <c r="B9" s="2" t="s">
        <v>77</v>
      </c>
      <c r="C9" s="2" t="s">
        <v>17</v>
      </c>
      <c r="D9" s="3" t="s">
        <v>16</v>
      </c>
    </row>
    <row r="10" spans="2:5" x14ac:dyDescent="0.25">
      <c r="B10" s="2" t="s">
        <v>30</v>
      </c>
      <c r="C10" s="2" t="s">
        <v>35</v>
      </c>
    </row>
    <row r="11" spans="2:5" x14ac:dyDescent="0.25">
      <c r="B11" s="2" t="s">
        <v>28</v>
      </c>
      <c r="C11" s="2" t="s">
        <v>21</v>
      </c>
    </row>
    <row r="12" spans="2:5" x14ac:dyDescent="0.25">
      <c r="B12" s="2" t="s">
        <v>22</v>
      </c>
      <c r="C12" s="2" t="s">
        <v>23</v>
      </c>
    </row>
    <row r="15" spans="2:5" x14ac:dyDescent="0.25">
      <c r="B15" s="1" t="s">
        <v>2</v>
      </c>
    </row>
    <row r="16" spans="2:5" x14ac:dyDescent="0.25">
      <c r="B16" s="2" t="s">
        <v>73</v>
      </c>
      <c r="C16" s="2" t="s">
        <v>21</v>
      </c>
      <c r="D16" s="1" t="s">
        <v>29</v>
      </c>
      <c r="E16" s="1" t="s">
        <v>22</v>
      </c>
    </row>
    <row r="17" spans="2:7" x14ac:dyDescent="0.25">
      <c r="B17" s="2" t="s">
        <v>74</v>
      </c>
      <c r="C17" s="2" t="s">
        <v>35</v>
      </c>
      <c r="D17" s="1" t="s">
        <v>29</v>
      </c>
      <c r="E17" s="1" t="s">
        <v>22</v>
      </c>
    </row>
    <row r="18" spans="2:7" x14ac:dyDescent="0.25">
      <c r="B18" s="2"/>
      <c r="C18" s="2"/>
    </row>
    <row r="23" spans="2:7" x14ac:dyDescent="0.25">
      <c r="B23" s="1" t="s">
        <v>26</v>
      </c>
      <c r="D23" s="1" t="s">
        <v>75</v>
      </c>
    </row>
    <row r="24" spans="2:7" x14ac:dyDescent="0.25">
      <c r="B24" s="1" t="s">
        <v>36</v>
      </c>
      <c r="D24" s="1" t="s">
        <v>88</v>
      </c>
      <c r="E24" s="1">
        <f>6*20*2</f>
        <v>240</v>
      </c>
    </row>
    <row r="25" spans="2:7" x14ac:dyDescent="0.25">
      <c r="B25" s="1" t="s">
        <v>37</v>
      </c>
      <c r="D25" s="1" t="s">
        <v>89</v>
      </c>
      <c r="E25" s="1">
        <f>3*30*3</f>
        <v>270</v>
      </c>
    </row>
    <row r="26" spans="2:7" x14ac:dyDescent="0.25">
      <c r="B26" s="1" t="s">
        <v>38</v>
      </c>
      <c r="D26" s="1" t="s">
        <v>90</v>
      </c>
      <c r="E26" s="1">
        <f>3*30*4</f>
        <v>360</v>
      </c>
    </row>
    <row r="27" spans="2:7" x14ac:dyDescent="0.25">
      <c r="D27" s="1" t="s">
        <v>24</v>
      </c>
      <c r="E27" s="1">
        <f>SUM(E24:E26)</f>
        <v>870</v>
      </c>
      <c r="F27" s="1" t="s">
        <v>25</v>
      </c>
    </row>
    <row r="32" spans="2:7" x14ac:dyDescent="0.25">
      <c r="B32" s="5" t="s">
        <v>76</v>
      </c>
      <c r="C32" s="5"/>
      <c r="D32" s="5"/>
      <c r="E32" s="5"/>
      <c r="F32" s="5"/>
      <c r="G32" s="5"/>
    </row>
    <row r="33" spans="2:7" x14ac:dyDescent="0.25">
      <c r="B33" s="5" t="s">
        <v>10</v>
      </c>
      <c r="C33" s="5"/>
      <c r="D33" s="5"/>
      <c r="E33" s="5"/>
      <c r="F33" s="5"/>
      <c r="G33" s="5"/>
    </row>
    <row r="34" spans="2:7" x14ac:dyDescent="0.25">
      <c r="B34" s="5" t="s">
        <v>13</v>
      </c>
      <c r="C34" s="5"/>
      <c r="D34" s="5"/>
      <c r="E34" s="5"/>
      <c r="F34" s="5"/>
      <c r="G34" s="5"/>
    </row>
    <row r="35" spans="2:7" x14ac:dyDescent="0.25">
      <c r="B35" s="5"/>
      <c r="C35" s="5"/>
      <c r="D35" s="5" t="s">
        <v>31</v>
      </c>
      <c r="E35" s="5" t="s">
        <v>32</v>
      </c>
      <c r="F35" s="5"/>
      <c r="G35" s="5"/>
    </row>
    <row r="36" spans="2:7" x14ac:dyDescent="0.25">
      <c r="B36" s="5"/>
      <c r="C36" s="5"/>
      <c r="D36" s="5" t="s">
        <v>33</v>
      </c>
      <c r="E36" s="5" t="s">
        <v>34</v>
      </c>
      <c r="F36" s="5"/>
      <c r="G36" s="5" t="s">
        <v>27</v>
      </c>
    </row>
  </sheetData>
  <mergeCells count="1">
    <mergeCell ref="B2:D2"/>
  </mergeCells>
  <phoneticPr fontId="4" type="noConversion"/>
  <hyperlinks>
    <hyperlink ref="D9" r:id="rId1" location=":~:text=over%206%20MET.-,What%20is%20an%20MET%20minute%3F,the%20MET%20intensity%20as%20well!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showGridLines="0" zoomScale="75" zoomScaleNormal="75" workbookViewId="0">
      <selection activeCell="I28" sqref="I28"/>
    </sheetView>
  </sheetViews>
  <sheetFormatPr defaultColWidth="8.796875" defaultRowHeight="17.399999999999999" x14ac:dyDescent="0.4"/>
  <cols>
    <col min="1" max="1" width="2.296875" customWidth="1"/>
    <col min="2" max="2" width="33.69921875" customWidth="1"/>
    <col min="3" max="3" width="16.69921875" customWidth="1"/>
    <col min="4" max="4" width="14.59765625" bestFit="1" customWidth="1"/>
    <col min="5" max="5" width="75.5" customWidth="1"/>
  </cols>
  <sheetData>
    <row r="2" spans="2:5" x14ac:dyDescent="0.4">
      <c r="B2" s="30" t="s">
        <v>94</v>
      </c>
      <c r="C2" s="30"/>
      <c r="D2" s="30"/>
      <c r="E2" s="30"/>
    </row>
    <row r="3" spans="2:5" ht="18" thickBot="1" x14ac:dyDescent="0.45">
      <c r="B3" s="10" t="s">
        <v>0</v>
      </c>
      <c r="C3" s="10" t="s">
        <v>98</v>
      </c>
      <c r="D3" s="10" t="s">
        <v>99</v>
      </c>
      <c r="E3" s="10" t="s">
        <v>100</v>
      </c>
    </row>
    <row r="4" spans="2:5" ht="18" thickTop="1" x14ac:dyDescent="0.4">
      <c r="B4" s="20" t="s">
        <v>50</v>
      </c>
      <c r="C4" s="9">
        <v>1</v>
      </c>
      <c r="D4" s="11" t="s">
        <v>52</v>
      </c>
      <c r="E4" s="31"/>
    </row>
    <row r="5" spans="2:5" x14ac:dyDescent="0.4">
      <c r="B5" s="21"/>
      <c r="C5" s="6">
        <v>2</v>
      </c>
      <c r="D5" s="7" t="s">
        <v>115</v>
      </c>
      <c r="E5" s="23"/>
    </row>
    <row r="6" spans="2:5" x14ac:dyDescent="0.4">
      <c r="B6" s="21"/>
      <c r="C6" s="6">
        <v>3</v>
      </c>
      <c r="D6" s="7" t="s">
        <v>51</v>
      </c>
      <c r="E6" s="23"/>
    </row>
    <row r="7" spans="2:5" x14ac:dyDescent="0.4">
      <c r="B7" s="21" t="s">
        <v>53</v>
      </c>
      <c r="C7" s="6">
        <v>1</v>
      </c>
      <c r="D7" s="6">
        <v>2.5</v>
      </c>
      <c r="E7" s="6" t="s">
        <v>101</v>
      </c>
    </row>
    <row r="8" spans="2:5" x14ac:dyDescent="0.4">
      <c r="B8" s="21"/>
      <c r="C8" s="6">
        <v>2</v>
      </c>
      <c r="D8" s="6">
        <v>7</v>
      </c>
      <c r="E8" s="23"/>
    </row>
    <row r="9" spans="2:5" x14ac:dyDescent="0.4">
      <c r="B9" s="21"/>
      <c r="C9" s="6">
        <v>3</v>
      </c>
      <c r="D9" s="6">
        <f>(10+19)/2</f>
        <v>14.5</v>
      </c>
      <c r="E9" s="23"/>
    </row>
    <row r="10" spans="2:5" x14ac:dyDescent="0.4">
      <c r="B10" s="21"/>
      <c r="C10" s="6">
        <v>4</v>
      </c>
      <c r="D10" s="6">
        <f>(20+29)/2</f>
        <v>24.5</v>
      </c>
      <c r="E10" s="23"/>
    </row>
    <row r="11" spans="2:5" x14ac:dyDescent="0.4">
      <c r="B11" s="21"/>
      <c r="C11" s="6">
        <v>5</v>
      </c>
      <c r="D11" s="6">
        <v>30</v>
      </c>
      <c r="E11" s="23"/>
    </row>
    <row r="12" spans="2:5" x14ac:dyDescent="0.4">
      <c r="B12" s="22" t="s">
        <v>95</v>
      </c>
      <c r="C12" s="6">
        <v>1</v>
      </c>
      <c r="D12" s="13">
        <f>5/20</f>
        <v>0.25</v>
      </c>
      <c r="E12" s="23"/>
    </row>
    <row r="13" spans="2:5" x14ac:dyDescent="0.4">
      <c r="B13" s="21"/>
      <c r="C13" s="6">
        <v>2</v>
      </c>
      <c r="D13" s="13">
        <f>((10+19)/20)/2</f>
        <v>0.72499999999999998</v>
      </c>
      <c r="E13" s="23"/>
    </row>
    <row r="14" spans="2:5" x14ac:dyDescent="0.4">
      <c r="B14" s="21"/>
      <c r="C14" s="6">
        <v>3</v>
      </c>
      <c r="D14" s="13">
        <f>((20+39)/20)/2</f>
        <v>1.4750000000000001</v>
      </c>
      <c r="E14" s="23"/>
    </row>
    <row r="15" spans="2:5" x14ac:dyDescent="0.4">
      <c r="B15" s="21"/>
      <c r="C15" s="6">
        <v>4</v>
      </c>
      <c r="D15" s="13">
        <v>2</v>
      </c>
      <c r="E15" s="23"/>
    </row>
    <row r="16" spans="2:5" x14ac:dyDescent="0.4">
      <c r="B16" s="22" t="s">
        <v>97</v>
      </c>
      <c r="C16" s="21" t="s">
        <v>96</v>
      </c>
      <c r="D16" s="21"/>
      <c r="E16" s="6" t="s">
        <v>78</v>
      </c>
    </row>
    <row r="17" spans="2:5" x14ac:dyDescent="0.4">
      <c r="B17" s="21"/>
      <c r="C17" s="21"/>
      <c r="D17" s="21"/>
      <c r="E17" s="6" t="s">
        <v>79</v>
      </c>
    </row>
    <row r="18" spans="2:5" x14ac:dyDescent="0.4">
      <c r="D18" s="4"/>
    </row>
    <row r="19" spans="2:5" ht="18" thickBot="1" x14ac:dyDescent="0.45">
      <c r="B19" s="10" t="s">
        <v>1</v>
      </c>
      <c r="C19" s="10" t="s">
        <v>98</v>
      </c>
      <c r="D19" s="10" t="s">
        <v>99</v>
      </c>
      <c r="E19" s="10" t="s">
        <v>100</v>
      </c>
    </row>
    <row r="20" spans="2:5" ht="18" thickTop="1" x14ac:dyDescent="0.4">
      <c r="B20" s="27" t="s">
        <v>50</v>
      </c>
      <c r="C20" s="9">
        <v>1</v>
      </c>
      <c r="D20" s="11" t="s">
        <v>52</v>
      </c>
      <c r="E20" s="9"/>
    </row>
    <row r="21" spans="2:5" x14ac:dyDescent="0.4">
      <c r="B21" s="27"/>
      <c r="C21" s="6">
        <v>2</v>
      </c>
      <c r="D21" s="7" t="s">
        <v>103</v>
      </c>
      <c r="E21" s="6"/>
    </row>
    <row r="22" spans="2:5" x14ac:dyDescent="0.4">
      <c r="B22" s="20"/>
      <c r="C22" s="6">
        <v>3</v>
      </c>
      <c r="D22" s="7" t="s">
        <v>51</v>
      </c>
      <c r="E22" s="6"/>
    </row>
    <row r="23" spans="2:5" ht="16.95" customHeight="1" x14ac:dyDescent="0.4">
      <c r="B23" s="8" t="s">
        <v>57</v>
      </c>
      <c r="C23" s="21" t="s">
        <v>101</v>
      </c>
      <c r="D23" s="21"/>
      <c r="E23" s="26" t="s">
        <v>105</v>
      </c>
    </row>
    <row r="24" spans="2:5" ht="34.799999999999997" x14ac:dyDescent="0.4">
      <c r="B24" s="15" t="s">
        <v>104</v>
      </c>
      <c r="C24" s="21" t="s">
        <v>56</v>
      </c>
      <c r="D24" s="21"/>
      <c r="E24" s="27"/>
    </row>
    <row r="25" spans="2:5" x14ac:dyDescent="0.4">
      <c r="B25" s="8" t="s">
        <v>55</v>
      </c>
      <c r="C25" s="24" t="s">
        <v>102</v>
      </c>
      <c r="D25" s="25"/>
      <c r="E25" s="20"/>
    </row>
    <row r="26" spans="2:5" x14ac:dyDescent="0.4">
      <c r="B26" s="8" t="s">
        <v>59</v>
      </c>
      <c r="C26" s="24" t="s">
        <v>54</v>
      </c>
      <c r="D26" s="25"/>
      <c r="E26" s="26" t="s">
        <v>60</v>
      </c>
    </row>
    <row r="27" spans="2:5" ht="34.799999999999997" x14ac:dyDescent="0.4">
      <c r="B27" s="15" t="s">
        <v>106</v>
      </c>
      <c r="C27" s="28" t="s">
        <v>56</v>
      </c>
      <c r="D27" s="29"/>
      <c r="E27" s="27"/>
    </row>
    <row r="28" spans="2:5" x14ac:dyDescent="0.4">
      <c r="B28" s="8" t="s">
        <v>55</v>
      </c>
      <c r="C28" s="24" t="s">
        <v>102</v>
      </c>
      <c r="D28" s="25"/>
      <c r="E28" s="20"/>
    </row>
    <row r="30" spans="2:5" ht="18" thickBot="1" x14ac:dyDescent="0.45">
      <c r="B30" s="10" t="s">
        <v>2</v>
      </c>
      <c r="C30" s="10" t="s">
        <v>98</v>
      </c>
      <c r="D30" s="10" t="s">
        <v>99</v>
      </c>
      <c r="E30" s="10" t="s">
        <v>100</v>
      </c>
    </row>
    <row r="31" spans="2:5" ht="18" thickTop="1" x14ac:dyDescent="0.4">
      <c r="B31" s="20" t="s">
        <v>50</v>
      </c>
      <c r="C31" s="9">
        <v>1</v>
      </c>
      <c r="D31" s="11" t="s">
        <v>52</v>
      </c>
      <c r="E31" s="9"/>
    </row>
    <row r="32" spans="2:5" x14ac:dyDescent="0.4">
      <c r="B32" s="21"/>
      <c r="C32" s="6">
        <v>2</v>
      </c>
      <c r="D32" s="7" t="s">
        <v>103</v>
      </c>
      <c r="E32" s="6"/>
    </row>
    <row r="33" spans="2:5" x14ac:dyDescent="0.4">
      <c r="B33" s="21"/>
      <c r="C33" s="6">
        <v>3</v>
      </c>
      <c r="D33" s="7" t="s">
        <v>51</v>
      </c>
      <c r="E33" s="6"/>
    </row>
    <row r="34" spans="2:5" x14ac:dyDescent="0.4">
      <c r="B34" s="8" t="s">
        <v>57</v>
      </c>
      <c r="C34" s="21" t="s">
        <v>101</v>
      </c>
      <c r="D34" s="21"/>
      <c r="E34" s="26" t="s">
        <v>58</v>
      </c>
    </row>
    <row r="35" spans="2:5" ht="41.4" customHeight="1" x14ac:dyDescent="0.4">
      <c r="B35" s="12" t="s">
        <v>104</v>
      </c>
      <c r="C35" s="21" t="s">
        <v>56</v>
      </c>
      <c r="D35" s="21"/>
      <c r="E35" s="27"/>
    </row>
    <row r="36" spans="2:5" x14ac:dyDescent="0.4">
      <c r="B36" s="8" t="s">
        <v>55</v>
      </c>
      <c r="C36" s="21" t="s">
        <v>102</v>
      </c>
      <c r="D36" s="21"/>
      <c r="E36" s="20"/>
    </row>
    <row r="37" spans="2:5" x14ac:dyDescent="0.4">
      <c r="B37" s="8" t="s">
        <v>59</v>
      </c>
      <c r="C37" s="28" t="s">
        <v>101</v>
      </c>
      <c r="D37" s="29"/>
      <c r="E37" s="26" t="s">
        <v>60</v>
      </c>
    </row>
    <row r="38" spans="2:5" ht="34.799999999999997" x14ac:dyDescent="0.4">
      <c r="B38" s="15" t="s">
        <v>106</v>
      </c>
      <c r="C38" s="21" t="s">
        <v>56</v>
      </c>
      <c r="D38" s="21"/>
      <c r="E38" s="27"/>
    </row>
    <row r="39" spans="2:5" x14ac:dyDescent="0.4">
      <c r="B39" s="8" t="s">
        <v>55</v>
      </c>
      <c r="C39" s="21" t="s">
        <v>102</v>
      </c>
      <c r="D39" s="21"/>
      <c r="E39" s="20"/>
    </row>
  </sheetData>
  <mergeCells count="27">
    <mergeCell ref="E26:E28"/>
    <mergeCell ref="C37:D37"/>
    <mergeCell ref="B2:E2"/>
    <mergeCell ref="C38:D38"/>
    <mergeCell ref="C39:D39"/>
    <mergeCell ref="C34:D34"/>
    <mergeCell ref="B31:B33"/>
    <mergeCell ref="E34:E36"/>
    <mergeCell ref="E37:E39"/>
    <mergeCell ref="C26:D26"/>
    <mergeCell ref="C27:D27"/>
    <mergeCell ref="C28:D28"/>
    <mergeCell ref="B20:B22"/>
    <mergeCell ref="C35:D35"/>
    <mergeCell ref="C36:D36"/>
    <mergeCell ref="E4:E6"/>
    <mergeCell ref="E8:E11"/>
    <mergeCell ref="E12:E15"/>
    <mergeCell ref="C23:D23"/>
    <mergeCell ref="C24:D24"/>
    <mergeCell ref="C25:D25"/>
    <mergeCell ref="E23:E25"/>
    <mergeCell ref="B4:B6"/>
    <mergeCell ref="B7:B11"/>
    <mergeCell ref="B12:B15"/>
    <mergeCell ref="B16:B17"/>
    <mergeCell ref="C16:D17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1"/>
  <sheetViews>
    <sheetView showGridLines="0" zoomScale="75" zoomScaleNormal="75" workbookViewId="0">
      <selection activeCell="I12" sqref="I12"/>
    </sheetView>
  </sheetViews>
  <sheetFormatPr defaultColWidth="8.796875" defaultRowHeight="17.399999999999999" x14ac:dyDescent="0.4"/>
  <cols>
    <col min="1" max="1" width="2.3984375" customWidth="1"/>
    <col min="2" max="2" width="17.19921875" customWidth="1"/>
    <col min="3" max="3" width="19.796875" bestFit="1" customWidth="1"/>
  </cols>
  <sheetData>
    <row r="3" spans="2:3" x14ac:dyDescent="0.4">
      <c r="B3" s="18" t="s">
        <v>107</v>
      </c>
      <c r="C3" s="18"/>
    </row>
    <row r="4" spans="2:3" ht="18" thickBot="1" x14ac:dyDescent="0.45">
      <c r="B4" s="10" t="s">
        <v>108</v>
      </c>
      <c r="C4" s="10" t="s">
        <v>109</v>
      </c>
    </row>
    <row r="5" spans="2:3" ht="18" thickTop="1" x14ac:dyDescent="0.4">
      <c r="B5" s="9">
        <v>1</v>
      </c>
      <c r="C5" s="11">
        <v>0</v>
      </c>
    </row>
    <row r="6" spans="2:3" x14ac:dyDescent="0.4">
      <c r="B6" s="6">
        <v>2</v>
      </c>
      <c r="C6" s="7">
        <v>1</v>
      </c>
    </row>
    <row r="7" spans="2:3" x14ac:dyDescent="0.4">
      <c r="B7" s="6">
        <v>3</v>
      </c>
      <c r="C7" s="7">
        <v>2.5</v>
      </c>
    </row>
    <row r="8" spans="2:3" x14ac:dyDescent="0.4">
      <c r="B8" s="6">
        <v>4</v>
      </c>
      <c r="C8" s="7">
        <v>4</v>
      </c>
    </row>
    <row r="9" spans="2:3" x14ac:dyDescent="0.4">
      <c r="B9" s="6">
        <v>5</v>
      </c>
      <c r="C9" s="7" t="s">
        <v>39</v>
      </c>
    </row>
    <row r="11" spans="2:3" x14ac:dyDescent="0.4">
      <c r="B11" t="s">
        <v>110</v>
      </c>
    </row>
  </sheetData>
  <mergeCells count="1">
    <mergeCell ref="B3:C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7"/>
  <sheetViews>
    <sheetView showGridLines="0" zoomScale="75" zoomScaleNormal="75" workbookViewId="0">
      <selection activeCell="O13" sqref="O13"/>
    </sheetView>
  </sheetViews>
  <sheetFormatPr defaultColWidth="8.796875" defaultRowHeight="17.399999999999999" x14ac:dyDescent="0.4"/>
  <cols>
    <col min="1" max="1" width="2.296875" customWidth="1"/>
    <col min="2" max="2" width="32.19921875" bestFit="1" customWidth="1"/>
    <col min="3" max="3" width="15.796875" customWidth="1"/>
    <col min="4" max="4" width="11.19921875" customWidth="1"/>
  </cols>
  <sheetData>
    <row r="1" spans="2:4" ht="4.8" customHeight="1" x14ac:dyDescent="0.4"/>
    <row r="2" spans="2:4" ht="16.8" customHeight="1" x14ac:dyDescent="0.4">
      <c r="B2" t="s">
        <v>111</v>
      </c>
    </row>
    <row r="3" spans="2:4" x14ac:dyDescent="0.4">
      <c r="B3" s="32" t="s">
        <v>80</v>
      </c>
      <c r="C3" s="32"/>
      <c r="D3" s="32"/>
    </row>
    <row r="4" spans="2:4" x14ac:dyDescent="0.4">
      <c r="B4" t="s">
        <v>63</v>
      </c>
    </row>
    <row r="5" spans="2:4" ht="18" thickBot="1" x14ac:dyDescent="0.45">
      <c r="B5" s="10" t="s">
        <v>98</v>
      </c>
      <c r="C5" s="10" t="s">
        <v>99</v>
      </c>
      <c r="D5" s="10" t="s">
        <v>62</v>
      </c>
    </row>
    <row r="6" spans="2:4" ht="18" thickTop="1" x14ac:dyDescent="0.4">
      <c r="B6" s="9">
        <v>1</v>
      </c>
      <c r="C6" s="9" t="s">
        <v>64</v>
      </c>
      <c r="D6" s="9">
        <v>2</v>
      </c>
    </row>
    <row r="7" spans="2:4" x14ac:dyDescent="0.4">
      <c r="B7" s="6">
        <v>2</v>
      </c>
      <c r="C7" s="6" t="s">
        <v>41</v>
      </c>
      <c r="D7" s="6">
        <v>0</v>
      </c>
    </row>
    <row r="8" spans="2:4" x14ac:dyDescent="0.4">
      <c r="B8" s="6">
        <v>3</v>
      </c>
      <c r="C8" s="6" t="s">
        <v>18</v>
      </c>
      <c r="D8" s="6">
        <v>1</v>
      </c>
    </row>
    <row r="10" spans="2:4" x14ac:dyDescent="0.4">
      <c r="B10" t="s">
        <v>65</v>
      </c>
    </row>
    <row r="11" spans="2:4" ht="18" thickBot="1" x14ac:dyDescent="0.45">
      <c r="B11" s="10" t="s">
        <v>98</v>
      </c>
      <c r="C11" s="10" t="s">
        <v>99</v>
      </c>
      <c r="D11" s="10" t="s">
        <v>62</v>
      </c>
    </row>
    <row r="12" spans="2:4" ht="18" thickTop="1" x14ac:dyDescent="0.4">
      <c r="B12" s="9">
        <v>1</v>
      </c>
      <c r="C12" s="9" t="s">
        <v>61</v>
      </c>
      <c r="D12" s="9">
        <v>1</v>
      </c>
    </row>
    <row r="13" spans="2:4" x14ac:dyDescent="0.4">
      <c r="B13" s="6">
        <v>2</v>
      </c>
      <c r="C13" s="6" t="s">
        <v>41</v>
      </c>
      <c r="D13" s="6">
        <v>0</v>
      </c>
    </row>
    <row r="14" spans="2:4" x14ac:dyDescent="0.4">
      <c r="B14" s="6">
        <v>3</v>
      </c>
      <c r="C14" s="6" t="s">
        <v>18</v>
      </c>
      <c r="D14" s="6">
        <v>1</v>
      </c>
    </row>
    <row r="16" spans="2:4" x14ac:dyDescent="0.4">
      <c r="B16" s="32" t="s">
        <v>81</v>
      </c>
      <c r="C16" s="32"/>
      <c r="D16" s="32"/>
    </row>
    <row r="17" spans="2:2" x14ac:dyDescent="0.4">
      <c r="B17" t="s">
        <v>82</v>
      </c>
    </row>
  </sheetData>
  <mergeCells count="2">
    <mergeCell ref="B3:D3"/>
    <mergeCell ref="B16:D1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5"/>
  <sheetViews>
    <sheetView showGridLines="0" zoomScale="75" zoomScaleNormal="75" workbookViewId="0">
      <selection activeCell="K14" sqref="K14"/>
    </sheetView>
  </sheetViews>
  <sheetFormatPr defaultColWidth="8.796875" defaultRowHeight="17.399999999999999" x14ac:dyDescent="0.4"/>
  <cols>
    <col min="1" max="1" width="2.09765625" customWidth="1"/>
    <col min="2" max="2" width="14.296875" customWidth="1"/>
    <col min="3" max="3" width="42.69921875" customWidth="1"/>
  </cols>
  <sheetData>
    <row r="2" spans="2:3" x14ac:dyDescent="0.4">
      <c r="B2" s="18" t="s">
        <v>114</v>
      </c>
      <c r="C2" s="18"/>
    </row>
    <row r="3" spans="2:3" ht="18" thickBot="1" x14ac:dyDescent="0.45">
      <c r="B3" s="10" t="s">
        <v>112</v>
      </c>
      <c r="C3" s="10" t="s">
        <v>100</v>
      </c>
    </row>
    <row r="4" spans="2:3" ht="18" thickTop="1" x14ac:dyDescent="0.4">
      <c r="B4" s="14" t="s">
        <v>42</v>
      </c>
      <c r="C4" s="33" t="s">
        <v>113</v>
      </c>
    </row>
    <row r="5" spans="2:3" x14ac:dyDescent="0.4">
      <c r="B5" s="8" t="s">
        <v>43</v>
      </c>
      <c r="C5" s="27"/>
    </row>
    <row r="6" spans="2:3" x14ac:dyDescent="0.4">
      <c r="B6" s="8" t="s">
        <v>44</v>
      </c>
      <c r="C6" s="20"/>
    </row>
    <row r="7" spans="2:3" x14ac:dyDescent="0.4">
      <c r="B7" s="17"/>
      <c r="C7" s="17"/>
    </row>
    <row r="8" spans="2:3" x14ac:dyDescent="0.4">
      <c r="B8" s="18" t="s">
        <v>1</v>
      </c>
      <c r="C8" s="18"/>
    </row>
    <row r="9" spans="2:3" ht="18" thickBot="1" x14ac:dyDescent="0.45">
      <c r="B9" s="10" t="s">
        <v>112</v>
      </c>
      <c r="C9" s="10" t="s">
        <v>100</v>
      </c>
    </row>
    <row r="10" spans="2:3" ht="18" thickTop="1" x14ac:dyDescent="0.4">
      <c r="B10" s="14" t="s">
        <v>42</v>
      </c>
      <c r="C10" s="20" t="s">
        <v>113</v>
      </c>
    </row>
    <row r="11" spans="2:3" x14ac:dyDescent="0.4">
      <c r="B11" s="8" t="s">
        <v>43</v>
      </c>
      <c r="C11" s="21"/>
    </row>
    <row r="12" spans="2:3" x14ac:dyDescent="0.4">
      <c r="B12" s="8" t="s">
        <v>44</v>
      </c>
      <c r="C12" s="8" t="s">
        <v>91</v>
      </c>
    </row>
    <row r="14" spans="2:3" x14ac:dyDescent="0.4">
      <c r="B14" s="18" t="s">
        <v>2</v>
      </c>
      <c r="C14" s="18"/>
    </row>
    <row r="15" spans="2:3" ht="18" thickBot="1" x14ac:dyDescent="0.45">
      <c r="B15" s="10" t="s">
        <v>112</v>
      </c>
      <c r="C15" s="10" t="s">
        <v>100</v>
      </c>
    </row>
    <row r="16" spans="2:3" ht="18" thickTop="1" x14ac:dyDescent="0.4">
      <c r="B16" s="14" t="s">
        <v>42</v>
      </c>
      <c r="C16" s="20" t="s">
        <v>113</v>
      </c>
    </row>
    <row r="17" spans="2:3" x14ac:dyDescent="0.4">
      <c r="B17" s="8" t="s">
        <v>43</v>
      </c>
      <c r="C17" s="21"/>
    </row>
    <row r="18" spans="2:3" x14ac:dyDescent="0.4">
      <c r="B18" s="8" t="s">
        <v>44</v>
      </c>
      <c r="C18" s="8" t="s">
        <v>91</v>
      </c>
    </row>
    <row r="21" spans="2:3" x14ac:dyDescent="0.4">
      <c r="B21" t="s">
        <v>46</v>
      </c>
    </row>
    <row r="22" spans="2:3" x14ac:dyDescent="0.4">
      <c r="B22" t="s">
        <v>45</v>
      </c>
    </row>
    <row r="24" spans="2:3" x14ac:dyDescent="0.4">
      <c r="B24" t="s">
        <v>47</v>
      </c>
    </row>
    <row r="25" spans="2:3" x14ac:dyDescent="0.4">
      <c r="B25" t="s">
        <v>48</v>
      </c>
      <c r="C25" t="s">
        <v>49</v>
      </c>
    </row>
  </sheetData>
  <mergeCells count="6">
    <mergeCell ref="B8:C8"/>
    <mergeCell ref="B14:C14"/>
    <mergeCell ref="C10:C11"/>
    <mergeCell ref="C16:C17"/>
    <mergeCell ref="B2:C2"/>
    <mergeCell ref="C4:C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14"/>
  <sheetViews>
    <sheetView zoomScale="75" zoomScaleNormal="75" workbookViewId="0">
      <selection activeCell="G14" sqref="G14"/>
    </sheetView>
  </sheetViews>
  <sheetFormatPr defaultColWidth="8.796875" defaultRowHeight="17.399999999999999" x14ac:dyDescent="0.4"/>
  <sheetData>
    <row r="2" spans="1:6" x14ac:dyDescent="0.4">
      <c r="A2" t="s">
        <v>83</v>
      </c>
    </row>
    <row r="3" spans="1:6" x14ac:dyDescent="0.4">
      <c r="A3" t="s">
        <v>84</v>
      </c>
    </row>
    <row r="6" spans="1:6" x14ac:dyDescent="0.4">
      <c r="A6" t="s">
        <v>85</v>
      </c>
    </row>
    <row r="7" spans="1:6" x14ac:dyDescent="0.4">
      <c r="A7" t="s">
        <v>66</v>
      </c>
      <c r="F7" t="s">
        <v>67</v>
      </c>
    </row>
    <row r="8" spans="1:6" x14ac:dyDescent="0.4">
      <c r="A8" t="s">
        <v>68</v>
      </c>
    </row>
    <row r="10" spans="1:6" x14ac:dyDescent="0.4">
      <c r="A10" t="s">
        <v>86</v>
      </c>
    </row>
    <row r="11" spans="1:6" x14ac:dyDescent="0.4">
      <c r="A11" t="s">
        <v>69</v>
      </c>
    </row>
    <row r="13" spans="1:6" x14ac:dyDescent="0.4">
      <c r="A13" t="s">
        <v>92</v>
      </c>
    </row>
    <row r="14" spans="1:6" x14ac:dyDescent="0.4">
      <c r="A14" t="s">
        <v>70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음주 습관</vt:lpstr>
      <vt:lpstr>EXERCISE frequency</vt:lpstr>
      <vt:lpstr>Exercise duration</vt:lpstr>
      <vt:lpstr>smoking</vt:lpstr>
      <vt:lpstr>Soda frequency</vt:lpstr>
      <vt:lpstr>Snack Frequency</vt:lpstr>
      <vt:lpstr>Family history</vt:lpstr>
      <vt:lpstr>past medical history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Hyun (DPH)</dc:creator>
  <cp:lastModifiedBy>이은경</cp:lastModifiedBy>
  <dcterms:created xsi:type="dcterms:W3CDTF">2022-09-17T17:54:02Z</dcterms:created>
  <dcterms:modified xsi:type="dcterms:W3CDTF">2024-01-24T01:38:37Z</dcterms:modified>
</cp:coreProperties>
</file>