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xr:revisionPtr revIDLastSave="0" documentId="13_ncr:1_{642B0231-ABF3-4083-B960-F6A5D11DF42F}" xr6:coauthVersionLast="45" xr6:coauthVersionMax="45" xr10:uidLastSave="{00000000-0000-0000-0000-000000000000}"/>
  <bookViews>
    <workbookView xWindow="-108" yWindow="-108" windowWidth="23256" windowHeight="12576" activeTab="6" xr2:uid="{932805EB-7A39-4095-BE4B-D1F7F4E1E0F0}"/>
  </bookViews>
  <sheets>
    <sheet name="강의계획" sheetId="1" r:id="rId1"/>
    <sheet name="수업내용" sheetId="2" r:id="rId2"/>
    <sheet name="데이터베이스함수" sheetId="3" r:id="rId3"/>
    <sheet name="고급필터" sheetId="4" r:id="rId4"/>
    <sheet name="고급필터1" sheetId="5" r:id="rId5"/>
    <sheet name="고급필터2" sheetId="6" r:id="rId6"/>
    <sheet name="데이터통합" sheetId="7" r:id="rId7"/>
  </sheets>
  <externalReferences>
    <externalReference r:id="rId8"/>
  </externalReferences>
  <definedNames>
    <definedName name="_xlnm._FilterDatabase" localSheetId="3" hidden="1">고급필터!$B$42:$F$58</definedName>
    <definedName name="_xlnm._FilterDatabase" localSheetId="4" hidden="1">고급필터1!$A$14:$I$25</definedName>
    <definedName name="_xlnm._FilterDatabase" localSheetId="5" hidden="1">고급필터2!$A$3:$I$21</definedName>
    <definedName name="_xlnm._FilterDatabase" localSheetId="2" hidden="1">데이터베이스함수!$B$18:$H$33</definedName>
    <definedName name="_xlnm.Criteria" localSheetId="3">고급필터!$H$43:$I$44</definedName>
    <definedName name="_xlnm.Criteria" localSheetId="4">고급필터1!$K$13:$M$15</definedName>
    <definedName name="_xlnm.Criteria" localSheetId="5">고급필터2!$B$88:$C$90</definedName>
    <definedName name="_xlnm.Extract" localSheetId="3">고급필터!$H$48:$L$48</definedName>
    <definedName name="_xlnm.Extract" localSheetId="4">고급필터1!$O$13:$R$13</definedName>
    <definedName name="_xlnm.Extract" localSheetId="5">고급필터2!$F$88:$N$88</definedName>
    <definedName name="_xlnm.Print_Area" localSheetId="3">고급필터!$A$1:$I$18</definedName>
    <definedName name="_xlnm.Print_Area" localSheetId="2">데이터베이스함수!$A$1:$K$15</definedName>
    <definedName name="_xlnm.Print_Area" localSheetId="6">데이터통합!$A$1:$J$24</definedName>
    <definedName name="강남" localSheetId="3">#REF!</definedName>
    <definedName name="강남" localSheetId="6">#REF!</definedName>
    <definedName name="강남">#REF!</definedName>
    <definedName name="강의계획1" localSheetId="3">#REF!</definedName>
    <definedName name="강의계획1" localSheetId="6">#REF!</definedName>
    <definedName name="강의계획1">#REF!</definedName>
    <definedName name="제품">[1]제품목록!$A$2:$C$21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6" l="1"/>
  <c r="G70" i="3"/>
  <c r="E57" i="3"/>
  <c r="G51" i="3"/>
  <c r="D51" i="3"/>
  <c r="F51" i="3"/>
  <c r="E51" i="3"/>
  <c r="C51" i="3"/>
  <c r="N28" i="3"/>
  <c r="N27" i="3"/>
  <c r="N26" i="3"/>
  <c r="N25" i="3"/>
  <c r="N24" i="3"/>
  <c r="N23" i="3"/>
  <c r="E130" i="7" l="1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soda</author>
  </authors>
  <commentList>
    <comment ref="G69" authorId="0" shapeId="0" xr:uid="{59A4E91E-C1FB-4FFB-8EAC-5346FFF3F2F8}">
      <text>
        <r>
          <rPr>
            <sz val="10"/>
            <color indexed="81"/>
            <rFont val="굴림체"/>
            <family val="3"/>
            <charset val="129"/>
          </rPr>
          <t>품목에서 "세탁기"인 자료의 매출액의 합계를 구하시오.
▶세탁기 품목의 매출액 합계는 백단위에서 올림하여 천 단위까지 표시
▶DSUM, ROUNDUP 함수 사용</t>
        </r>
      </text>
    </comment>
    <comment ref="D93" authorId="0" shapeId="0" xr:uid="{46E65521-EC0A-41ED-9B3C-37B1616BBEBE}">
      <text>
        <r>
          <rPr>
            <sz val="10"/>
            <color indexed="81"/>
            <rFont val="돋움"/>
            <family val="3"/>
            <charset val="129"/>
          </rPr>
          <t>총점에 대한 영문학과와 국문학과의 평균을 구한 후 두 학과 간의 차를 구하여 평균차를 표시하시오.
▶ 평균차는 항상 양수로 표시
▶ ABS와 DVERAGE함수 사용
▶ 조건은 제시된 내용을 사용할 것.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94" authorId="0" shapeId="0" xr:uid="{0B74AE21-921B-44C4-B38A-E8126F7505CF}">
      <text>
        <r>
          <rPr>
            <sz val="10"/>
            <color indexed="81"/>
            <rFont val="굴림체"/>
            <family val="3"/>
            <charset val="129"/>
          </rPr>
          <t>학과가 "국문" 학과인 학생 중에서 총점이 가장 큰 점수를 찾아 최대값을 표시하시오.
▶DMAX 함수 사용
▶조건은 제시된 내용을 사용할것.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5" authorId="0" shapeId="0" xr:uid="{7A560C8E-E77E-4677-AFE9-00DACAEAFE35}">
      <text>
        <r>
          <rPr>
            <sz val="10"/>
            <color indexed="81"/>
            <rFont val="굴림체"/>
            <family val="3"/>
            <charset val="129"/>
          </rPr>
          <t>학과가 "국문" 학과인 학생 중에서 총점이 가장 작은 점수를 찾아 최소값에 표시하시오.
▶DMIN 함수 사용
▶조건은 제시된 내용을 사용할 것.</t>
        </r>
      </text>
    </comment>
  </commentList>
</comments>
</file>

<file path=xl/sharedStrings.xml><?xml version="1.0" encoding="utf-8"?>
<sst xmlns="http://schemas.openxmlformats.org/spreadsheetml/2006/main" count="999" uniqueCount="524">
  <si>
    <t>데이터베이스 함수</t>
    <phoneticPr fontId="10" type="noConversion"/>
  </si>
  <si>
    <t>데이터베이스 함수는 인수로 지정한 데이터 목록에 조건을 지정하고 조건에 맞는 것을 결과로 구한 함수</t>
    <phoneticPr fontId="10" type="noConversion"/>
  </si>
  <si>
    <t>함수범주</t>
  </si>
  <si>
    <t>데이터베이스</t>
    <phoneticPr fontId="10" type="noConversion"/>
  </si>
  <si>
    <t>데이터베이스 함수(데이터베이스 범위, 값을 계산하기 위한 필드(열), 조건범위)</t>
    <phoneticPr fontId="10" type="noConversion"/>
  </si>
  <si>
    <t xml:space="preserve">함수이름 </t>
  </si>
  <si>
    <t xml:space="preserve">설명 </t>
  </si>
  <si>
    <t>함수형식</t>
  </si>
  <si>
    <t>★★</t>
  </si>
  <si>
    <t xml:space="preserve">DSUM </t>
  </si>
  <si>
    <r>
      <t xml:space="preserve">조건에 맞는 항목의 </t>
    </r>
    <r>
      <rPr>
        <b/>
        <sz val="12"/>
        <color indexed="10"/>
        <rFont val="굴림"/>
        <family val="3"/>
        <charset val="129"/>
      </rPr>
      <t>합계</t>
    </r>
    <r>
      <rPr>
        <sz val="12"/>
        <color indexed="8"/>
        <rFont val="굴림"/>
        <family val="3"/>
        <charset val="129"/>
      </rPr>
      <t xml:space="preserve">를 계산 </t>
    </r>
    <phoneticPr fontId="10" type="noConversion"/>
  </si>
  <si>
    <t>★★★</t>
    <phoneticPr fontId="10" type="noConversion"/>
  </si>
  <si>
    <t xml:space="preserve">DAVERAGE </t>
  </si>
  <si>
    <r>
      <t xml:space="preserve">조건에 맞는 항목의 </t>
    </r>
    <r>
      <rPr>
        <b/>
        <sz val="12"/>
        <color indexed="10"/>
        <rFont val="굴림"/>
        <family val="3"/>
        <charset val="129"/>
      </rPr>
      <t>평균</t>
    </r>
    <r>
      <rPr>
        <sz val="12"/>
        <color indexed="8"/>
        <rFont val="굴림"/>
        <family val="3"/>
        <charset val="129"/>
      </rPr>
      <t xml:space="preserve">을 계산 </t>
    </r>
    <phoneticPr fontId="10" type="noConversion"/>
  </si>
  <si>
    <t>★</t>
    <phoneticPr fontId="10" type="noConversion"/>
  </si>
  <si>
    <t xml:space="preserve">DCOUNT </t>
  </si>
  <si>
    <r>
      <t xml:space="preserve">조건에 맞는 항목의 </t>
    </r>
    <r>
      <rPr>
        <b/>
        <sz val="12"/>
        <color indexed="10"/>
        <rFont val="굴림"/>
        <family val="3"/>
        <charset val="129"/>
      </rPr>
      <t>숫자 갯수</t>
    </r>
    <r>
      <rPr>
        <sz val="12"/>
        <color indexed="8"/>
        <rFont val="굴림"/>
        <family val="3"/>
        <charset val="129"/>
      </rPr>
      <t xml:space="preserve"> </t>
    </r>
    <phoneticPr fontId="10" type="noConversion"/>
  </si>
  <si>
    <t xml:space="preserve">DCOUNTA </t>
  </si>
  <si>
    <r>
      <t xml:space="preserve">조건에 맞는 </t>
    </r>
    <r>
      <rPr>
        <b/>
        <sz val="12"/>
        <color indexed="10"/>
        <rFont val="굴림"/>
        <family val="3"/>
        <charset val="129"/>
      </rPr>
      <t>항목의 개수(공백제외)</t>
    </r>
    <r>
      <rPr>
        <sz val="12"/>
        <color indexed="8"/>
        <rFont val="굴림"/>
        <family val="3"/>
        <charset val="129"/>
      </rPr>
      <t xml:space="preserve"> </t>
    </r>
    <phoneticPr fontId="10" type="noConversion"/>
  </si>
  <si>
    <t xml:space="preserve">DMAX </t>
  </si>
  <si>
    <r>
      <t xml:space="preserve">조건에 맞는 항목의 </t>
    </r>
    <r>
      <rPr>
        <b/>
        <sz val="12"/>
        <color indexed="10"/>
        <rFont val="굴림"/>
        <family val="3"/>
        <charset val="129"/>
      </rPr>
      <t>최대값</t>
    </r>
    <r>
      <rPr>
        <sz val="12"/>
        <color indexed="8"/>
        <rFont val="굴림"/>
        <family val="3"/>
        <charset val="129"/>
      </rPr>
      <t xml:space="preserve"> </t>
    </r>
    <phoneticPr fontId="10" type="noConversion"/>
  </si>
  <si>
    <t xml:space="preserve">DMIN </t>
  </si>
  <si>
    <r>
      <t xml:space="preserve">조건에 맞는 항목의 </t>
    </r>
    <r>
      <rPr>
        <b/>
        <sz val="12"/>
        <color indexed="10"/>
        <rFont val="굴림"/>
        <family val="3"/>
        <charset val="129"/>
      </rPr>
      <t xml:space="preserve">최소값 </t>
    </r>
    <phoneticPr fontId="10" type="noConversion"/>
  </si>
  <si>
    <t>예제1)</t>
    <phoneticPr fontId="10" type="noConversion"/>
  </si>
  <si>
    <t>블루힐 백화점 직원의 OA 점수</t>
    <phoneticPr fontId="10" type="noConversion"/>
  </si>
  <si>
    <t>필드명</t>
    <phoneticPr fontId="10" type="noConversion"/>
  </si>
  <si>
    <t>사원명</t>
    <phoneticPr fontId="10" type="noConversion"/>
  </si>
  <si>
    <t>부서명</t>
    <phoneticPr fontId="10" type="noConversion"/>
  </si>
  <si>
    <t>워드</t>
    <phoneticPr fontId="10" type="noConversion"/>
  </si>
  <si>
    <t>엑셀</t>
    <phoneticPr fontId="10" type="noConversion"/>
  </si>
  <si>
    <t>인터넷</t>
    <phoneticPr fontId="10" type="noConversion"/>
  </si>
  <si>
    <t>합계</t>
    <phoneticPr fontId="10" type="noConversion"/>
  </si>
  <si>
    <t>평균</t>
    <phoneticPr fontId="10" type="noConversion"/>
  </si>
  <si>
    <t>검색조건</t>
    <phoneticPr fontId="10" type="noConversion"/>
  </si>
  <si>
    <t>기획부</t>
    <phoneticPr fontId="10" type="noConversion"/>
  </si>
  <si>
    <t>김영석</t>
    <phoneticPr fontId="10" type="noConversion"/>
  </si>
  <si>
    <t>총무부</t>
    <phoneticPr fontId="10" type="noConversion"/>
  </si>
  <si>
    <t>조건</t>
    <phoneticPr fontId="10" type="noConversion"/>
  </si>
  <si>
    <t>박동욱</t>
    <phoneticPr fontId="10" type="noConversion"/>
  </si>
  <si>
    <t>영업부</t>
    <phoneticPr fontId="10" type="noConversion"/>
  </si>
  <si>
    <t>박규옥</t>
    <phoneticPr fontId="10" type="noConversion"/>
  </si>
  <si>
    <t>인사부</t>
    <phoneticPr fontId="10" type="noConversion"/>
  </si>
  <si>
    <t>데이터베이스 함수 적용 예</t>
    <phoneticPr fontId="10" type="noConversion"/>
  </si>
  <si>
    <t>최동우</t>
    <phoneticPr fontId="10" type="noConversion"/>
  </si>
  <si>
    <t>관리부</t>
    <phoneticPr fontId="10" type="noConversion"/>
  </si>
  <si>
    <t xml:space="preserve"> 인사부의 엑셀 점수 합계 :</t>
    <phoneticPr fontId="10" type="noConversion"/>
  </si>
  <si>
    <t>강성규</t>
    <phoneticPr fontId="10" type="noConversion"/>
  </si>
  <si>
    <t xml:space="preserve"> 인사부의 엑셀 점수 평균 :</t>
    <phoneticPr fontId="10" type="noConversion"/>
  </si>
  <si>
    <t>김기훈</t>
    <phoneticPr fontId="10" type="noConversion"/>
  </si>
  <si>
    <t xml:space="preserve"> 인사부의 엑셀 최고점수 :</t>
    <phoneticPr fontId="10" type="noConversion"/>
  </si>
  <si>
    <t>조왕호</t>
    <phoneticPr fontId="10" type="noConversion"/>
  </si>
  <si>
    <t xml:space="preserve"> 인사부의 엑셀 최저점수 :</t>
    <phoneticPr fontId="10" type="noConversion"/>
  </si>
  <si>
    <t>심병섭</t>
    <phoneticPr fontId="10" type="noConversion"/>
  </si>
  <si>
    <t xml:space="preserve"> 인사부 직원의 인원 수 :</t>
    <phoneticPr fontId="10" type="noConversion"/>
  </si>
  <si>
    <t>양일훈</t>
    <phoneticPr fontId="10" type="noConversion"/>
  </si>
  <si>
    <t xml:space="preserve"> 인사부 직원 중 엑셀 점수가
 70점 이상인 사람 수 :</t>
    <phoneticPr fontId="10" type="noConversion"/>
  </si>
  <si>
    <t>최선영</t>
    <phoneticPr fontId="10" type="noConversion"/>
  </si>
  <si>
    <t>김승진</t>
    <phoneticPr fontId="10" type="noConversion"/>
  </si>
  <si>
    <t>손원빈</t>
    <phoneticPr fontId="10" type="noConversion"/>
  </si>
  <si>
    <t>오정원</t>
    <phoneticPr fontId="10" type="noConversion"/>
  </si>
  <si>
    <t>박정민</t>
    <phoneticPr fontId="10" type="noConversion"/>
  </si>
  <si>
    <t>예제2)</t>
    <phoneticPr fontId="10" type="noConversion"/>
  </si>
  <si>
    <t>고객ID</t>
    <phoneticPr fontId="21" type="noConversion"/>
  </si>
  <si>
    <t>성명</t>
    <phoneticPr fontId="21" type="noConversion"/>
  </si>
  <si>
    <t>고객구분</t>
    <phoneticPr fontId="21" type="noConversion"/>
  </si>
  <si>
    <t>가입일</t>
    <phoneticPr fontId="21" type="noConversion"/>
  </si>
  <si>
    <t>거래횟수</t>
    <phoneticPr fontId="21" type="noConversion"/>
  </si>
  <si>
    <t>총거래금액</t>
    <phoneticPr fontId="21" type="noConversion"/>
  </si>
  <si>
    <t>T001</t>
  </si>
  <si>
    <t>본인이름</t>
    <phoneticPr fontId="21" type="noConversion"/>
  </si>
  <si>
    <t>일반</t>
    <phoneticPr fontId="21" type="noConversion"/>
  </si>
  <si>
    <t>T002</t>
  </si>
  <si>
    <t>표명규</t>
    <phoneticPr fontId="21" type="noConversion"/>
  </si>
  <si>
    <t>골드</t>
    <phoneticPr fontId="21" type="noConversion"/>
  </si>
  <si>
    <t>T003</t>
  </si>
  <si>
    <t>손원빈</t>
    <phoneticPr fontId="21" type="noConversion"/>
  </si>
  <si>
    <t>우대</t>
    <phoneticPr fontId="21" type="noConversion"/>
  </si>
  <si>
    <t>T004</t>
  </si>
  <si>
    <t>윤연숙</t>
    <phoneticPr fontId="21" type="noConversion"/>
  </si>
  <si>
    <t>T005</t>
  </si>
  <si>
    <t>박찬우</t>
    <phoneticPr fontId="21" type="noConversion"/>
  </si>
  <si>
    <t>T006</t>
  </si>
  <si>
    <t>안순일</t>
    <phoneticPr fontId="21" type="noConversion"/>
  </si>
  <si>
    <t>T007</t>
  </si>
  <si>
    <t>이경희</t>
    <phoneticPr fontId="21" type="noConversion"/>
  </si>
  <si>
    <t>T008</t>
  </si>
  <si>
    <t>황명길</t>
    <phoneticPr fontId="21" type="noConversion"/>
  </si>
  <si>
    <t>T009</t>
  </si>
  <si>
    <t>박연이</t>
    <phoneticPr fontId="21" type="noConversion"/>
  </si>
  <si>
    <t>T010</t>
  </si>
  <si>
    <t>김청수</t>
    <phoneticPr fontId="21" type="noConversion"/>
  </si>
  <si>
    <t>T011</t>
  </si>
  <si>
    <t>임순정</t>
    <phoneticPr fontId="21" type="noConversion"/>
  </si>
  <si>
    <t>총거래횟수</t>
    <phoneticPr fontId="21" type="noConversion"/>
  </si>
  <si>
    <t>평균금액</t>
    <phoneticPr fontId="21" type="noConversion"/>
  </si>
  <si>
    <t>최고금액</t>
    <phoneticPr fontId="21" type="noConversion"/>
  </si>
  <si>
    <t>최소금액</t>
    <phoneticPr fontId="21" type="noConversion"/>
  </si>
  <si>
    <t>회원수</t>
    <phoneticPr fontId="21" type="noConversion"/>
  </si>
  <si>
    <r>
      <t>예제3</t>
    </r>
    <r>
      <rPr>
        <sz val="11"/>
        <color theme="1"/>
        <rFont val="맑은 고딕"/>
        <family val="2"/>
        <charset val="129"/>
        <scheme val="minor"/>
      </rPr>
      <t>)</t>
    </r>
    <phoneticPr fontId="10" type="noConversion"/>
  </si>
  <si>
    <t xml:space="preserve"> - 회원별 주소록- </t>
    <phoneticPr fontId="21" type="noConversion"/>
  </si>
  <si>
    <t>이름</t>
    <phoneticPr fontId="21" type="noConversion"/>
  </si>
  <si>
    <t>주소</t>
    <phoneticPr fontId="21" type="noConversion"/>
  </si>
  <si>
    <t>서울시에 거주하는 회원수
(dcounta)</t>
    <phoneticPr fontId="21" type="noConversion"/>
  </si>
  <si>
    <t>김철민</t>
    <phoneticPr fontId="21" type="noConversion"/>
  </si>
  <si>
    <t>서울시</t>
    <phoneticPr fontId="21" type="noConversion"/>
  </si>
  <si>
    <t>최미경</t>
    <phoneticPr fontId="21" type="noConversion"/>
  </si>
  <si>
    <t>제주도</t>
    <phoneticPr fontId="21" type="noConversion"/>
  </si>
  <si>
    <t>홍수경</t>
    <phoneticPr fontId="21" type="noConversion"/>
  </si>
  <si>
    <t>최은정</t>
    <phoneticPr fontId="21" type="noConversion"/>
  </si>
  <si>
    <t>부산시</t>
    <phoneticPr fontId="21" type="noConversion"/>
  </si>
  <si>
    <t>구은혜</t>
    <phoneticPr fontId="21" type="noConversion"/>
  </si>
  <si>
    <t>정상원</t>
    <phoneticPr fontId="21" type="noConversion"/>
  </si>
  <si>
    <t>대전시</t>
    <phoneticPr fontId="21" type="noConversion"/>
  </si>
  <si>
    <t>박창열</t>
    <phoneticPr fontId="21" type="noConversion"/>
  </si>
  <si>
    <t>오수미</t>
    <phoneticPr fontId="21" type="noConversion"/>
  </si>
  <si>
    <t>인천시</t>
    <phoneticPr fontId="21" type="noConversion"/>
  </si>
  <si>
    <t>홍춘희</t>
    <phoneticPr fontId="21" type="noConversion"/>
  </si>
  <si>
    <t>실습1</t>
    <phoneticPr fontId="2" type="noConversion"/>
  </si>
  <si>
    <t>[표1] 가전제품 판매현황</t>
    <phoneticPr fontId="21" type="noConversion"/>
  </si>
  <si>
    <t>품목</t>
    <phoneticPr fontId="21" type="noConversion"/>
  </si>
  <si>
    <t>수량</t>
    <phoneticPr fontId="21" type="noConversion"/>
  </si>
  <si>
    <t>단가</t>
    <phoneticPr fontId="21" type="noConversion"/>
  </si>
  <si>
    <t>매출액</t>
    <phoneticPr fontId="21" type="noConversion"/>
  </si>
  <si>
    <t>세탁기 품목의 매출액합계</t>
    <phoneticPr fontId="21" type="noConversion"/>
  </si>
  <si>
    <t>세탁기</t>
    <phoneticPr fontId="21" type="noConversion"/>
  </si>
  <si>
    <t>DVD 재생기</t>
    <phoneticPr fontId="21" type="noConversion"/>
  </si>
  <si>
    <t>냉장고</t>
    <phoneticPr fontId="21" type="noConversion"/>
  </si>
  <si>
    <t>실습2</t>
    <phoneticPr fontId="2" type="noConversion"/>
  </si>
  <si>
    <t>[표2] 신입생 입학성적</t>
    <phoneticPr fontId="21" type="noConversion"/>
  </si>
  <si>
    <t>학번</t>
    <phoneticPr fontId="21" type="noConversion"/>
  </si>
  <si>
    <t>학과</t>
    <phoneticPr fontId="21" type="noConversion"/>
  </si>
  <si>
    <t>총점</t>
    <phoneticPr fontId="21" type="noConversion"/>
  </si>
  <si>
    <t>07-32456</t>
    <phoneticPr fontId="21" type="noConversion"/>
  </si>
  <si>
    <t>영문</t>
    <phoneticPr fontId="21" type="noConversion"/>
  </si>
  <si>
    <t>07-32457</t>
    <phoneticPr fontId="10" type="noConversion"/>
  </si>
  <si>
    <t>수정민</t>
    <phoneticPr fontId="21" type="noConversion"/>
  </si>
  <si>
    <t>07-32458</t>
    <phoneticPr fontId="10" type="noConversion"/>
  </si>
  <si>
    <t>안동수</t>
    <phoneticPr fontId="21" type="noConversion"/>
  </si>
  <si>
    <t>불문</t>
    <phoneticPr fontId="21" type="noConversion"/>
  </si>
  <si>
    <t>08-10235</t>
    <phoneticPr fontId="21" type="noConversion"/>
  </si>
  <si>
    <t>강의수</t>
    <phoneticPr fontId="21" type="noConversion"/>
  </si>
  <si>
    <t>국문</t>
    <phoneticPr fontId="21" type="noConversion"/>
  </si>
  <si>
    <t>08-20236</t>
    <phoneticPr fontId="21" type="noConversion"/>
  </si>
  <si>
    <t>지원철</t>
    <phoneticPr fontId="21" type="noConversion"/>
  </si>
  <si>
    <t>08-30237</t>
    <phoneticPr fontId="21" type="noConversion"/>
  </si>
  <si>
    <t>성남순</t>
    <phoneticPr fontId="21" type="noConversion"/>
  </si>
  <si>
    <t>08-10238</t>
    <phoneticPr fontId="10" type="noConversion"/>
  </si>
  <si>
    <t>김미혜</t>
    <phoneticPr fontId="21" type="noConversion"/>
  </si>
  <si>
    <t>09-32459</t>
    <phoneticPr fontId="21" type="noConversion"/>
  </si>
  <si>
    <t>아동수</t>
    <phoneticPr fontId="21" type="noConversion"/>
  </si>
  <si>
    <t>09-45678</t>
    <phoneticPr fontId="21" type="noConversion"/>
  </si>
  <si>
    <t>구재환</t>
    <phoneticPr fontId="21" type="noConversion"/>
  </si>
  <si>
    <t>10-67543</t>
    <phoneticPr fontId="21" type="noConversion"/>
  </si>
  <si>
    <t>도병철</t>
    <phoneticPr fontId="21" type="noConversion"/>
  </si>
  <si>
    <t>10-56784</t>
    <phoneticPr fontId="21" type="noConversion"/>
  </si>
  <si>
    <t>박진수</t>
    <phoneticPr fontId="21" type="noConversion"/>
  </si>
  <si>
    <t>11-45678</t>
    <phoneticPr fontId="21" type="noConversion"/>
  </si>
  <si>
    <t>한도영</t>
    <phoneticPr fontId="21" type="noConversion"/>
  </si>
  <si>
    <t>평균차</t>
    <phoneticPr fontId="21" type="noConversion"/>
  </si>
  <si>
    <t>최대값</t>
    <phoneticPr fontId="21" type="noConversion"/>
  </si>
  <si>
    <t>최소값</t>
    <phoneticPr fontId="21" type="noConversion"/>
  </si>
  <si>
    <t>고급필터</t>
  </si>
  <si>
    <t>[데이터] - [정렬 및 필터] -[고급]</t>
    <phoneticPr fontId="2" type="noConversion"/>
  </si>
  <si>
    <t xml:space="preserve"> 고급 필터 사용 방법</t>
    <phoneticPr fontId="2" type="noConversion"/>
  </si>
  <si>
    <r>
      <t xml:space="preserve">▷고급 필터를 사용하려면 먼저 </t>
    </r>
    <r>
      <rPr>
        <sz val="12"/>
        <color indexed="10"/>
        <rFont val="맑은 고딕"/>
        <family val="3"/>
        <charset val="129"/>
      </rPr>
      <t>워크시트에 조건을 입력</t>
    </r>
    <r>
      <rPr>
        <sz val="11"/>
        <color indexed="8"/>
        <rFont val="맑은 고딕"/>
        <family val="3"/>
        <charset val="129"/>
      </rPr>
      <t xml:space="preserve">해야 한다. </t>
    </r>
  </si>
  <si>
    <t xml:space="preserve">▷원본 데이터와 다른 위치에 추출된 결과를 표시할 수 있으며, </t>
    <phoneticPr fontId="2" type="noConversion"/>
  </si>
  <si>
    <t xml:space="preserve">조건에 맞는 특정한 필드(열)만을 추출할 수도 있다. </t>
    <phoneticPr fontId="2" type="noConversion"/>
  </si>
  <si>
    <t>고급 필터의 조건 지정 방법</t>
    <phoneticPr fontId="2" type="noConversion"/>
  </si>
  <si>
    <t>▷검색 조건의 첫 행은 필드명 이어야 한다</t>
  </si>
  <si>
    <r>
      <t xml:space="preserve">▷조건을 입력할 때 </t>
    </r>
    <r>
      <rPr>
        <b/>
        <i/>
        <u/>
        <sz val="11"/>
        <color indexed="56"/>
        <rFont val="맑은 고딕"/>
        <family val="3"/>
        <charset val="129"/>
      </rPr>
      <t>같은 행</t>
    </r>
    <r>
      <rPr>
        <sz val="11"/>
        <color indexed="8"/>
        <rFont val="맑은 고딕"/>
        <family val="3"/>
        <charset val="129"/>
      </rPr>
      <t>에 입력하면</t>
    </r>
    <r>
      <rPr>
        <b/>
        <sz val="11"/>
        <color indexed="62"/>
        <rFont val="맑은 고딕"/>
        <family val="3"/>
        <charset val="129"/>
      </rPr>
      <t xml:space="preserve"> </t>
    </r>
    <r>
      <rPr>
        <b/>
        <i/>
        <u/>
        <sz val="11"/>
        <color indexed="62"/>
        <rFont val="맑은 고딕"/>
        <family val="3"/>
        <charset val="129"/>
      </rPr>
      <t>AND 조건</t>
    </r>
    <r>
      <rPr>
        <sz val="11"/>
        <color indexed="8"/>
        <rFont val="맑은 고딕"/>
        <family val="3"/>
        <charset val="129"/>
      </rPr>
      <t xml:space="preserve">으로 추출한다. </t>
    </r>
  </si>
  <si>
    <t>AND
(~이고, ~이며)</t>
    <phoneticPr fontId="10" type="noConversion"/>
  </si>
  <si>
    <t>부서명이 총무부이고 직위가 대리인 직원</t>
    <phoneticPr fontId="10" type="noConversion"/>
  </si>
  <si>
    <t>찾는 값</t>
    <phoneticPr fontId="10" type="noConversion"/>
  </si>
  <si>
    <r>
      <t xml:space="preserve">▷조건을 입력할 때 </t>
    </r>
    <r>
      <rPr>
        <b/>
        <i/>
        <u/>
        <sz val="11"/>
        <color indexed="10"/>
        <rFont val="맑은 고딕"/>
        <family val="3"/>
        <charset val="129"/>
      </rPr>
      <t>다른 행</t>
    </r>
    <r>
      <rPr>
        <sz val="11"/>
        <color indexed="8"/>
        <rFont val="맑은 고딕"/>
        <family val="3"/>
        <charset val="129"/>
      </rPr>
      <t xml:space="preserve">에 입력하면 </t>
    </r>
    <r>
      <rPr>
        <b/>
        <i/>
        <u/>
        <sz val="11"/>
        <color indexed="10"/>
        <rFont val="맑은 고딕"/>
        <family val="3"/>
        <charset val="129"/>
      </rPr>
      <t>OR 조건</t>
    </r>
    <r>
      <rPr>
        <sz val="11"/>
        <color indexed="8"/>
        <rFont val="맑은 고딕"/>
        <family val="3"/>
        <charset val="129"/>
      </rPr>
      <t xml:space="preserve">으로 추출한다. </t>
    </r>
  </si>
  <si>
    <t>OR
(~이거나, ~또는)</t>
    <phoneticPr fontId="10" type="noConversion"/>
  </si>
  <si>
    <t>부서명이 총무부이거나 직위가이 대리인 직원</t>
    <phoneticPr fontId="10" type="noConversion"/>
  </si>
  <si>
    <t>예제1</t>
    <phoneticPr fontId="10" type="noConversion"/>
  </si>
  <si>
    <t>사원번호</t>
  </si>
  <si>
    <t>사원명</t>
  </si>
  <si>
    <t>성별</t>
  </si>
  <si>
    <t>부서명</t>
  </si>
  <si>
    <t>직위</t>
  </si>
  <si>
    <t>기본급</t>
  </si>
  <si>
    <t>연봉</t>
  </si>
  <si>
    <t>C0002</t>
  </si>
  <si>
    <t>김기태</t>
  </si>
  <si>
    <t>남</t>
  </si>
  <si>
    <t>총무부</t>
  </si>
  <si>
    <t>사원</t>
  </si>
  <si>
    <t>Y0003</t>
  </si>
  <si>
    <t>김영순</t>
  </si>
  <si>
    <t>여</t>
  </si>
  <si>
    <t>영업부</t>
  </si>
  <si>
    <t>부장</t>
  </si>
  <si>
    <t>I0003</t>
  </si>
  <si>
    <t>김영철</t>
  </si>
  <si>
    <t>인사부</t>
  </si>
  <si>
    <t>K0001</t>
  </si>
  <si>
    <t>나호수</t>
  </si>
  <si>
    <t>관리부</t>
  </si>
  <si>
    <t>K0004</t>
  </si>
  <si>
    <t>노필재</t>
  </si>
  <si>
    <t>대리</t>
  </si>
  <si>
    <t>I0001</t>
  </si>
  <si>
    <t>박규리</t>
  </si>
  <si>
    <t>K0003</t>
  </si>
  <si>
    <t>박정이</t>
  </si>
  <si>
    <t>C0001</t>
  </si>
  <si>
    <t>Y0004</t>
  </si>
  <si>
    <t>손원빈</t>
  </si>
  <si>
    <t>C0003</t>
  </si>
  <si>
    <t>오나라</t>
  </si>
  <si>
    <t>Y0002</t>
  </si>
  <si>
    <t>오일하</t>
  </si>
  <si>
    <t>과장</t>
  </si>
  <si>
    <t>Y0001</t>
  </si>
  <si>
    <t>오환일</t>
  </si>
  <si>
    <t>I0002</t>
  </si>
  <si>
    <t>이경리</t>
  </si>
  <si>
    <t>G0004</t>
  </si>
  <si>
    <t>조정은</t>
  </si>
  <si>
    <t>기획부</t>
  </si>
  <si>
    <t>I0004</t>
  </si>
  <si>
    <t>최영희</t>
  </si>
  <si>
    <t>G0003</t>
  </si>
  <si>
    <t>홍삼례</t>
  </si>
  <si>
    <t>지역이 "경기도"고 직위가 "대리"인 데이터를 고급필터로 검색하시오.</t>
    <phoneticPr fontId="2" type="noConversion"/>
  </si>
  <si>
    <t>실습1</t>
    <phoneticPr fontId="10" type="noConversion"/>
  </si>
  <si>
    <t>지역</t>
    <phoneticPr fontId="21" type="noConversion"/>
  </si>
  <si>
    <t>직위</t>
    <phoneticPr fontId="21" type="noConversion"/>
  </si>
  <si>
    <t>대표전화</t>
    <phoneticPr fontId="21" type="noConversion"/>
  </si>
  <si>
    <t>인원수</t>
    <phoneticPr fontId="21" type="noConversion"/>
  </si>
  <si>
    <t>전라도</t>
    <phoneticPr fontId="21" type="noConversion"/>
  </si>
  <si>
    <t>김길수</t>
    <phoneticPr fontId="21" type="noConversion"/>
  </si>
  <si>
    <t>부장</t>
    <phoneticPr fontId="21" type="noConversion"/>
  </si>
  <si>
    <t>316-6598</t>
  </si>
  <si>
    <t>경상도</t>
    <phoneticPr fontId="21" type="noConversion"/>
  </si>
  <si>
    <t>이진아</t>
    <phoneticPr fontId="21" type="noConversion"/>
  </si>
  <si>
    <t>사원</t>
    <phoneticPr fontId="21" type="noConversion"/>
  </si>
  <si>
    <t>133-5689</t>
  </si>
  <si>
    <t>경기도</t>
    <phoneticPr fontId="21" type="noConversion"/>
  </si>
  <si>
    <t>성경진</t>
    <phoneticPr fontId="21" type="noConversion"/>
  </si>
  <si>
    <t>564-8596</t>
    <phoneticPr fontId="21" type="noConversion"/>
  </si>
  <si>
    <t>나춘인</t>
    <phoneticPr fontId="21" type="noConversion"/>
  </si>
  <si>
    <t>과장</t>
    <phoneticPr fontId="21" type="noConversion"/>
  </si>
  <si>
    <t>133-5686</t>
  </si>
  <si>
    <t>마효춘</t>
    <phoneticPr fontId="21" type="noConversion"/>
  </si>
  <si>
    <t>459-8599</t>
    <phoneticPr fontId="21" type="noConversion"/>
  </si>
  <si>
    <t>결과</t>
    <phoneticPr fontId="10" type="noConversion"/>
  </si>
  <si>
    <t>김정일</t>
    <phoneticPr fontId="21" type="noConversion"/>
  </si>
  <si>
    <t>339-5693</t>
  </si>
  <si>
    <t>이수만</t>
    <phoneticPr fontId="21" type="noConversion"/>
  </si>
  <si>
    <t>849-6598</t>
    <phoneticPr fontId="21" type="noConversion"/>
  </si>
  <si>
    <t>홍진표</t>
    <phoneticPr fontId="21" type="noConversion"/>
  </si>
  <si>
    <t>319-3356</t>
  </si>
  <si>
    <t>노인영</t>
    <phoneticPr fontId="21" type="noConversion"/>
  </si>
  <si>
    <t>659-9856</t>
    <phoneticPr fontId="21" type="noConversion"/>
  </si>
  <si>
    <t>충청도</t>
    <phoneticPr fontId="21" type="noConversion"/>
  </si>
  <si>
    <t>서유진</t>
    <phoneticPr fontId="21" type="noConversion"/>
  </si>
  <si>
    <t>546-6896</t>
  </si>
  <si>
    <t>고인수</t>
    <phoneticPr fontId="21" type="noConversion"/>
  </si>
  <si>
    <t>666-6666</t>
  </si>
  <si>
    <t>백신이</t>
    <phoneticPr fontId="21" type="noConversion"/>
  </si>
  <si>
    <t>845-6598</t>
    <phoneticPr fontId="21" type="noConversion"/>
  </si>
  <si>
    <t>강원도</t>
    <phoneticPr fontId="21" type="noConversion"/>
  </si>
  <si>
    <t>하민정</t>
    <phoneticPr fontId="21" type="noConversion"/>
  </si>
  <si>
    <t>대리</t>
    <phoneticPr fontId="21" type="noConversion"/>
  </si>
  <si>
    <t>316-5369</t>
  </si>
  <si>
    <t>오진규</t>
    <phoneticPr fontId="21" type="noConversion"/>
  </si>
  <si>
    <t>546-6489</t>
  </si>
  <si>
    <t>부수희</t>
    <phoneticPr fontId="21" type="noConversion"/>
  </si>
  <si>
    <t>555-5555</t>
    <phoneticPr fontId="21" type="noConversion"/>
  </si>
  <si>
    <t>고민정</t>
    <phoneticPr fontId="21" type="noConversion"/>
  </si>
  <si>
    <t>319-6598</t>
  </si>
  <si>
    <t>고급필터 조건1</t>
    <phoneticPr fontId="2" type="noConversion"/>
  </si>
  <si>
    <t>조건1</t>
    <phoneticPr fontId="2" type="noConversion"/>
  </si>
  <si>
    <t>결과1</t>
    <phoneticPr fontId="2" type="noConversion"/>
  </si>
  <si>
    <t>조건 : 대출종류가 신용대출 중 대출기간이 10년 미만인 대출 고객 필터링</t>
    <phoneticPr fontId="2" type="noConversion"/>
  </si>
  <si>
    <t>출력결과 : O3</t>
    <phoneticPr fontId="2" type="noConversion"/>
  </si>
  <si>
    <t>고급필터 조건2</t>
    <phoneticPr fontId="2" type="noConversion"/>
  </si>
  <si>
    <t>조건 : 대출일자가 2011-4-1 이후에 대출받은 고객 중 대출기간이 5년 미만인 고객이거나</t>
    <phoneticPr fontId="2" type="noConversion"/>
  </si>
  <si>
    <t xml:space="preserve">         담당자가 강재동으로 되어 있는 고객의 고객명, 대출일자, 대출금, 담당자 필드만 필터링</t>
    <phoneticPr fontId="2" type="noConversion"/>
  </si>
  <si>
    <t xml:space="preserve">        </t>
    <phoneticPr fontId="2" type="noConversion"/>
  </si>
  <si>
    <t>출력결과 :</t>
    <phoneticPr fontId="2" type="noConversion"/>
  </si>
  <si>
    <t>O13</t>
    <phoneticPr fontId="2" type="noConversion"/>
  </si>
  <si>
    <t>㈜ 천일 생명보험 대출현황</t>
    <phoneticPr fontId="47" type="noConversion"/>
  </si>
  <si>
    <t>조건2</t>
    <phoneticPr fontId="2" type="noConversion"/>
  </si>
  <si>
    <t>대출코드</t>
    <phoneticPr fontId="47" type="noConversion"/>
  </si>
  <si>
    <t>고객명</t>
    <phoneticPr fontId="47" type="noConversion"/>
  </si>
  <si>
    <t>대출일자</t>
    <phoneticPr fontId="47" type="noConversion"/>
  </si>
  <si>
    <t>대출금</t>
    <phoneticPr fontId="47" type="noConversion"/>
  </si>
  <si>
    <t>대출기간</t>
    <phoneticPr fontId="47" type="noConversion"/>
  </si>
  <si>
    <t>대출금리</t>
    <phoneticPr fontId="47" type="noConversion"/>
  </si>
  <si>
    <t>대출종류</t>
    <phoneticPr fontId="47" type="noConversion"/>
  </si>
  <si>
    <t>담당자</t>
    <phoneticPr fontId="47" type="noConversion"/>
  </si>
  <si>
    <t>연락처</t>
    <phoneticPr fontId="47" type="noConversion"/>
  </si>
  <si>
    <t>101119A</t>
    <phoneticPr fontId="47" type="noConversion"/>
  </si>
  <si>
    <t>권상길</t>
    <phoneticPr fontId="47" type="noConversion"/>
  </si>
  <si>
    <t>김신용</t>
    <phoneticPr fontId="47" type="noConversion"/>
  </si>
  <si>
    <t>301117A</t>
    <phoneticPr fontId="47" type="noConversion"/>
  </si>
  <si>
    <t>101112A</t>
    <phoneticPr fontId="47" type="noConversion"/>
  </si>
  <si>
    <t>노재필</t>
    <phoneticPr fontId="47" type="noConversion"/>
  </si>
  <si>
    <t>강재동</t>
    <phoneticPr fontId="47" type="noConversion"/>
  </si>
  <si>
    <t>301113A</t>
    <phoneticPr fontId="47" type="noConversion"/>
  </si>
  <si>
    <t>박소리</t>
    <phoneticPr fontId="47" type="noConversion"/>
  </si>
  <si>
    <t>이대출</t>
    <phoneticPr fontId="47" type="noConversion"/>
  </si>
  <si>
    <t>201115A</t>
    <phoneticPr fontId="47" type="noConversion"/>
  </si>
  <si>
    <t>오기특</t>
    <phoneticPr fontId="47" type="noConversion"/>
  </si>
  <si>
    <t>301114S</t>
    <phoneticPr fontId="47" type="noConversion"/>
  </si>
  <si>
    <t>이연길</t>
    <phoneticPr fontId="47" type="noConversion"/>
  </si>
  <si>
    <t>201118S</t>
    <phoneticPr fontId="47" type="noConversion"/>
  </si>
  <si>
    <t>이재혁</t>
    <phoneticPr fontId="47" type="noConversion"/>
  </si>
  <si>
    <t>101116S</t>
    <phoneticPr fontId="47" type="noConversion"/>
  </si>
  <si>
    <t>장성희</t>
    <phoneticPr fontId="47" type="noConversion"/>
  </si>
  <si>
    <t>201110S</t>
    <phoneticPr fontId="47" type="noConversion"/>
  </si>
  <si>
    <t>조혁진</t>
    <phoneticPr fontId="47" type="noConversion"/>
  </si>
  <si>
    <t>201111P</t>
    <phoneticPr fontId="47" type="noConversion"/>
  </si>
  <si>
    <t>차연석</t>
    <phoneticPr fontId="47" type="noConversion"/>
  </si>
  <si>
    <t>101111P</t>
    <phoneticPr fontId="47" type="noConversion"/>
  </si>
  <si>
    <t>최주봉</t>
    <phoneticPr fontId="47" type="noConversion"/>
  </si>
  <si>
    <t>사무처리 평가결과표</t>
  </si>
  <si>
    <t>학과</t>
  </si>
  <si>
    <t>학번</t>
  </si>
  <si>
    <t>이름</t>
  </si>
  <si>
    <t>평소점수</t>
  </si>
  <si>
    <t>출석점수</t>
  </si>
  <si>
    <t>중간시험</t>
  </si>
  <si>
    <t>기말시험</t>
  </si>
  <si>
    <t>총점</t>
  </si>
  <si>
    <t>순위</t>
  </si>
  <si>
    <t>관관경영과</t>
  </si>
  <si>
    <t>A1347001</t>
  </si>
  <si>
    <t>A1347002</t>
  </si>
  <si>
    <t>임순정</t>
  </si>
  <si>
    <t>항공경영과</t>
  </si>
  <si>
    <t>A1348001</t>
  </si>
  <si>
    <t>이일동</t>
    <phoneticPr fontId="2" type="noConversion"/>
  </si>
  <si>
    <t>A1348002</t>
  </si>
  <si>
    <t>한우림</t>
  </si>
  <si>
    <t>A1347005</t>
  </si>
  <si>
    <t>최우주</t>
  </si>
  <si>
    <t>항공기계과</t>
  </si>
  <si>
    <t>A1349011</t>
  </si>
  <si>
    <t>차일주</t>
  </si>
  <si>
    <t>A1349012</t>
  </si>
  <si>
    <t>조중동</t>
  </si>
  <si>
    <t>A1347006</t>
  </si>
  <si>
    <t>A1348005</t>
  </si>
  <si>
    <t>정진만</t>
  </si>
  <si>
    <t>A1348006</t>
  </si>
  <si>
    <t>이옥순</t>
    <phoneticPr fontId="2" type="noConversion"/>
  </si>
  <si>
    <t>A1349015</t>
  </si>
  <si>
    <t>소유리</t>
  </si>
  <si>
    <t>A1349016</t>
  </si>
  <si>
    <t>김나리</t>
  </si>
  <si>
    <t>A1349017</t>
  </si>
  <si>
    <t>조영선</t>
  </si>
  <si>
    <t>A1349018</t>
  </si>
  <si>
    <t>강흥식</t>
  </si>
  <si>
    <t>A1348016</t>
  </si>
  <si>
    <t>이은아</t>
  </si>
  <si>
    <t>A1348017</t>
  </si>
  <si>
    <t>서윤호</t>
  </si>
  <si>
    <t>A13947017</t>
  </si>
  <si>
    <t>허나영</t>
  </si>
  <si>
    <t>A1347018</t>
  </si>
  <si>
    <t>원동욱</t>
  </si>
  <si>
    <t>1.  평소점수가 16이상이고, 출석점수가  18이하인 데이터 값을 고급필터를 사용하여 검색하시오.</t>
    <phoneticPr fontId="2" type="noConversion"/>
  </si>
  <si>
    <t>1번 조건</t>
    <phoneticPr fontId="10" type="noConversion"/>
  </si>
  <si>
    <t>1번 결과</t>
    <phoneticPr fontId="10" type="noConversion"/>
  </si>
  <si>
    <t>2.  중간시험이  중간 평균이상인 데이터를 고급필터를 사용하여 검색하시오.</t>
    <phoneticPr fontId="2" type="noConversion"/>
  </si>
  <si>
    <t>2번 조건</t>
    <phoneticPr fontId="10" type="noConversion"/>
  </si>
  <si>
    <t>3.  이름이 "이"로 시작하고 기말시험이  20이상 26미만인 데이터를 고급필터를 사용하여 검색하시오</t>
    <phoneticPr fontId="2" type="noConversion"/>
  </si>
  <si>
    <t>3번 조건</t>
    <phoneticPr fontId="10" type="noConversion"/>
  </si>
  <si>
    <t xml:space="preserve">4.  순위가 10 이하이거나 중간시험이  27이상인 데이터의 이름, 중간시험, 순위 필드만을 고급필터를 </t>
    <phoneticPr fontId="2" type="noConversion"/>
  </si>
  <si>
    <t xml:space="preserve">     사용하여 검색하시오.</t>
  </si>
  <si>
    <t>4번 조건</t>
    <phoneticPr fontId="10" type="noConversion"/>
  </si>
  <si>
    <t>5.  학과가 항공기계이거나 이름이 '허'로 시작하는 데이터를 고급필터를 사용하여 검색하시오.</t>
    <phoneticPr fontId="2" type="noConversion"/>
  </si>
  <si>
    <t>5번 조건</t>
    <phoneticPr fontId="10" type="noConversion"/>
  </si>
  <si>
    <t>데이터 통합</t>
    <phoneticPr fontId="10" type="noConversion"/>
  </si>
  <si>
    <t>[데이터]-[데이터 도구]-[통합] 선택</t>
    <phoneticPr fontId="10" type="noConversion"/>
  </si>
  <si>
    <t>여러 워크시트나 통합문서의  결과를 요약하고 집계</t>
    <phoneticPr fontId="10" type="noConversion"/>
  </si>
  <si>
    <t>직급별 실적현황</t>
  </si>
  <si>
    <t>서울본사</t>
  </si>
  <si>
    <t>경기지구</t>
  </si>
  <si>
    <t>목표</t>
  </si>
  <si>
    <t>실적</t>
  </si>
  <si>
    <t>김진우</t>
  </si>
  <si>
    <t>김원희</t>
  </si>
  <si>
    <t>박주현</t>
  </si>
  <si>
    <t>강미선</t>
  </si>
  <si>
    <t>이슬비</t>
  </si>
  <si>
    <t>이광주</t>
  </si>
  <si>
    <t>김현수</t>
  </si>
  <si>
    <t>인천지구</t>
  </si>
  <si>
    <t>오주태</t>
  </si>
  <si>
    <t>황우구</t>
  </si>
  <si>
    <t>고영석</t>
  </si>
  <si>
    <t>박영광</t>
  </si>
  <si>
    <t>실습 1</t>
    <phoneticPr fontId="10" type="noConversion"/>
  </si>
  <si>
    <t>데이터 통합 기능을 이용하여 서울 대리점 판매현황 표와 부산 대리점 판매현황 표의 품목별 목표량, 판매량, 판매금액의</t>
    <phoneticPr fontId="10" type="noConversion"/>
  </si>
  <si>
    <t>합계를 서울/부산대리점 판매현황 표에 계산하시오</t>
    <phoneticPr fontId="10" type="noConversion"/>
  </si>
  <si>
    <t>서울 대리점 판매현황</t>
  </si>
  <si>
    <t>부산 대리점 판매현황</t>
  </si>
  <si>
    <t>품목</t>
  </si>
  <si>
    <t>목표량</t>
    <phoneticPr fontId="53" type="noConversion"/>
  </si>
  <si>
    <t>판매량</t>
    <phoneticPr fontId="53" type="noConversion"/>
  </si>
  <si>
    <t>판매액</t>
  </si>
  <si>
    <t>냉장고</t>
  </si>
  <si>
    <t>오디오</t>
  </si>
  <si>
    <t>비디오</t>
  </si>
  <si>
    <t>카메라</t>
  </si>
  <si>
    <r>
      <t xml:space="preserve">서울 </t>
    </r>
    <r>
      <rPr>
        <sz val="11"/>
        <color indexed="8"/>
        <rFont val="맑은 고딕"/>
        <family val="3"/>
        <charset val="129"/>
      </rPr>
      <t>/ 부산  대리점 판매현황</t>
    </r>
    <phoneticPr fontId="21" type="noConversion"/>
  </si>
  <si>
    <t>목표량</t>
    <phoneticPr fontId="21" type="noConversion"/>
  </si>
  <si>
    <t>판매량</t>
    <phoneticPr fontId="21" type="noConversion"/>
  </si>
  <si>
    <t>판매액</t>
    <phoneticPr fontId="21" type="noConversion"/>
  </si>
  <si>
    <t>실습 2</t>
    <phoneticPr fontId="10" type="noConversion"/>
  </si>
  <si>
    <t>데이터 통합 기능을 이용하여 인천공항 입국 현황표와 제주 공항 입국 현황표의 국적별 평균 입국자수를</t>
    <phoneticPr fontId="10" type="noConversion"/>
  </si>
  <si>
    <t>국적별 평균 입국자수 표의 영역에 계산하시오.</t>
    <phoneticPr fontId="10" type="noConversion"/>
  </si>
  <si>
    <t>인천공항 입국 현황</t>
    <phoneticPr fontId="56" type="noConversion"/>
  </si>
  <si>
    <t>제주공항 입국 현황</t>
    <phoneticPr fontId="56" type="noConversion"/>
  </si>
  <si>
    <t>국적별 평균 입국자수</t>
    <phoneticPr fontId="56" type="noConversion"/>
  </si>
  <si>
    <t>구분</t>
    <phoneticPr fontId="56" type="noConversion"/>
  </si>
  <si>
    <t>국적</t>
    <phoneticPr fontId="56" type="noConversion"/>
  </si>
  <si>
    <t>입국자수</t>
    <phoneticPr fontId="56" type="noConversion"/>
  </si>
  <si>
    <t>1월</t>
    <phoneticPr fontId="56" type="noConversion"/>
  </si>
  <si>
    <t>미국</t>
    <phoneticPr fontId="56" type="noConversion"/>
  </si>
  <si>
    <t>미국</t>
  </si>
  <si>
    <t>영국</t>
    <phoneticPr fontId="56" type="noConversion"/>
  </si>
  <si>
    <t>프랑스</t>
    <phoneticPr fontId="56" type="noConversion"/>
  </si>
  <si>
    <t>영국</t>
  </si>
  <si>
    <t>일본</t>
    <phoneticPr fontId="56" type="noConversion"/>
  </si>
  <si>
    <t>일본</t>
  </si>
  <si>
    <t>2월</t>
    <phoneticPr fontId="56" type="noConversion"/>
  </si>
  <si>
    <t>프랑스</t>
  </si>
  <si>
    <t>독일</t>
  </si>
  <si>
    <t>3월</t>
    <phoneticPr fontId="56" type="noConversion"/>
  </si>
  <si>
    <t>학번</t>
    <phoneticPr fontId="10" type="noConversion"/>
  </si>
  <si>
    <t>독일</t>
    <phoneticPr fontId="56" type="noConversion"/>
  </si>
  <si>
    <t>이름</t>
    <phoneticPr fontId="10" type="noConversion"/>
  </si>
  <si>
    <t>4월</t>
    <phoneticPr fontId="56" type="noConversion"/>
  </si>
  <si>
    <t>실습 3</t>
    <phoneticPr fontId="10" type="noConversion"/>
  </si>
  <si>
    <t>데이터 통합 기능을 이용하여 서울지점 매출현황 표에 대한 주요 매장명별 판매량의 합계를 계산하시오.</t>
    <phoneticPr fontId="10" type="noConversion"/>
  </si>
  <si>
    <r>
      <rPr>
        <sz val="11"/>
        <color indexed="8"/>
        <rFont val="맑은 고딕"/>
        <family val="3"/>
        <charset val="129"/>
      </rPr>
      <t>▶</t>
    </r>
    <r>
      <rPr>
        <sz val="11"/>
        <color theme="1"/>
        <rFont val="맑은 고딕"/>
        <family val="2"/>
        <charset val="129"/>
        <scheme val="minor"/>
      </rPr>
      <t>'현대'로 시작하는 매장과 '코리아'로 끝나는 매장의 판매량 합계를 계산할 것.</t>
    </r>
    <phoneticPr fontId="10" type="noConversion"/>
  </si>
  <si>
    <t>서울지점 매출현황</t>
    <phoneticPr fontId="25" type="noConversion"/>
  </si>
  <si>
    <t>매출현황</t>
    <phoneticPr fontId="25" type="noConversion"/>
  </si>
  <si>
    <t>매장명</t>
    <phoneticPr fontId="25" type="noConversion"/>
  </si>
  <si>
    <t>제품명</t>
    <phoneticPr fontId="25" type="noConversion"/>
  </si>
  <si>
    <t>판매량</t>
  </si>
  <si>
    <t>판매량</t>
    <phoneticPr fontId="25" type="noConversion"/>
  </si>
  <si>
    <t>서울 코리아</t>
    <phoneticPr fontId="25" type="noConversion"/>
  </si>
  <si>
    <t>프린터</t>
    <phoneticPr fontId="25" type="noConversion"/>
  </si>
  <si>
    <t>현대 잠실</t>
    <phoneticPr fontId="25" type="noConversion"/>
  </si>
  <si>
    <t>노트북</t>
    <phoneticPr fontId="25" type="noConversion"/>
  </si>
  <si>
    <t>갤러리아</t>
    <phoneticPr fontId="25" type="noConversion"/>
  </si>
  <si>
    <t>스캐너</t>
    <phoneticPr fontId="25" type="noConversion"/>
  </si>
  <si>
    <t>현대 명동</t>
    <phoneticPr fontId="25" type="noConversion"/>
  </si>
  <si>
    <t>모니터</t>
    <phoneticPr fontId="25" type="noConversion"/>
  </si>
  <si>
    <t>잠실 코리아</t>
    <phoneticPr fontId="25" type="noConversion"/>
  </si>
  <si>
    <t>명동 코리아</t>
    <phoneticPr fontId="25" type="noConversion"/>
  </si>
  <si>
    <t>현대 성북</t>
    <phoneticPr fontId="25" type="noConversion"/>
  </si>
  <si>
    <t>실습 4</t>
    <phoneticPr fontId="10" type="noConversion"/>
  </si>
  <si>
    <t>데이터 통합기능을 이용하여 '매장별 장난감 판매현황' 표에 대한 매장명별 금액의 합계를</t>
    <phoneticPr fontId="2" type="noConversion"/>
  </si>
  <si>
    <t>주요 매장별 판매금액' 표에 표기되어 있는 매장에 대해서만 계산하시오.</t>
    <phoneticPr fontId="10" type="noConversion"/>
  </si>
  <si>
    <t>매장별 장난감 판매현황</t>
    <phoneticPr fontId="21" type="noConversion"/>
  </si>
  <si>
    <t xml:space="preserve">주요 매장별 판매금액 </t>
    <phoneticPr fontId="21" type="noConversion"/>
  </si>
  <si>
    <t>매장명</t>
  </si>
  <si>
    <t>수량</t>
  </si>
  <si>
    <t>단가</t>
  </si>
  <si>
    <t>금액</t>
  </si>
  <si>
    <t>판매일</t>
  </si>
  <si>
    <t>장난감 세상</t>
    <phoneticPr fontId="47" type="noConversion"/>
  </si>
  <si>
    <t>어린이 월드</t>
    <phoneticPr fontId="47" type="noConversion"/>
  </si>
  <si>
    <t>토인비 나라</t>
    <phoneticPr fontId="47" type="noConversion"/>
  </si>
  <si>
    <t>20139-07-20</t>
    <phoneticPr fontId="47" type="noConversion"/>
  </si>
  <si>
    <t>꼬꼬마 천국</t>
    <phoneticPr fontId="21" type="noConversion"/>
  </si>
  <si>
    <t>어린이 친구</t>
    <phoneticPr fontId="21" type="noConversion"/>
  </si>
  <si>
    <t>김응빈</t>
    <phoneticPr fontId="10" type="noConversion"/>
  </si>
  <si>
    <t>&gt;=70</t>
    <phoneticPr fontId="2" type="noConversion"/>
  </si>
  <si>
    <t>김응빈</t>
    <phoneticPr fontId="21" type="noConversion"/>
  </si>
  <si>
    <t>김응빈</t>
    <phoneticPr fontId="2" type="noConversion"/>
  </si>
  <si>
    <t>부서명</t>
    <phoneticPr fontId="2" type="noConversion"/>
  </si>
  <si>
    <t>총무부</t>
    <phoneticPr fontId="2" type="noConversion"/>
  </si>
  <si>
    <t>대리</t>
    <phoneticPr fontId="2" type="noConversion"/>
  </si>
  <si>
    <t>직위</t>
    <phoneticPr fontId="2" type="noConversion"/>
  </si>
  <si>
    <t>지역</t>
    <phoneticPr fontId="2" type="noConversion"/>
  </si>
  <si>
    <t>경기도</t>
    <phoneticPr fontId="2" type="noConversion"/>
  </si>
  <si>
    <t>김응빈</t>
    <phoneticPr fontId="47" type="noConversion"/>
  </si>
  <si>
    <t>대출종류</t>
    <phoneticPr fontId="2" type="noConversion"/>
  </si>
  <si>
    <t>신용대출</t>
  </si>
  <si>
    <t>신용대출</t>
    <phoneticPr fontId="2" type="noConversion"/>
  </si>
  <si>
    <t>대출기간</t>
    <phoneticPr fontId="2" type="noConversion"/>
  </si>
  <si>
    <t>&lt;10</t>
    <phoneticPr fontId="2" type="noConversion"/>
  </si>
  <si>
    <t>대출일자</t>
    <phoneticPr fontId="2" type="noConversion"/>
  </si>
  <si>
    <t>담당자</t>
    <phoneticPr fontId="2" type="noConversion"/>
  </si>
  <si>
    <t>&lt;5</t>
    <phoneticPr fontId="2" type="noConversion"/>
  </si>
  <si>
    <t>강재동</t>
    <phoneticPr fontId="2" type="noConversion"/>
  </si>
  <si>
    <t>&gt;=2011-4-1</t>
    <phoneticPr fontId="2" type="noConversion"/>
  </si>
  <si>
    <t>고객명</t>
    <phoneticPr fontId="2" type="noConversion"/>
  </si>
  <si>
    <t>대출금</t>
    <phoneticPr fontId="2" type="noConversion"/>
  </si>
  <si>
    <t>김응빈</t>
    <phoneticPr fontId="2" type="noConversion"/>
  </si>
  <si>
    <t>평소점수</t>
    <phoneticPr fontId="2" type="noConversion"/>
  </si>
  <si>
    <t>&gt;=16</t>
    <phoneticPr fontId="2" type="noConversion"/>
  </si>
  <si>
    <t>출석점수</t>
    <phoneticPr fontId="2" type="noConversion"/>
  </si>
  <si>
    <t>&lt;=18</t>
    <phoneticPr fontId="2" type="noConversion"/>
  </si>
  <si>
    <t>중간시험</t>
    <phoneticPr fontId="2" type="noConversion"/>
  </si>
  <si>
    <t>중간평균</t>
    <phoneticPr fontId="2" type="noConversion"/>
  </si>
  <si>
    <t>이름</t>
    <phoneticPr fontId="2" type="noConversion"/>
  </si>
  <si>
    <t>이*</t>
    <phoneticPr fontId="2" type="noConversion"/>
  </si>
  <si>
    <t>기말시험</t>
    <phoneticPr fontId="2" type="noConversion"/>
  </si>
  <si>
    <t>&gt;=20</t>
    <phoneticPr fontId="2" type="noConversion"/>
  </si>
  <si>
    <t>&lt;26</t>
    <phoneticPr fontId="2" type="noConversion"/>
  </si>
  <si>
    <t>순위</t>
    <phoneticPr fontId="2" type="noConversion"/>
  </si>
  <si>
    <t>&lt;=10</t>
    <phoneticPr fontId="2" type="noConversion"/>
  </si>
  <si>
    <t>&gt;=27</t>
    <phoneticPr fontId="2" type="noConversion"/>
  </si>
  <si>
    <t>학과</t>
    <phoneticPr fontId="2" type="noConversion"/>
  </si>
  <si>
    <t>항공기계과</t>
    <phoneticPr fontId="2" type="noConversion"/>
  </si>
  <si>
    <t>허*</t>
    <phoneticPr fontId="2" type="noConversion"/>
  </si>
  <si>
    <t>사원명</t>
    <phoneticPr fontId="2" type="noConversion"/>
  </si>
  <si>
    <t>박주현</t>
    <phoneticPr fontId="2" type="noConversion"/>
  </si>
  <si>
    <t>이슬비</t>
    <phoneticPr fontId="2" type="noConversion"/>
  </si>
  <si>
    <t>오주태</t>
    <phoneticPr fontId="2" type="noConversion"/>
  </si>
  <si>
    <t>현대*</t>
    <phoneticPr fontId="2" type="noConversion"/>
  </si>
  <si>
    <t>*코리아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</si>
</sst>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yy/mm/dd"/>
    <numFmt numFmtId="178" formatCode="#,##0_ "/>
    <numFmt numFmtId="179" formatCode="@\ &quot;님&quot;"/>
    <numFmt numFmtId="180" formatCode="General\ &quot;년&quot;"/>
    <numFmt numFmtId="181" formatCode="0.0%"/>
    <numFmt numFmtId="182" formatCode="[&lt;=999999]####\-####;\(0##\)\ ####\-####"/>
    <numFmt numFmtId="183" formatCode="&quot;₩&quot;#,##0_);[Red]\(&quot;₩&quot;#,##0\)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rgb="FF000000"/>
      <name val="돋움"/>
      <family val="3"/>
      <charset val="129"/>
    </font>
    <font>
      <sz val="24"/>
      <color rgb="FF000000"/>
      <name val="돋움"/>
      <family val="3"/>
      <charset val="129"/>
    </font>
    <font>
      <sz val="18"/>
      <color theme="1"/>
      <name val="+mj-lt"/>
      <family val="2"/>
    </font>
    <font>
      <sz val="14"/>
      <color theme="1"/>
      <name val="맑은 고딕"/>
      <family val="2"/>
      <charset val="129"/>
      <scheme val="minor"/>
    </font>
    <font>
      <sz val="18"/>
      <color theme="1"/>
      <name val="Arial"/>
      <family val="2"/>
    </font>
    <font>
      <sz val="11"/>
      <color theme="1"/>
      <name val="맑은 고딕"/>
      <family val="3"/>
      <charset val="129"/>
    </font>
    <font>
      <b/>
      <sz val="18"/>
      <color rgb="FF0070C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color rgb="FF000000"/>
      <name val="굴림"/>
      <family val="3"/>
      <charset val="129"/>
    </font>
    <font>
      <sz val="11"/>
      <color rgb="FFFF0000"/>
      <name val="맑은고딕"/>
      <family val="3"/>
      <charset val="129"/>
    </font>
    <font>
      <sz val="12"/>
      <color rgb="FF000000"/>
      <name val="굴림"/>
      <family val="3"/>
      <charset val="129"/>
    </font>
    <font>
      <b/>
      <sz val="12"/>
      <color indexed="10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1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4"/>
      <color theme="1"/>
      <name val="굴림체"/>
      <family val="3"/>
      <charset val="129"/>
    </font>
    <font>
      <sz val="11"/>
      <name val="맑은 고딕"/>
      <family val="3"/>
      <charset val="129"/>
    </font>
    <font>
      <sz val="10"/>
      <color indexed="81"/>
      <name val="굴림체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indexed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i/>
      <u/>
      <sz val="11"/>
      <color indexed="56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i/>
      <u/>
      <sz val="11"/>
      <color indexed="62"/>
      <name val="맑은 고딕"/>
      <family val="3"/>
      <charset val="129"/>
    </font>
    <font>
      <b/>
      <i/>
      <u/>
      <sz val="11"/>
      <color indexed="10"/>
      <name val="맑은 고딕"/>
      <family val="3"/>
      <charset val="129"/>
    </font>
    <font>
      <sz val="14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0"/>
      <color rgb="FF000000"/>
      <name val="나눔고딕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굴림"/>
      <family val="3"/>
      <charset val="129"/>
    </font>
    <font>
      <sz val="10"/>
      <name val="맑은 고딕"/>
      <family val="3"/>
      <charset val="129"/>
    </font>
    <font>
      <sz val="8"/>
      <name val="굴림"/>
      <family val="3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25" fillId="0" borderId="0"/>
    <xf numFmtId="41" fontId="25" fillId="0" borderId="0" applyFont="0" applyFill="0" applyBorder="0" applyAlignment="0" applyProtection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54" fillId="0" borderId="0"/>
    <xf numFmtId="0" fontId="54" fillId="0" borderId="0"/>
    <xf numFmtId="0" fontId="18" fillId="0" borderId="0"/>
  </cellStyleXfs>
  <cellXfs count="234">
    <xf numFmtId="0" fontId="0" fillId="0" borderId="0" xfId="0">
      <alignment vertical="center"/>
    </xf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2" readingOrder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indent="2" readingOrder="1"/>
    </xf>
    <xf numFmtId="0" fontId="9" fillId="0" borderId="0" xfId="3" applyFont="1">
      <alignment vertical="center"/>
    </xf>
    <xf numFmtId="0" fontId="11" fillId="0" borderId="0" xfId="3" applyFont="1">
      <alignment vertical="center"/>
    </xf>
    <xf numFmtId="0" fontId="8" fillId="0" borderId="0" xfId="3">
      <alignment vertical="center"/>
    </xf>
    <xf numFmtId="0" fontId="12" fillId="0" borderId="0" xfId="3" applyFont="1">
      <alignment vertical="center"/>
    </xf>
    <xf numFmtId="0" fontId="13" fillId="0" borderId="0" xfId="3" applyFont="1">
      <alignment vertical="center"/>
    </xf>
    <xf numFmtId="0" fontId="14" fillId="3" borderId="3" xfId="3" applyFont="1" applyFill="1" applyBorder="1" applyAlignment="1">
      <alignment horizontal="center" vertical="center" wrapText="1" readingOrder="1"/>
    </xf>
    <xf numFmtId="0" fontId="15" fillId="0" borderId="3" xfId="3" applyFont="1" applyBorder="1" applyAlignment="1">
      <alignment horizontal="center" vertical="center" wrapText="1" readingOrder="1"/>
    </xf>
    <xf numFmtId="0" fontId="14" fillId="0" borderId="3" xfId="3" applyFont="1" applyBorder="1" applyAlignment="1">
      <alignment horizontal="justify" vertical="center" wrapText="1" readingOrder="1"/>
    </xf>
    <xf numFmtId="0" fontId="14" fillId="0" borderId="0" xfId="3" applyFont="1" applyAlignment="1">
      <alignment horizontal="center" vertical="center" wrapText="1" readingOrder="1"/>
    </xf>
    <xf numFmtId="0" fontId="14" fillId="0" borderId="0" xfId="3" applyFont="1" applyAlignment="1">
      <alignment horizontal="justify" vertical="center" wrapText="1" readingOrder="1"/>
    </xf>
    <xf numFmtId="0" fontId="16" fillId="0" borderId="0" xfId="3" applyFont="1" applyAlignment="1">
      <alignment horizontal="left" vertical="center" wrapText="1" indent="1" readingOrder="1"/>
    </xf>
    <xf numFmtId="0" fontId="0" fillId="4" borderId="0" xfId="3" applyFont="1" applyFill="1">
      <alignment vertical="center"/>
    </xf>
    <xf numFmtId="0" fontId="12" fillId="4" borderId="3" xfId="3" applyFont="1" applyFill="1" applyBorder="1" applyAlignment="1">
      <alignment horizontal="center" vertical="center"/>
    </xf>
    <xf numFmtId="0" fontId="20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2" fillId="5" borderId="3" xfId="3" applyFont="1" applyFill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176" fontId="12" fillId="0" borderId="3" xfId="3" applyNumberFormat="1" applyFont="1" applyBorder="1" applyAlignment="1">
      <alignment horizontal="center" vertical="center"/>
    </xf>
    <xf numFmtId="0" fontId="0" fillId="0" borderId="3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4" borderId="3" xfId="3" applyFill="1" applyBorder="1" applyAlignment="1">
      <alignment horizontal="center" vertical="center"/>
    </xf>
    <xf numFmtId="0" fontId="8" fillId="0" borderId="3" xfId="3" applyBorder="1" applyAlignment="1">
      <alignment horizontal="center" vertical="center"/>
    </xf>
    <xf numFmtId="0" fontId="8" fillId="5" borderId="3" xfId="3" applyFill="1" applyBorder="1" applyAlignment="1">
      <alignment horizontal="center" vertical="center"/>
    </xf>
    <xf numFmtId="177" fontId="8" fillId="0" borderId="3" xfId="3" applyNumberFormat="1" applyBorder="1" applyAlignment="1">
      <alignment horizontal="center" vertical="center"/>
    </xf>
    <xf numFmtId="41" fontId="22" fillId="0" borderId="3" xfId="4" applyFont="1" applyFill="1" applyBorder="1">
      <alignment vertical="center"/>
    </xf>
    <xf numFmtId="0" fontId="23" fillId="0" borderId="0" xfId="3" applyFont="1">
      <alignment vertical="center"/>
    </xf>
    <xf numFmtId="0" fontId="24" fillId="4" borderId="14" xfId="3" applyFont="1" applyFill="1" applyBorder="1" applyAlignment="1">
      <alignment horizontal="center" vertical="center"/>
    </xf>
    <xf numFmtId="0" fontId="8" fillId="0" borderId="10" xfId="3" applyBorder="1" applyAlignment="1">
      <alignment horizontal="center" vertical="center"/>
    </xf>
    <xf numFmtId="0" fontId="24" fillId="5" borderId="15" xfId="3" applyFont="1" applyFill="1" applyBorder="1" applyAlignment="1">
      <alignment horizontal="center" vertical="center"/>
    </xf>
    <xf numFmtId="0" fontId="8" fillId="6" borderId="10" xfId="3" applyFill="1" applyBorder="1" applyAlignment="1">
      <alignment horizontal="center" vertical="center"/>
    </xf>
    <xf numFmtId="41" fontId="25" fillId="6" borderId="3" xfId="4" applyFont="1" applyFill="1" applyBorder="1">
      <alignment vertical="center"/>
    </xf>
    <xf numFmtId="0" fontId="8" fillId="6" borderId="3" xfId="3" applyFill="1" applyBorder="1" applyAlignment="1">
      <alignment horizontal="center" vertical="center"/>
    </xf>
    <xf numFmtId="0" fontId="0" fillId="0" borderId="0" xfId="3" applyFont="1">
      <alignment vertical="center"/>
    </xf>
    <xf numFmtId="0" fontId="8" fillId="0" borderId="16" xfId="3" applyBorder="1" applyAlignment="1">
      <alignment horizontal="center"/>
    </xf>
    <xf numFmtId="0" fontId="8" fillId="0" borderId="17" xfId="3" applyBorder="1" applyAlignment="1">
      <alignment horizontal="center"/>
    </xf>
    <xf numFmtId="0" fontId="8" fillId="0" borderId="20" xfId="3" applyBorder="1" applyAlignment="1">
      <alignment horizontal="center" vertical="center"/>
    </xf>
    <xf numFmtId="0" fontId="8" fillId="0" borderId="21" xfId="3" applyBorder="1" applyAlignment="1">
      <alignment horizontal="center" vertical="center"/>
    </xf>
    <xf numFmtId="0" fontId="8" fillId="0" borderId="22" xfId="3" applyBorder="1" applyAlignment="1">
      <alignment horizontal="center" vertical="center"/>
    </xf>
    <xf numFmtId="0" fontId="8" fillId="0" borderId="23" xfId="3" applyBorder="1" applyAlignment="1">
      <alignment horizontal="center" vertical="center"/>
    </xf>
    <xf numFmtId="0" fontId="27" fillId="0" borderId="0" xfId="5" applyFont="1"/>
    <xf numFmtId="0" fontId="27" fillId="0" borderId="3" xfId="5" applyFont="1" applyBorder="1" applyAlignment="1">
      <alignment horizontal="center"/>
    </xf>
    <xf numFmtId="0" fontId="27" fillId="0" borderId="3" xfId="5" applyFont="1" applyBorder="1"/>
    <xf numFmtId="41" fontId="8" fillId="0" borderId="3" xfId="6" applyFont="1" applyBorder="1"/>
    <xf numFmtId="0" fontId="27" fillId="5" borderId="3" xfId="5" applyFont="1" applyFill="1" applyBorder="1" applyAlignment="1">
      <alignment horizontal="center"/>
    </xf>
    <xf numFmtId="176" fontId="27" fillId="0" borderId="3" xfId="5" applyNumberFormat="1" applyFont="1" applyBorder="1" applyAlignment="1">
      <alignment horizontal="center"/>
    </xf>
    <xf numFmtId="41" fontId="27" fillId="0" borderId="3" xfId="6" applyFont="1" applyBorder="1" applyAlignment="1">
      <alignment horizontal="center"/>
    </xf>
    <xf numFmtId="41" fontId="8" fillId="0" borderId="3" xfId="6" applyFont="1" applyBorder="1" applyAlignment="1">
      <alignment horizontal="center"/>
    </xf>
    <xf numFmtId="0" fontId="13" fillId="0" borderId="0" xfId="7" applyFont="1">
      <alignment vertical="center"/>
    </xf>
    <xf numFmtId="0" fontId="8" fillId="0" borderId="0" xfId="7">
      <alignment vertical="center"/>
    </xf>
    <xf numFmtId="0" fontId="24" fillId="2" borderId="0" xfId="7" applyFont="1" applyFill="1">
      <alignment vertical="center"/>
    </xf>
    <xf numFmtId="0" fontId="8" fillId="2" borderId="0" xfId="7" applyFill="1">
      <alignment vertical="center"/>
    </xf>
    <xf numFmtId="0" fontId="32" fillId="0" borderId="0" xfId="7" applyFont="1" applyAlignment="1">
      <alignment vertical="center" readingOrder="1"/>
    </xf>
    <xf numFmtId="0" fontId="33" fillId="0" borderId="0" xfId="7" applyFont="1">
      <alignment vertical="center"/>
    </xf>
    <xf numFmtId="0" fontId="33" fillId="0" borderId="0" xfId="7" applyFont="1" applyAlignment="1">
      <alignment horizontal="left" vertical="center" readingOrder="1"/>
    </xf>
    <xf numFmtId="0" fontId="36" fillId="0" borderId="0" xfId="7" applyFont="1" applyAlignment="1">
      <alignment horizontal="left" vertical="center" indent="1" readingOrder="1"/>
    </xf>
    <xf numFmtId="0" fontId="32" fillId="0" borderId="0" xfId="7" applyFont="1" applyAlignment="1">
      <alignment horizontal="left" vertical="center" indent="1" readingOrder="1"/>
    </xf>
    <xf numFmtId="0" fontId="24" fillId="8" borderId="24" xfId="7" applyFont="1" applyFill="1" applyBorder="1" applyAlignment="1">
      <alignment horizontal="center" vertical="center"/>
    </xf>
    <xf numFmtId="0" fontId="8" fillId="8" borderId="25" xfId="7" applyFill="1" applyBorder="1">
      <alignment vertical="center"/>
    </xf>
    <xf numFmtId="0" fontId="8" fillId="8" borderId="26" xfId="7" applyFill="1" applyBorder="1">
      <alignment vertical="center"/>
    </xf>
    <xf numFmtId="0" fontId="24" fillId="0" borderId="27" xfId="7" applyFont="1" applyBorder="1" applyAlignment="1">
      <alignment horizontal="center" vertical="center"/>
    </xf>
    <xf numFmtId="0" fontId="8" fillId="0" borderId="28" xfId="7" applyBorder="1">
      <alignment vertical="center"/>
    </xf>
    <xf numFmtId="0" fontId="8" fillId="0" borderId="29" xfId="7" applyBorder="1">
      <alignment vertical="center"/>
    </xf>
    <xf numFmtId="0" fontId="24" fillId="0" borderId="0" xfId="7" applyFont="1" applyAlignment="1">
      <alignment horizontal="center" vertical="center"/>
    </xf>
    <xf numFmtId="0" fontId="24" fillId="5" borderId="24" xfId="7" applyFont="1" applyFill="1" applyBorder="1" applyAlignment="1">
      <alignment horizontal="center" vertical="center"/>
    </xf>
    <xf numFmtId="0" fontId="8" fillId="5" borderId="25" xfId="7" applyFill="1" applyBorder="1">
      <alignment vertical="center"/>
    </xf>
    <xf numFmtId="0" fontId="8" fillId="5" borderId="26" xfId="7" applyFill="1" applyBorder="1">
      <alignment vertical="center"/>
    </xf>
    <xf numFmtId="0" fontId="0" fillId="0" borderId="0" xfId="7" applyFont="1">
      <alignment vertical="center"/>
    </xf>
    <xf numFmtId="0" fontId="41" fillId="0" borderId="0" xfId="7" applyFont="1">
      <alignment vertical="center"/>
    </xf>
    <xf numFmtId="0" fontId="24" fillId="0" borderId="32" xfId="7" applyFont="1" applyBorder="1" applyAlignment="1">
      <alignment horizontal="center" vertical="center"/>
    </xf>
    <xf numFmtId="0" fontId="8" fillId="0" borderId="3" xfId="7" applyBorder="1">
      <alignment vertical="center"/>
    </xf>
    <xf numFmtId="0" fontId="8" fillId="0" borderId="33" xfId="7" applyBorder="1">
      <alignment vertical="center"/>
    </xf>
    <xf numFmtId="0" fontId="24" fillId="0" borderId="35" xfId="7" applyFont="1" applyBorder="1" applyAlignment="1">
      <alignment horizontal="center" vertical="center"/>
    </xf>
    <xf numFmtId="0" fontId="42" fillId="0" borderId="0" xfId="7" applyFont="1" applyAlignment="1">
      <alignment horizontal="left" vertical="center" readingOrder="1"/>
    </xf>
    <xf numFmtId="0" fontId="43" fillId="0" borderId="3" xfId="5" applyFont="1" applyBorder="1" applyAlignment="1">
      <alignment horizontal="center"/>
    </xf>
    <xf numFmtId="0" fontId="44" fillId="0" borderId="3" xfId="5" applyFont="1" applyBorder="1" applyAlignment="1">
      <alignment horizontal="center"/>
    </xf>
    <xf numFmtId="41" fontId="44" fillId="0" borderId="3" xfId="6" applyFont="1" applyFill="1" applyBorder="1"/>
    <xf numFmtId="0" fontId="44" fillId="5" borderId="3" xfId="5" applyFont="1" applyFill="1" applyBorder="1" applyAlignment="1">
      <alignment horizontal="center"/>
    </xf>
    <xf numFmtId="0" fontId="8" fillId="0" borderId="0" xfId="7" applyAlignment="1"/>
    <xf numFmtId="0" fontId="45" fillId="0" borderId="3" xfId="7" applyFont="1" applyBorder="1" applyAlignment="1">
      <alignment horizontal="center" vertical="center"/>
    </xf>
    <xf numFmtId="0" fontId="24" fillId="0" borderId="3" xfId="7" applyFont="1" applyBorder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46" fillId="0" borderId="3" xfId="7" applyFont="1" applyBorder="1" applyAlignment="1">
      <alignment horizontal="center" vertical="center"/>
    </xf>
    <xf numFmtId="0" fontId="8" fillId="0" borderId="3" xfId="7" applyBorder="1" applyAlignment="1">
      <alignment horizontal="center"/>
    </xf>
    <xf numFmtId="41" fontId="46" fillId="0" borderId="3" xfId="4" applyFont="1" applyBorder="1" applyAlignment="1">
      <alignment vertical="center"/>
    </xf>
    <xf numFmtId="0" fontId="8" fillId="0" borderId="18" xfId="7" applyBorder="1">
      <alignment vertical="center"/>
    </xf>
    <xf numFmtId="0" fontId="8" fillId="0" borderId="19" xfId="7" applyBorder="1">
      <alignment vertical="center"/>
    </xf>
    <xf numFmtId="0" fontId="8" fillId="0" borderId="20" xfId="7" applyBorder="1">
      <alignment vertical="center"/>
    </xf>
    <xf numFmtId="0" fontId="8" fillId="0" borderId="21" xfId="7" applyBorder="1">
      <alignment vertical="center"/>
    </xf>
    <xf numFmtId="0" fontId="8" fillId="0" borderId="22" xfId="7" applyBorder="1">
      <alignment vertical="center"/>
    </xf>
    <xf numFmtId="0" fontId="8" fillId="0" borderId="23" xfId="7" applyBorder="1">
      <alignment vertical="center"/>
    </xf>
    <xf numFmtId="0" fontId="20" fillId="0" borderId="0" xfId="7" applyFont="1">
      <alignment vertical="center"/>
    </xf>
    <xf numFmtId="0" fontId="8" fillId="0" borderId="36" xfId="7" applyBorder="1">
      <alignment vertical="center"/>
    </xf>
    <xf numFmtId="0" fontId="0" fillId="2" borderId="0" xfId="0" applyFill="1">
      <alignment vertical="center"/>
    </xf>
    <xf numFmtId="0" fontId="0" fillId="0" borderId="18" xfId="0" applyBorder="1">
      <alignment vertical="center"/>
    </xf>
    <xf numFmtId="0" fontId="0" fillId="0" borderId="3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8" xfId="0" applyBorder="1">
      <alignment vertical="center"/>
    </xf>
    <xf numFmtId="0" fontId="0" fillId="0" borderId="23" xfId="0" applyBorder="1">
      <alignment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1" fontId="0" fillId="0" borderId="3" xfId="1" applyFont="1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  <xf numFmtId="182" fontId="0" fillId="0" borderId="3" xfId="0" applyNumberFormat="1" applyBorder="1" applyAlignment="1">
      <alignment horizontal="center" vertical="center"/>
    </xf>
    <xf numFmtId="179" fontId="0" fillId="5" borderId="3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" fillId="0" borderId="37" xfId="7" applyBorder="1">
      <alignment vertical="center"/>
    </xf>
    <xf numFmtId="0" fontId="8" fillId="0" borderId="38" xfId="7" applyBorder="1">
      <alignment vertical="center"/>
    </xf>
    <xf numFmtId="0" fontId="48" fillId="0" borderId="0" xfId="0" applyFont="1">
      <alignment vertical="center"/>
    </xf>
    <xf numFmtId="0" fontId="42" fillId="0" borderId="0" xfId="7" applyFont="1">
      <alignment vertical="center"/>
    </xf>
    <xf numFmtId="0" fontId="49" fillId="2" borderId="0" xfId="7" applyFont="1" applyFill="1" applyAlignment="1">
      <alignment horizontal="left" vertical="center" indent="1" readingOrder="1"/>
    </xf>
    <xf numFmtId="0" fontId="50" fillId="0" borderId="0" xfId="7" applyFont="1">
      <alignment vertical="center"/>
    </xf>
    <xf numFmtId="41" fontId="8" fillId="0" borderId="3" xfId="8" applyFont="1" applyBorder="1" applyAlignment="1">
      <alignment horizontal="center"/>
    </xf>
    <xf numFmtId="41" fontId="8" fillId="0" borderId="3" xfId="7" applyNumberFormat="1" applyBorder="1">
      <alignment vertical="center"/>
    </xf>
    <xf numFmtId="41" fontId="8" fillId="0" borderId="3" xfId="8" applyFont="1" applyFill="1" applyBorder="1" applyAlignment="1">
      <alignment horizontal="center"/>
    </xf>
    <xf numFmtId="0" fontId="8" fillId="0" borderId="0" xfId="7" applyAlignment="1">
      <alignment horizontal="center"/>
    </xf>
    <xf numFmtId="41" fontId="8" fillId="0" borderId="3" xfId="8" applyFont="1" applyBorder="1" applyAlignment="1"/>
    <xf numFmtId="0" fontId="52" fillId="0" borderId="0" xfId="7" applyFont="1">
      <alignment vertical="center"/>
    </xf>
    <xf numFmtId="0" fontId="8" fillId="0" borderId="0" xfId="7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27" fillId="0" borderId="3" xfId="5" applyFont="1" applyBorder="1" applyAlignment="1">
      <alignment horizontal="center" vertical="center"/>
    </xf>
    <xf numFmtId="0" fontId="27" fillId="0" borderId="3" xfId="5" applyFont="1" applyBorder="1" applyAlignment="1">
      <alignment vertical="center"/>
    </xf>
    <xf numFmtId="41" fontId="27" fillId="0" borderId="3" xfId="6" applyFont="1" applyBorder="1" applyAlignment="1">
      <alignment vertical="center"/>
    </xf>
    <xf numFmtId="41" fontId="27" fillId="0" borderId="0" xfId="6" applyFont="1" applyBorder="1" applyAlignment="1">
      <alignment vertical="center"/>
    </xf>
    <xf numFmtId="0" fontId="27" fillId="0" borderId="36" xfId="5" applyFont="1" applyBorder="1" applyAlignment="1">
      <alignment horizontal="center" vertical="center"/>
    </xf>
    <xf numFmtId="0" fontId="27" fillId="0" borderId="41" xfId="5" applyFont="1" applyBorder="1" applyAlignment="1">
      <alignment horizontal="center" vertical="center"/>
    </xf>
    <xf numFmtId="0" fontId="27" fillId="0" borderId="42" xfId="5" applyFont="1" applyBorder="1" applyAlignment="1">
      <alignment horizontal="center" vertical="center"/>
    </xf>
    <xf numFmtId="0" fontId="27" fillId="0" borderId="43" xfId="5" applyFont="1" applyBorder="1" applyAlignment="1">
      <alignment horizontal="center" vertical="center"/>
    </xf>
    <xf numFmtId="0" fontId="27" fillId="0" borderId="44" xfId="5" applyFont="1" applyBorder="1" applyAlignment="1">
      <alignment horizontal="center" vertical="center"/>
    </xf>
    <xf numFmtId="41" fontId="27" fillId="0" borderId="7" xfId="5" applyNumberFormat="1" applyFont="1" applyBorder="1" applyAlignment="1">
      <alignment vertical="center"/>
    </xf>
    <xf numFmtId="41" fontId="27" fillId="0" borderId="13" xfId="5" applyNumberFormat="1" applyFont="1" applyBorder="1" applyAlignment="1">
      <alignment vertical="center"/>
    </xf>
    <xf numFmtId="41" fontId="27" fillId="0" borderId="45" xfId="5" applyNumberFormat="1" applyFont="1" applyBorder="1" applyAlignment="1">
      <alignment vertical="center"/>
    </xf>
    <xf numFmtId="0" fontId="27" fillId="0" borderId="46" xfId="5" applyFont="1" applyBorder="1" applyAlignment="1">
      <alignment horizontal="center" vertical="center"/>
    </xf>
    <xf numFmtId="41" fontId="27" fillId="0" borderId="10" xfId="5" applyNumberFormat="1" applyFont="1" applyBorder="1" applyAlignment="1">
      <alignment vertical="center"/>
    </xf>
    <xf numFmtId="41" fontId="27" fillId="0" borderId="3" xfId="5" applyNumberFormat="1" applyFont="1" applyBorder="1" applyAlignment="1">
      <alignment vertical="center"/>
    </xf>
    <xf numFmtId="41" fontId="27" fillId="0" borderId="33" xfId="5" applyNumberFormat="1" applyFont="1" applyBorder="1" applyAlignment="1">
      <alignment vertical="center"/>
    </xf>
    <xf numFmtId="0" fontId="27" fillId="0" borderId="15" xfId="5" applyFont="1" applyBorder="1" applyAlignment="1">
      <alignment horizontal="center" vertical="center"/>
    </xf>
    <xf numFmtId="41" fontId="27" fillId="0" borderId="47" xfId="5" applyNumberFormat="1" applyFont="1" applyBorder="1" applyAlignment="1">
      <alignment vertical="center"/>
    </xf>
    <xf numFmtId="41" fontId="27" fillId="0" borderId="28" xfId="5" applyNumberFormat="1" applyFont="1" applyBorder="1" applyAlignment="1">
      <alignment vertical="center"/>
    </xf>
    <xf numFmtId="41" fontId="27" fillId="0" borderId="29" xfId="5" applyNumberFormat="1" applyFont="1" applyBorder="1" applyAlignment="1">
      <alignment vertical="center"/>
    </xf>
    <xf numFmtId="0" fontId="55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7" fillId="0" borderId="3" xfId="9" applyFont="1" applyBorder="1" applyAlignment="1">
      <alignment horizontal="center" vertical="center"/>
    </xf>
    <xf numFmtId="41" fontId="27" fillId="0" borderId="3" xfId="6" applyFont="1" applyFill="1" applyBorder="1" applyAlignment="1">
      <alignment horizontal="center" vertical="center"/>
    </xf>
    <xf numFmtId="0" fontId="27" fillId="0" borderId="3" xfId="9" applyFont="1" applyBorder="1" applyAlignment="1">
      <alignment vertical="center"/>
    </xf>
    <xf numFmtId="41" fontId="27" fillId="0" borderId="3" xfId="9" applyNumberFormat="1" applyFont="1" applyBorder="1" applyAlignment="1">
      <alignment vertical="center"/>
    </xf>
    <xf numFmtId="0" fontId="27" fillId="9" borderId="3" xfId="9" applyFont="1" applyFill="1" applyBorder="1" applyAlignment="1">
      <alignment vertical="center"/>
    </xf>
    <xf numFmtId="0" fontId="8" fillId="0" borderId="0" xfId="7" quotePrefix="1">
      <alignment vertical="center"/>
    </xf>
    <xf numFmtId="0" fontId="55" fillId="0" borderId="0" xfId="10" applyFont="1" applyAlignment="1">
      <alignment vertical="center"/>
    </xf>
    <xf numFmtId="0" fontId="57" fillId="0" borderId="0" xfId="7" applyFont="1">
      <alignment vertical="center"/>
    </xf>
    <xf numFmtId="0" fontId="27" fillId="0" borderId="0" xfId="10" applyFont="1" applyAlignment="1">
      <alignment vertical="center"/>
    </xf>
    <xf numFmtId="0" fontId="58" fillId="0" borderId="0" xfId="10" applyFont="1" applyAlignment="1">
      <alignment vertical="center"/>
    </xf>
    <xf numFmtId="0" fontId="27" fillId="0" borderId="3" xfId="10" applyFont="1" applyBorder="1" applyAlignment="1">
      <alignment horizontal="center" vertical="center"/>
    </xf>
    <xf numFmtId="0" fontId="27" fillId="0" borderId="8" xfId="10" applyFont="1" applyBorder="1" applyAlignment="1">
      <alignment horizontal="center" vertical="center"/>
    </xf>
    <xf numFmtId="0" fontId="27" fillId="0" borderId="3" xfId="10" applyFont="1" applyBorder="1" applyAlignment="1">
      <alignment vertical="center"/>
    </xf>
    <xf numFmtId="0" fontId="27" fillId="0" borderId="0" xfId="10" applyFont="1" applyAlignment="1">
      <alignment horizontal="center" vertical="center"/>
    </xf>
    <xf numFmtId="0" fontId="59" fillId="0" borderId="0" xfId="7" applyFont="1" applyAlignment="1">
      <alignment horizontal="left" vertical="center"/>
    </xf>
    <xf numFmtId="0" fontId="60" fillId="0" borderId="0" xfId="7" quotePrefix="1" applyFont="1" applyAlignment="1">
      <alignment horizontal="left" vertical="center"/>
    </xf>
    <xf numFmtId="0" fontId="22" fillId="0" borderId="0" xfId="0" applyFont="1">
      <alignment vertical="center"/>
    </xf>
    <xf numFmtId="0" fontId="62" fillId="6" borderId="3" xfId="11" applyFont="1" applyFill="1" applyBorder="1" applyAlignment="1">
      <alignment horizontal="center" vertical="center"/>
    </xf>
    <xf numFmtId="0" fontId="22" fillId="0" borderId="3" xfId="11" applyFont="1" applyBorder="1" applyAlignment="1">
      <alignment horizontal="center" vertical="center" wrapText="1"/>
    </xf>
    <xf numFmtId="183" fontId="22" fillId="0" borderId="3" xfId="2" applyNumberFormat="1" applyFont="1" applyFill="1" applyBorder="1" applyAlignment="1">
      <alignment horizontal="right" vertical="center" wrapText="1"/>
    </xf>
    <xf numFmtId="14" fontId="22" fillId="0" borderId="3" xfId="11" applyNumberFormat="1" applyFont="1" applyBorder="1" applyAlignment="1">
      <alignment horizontal="center" vertical="center" wrapText="1"/>
    </xf>
    <xf numFmtId="0" fontId="27" fillId="7" borderId="8" xfId="5" applyFont="1" applyFill="1" applyBorder="1" applyAlignment="1">
      <alignment horizontal="center"/>
    </xf>
    <xf numFmtId="0" fontId="27" fillId="7" borderId="9" xfId="5" applyFont="1" applyFill="1" applyBorder="1" applyAlignment="1">
      <alignment horizontal="center"/>
    </xf>
    <xf numFmtId="0" fontId="27" fillId="7" borderId="10" xfId="5" applyFont="1" applyFill="1" applyBorder="1" applyAlignment="1">
      <alignment horizontal="center"/>
    </xf>
    <xf numFmtId="178" fontId="8" fillId="0" borderId="8" xfId="6" applyNumberFormat="1" applyFont="1" applyBorder="1" applyAlignment="1">
      <alignment horizontal="center"/>
    </xf>
    <xf numFmtId="178" fontId="8" fillId="0" borderId="9" xfId="6" applyNumberFormat="1" applyFont="1" applyBorder="1" applyAlignment="1">
      <alignment horizontal="center"/>
    </xf>
    <xf numFmtId="178" fontId="8" fillId="0" borderId="10" xfId="6" applyNumberFormat="1" applyFont="1" applyBorder="1" applyAlignment="1">
      <alignment horizontal="center"/>
    </xf>
    <xf numFmtId="0" fontId="27" fillId="7" borderId="3" xfId="5" applyFont="1" applyFill="1" applyBorder="1" applyAlignment="1">
      <alignment horizontal="center"/>
    </xf>
    <xf numFmtId="0" fontId="12" fillId="0" borderId="3" xfId="3" applyFont="1" applyBorder="1" applyAlignment="1">
      <alignment horizontal="left" vertical="center" indent="1"/>
    </xf>
    <xf numFmtId="0" fontId="12" fillId="0" borderId="3" xfId="3" applyFont="1" applyBorder="1" applyAlignment="1">
      <alignment horizontal="left" vertical="center" wrapText="1" indent="1"/>
    </xf>
    <xf numFmtId="0" fontId="12" fillId="0" borderId="3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8" fillId="0" borderId="18" xfId="3" applyBorder="1" applyAlignment="1">
      <alignment horizontal="center" vertical="center" wrapText="1"/>
    </xf>
    <xf numFmtId="0" fontId="8" fillId="0" borderId="19" xfId="3" applyBorder="1" applyAlignment="1">
      <alignment horizontal="center" vertical="center"/>
    </xf>
    <xf numFmtId="0" fontId="8" fillId="0" borderId="22" xfId="3" applyBorder="1" applyAlignment="1">
      <alignment horizontal="center" vertical="center"/>
    </xf>
    <xf numFmtId="0" fontId="8" fillId="0" borderId="23" xfId="3" applyBorder="1" applyAlignment="1">
      <alignment horizontal="center" vertical="center"/>
    </xf>
    <xf numFmtId="0" fontId="16" fillId="0" borderId="3" xfId="3" applyFont="1" applyBorder="1" applyAlignment="1">
      <alignment horizontal="left" vertical="center" wrapText="1" indent="1" readingOrder="1"/>
    </xf>
    <xf numFmtId="0" fontId="19" fillId="0" borderId="0" xfId="3" applyFont="1" applyAlignment="1">
      <alignment horizontal="center" vertical="center"/>
    </xf>
    <xf numFmtId="0" fontId="14" fillId="0" borderId="1" xfId="3" applyFont="1" applyBorder="1" applyAlignment="1">
      <alignment horizontal="center" vertical="center" wrapText="1" readingOrder="1"/>
    </xf>
    <xf numFmtId="0" fontId="14" fillId="0" borderId="2" xfId="3" applyFont="1" applyBorder="1" applyAlignment="1">
      <alignment horizontal="center" vertical="center" wrapText="1" readingOrder="1"/>
    </xf>
    <xf numFmtId="0" fontId="14" fillId="0" borderId="4" xfId="3" applyFont="1" applyBorder="1" applyAlignment="1">
      <alignment horizontal="center" vertical="center" wrapText="1" readingOrder="1"/>
    </xf>
    <xf numFmtId="0" fontId="14" fillId="0" borderId="5" xfId="3" applyFont="1" applyBorder="1" applyAlignment="1">
      <alignment horizontal="center" vertical="center" wrapText="1" readingOrder="1"/>
    </xf>
    <xf numFmtId="0" fontId="14" fillId="0" borderId="6" xfId="3" applyFont="1" applyBorder="1" applyAlignment="1">
      <alignment horizontal="center" vertical="center" wrapText="1" readingOrder="1"/>
    </xf>
    <xf numFmtId="0" fontId="14" fillId="0" borderId="7" xfId="3" applyFont="1" applyBorder="1" applyAlignment="1">
      <alignment horizontal="center" vertical="center" wrapText="1" readingOrder="1"/>
    </xf>
    <xf numFmtId="0" fontId="14" fillId="0" borderId="3" xfId="3" applyFont="1" applyBorder="1" applyAlignment="1">
      <alignment horizontal="left" vertical="center" wrapText="1" readingOrder="1"/>
    </xf>
    <xf numFmtId="0" fontId="14" fillId="2" borderId="3" xfId="3" applyFont="1" applyFill="1" applyBorder="1" applyAlignment="1">
      <alignment horizontal="left" vertical="center" wrapText="1" readingOrder="1"/>
    </xf>
    <xf numFmtId="0" fontId="14" fillId="3" borderId="8" xfId="3" applyFont="1" applyFill="1" applyBorder="1" applyAlignment="1">
      <alignment horizontal="center" vertical="center" wrapText="1" readingOrder="1"/>
    </xf>
    <xf numFmtId="0" fontId="14" fillId="3" borderId="9" xfId="3" applyFont="1" applyFill="1" applyBorder="1" applyAlignment="1">
      <alignment horizontal="center" vertical="center" wrapText="1" readingOrder="1"/>
    </xf>
    <xf numFmtId="0" fontId="14" fillId="3" borderId="10" xfId="3" applyFont="1" applyFill="1" applyBorder="1" applyAlignment="1">
      <alignment horizontal="center" vertical="center" wrapText="1" readingOrder="1"/>
    </xf>
    <xf numFmtId="0" fontId="14" fillId="0" borderId="11" xfId="3" applyFont="1" applyBorder="1" applyAlignment="1">
      <alignment horizontal="center" vertical="center" wrapText="1" readingOrder="1"/>
    </xf>
    <xf numFmtId="0" fontId="14" fillId="0" borderId="12" xfId="3" applyFont="1" applyBorder="1" applyAlignment="1">
      <alignment horizontal="center" vertical="center" wrapText="1" readingOrder="1"/>
    </xf>
    <xf numFmtId="0" fontId="14" fillId="0" borderId="13" xfId="3" applyFont="1" applyBorder="1" applyAlignment="1">
      <alignment horizontal="center" vertical="center" wrapText="1" readingOrder="1"/>
    </xf>
    <xf numFmtId="0" fontId="0" fillId="8" borderId="18" xfId="7" applyFont="1" applyFill="1" applyBorder="1" applyAlignment="1">
      <alignment horizontal="center" vertical="center" wrapText="1"/>
    </xf>
    <xf numFmtId="0" fontId="0" fillId="8" borderId="22" xfId="7" applyFont="1" applyFill="1" applyBorder="1" applyAlignment="1">
      <alignment horizontal="center" vertical="center"/>
    </xf>
    <xf numFmtId="0" fontId="0" fillId="5" borderId="30" xfId="7" applyFont="1" applyFill="1" applyBorder="1" applyAlignment="1">
      <alignment horizontal="center" vertical="center" wrapText="1"/>
    </xf>
    <xf numFmtId="0" fontId="8" fillId="5" borderId="31" xfId="7" applyFill="1" applyBorder="1" applyAlignment="1">
      <alignment horizontal="center" vertical="center"/>
    </xf>
    <xf numFmtId="0" fontId="8" fillId="5" borderId="34" xfId="7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11" xfId="9" applyFont="1" applyBorder="1" applyAlignment="1">
      <alignment horizontal="center" vertical="center"/>
    </xf>
    <xf numFmtId="0" fontId="27" fillId="0" borderId="12" xfId="9" applyFont="1" applyBorder="1" applyAlignment="1">
      <alignment horizontal="center" vertical="center"/>
    </xf>
    <xf numFmtId="0" fontId="27" fillId="0" borderId="13" xfId="9" applyFont="1" applyBorder="1" applyAlignment="1">
      <alignment horizontal="center" vertical="center"/>
    </xf>
    <xf numFmtId="0" fontId="27" fillId="0" borderId="8" xfId="10" applyFont="1" applyBorder="1" applyAlignment="1">
      <alignment horizontal="center" vertical="center"/>
    </xf>
    <xf numFmtId="0" fontId="27" fillId="0" borderId="9" xfId="10" applyFont="1" applyBorder="1" applyAlignment="1">
      <alignment horizontal="center" vertical="center"/>
    </xf>
    <xf numFmtId="0" fontId="27" fillId="0" borderId="10" xfId="1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1" fillId="0" borderId="39" xfId="7" applyFont="1" applyBorder="1" applyAlignment="1">
      <alignment horizontal="center"/>
    </xf>
    <xf numFmtId="0" fontId="27" fillId="0" borderId="3" xfId="5" applyFont="1" applyBorder="1" applyAlignment="1">
      <alignment horizontal="center" vertical="center"/>
    </xf>
    <xf numFmtId="0" fontId="27" fillId="0" borderId="16" xfId="5" applyFont="1" applyBorder="1" applyAlignment="1">
      <alignment horizontal="center"/>
    </xf>
    <xf numFmtId="0" fontId="27" fillId="0" borderId="40" xfId="5" applyFont="1" applyBorder="1" applyAlignment="1">
      <alignment horizontal="center"/>
    </xf>
    <xf numFmtId="0" fontId="27" fillId="0" borderId="17" xfId="5" applyFont="1" applyBorder="1" applyAlignment="1">
      <alignment horizontal="center"/>
    </xf>
    <xf numFmtId="0" fontId="27" fillId="0" borderId="8" xfId="9" applyFont="1" applyBorder="1" applyAlignment="1">
      <alignment horizontal="center" vertical="center"/>
    </xf>
    <xf numFmtId="0" fontId="27" fillId="0" borderId="9" xfId="9" applyFont="1" applyBorder="1" applyAlignment="1">
      <alignment horizontal="center" vertical="center"/>
    </xf>
    <xf numFmtId="0" fontId="27" fillId="0" borderId="10" xfId="9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7" applyFill="1" applyBorder="1">
      <alignment vertical="center"/>
    </xf>
    <xf numFmtId="41" fontId="8" fillId="0" borderId="0" xfId="7" applyNumberFormat="1">
      <alignment vertical="center"/>
    </xf>
    <xf numFmtId="183" fontId="22" fillId="0" borderId="3" xfId="1" applyNumberFormat="1" applyFont="1" applyFill="1" applyBorder="1" applyAlignment="1">
      <alignment vertical="center"/>
    </xf>
  </cellXfs>
  <cellStyles count="12">
    <cellStyle name="쉼표 [0]" xfId="1" builtinId="6"/>
    <cellStyle name="쉼표 [0] 2" xfId="6" xr:uid="{48446C8B-218A-49BF-9FDC-CD81CF27E918}"/>
    <cellStyle name="쉼표 [0] 3 2" xfId="8" xr:uid="{3C7D4784-863A-40A1-929C-9C3816C63E1C}"/>
    <cellStyle name="쉼표 [0] 8" xfId="4" xr:uid="{8F1840B4-73EF-4B05-B3F8-67F2C73853B8}"/>
    <cellStyle name="통화 [0]" xfId="2" builtinId="7"/>
    <cellStyle name="표준" xfId="0" builtinId="0"/>
    <cellStyle name="표준 2 2 2" xfId="5" xr:uid="{0CA0A91F-3BC6-4F21-94F2-8ABAAE7F9F84}"/>
    <cellStyle name="표준 3 2" xfId="7" xr:uid="{840E119C-45EB-4CB2-A2C5-981F25D1F939}"/>
    <cellStyle name="표준 4 3" xfId="3" xr:uid="{0A38BFC1-981D-4E1B-B56E-9C7BEC85B5EF}"/>
    <cellStyle name="표준_문제02(데이터)-김상수" xfId="10" xr:uid="{31B3CCD8-AC2F-4B9B-BCFB-83F042C19250}"/>
    <cellStyle name="표준_문제05(데이터)-김상수" xfId="9" xr:uid="{3BF3A7DD-524D-4D2C-BF1D-EA06A390E96F}"/>
    <cellStyle name="표준_판매일보" xfId="11" xr:uid="{E1EA3306-1AC0-486F-B88B-27952D73266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53340</xdr:rowOff>
    </xdr:from>
    <xdr:to>
      <xdr:col>11</xdr:col>
      <xdr:colOff>639022</xdr:colOff>
      <xdr:row>17</xdr:row>
      <xdr:rowOff>160020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35F4A5-2206-4572-9A0B-5FA2BF143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3340"/>
          <a:ext cx="7977082" cy="386334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7621</xdr:rowOff>
    </xdr:from>
    <xdr:to>
      <xdr:col>15</xdr:col>
      <xdr:colOff>342111</xdr:colOff>
      <xdr:row>21</xdr:row>
      <xdr:rowOff>160021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66AAB2D-C62E-47A5-981F-FC06316D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621"/>
          <a:ext cx="10400510" cy="5852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569595</xdr:colOff>
      <xdr:row>0</xdr:row>
      <xdr:rowOff>40005</xdr:rowOff>
    </xdr:from>
    <xdr:to>
      <xdr:col>8</xdr:col>
      <xdr:colOff>560070</xdr:colOff>
      <xdr:row>9</xdr:row>
      <xdr:rowOff>106242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D668BB1-7023-47CE-93DD-77374F9ED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9655" y="40005"/>
          <a:ext cx="2169795" cy="2466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</xdr:row>
      <xdr:rowOff>180975</xdr:rowOff>
    </xdr:from>
    <xdr:to>
      <xdr:col>18</xdr:col>
      <xdr:colOff>38100</xdr:colOff>
      <xdr:row>14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8A51FA-9703-4DC1-BD4C-E87218BC4D4E}"/>
            </a:ext>
          </a:extLst>
        </xdr:cNvPr>
        <xdr:cNvSpPr/>
      </xdr:nvSpPr>
      <xdr:spPr>
        <a:xfrm>
          <a:off x="6757035" y="1506855"/>
          <a:ext cx="5930265" cy="15963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1.  </a:t>
          </a:r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평소점수가 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16</a:t>
          </a:r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이상이고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출석점수가  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18</a:t>
          </a:r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이하인 데이터 값을 고급필터를 사용하여 검색하시오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2.  </a:t>
          </a:r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중간시험이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 중간 평균이상인 데이터를 고급필터를 사용하여 검색하시오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이름이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이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로 시작하고 기말시험이 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20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이상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26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미만인 데이터를 고급필터를 사용하여 검색하시오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4. 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순위가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10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이하이거나 중간시험이 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27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이상인 데이터의 이름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중간시험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순위 필드만을 고급필터를 </a:t>
          </a:r>
          <a:endParaRPr lang="en-US" altLang="ko-KR" sz="10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사용하여 검색하시오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5.  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학과가 항공기계이거나 이름이 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허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로 시작하는 데이터를 고급필터를 사용하여 검색하시오</a:t>
          </a:r>
          <a:r>
            <a:rPr lang="en-US" altLang="ko-KR" sz="100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en-US" altLang="ko-KR" sz="10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endParaRPr lang="ko-KR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9525</xdr:rowOff>
    </xdr:from>
    <xdr:to>
      <xdr:col>9</xdr:col>
      <xdr:colOff>352425</xdr:colOff>
      <xdr:row>23</xdr:row>
      <xdr:rowOff>66675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7C3FD664-CE8E-430E-9033-939035BE5FA6}"/>
            </a:ext>
          </a:extLst>
        </xdr:cNvPr>
        <xdr:cNvGrpSpPr>
          <a:grpSpLocks/>
        </xdr:cNvGrpSpPr>
      </xdr:nvGrpSpPr>
      <xdr:grpSpPr bwMode="auto">
        <a:xfrm>
          <a:off x="285750" y="1000125"/>
          <a:ext cx="7701915" cy="4255770"/>
          <a:chOff x="823913" y="2255838"/>
          <a:chExt cx="7200900" cy="3857625"/>
        </a:xfrm>
      </xdr:grpSpPr>
      <xdr:pic>
        <xdr:nvPicPr>
          <xdr:cNvPr id="3" name="Picture 12" descr="12_05">
            <a:extLst>
              <a:ext uri="{FF2B5EF4-FFF2-40B4-BE49-F238E27FC236}">
                <a16:creationId xmlns:a16="http://schemas.microsoft.com/office/drawing/2014/main" id="{B1F4BBE2-2FF9-4D0D-A742-82F6BB7F9C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3913" y="4127500"/>
            <a:ext cx="3240087" cy="19859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13" descr="12_06">
            <a:extLst>
              <a:ext uri="{FF2B5EF4-FFF2-40B4-BE49-F238E27FC236}">
                <a16:creationId xmlns:a16="http://schemas.microsoft.com/office/drawing/2014/main" id="{4FAE81FB-14CD-409B-8EAA-2C338A0BC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8648" b="16415"/>
          <a:stretch>
            <a:fillRect/>
          </a:stretch>
        </xdr:blipFill>
        <xdr:spPr bwMode="auto">
          <a:xfrm>
            <a:off x="4567238" y="4127500"/>
            <a:ext cx="3455987" cy="1944688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14" descr="12_04">
            <a:extLst>
              <a:ext uri="{FF2B5EF4-FFF2-40B4-BE49-F238E27FC236}">
                <a16:creationId xmlns:a16="http://schemas.microsoft.com/office/drawing/2014/main" id="{0BC0E947-476E-4084-A388-D94A0B1A55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072" b="16415"/>
          <a:stretch>
            <a:fillRect/>
          </a:stretch>
        </xdr:blipFill>
        <xdr:spPr bwMode="auto">
          <a:xfrm>
            <a:off x="823913" y="2255838"/>
            <a:ext cx="7200900" cy="1584325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Line 8">
            <a:extLst>
              <a:ext uri="{FF2B5EF4-FFF2-40B4-BE49-F238E27FC236}">
                <a16:creationId xmlns:a16="http://schemas.microsoft.com/office/drawing/2014/main" id="{7E83680C-C662-41BD-A9D7-96283C3EAAC1}"/>
              </a:ext>
            </a:extLst>
          </xdr:cNvPr>
          <xdr:cNvSpPr>
            <a:spLocks noChangeShapeType="1"/>
          </xdr:cNvSpPr>
        </xdr:nvSpPr>
        <xdr:spPr bwMode="auto">
          <a:xfrm>
            <a:off x="2047875" y="3767138"/>
            <a:ext cx="0" cy="576262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5">
            <a:extLst>
              <a:ext uri="{FF2B5EF4-FFF2-40B4-BE49-F238E27FC236}">
                <a16:creationId xmlns:a16="http://schemas.microsoft.com/office/drawing/2014/main" id="{23830506-03C7-4881-B7E8-AD6092539D6E}"/>
              </a:ext>
            </a:extLst>
          </xdr:cNvPr>
          <xdr:cNvSpPr>
            <a:spLocks noChangeShapeType="1"/>
          </xdr:cNvSpPr>
        </xdr:nvSpPr>
        <xdr:spPr bwMode="auto">
          <a:xfrm>
            <a:off x="3990975" y="5064125"/>
            <a:ext cx="649288" cy="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t1\&#50756;&#49457;&#54028;&#51068;\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견적서"/>
    </sheetNames>
    <sheetDataSet>
      <sheetData sheetId="0" refreshError="1">
        <row r="2">
          <cell r="A2" t="str">
            <v>제품 001</v>
          </cell>
          <cell r="B2" t="str">
            <v>Box</v>
          </cell>
          <cell r="C2">
            <v>235000</v>
          </cell>
        </row>
        <row r="3">
          <cell r="A3" t="str">
            <v>제품 002</v>
          </cell>
          <cell r="B3" t="str">
            <v>개</v>
          </cell>
          <cell r="C3">
            <v>127000</v>
          </cell>
        </row>
        <row r="4">
          <cell r="A4" t="str">
            <v>제품 003</v>
          </cell>
          <cell r="B4" t="str">
            <v>개</v>
          </cell>
          <cell r="C4">
            <v>203000</v>
          </cell>
        </row>
        <row r="5">
          <cell r="A5" t="str">
            <v>제품 004</v>
          </cell>
          <cell r="B5" t="str">
            <v>개</v>
          </cell>
          <cell r="C5">
            <v>67000</v>
          </cell>
        </row>
        <row r="6">
          <cell r="A6" t="str">
            <v>제품 005</v>
          </cell>
          <cell r="B6" t="str">
            <v>Box</v>
          </cell>
          <cell r="C6">
            <v>103000</v>
          </cell>
        </row>
        <row r="7">
          <cell r="A7" t="str">
            <v>제품 006</v>
          </cell>
          <cell r="B7" t="str">
            <v>개</v>
          </cell>
          <cell r="C7">
            <v>54000</v>
          </cell>
        </row>
        <row r="8">
          <cell r="A8" t="str">
            <v>제품 007</v>
          </cell>
          <cell r="B8" t="str">
            <v>개</v>
          </cell>
          <cell r="C8">
            <v>135000</v>
          </cell>
        </row>
        <row r="9">
          <cell r="A9" t="str">
            <v>제품 008</v>
          </cell>
          <cell r="B9" t="str">
            <v>개</v>
          </cell>
          <cell r="C9">
            <v>113000</v>
          </cell>
        </row>
        <row r="10">
          <cell r="A10" t="str">
            <v>제품 009</v>
          </cell>
          <cell r="B10" t="str">
            <v>개</v>
          </cell>
          <cell r="C10">
            <v>114000</v>
          </cell>
        </row>
        <row r="11">
          <cell r="A11" t="str">
            <v>제품 010</v>
          </cell>
          <cell r="B11" t="str">
            <v>개</v>
          </cell>
          <cell r="C11">
            <v>192000</v>
          </cell>
        </row>
        <row r="12">
          <cell r="A12" t="str">
            <v>제품 011</v>
          </cell>
          <cell r="B12" t="str">
            <v>Box</v>
          </cell>
          <cell r="C12">
            <v>222000</v>
          </cell>
        </row>
        <row r="13">
          <cell r="A13" t="str">
            <v>제품 012</v>
          </cell>
          <cell r="B13" t="str">
            <v>Box</v>
          </cell>
          <cell r="C13">
            <v>239000</v>
          </cell>
        </row>
        <row r="14">
          <cell r="A14" t="str">
            <v>제품 013</v>
          </cell>
          <cell r="B14" t="str">
            <v>개</v>
          </cell>
          <cell r="C14">
            <v>236000</v>
          </cell>
        </row>
        <row r="15">
          <cell r="A15" t="str">
            <v>제품 014</v>
          </cell>
          <cell r="B15" t="str">
            <v>Box</v>
          </cell>
          <cell r="C15">
            <v>55000</v>
          </cell>
        </row>
        <row r="16">
          <cell r="A16" t="str">
            <v>제품 015</v>
          </cell>
          <cell r="B16" t="str">
            <v>Box</v>
          </cell>
          <cell r="C16">
            <v>87000</v>
          </cell>
        </row>
        <row r="17">
          <cell r="A17" t="str">
            <v>제품 016</v>
          </cell>
          <cell r="B17" t="str">
            <v>개</v>
          </cell>
          <cell r="C17">
            <v>23000</v>
          </cell>
        </row>
        <row r="18">
          <cell r="A18" t="str">
            <v>제품 017</v>
          </cell>
          <cell r="B18" t="str">
            <v>개</v>
          </cell>
          <cell r="C18">
            <v>41000</v>
          </cell>
        </row>
        <row r="19">
          <cell r="A19" t="str">
            <v>제품 018</v>
          </cell>
          <cell r="B19" t="str">
            <v>Box</v>
          </cell>
          <cell r="C19">
            <v>149000</v>
          </cell>
        </row>
        <row r="20">
          <cell r="A20" t="str">
            <v>제품 019</v>
          </cell>
          <cell r="B20" t="str">
            <v>개</v>
          </cell>
          <cell r="C20">
            <v>135000</v>
          </cell>
        </row>
        <row r="21">
          <cell r="A21" t="str">
            <v>제품 020</v>
          </cell>
          <cell r="B21" t="str">
            <v>Box</v>
          </cell>
          <cell r="C21">
            <v>193000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CDF9-F447-4513-80E7-9284C3EF9133}">
  <dimension ref="A1"/>
  <sheetViews>
    <sheetView workbookViewId="0">
      <selection activeCell="H21" sqref="H21"/>
    </sheetView>
  </sheetViews>
  <sheetFormatPr defaultRowHeight="17.399999999999999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49E4-CA53-49E5-B6BD-59B490203B43}">
  <dimension ref="B4:E13"/>
  <sheetViews>
    <sheetView workbookViewId="0">
      <selection activeCell="P11" sqref="P11"/>
    </sheetView>
  </sheetViews>
  <sheetFormatPr defaultRowHeight="17.399999999999999"/>
  <sheetData>
    <row r="4" spans="2:5" ht="36.6">
      <c r="B4" s="1"/>
    </row>
    <row r="5" spans="2:5" ht="30.6">
      <c r="B5" s="2"/>
    </row>
    <row r="6" spans="2:5" ht="22.8">
      <c r="B6" s="3"/>
      <c r="C6" s="4"/>
      <c r="D6" s="4"/>
      <c r="E6" s="4"/>
    </row>
    <row r="7" spans="2:5" ht="22.8">
      <c r="B7" s="3"/>
      <c r="C7" s="4"/>
      <c r="D7" s="4"/>
      <c r="E7" s="4"/>
    </row>
    <row r="8" spans="2:5" ht="22.8">
      <c r="B8" s="3"/>
      <c r="C8" s="4"/>
      <c r="D8" s="4"/>
      <c r="E8" s="4"/>
    </row>
    <row r="9" spans="2:5" ht="22.8">
      <c r="B9" s="3"/>
      <c r="C9" s="4"/>
      <c r="D9" s="4"/>
      <c r="E9" s="4"/>
    </row>
    <row r="10" spans="2:5" ht="30.6">
      <c r="B10" s="2"/>
      <c r="C10" s="4"/>
      <c r="D10" s="4"/>
      <c r="E10" s="4"/>
    </row>
    <row r="11" spans="2:5" ht="22.8">
      <c r="B11" s="5"/>
      <c r="C11" s="4"/>
      <c r="D11" s="4"/>
      <c r="E11" s="4"/>
    </row>
    <row r="12" spans="2:5" ht="22.8">
      <c r="B12" s="5"/>
      <c r="C12" s="4"/>
      <c r="D12" s="4"/>
      <c r="E12" s="4"/>
    </row>
    <row r="13" spans="2:5" ht="22.8">
      <c r="B13" s="5"/>
      <c r="C13" s="4"/>
      <c r="D13" s="4"/>
      <c r="E13" s="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91DE-685D-4125-975C-940A816D77EE}">
  <dimension ref="A2:S98"/>
  <sheetViews>
    <sheetView topLeftCell="A61" workbookViewId="0">
      <selection activeCell="G71" sqref="G71"/>
    </sheetView>
  </sheetViews>
  <sheetFormatPr defaultColWidth="9" defaultRowHeight="17.399999999999999"/>
  <cols>
    <col min="1" max="1" width="9" style="8"/>
    <col min="2" max="2" width="15" style="8" customWidth="1"/>
    <col min="3" max="3" width="11" style="8" bestFit="1" customWidth="1"/>
    <col min="4" max="4" width="13.59765625" style="8" customWidth="1"/>
    <col min="5" max="5" width="10.69921875" style="8" customWidth="1"/>
    <col min="6" max="6" width="10.19921875" style="8" customWidth="1"/>
    <col min="7" max="7" width="10.8984375" style="8" customWidth="1"/>
    <col min="8" max="8" width="11.19921875" style="8" bestFit="1" customWidth="1"/>
    <col min="9" max="9" width="9" style="8"/>
    <col min="10" max="10" width="11.19921875" style="8" customWidth="1"/>
    <col min="11" max="13" width="10" style="8" customWidth="1"/>
    <col min="14" max="16384" width="9" style="8"/>
  </cols>
  <sheetData>
    <row r="2" spans="1:19" ht="27.6">
      <c r="A2" s="6" t="s">
        <v>0</v>
      </c>
      <c r="B2" s="7"/>
      <c r="C2" s="7"/>
    </row>
    <row r="3" spans="1:19" ht="27.6">
      <c r="A3" s="6"/>
      <c r="B3" s="9" t="s">
        <v>1</v>
      </c>
      <c r="C3" s="9"/>
    </row>
    <row r="5" spans="1:19" s="10" customFormat="1" ht="21">
      <c r="B5" s="194" t="s">
        <v>2</v>
      </c>
      <c r="C5" s="195"/>
      <c r="D5" s="200" t="s">
        <v>3</v>
      </c>
      <c r="E5" s="200"/>
      <c r="F5" s="200"/>
      <c r="G5" s="200"/>
      <c r="H5" s="200"/>
      <c r="I5" s="200"/>
      <c r="J5" s="200"/>
      <c r="S5" s="8"/>
    </row>
    <row r="6" spans="1:19" s="10" customFormat="1" ht="21">
      <c r="B6" s="196"/>
      <c r="C6" s="197"/>
      <c r="D6" s="201" t="s">
        <v>4</v>
      </c>
      <c r="E6" s="201"/>
      <c r="F6" s="201"/>
      <c r="G6" s="201"/>
      <c r="H6" s="201"/>
      <c r="I6" s="201"/>
      <c r="J6" s="201"/>
      <c r="S6" s="8"/>
    </row>
    <row r="7" spans="1:19" s="10" customFormat="1" ht="21">
      <c r="B7" s="198"/>
      <c r="C7" s="199"/>
      <c r="D7" s="11" t="s">
        <v>5</v>
      </c>
      <c r="E7" s="202" t="s">
        <v>6</v>
      </c>
      <c r="F7" s="203"/>
      <c r="G7" s="203"/>
      <c r="H7" s="203"/>
      <c r="I7" s="203"/>
      <c r="J7" s="204"/>
      <c r="S7" s="8"/>
    </row>
    <row r="8" spans="1:19" s="10" customFormat="1" ht="21">
      <c r="B8" s="205" t="s">
        <v>7</v>
      </c>
      <c r="C8" s="12" t="s">
        <v>8</v>
      </c>
      <c r="D8" s="13" t="s">
        <v>9</v>
      </c>
      <c r="E8" s="192" t="s">
        <v>10</v>
      </c>
      <c r="F8" s="192"/>
      <c r="G8" s="192"/>
      <c r="H8" s="192"/>
      <c r="I8" s="192"/>
      <c r="J8" s="192"/>
      <c r="S8" s="8"/>
    </row>
    <row r="9" spans="1:19" s="10" customFormat="1" ht="21">
      <c r="B9" s="206"/>
      <c r="C9" s="12" t="s">
        <v>11</v>
      </c>
      <c r="D9" s="13" t="s">
        <v>12</v>
      </c>
      <c r="E9" s="192" t="s">
        <v>13</v>
      </c>
      <c r="F9" s="192"/>
      <c r="G9" s="192"/>
      <c r="H9" s="192"/>
      <c r="I9" s="192"/>
      <c r="J9" s="192"/>
      <c r="S9" s="8"/>
    </row>
    <row r="10" spans="1:19" s="10" customFormat="1" ht="21">
      <c r="B10" s="206"/>
      <c r="C10" s="12" t="s">
        <v>14</v>
      </c>
      <c r="D10" s="13" t="s">
        <v>15</v>
      </c>
      <c r="E10" s="192" t="s">
        <v>16</v>
      </c>
      <c r="F10" s="192"/>
      <c r="G10" s="192"/>
      <c r="H10" s="192"/>
      <c r="I10" s="192"/>
      <c r="J10" s="192"/>
      <c r="S10" s="8"/>
    </row>
    <row r="11" spans="1:19" s="10" customFormat="1" ht="21">
      <c r="B11" s="206"/>
      <c r="C11" s="12" t="s">
        <v>14</v>
      </c>
      <c r="D11" s="13" t="s">
        <v>17</v>
      </c>
      <c r="E11" s="192" t="s">
        <v>18</v>
      </c>
      <c r="F11" s="192"/>
      <c r="G11" s="192"/>
      <c r="H11" s="192"/>
      <c r="I11" s="192"/>
      <c r="J11" s="192"/>
      <c r="S11" s="8"/>
    </row>
    <row r="12" spans="1:19" s="10" customFormat="1" ht="21">
      <c r="B12" s="206"/>
      <c r="C12" s="12" t="s">
        <v>8</v>
      </c>
      <c r="D12" s="13" t="s">
        <v>19</v>
      </c>
      <c r="E12" s="192" t="s">
        <v>20</v>
      </c>
      <c r="F12" s="192"/>
      <c r="G12" s="192"/>
      <c r="H12" s="192"/>
      <c r="I12" s="192"/>
      <c r="J12" s="192"/>
      <c r="S12" s="8"/>
    </row>
    <row r="13" spans="1:19" s="10" customFormat="1" ht="21">
      <c r="B13" s="207"/>
      <c r="C13" s="12" t="s">
        <v>8</v>
      </c>
      <c r="D13" s="13" t="s">
        <v>21</v>
      </c>
      <c r="E13" s="192" t="s">
        <v>22</v>
      </c>
      <c r="F13" s="192"/>
      <c r="G13" s="192"/>
      <c r="H13" s="192"/>
      <c r="I13" s="192"/>
      <c r="J13" s="192"/>
      <c r="S13" s="8"/>
    </row>
    <row r="14" spans="1:19" s="10" customFormat="1" ht="21">
      <c r="B14" s="14"/>
      <c r="C14" s="14"/>
      <c r="D14" s="15"/>
      <c r="E14" s="16"/>
      <c r="F14" s="16"/>
      <c r="G14" s="16"/>
      <c r="H14" s="16"/>
      <c r="I14" s="16"/>
      <c r="J14" s="16"/>
      <c r="S14" s="8"/>
    </row>
    <row r="15" spans="1:19" s="10" customFormat="1" ht="21">
      <c r="S15" s="8"/>
    </row>
    <row r="16" spans="1:19" ht="25.2">
      <c r="A16" s="8" t="s">
        <v>23</v>
      </c>
      <c r="B16" s="193" t="s">
        <v>24</v>
      </c>
      <c r="C16" s="193"/>
      <c r="D16" s="193"/>
      <c r="E16" s="193"/>
      <c r="F16" s="193"/>
      <c r="G16" s="193"/>
      <c r="H16" s="193"/>
      <c r="I16" s="193"/>
    </row>
    <row r="18" spans="1:14" ht="19.2">
      <c r="A18" s="17" t="s">
        <v>25</v>
      </c>
      <c r="B18" s="18" t="s">
        <v>26</v>
      </c>
      <c r="C18" s="18" t="s">
        <v>27</v>
      </c>
      <c r="D18" s="18" t="s">
        <v>28</v>
      </c>
      <c r="E18" s="18" t="s">
        <v>29</v>
      </c>
      <c r="F18" s="18" t="s">
        <v>30</v>
      </c>
      <c r="G18" s="18" t="s">
        <v>31</v>
      </c>
      <c r="H18" s="18" t="s">
        <v>32</v>
      </c>
      <c r="I18"/>
      <c r="K18" s="19" t="s">
        <v>33</v>
      </c>
      <c r="L18" s="20"/>
      <c r="M18" s="20"/>
      <c r="N18" s="9"/>
    </row>
    <row r="19" spans="1:14" ht="19.2">
      <c r="B19" s="21" t="s">
        <v>477</v>
      </c>
      <c r="C19" s="22" t="s">
        <v>34</v>
      </c>
      <c r="D19" s="22">
        <v>75</v>
      </c>
      <c r="E19" s="22">
        <v>85</v>
      </c>
      <c r="F19" s="22">
        <v>65</v>
      </c>
      <c r="G19" s="22">
        <f t="shared" ref="G19:G33" si="0">SUM(D19:F19)</f>
        <v>225</v>
      </c>
      <c r="H19" s="23">
        <f>AVERAGE(D19:F19)</f>
        <v>75</v>
      </c>
      <c r="I19"/>
      <c r="K19" s="24" t="s">
        <v>25</v>
      </c>
      <c r="L19" s="18" t="s">
        <v>27</v>
      </c>
      <c r="M19" s="18" t="s">
        <v>29</v>
      </c>
      <c r="N19" s="9"/>
    </row>
    <row r="20" spans="1:14" ht="19.2">
      <c r="B20" s="22" t="s">
        <v>35</v>
      </c>
      <c r="C20" s="22" t="s">
        <v>36</v>
      </c>
      <c r="D20" s="22">
        <v>85</v>
      </c>
      <c r="E20" s="22">
        <v>85</v>
      </c>
      <c r="F20" s="22">
        <v>45</v>
      </c>
      <c r="G20" s="22">
        <f t="shared" si="0"/>
        <v>215</v>
      </c>
      <c r="H20" s="23">
        <f t="shared" ref="H20:H33" si="1">AVERAGE(D20:F20)</f>
        <v>71.666666666666671</v>
      </c>
      <c r="I20"/>
      <c r="K20" s="24" t="s">
        <v>37</v>
      </c>
      <c r="L20" s="25" t="s">
        <v>41</v>
      </c>
      <c r="M20" s="22" t="s">
        <v>478</v>
      </c>
      <c r="N20" s="9"/>
    </row>
    <row r="21" spans="1:14" ht="19.2">
      <c r="B21" s="22" t="s">
        <v>38</v>
      </c>
      <c r="C21" s="22" t="s">
        <v>39</v>
      </c>
      <c r="D21" s="22">
        <v>55</v>
      </c>
      <c r="E21" s="22">
        <v>65</v>
      </c>
      <c r="F21" s="22">
        <v>55</v>
      </c>
      <c r="G21" s="22">
        <f t="shared" si="0"/>
        <v>175</v>
      </c>
      <c r="H21" s="23">
        <f t="shared" si="1"/>
        <v>58.333333333333336</v>
      </c>
      <c r="I21"/>
      <c r="K21" s="9"/>
      <c r="L21" s="9"/>
      <c r="M21" s="9"/>
      <c r="N21" s="9"/>
    </row>
    <row r="22" spans="1:14" ht="19.2">
      <c r="B22" s="22" t="s">
        <v>40</v>
      </c>
      <c r="C22" s="22" t="s">
        <v>41</v>
      </c>
      <c r="D22" s="22">
        <v>98</v>
      </c>
      <c r="E22" s="22">
        <v>68</v>
      </c>
      <c r="F22" s="22">
        <v>87</v>
      </c>
      <c r="G22" s="22">
        <f t="shared" si="0"/>
        <v>253</v>
      </c>
      <c r="H22" s="23">
        <f t="shared" si="1"/>
        <v>84.333333333333329</v>
      </c>
      <c r="I22"/>
      <c r="K22" s="19" t="s">
        <v>42</v>
      </c>
      <c r="L22" s="20"/>
      <c r="M22" s="20"/>
      <c r="N22" s="20"/>
    </row>
    <row r="23" spans="1:14" ht="19.2">
      <c r="B23" s="22" t="s">
        <v>43</v>
      </c>
      <c r="C23" s="22" t="s">
        <v>44</v>
      </c>
      <c r="D23" s="22">
        <v>70</v>
      </c>
      <c r="E23" s="22">
        <v>50</v>
      </c>
      <c r="F23" s="22">
        <v>65</v>
      </c>
      <c r="G23" s="22">
        <f t="shared" si="0"/>
        <v>185</v>
      </c>
      <c r="H23" s="23">
        <f t="shared" si="1"/>
        <v>61.666666666666664</v>
      </c>
      <c r="I23"/>
      <c r="K23" s="184" t="s">
        <v>45</v>
      </c>
      <c r="L23" s="184"/>
      <c r="M23" s="184"/>
      <c r="N23" s="22">
        <f>DSUM(B18:H33,E18,L19:L20)</f>
        <v>253</v>
      </c>
    </row>
    <row r="24" spans="1:14" ht="19.2">
      <c r="B24" s="22" t="s">
        <v>46</v>
      </c>
      <c r="C24" s="22" t="s">
        <v>34</v>
      </c>
      <c r="D24" s="22">
        <v>80</v>
      </c>
      <c r="E24" s="22">
        <v>60</v>
      </c>
      <c r="F24" s="22">
        <v>85</v>
      </c>
      <c r="G24" s="22">
        <f t="shared" si="0"/>
        <v>225</v>
      </c>
      <c r="H24" s="23">
        <f t="shared" si="1"/>
        <v>75</v>
      </c>
      <c r="I24"/>
      <c r="K24" s="184" t="s">
        <v>47</v>
      </c>
      <c r="L24" s="184"/>
      <c r="M24" s="184"/>
      <c r="N24" s="22">
        <f>DAVERAGE(B18:H33,4,L19:L20)</f>
        <v>84.333333333333329</v>
      </c>
    </row>
    <row r="25" spans="1:14" ht="19.2">
      <c r="B25" s="22" t="s">
        <v>48</v>
      </c>
      <c r="C25" s="22" t="s">
        <v>36</v>
      </c>
      <c r="D25" s="22">
        <v>60</v>
      </c>
      <c r="E25" s="22">
        <v>55</v>
      </c>
      <c r="F25" s="22">
        <v>95</v>
      </c>
      <c r="G25" s="22">
        <f t="shared" si="0"/>
        <v>210</v>
      </c>
      <c r="H25" s="23">
        <f t="shared" si="1"/>
        <v>70</v>
      </c>
      <c r="I25"/>
      <c r="K25" s="184" t="s">
        <v>49</v>
      </c>
      <c r="L25" s="184"/>
      <c r="M25" s="184"/>
      <c r="N25" s="22">
        <f>DMAX(B18:H33,E18,L19:L20)</f>
        <v>100</v>
      </c>
    </row>
    <row r="26" spans="1:14" ht="19.2">
      <c r="B26" s="22" t="s">
        <v>50</v>
      </c>
      <c r="C26" s="22" t="s">
        <v>39</v>
      </c>
      <c r="D26" s="22">
        <v>55</v>
      </c>
      <c r="E26" s="22">
        <v>90</v>
      </c>
      <c r="F26" s="22">
        <v>70</v>
      </c>
      <c r="G26" s="22">
        <f t="shared" si="0"/>
        <v>215</v>
      </c>
      <c r="H26" s="23">
        <f t="shared" si="1"/>
        <v>71.666666666666671</v>
      </c>
      <c r="I26"/>
      <c r="K26" s="184" t="s">
        <v>51</v>
      </c>
      <c r="L26" s="184"/>
      <c r="M26" s="184"/>
      <c r="N26" s="22">
        <f>DMIN(B18:H33,E18,L19:L20)</f>
        <v>68</v>
      </c>
    </row>
    <row r="27" spans="1:14" ht="19.2">
      <c r="B27" s="22" t="s">
        <v>52</v>
      </c>
      <c r="C27" s="22" t="s">
        <v>41</v>
      </c>
      <c r="D27" s="22">
        <v>65</v>
      </c>
      <c r="E27" s="22">
        <v>100</v>
      </c>
      <c r="F27" s="22">
        <v>80</v>
      </c>
      <c r="G27" s="22">
        <f t="shared" si="0"/>
        <v>245</v>
      </c>
      <c r="H27" s="23">
        <f t="shared" si="1"/>
        <v>81.666666666666671</v>
      </c>
      <c r="I27"/>
      <c r="K27" s="184" t="s">
        <v>53</v>
      </c>
      <c r="L27" s="184"/>
      <c r="M27" s="184"/>
      <c r="N27" s="22">
        <f>DCOUNT(B18:H33,E18,L19:L20)</f>
        <v>3</v>
      </c>
    </row>
    <row r="28" spans="1:14" ht="19.2">
      <c r="B28" s="22" t="s">
        <v>54</v>
      </c>
      <c r="C28" s="22" t="s">
        <v>44</v>
      </c>
      <c r="D28" s="22">
        <v>85</v>
      </c>
      <c r="E28" s="22">
        <v>85</v>
      </c>
      <c r="F28" s="22">
        <v>90</v>
      </c>
      <c r="G28" s="22">
        <f t="shared" si="0"/>
        <v>260</v>
      </c>
      <c r="H28" s="23">
        <f t="shared" si="1"/>
        <v>86.666666666666671</v>
      </c>
      <c r="I28"/>
      <c r="K28" s="185" t="s">
        <v>55</v>
      </c>
      <c r="L28" s="185"/>
      <c r="M28" s="185"/>
      <c r="N28" s="186">
        <f>DCOUNTA(B18:H33,E18,L19:M20)</f>
        <v>2</v>
      </c>
    </row>
    <row r="29" spans="1:14" ht="19.2">
      <c r="B29" s="22" t="s">
        <v>56</v>
      </c>
      <c r="C29" s="22" t="s">
        <v>34</v>
      </c>
      <c r="D29" s="22">
        <v>80</v>
      </c>
      <c r="E29" s="22">
        <v>75</v>
      </c>
      <c r="F29" s="22">
        <v>70</v>
      </c>
      <c r="G29" s="22">
        <f t="shared" si="0"/>
        <v>225</v>
      </c>
      <c r="H29" s="23">
        <f t="shared" si="1"/>
        <v>75</v>
      </c>
      <c r="I29"/>
      <c r="K29" s="185"/>
      <c r="L29" s="185"/>
      <c r="M29" s="185"/>
      <c r="N29" s="186"/>
    </row>
    <row r="30" spans="1:14" ht="19.2">
      <c r="B30" s="22" t="s">
        <v>57</v>
      </c>
      <c r="C30" s="22" t="s">
        <v>36</v>
      </c>
      <c r="D30" s="22">
        <v>90</v>
      </c>
      <c r="E30" s="22">
        <v>55</v>
      </c>
      <c r="F30" s="22">
        <v>60</v>
      </c>
      <c r="G30" s="22">
        <f t="shared" si="0"/>
        <v>205</v>
      </c>
      <c r="H30" s="23">
        <f t="shared" si="1"/>
        <v>68.333333333333329</v>
      </c>
      <c r="I30"/>
      <c r="K30" s="9"/>
      <c r="L30" s="9"/>
      <c r="M30" s="9"/>
      <c r="N30" s="9"/>
    </row>
    <row r="31" spans="1:14" ht="19.2">
      <c r="B31" s="22" t="s">
        <v>58</v>
      </c>
      <c r="C31" s="22" t="s">
        <v>39</v>
      </c>
      <c r="D31" s="22">
        <v>100</v>
      </c>
      <c r="E31" s="22">
        <v>60</v>
      </c>
      <c r="F31" s="22">
        <v>50</v>
      </c>
      <c r="G31" s="22">
        <f t="shared" si="0"/>
        <v>210</v>
      </c>
      <c r="H31" s="23">
        <f t="shared" si="1"/>
        <v>70</v>
      </c>
      <c r="I31"/>
      <c r="K31" s="9"/>
      <c r="L31" s="9"/>
      <c r="M31" s="9"/>
      <c r="N31" s="9"/>
    </row>
    <row r="32" spans="1:14" ht="19.2">
      <c r="B32" s="22" t="s">
        <v>59</v>
      </c>
      <c r="C32" s="22" t="s">
        <v>41</v>
      </c>
      <c r="D32" s="22">
        <v>95</v>
      </c>
      <c r="E32" s="22">
        <v>85</v>
      </c>
      <c r="F32" s="22">
        <v>98</v>
      </c>
      <c r="G32" s="22">
        <f t="shared" si="0"/>
        <v>278</v>
      </c>
      <c r="H32" s="23">
        <f t="shared" si="1"/>
        <v>92.666666666666671</v>
      </c>
      <c r="I32"/>
      <c r="M32" s="9"/>
      <c r="N32" s="9"/>
    </row>
    <row r="33" spans="1:14" ht="19.2">
      <c r="B33" s="22" t="s">
        <v>60</v>
      </c>
      <c r="C33" s="22" t="s">
        <v>44</v>
      </c>
      <c r="D33" s="22">
        <v>85</v>
      </c>
      <c r="E33" s="22">
        <v>95</v>
      </c>
      <c r="F33" s="22">
        <v>70</v>
      </c>
      <c r="G33" s="22">
        <f t="shared" si="0"/>
        <v>250</v>
      </c>
      <c r="H33" s="23">
        <f t="shared" si="1"/>
        <v>83.333333333333329</v>
      </c>
      <c r="I33"/>
      <c r="M33" s="9"/>
      <c r="N33" s="9"/>
    </row>
    <row r="34" spans="1:14">
      <c r="B34" s="26"/>
      <c r="C34" s="26"/>
      <c r="D34" s="26"/>
      <c r="E34" s="26"/>
      <c r="F34" s="26"/>
      <c r="G34" s="26"/>
      <c r="H34" s="26"/>
      <c r="I34" s="26"/>
      <c r="J34" s="26"/>
    </row>
    <row r="35" spans="1:14">
      <c r="A35" s="8" t="s">
        <v>61</v>
      </c>
    </row>
    <row r="36" spans="1:14">
      <c r="B36" s="27" t="s">
        <v>62</v>
      </c>
      <c r="C36" s="27" t="s">
        <v>63</v>
      </c>
      <c r="D36" s="27" t="s">
        <v>64</v>
      </c>
      <c r="E36" s="27" t="s">
        <v>65</v>
      </c>
      <c r="F36" s="27" t="s">
        <v>66</v>
      </c>
      <c r="G36" s="27" t="s">
        <v>67</v>
      </c>
    </row>
    <row r="37" spans="1:14">
      <c r="B37" s="28" t="s">
        <v>68</v>
      </c>
      <c r="C37" s="29" t="s">
        <v>479</v>
      </c>
      <c r="D37" s="28" t="s">
        <v>70</v>
      </c>
      <c r="E37" s="30">
        <v>39208</v>
      </c>
      <c r="F37" s="31">
        <v>12</v>
      </c>
      <c r="G37" s="31">
        <v>680000</v>
      </c>
    </row>
    <row r="38" spans="1:14" ht="19.2">
      <c r="B38" s="28" t="s">
        <v>71</v>
      </c>
      <c r="C38" s="28" t="s">
        <v>72</v>
      </c>
      <c r="D38" s="28" t="s">
        <v>73</v>
      </c>
      <c r="E38" s="30">
        <v>39278</v>
      </c>
      <c r="F38" s="31">
        <v>5</v>
      </c>
      <c r="G38" s="31">
        <v>520000</v>
      </c>
      <c r="K38" s="32"/>
    </row>
    <row r="39" spans="1:14">
      <c r="B39" s="28" t="s">
        <v>74</v>
      </c>
      <c r="C39" s="28" t="s">
        <v>75</v>
      </c>
      <c r="D39" s="28" t="s">
        <v>76</v>
      </c>
      <c r="E39" s="30">
        <v>39284</v>
      </c>
      <c r="F39" s="31">
        <v>18</v>
      </c>
      <c r="G39" s="31">
        <v>165000</v>
      </c>
    </row>
    <row r="40" spans="1:14">
      <c r="B40" s="28" t="s">
        <v>77</v>
      </c>
      <c r="C40" s="28" t="s">
        <v>78</v>
      </c>
      <c r="D40" s="28" t="s">
        <v>76</v>
      </c>
      <c r="E40" s="30">
        <v>39314</v>
      </c>
      <c r="F40" s="31">
        <v>24</v>
      </c>
      <c r="G40" s="31">
        <v>438000</v>
      </c>
    </row>
    <row r="41" spans="1:14">
      <c r="B41" s="28" t="s">
        <v>79</v>
      </c>
      <c r="C41" s="28" t="s">
        <v>80</v>
      </c>
      <c r="D41" s="28" t="s">
        <v>73</v>
      </c>
      <c r="E41" s="30">
        <v>39315</v>
      </c>
      <c r="F41" s="31">
        <v>13</v>
      </c>
      <c r="G41" s="31">
        <v>527000</v>
      </c>
    </row>
    <row r="42" spans="1:14">
      <c r="B42" s="28" t="s">
        <v>81</v>
      </c>
      <c r="C42" s="28" t="s">
        <v>82</v>
      </c>
      <c r="D42" s="28" t="s">
        <v>70</v>
      </c>
      <c r="E42" s="30">
        <v>39340</v>
      </c>
      <c r="F42" s="31">
        <v>15</v>
      </c>
      <c r="G42" s="31">
        <v>350000</v>
      </c>
    </row>
    <row r="43" spans="1:14">
      <c r="B43" s="28" t="s">
        <v>83</v>
      </c>
      <c r="C43" s="28" t="s">
        <v>84</v>
      </c>
      <c r="D43" s="28" t="s">
        <v>70</v>
      </c>
      <c r="E43" s="30">
        <v>39343</v>
      </c>
      <c r="F43" s="31">
        <v>9</v>
      </c>
      <c r="G43" s="31">
        <v>127000</v>
      </c>
    </row>
    <row r="44" spans="1:14">
      <c r="B44" s="28" t="s">
        <v>85</v>
      </c>
      <c r="C44" s="28" t="s">
        <v>86</v>
      </c>
      <c r="D44" s="28" t="s">
        <v>73</v>
      </c>
      <c r="E44" s="30">
        <v>39350</v>
      </c>
      <c r="F44" s="31">
        <v>15</v>
      </c>
      <c r="G44" s="31">
        <v>628000</v>
      </c>
    </row>
    <row r="45" spans="1:14">
      <c r="B45" s="28" t="s">
        <v>87</v>
      </c>
      <c r="C45" s="28" t="s">
        <v>88</v>
      </c>
      <c r="D45" s="28" t="s">
        <v>76</v>
      </c>
      <c r="E45" s="30">
        <v>39360</v>
      </c>
      <c r="F45" s="31">
        <v>10</v>
      </c>
      <c r="G45" s="31">
        <v>715000</v>
      </c>
    </row>
    <row r="46" spans="1:14">
      <c r="B46" s="28" t="s">
        <v>89</v>
      </c>
      <c r="C46" s="28" t="s">
        <v>90</v>
      </c>
      <c r="D46" s="28" t="s">
        <v>70</v>
      </c>
      <c r="E46" s="30">
        <v>39367</v>
      </c>
      <c r="F46" s="31">
        <v>24</v>
      </c>
      <c r="G46" s="31">
        <v>357000</v>
      </c>
    </row>
    <row r="47" spans="1:14">
      <c r="B47" s="28" t="s">
        <v>91</v>
      </c>
      <c r="C47" s="28" t="s">
        <v>92</v>
      </c>
      <c r="D47" s="28" t="s">
        <v>73</v>
      </c>
      <c r="E47" s="30">
        <v>39374</v>
      </c>
      <c r="F47" s="31">
        <v>21</v>
      </c>
      <c r="G47" s="31">
        <v>495000</v>
      </c>
    </row>
    <row r="49" spans="1:7" ht="18" thickBot="1">
      <c r="B49" s="26" t="s">
        <v>33</v>
      </c>
    </row>
    <row r="50" spans="1:7">
      <c r="B50" s="33" t="s">
        <v>64</v>
      </c>
      <c r="C50" s="34" t="s">
        <v>93</v>
      </c>
      <c r="D50" s="28" t="s">
        <v>94</v>
      </c>
      <c r="E50" s="28" t="s">
        <v>95</v>
      </c>
      <c r="F50" s="28" t="s">
        <v>96</v>
      </c>
      <c r="G50" s="28" t="s">
        <v>97</v>
      </c>
    </row>
    <row r="51" spans="1:7" ht="18" thickBot="1">
      <c r="B51" s="35" t="s">
        <v>73</v>
      </c>
      <c r="C51" s="36">
        <f>DSUM(B36:G47,F36,B50:B51)</f>
        <v>54</v>
      </c>
      <c r="D51" s="37">
        <f>DAVERAGE($B$36:$G$47,G36,B50:B51)</f>
        <v>542500</v>
      </c>
      <c r="E51" s="37">
        <f>DMAX(B36:G47,G36,B50:B51)</f>
        <v>628000</v>
      </c>
      <c r="F51" s="37">
        <f>DMIN(B36:G47,G36,B50:B51)</f>
        <v>495000</v>
      </c>
      <c r="G51" s="38">
        <f>DCOUNTA(B36:G47,D36,B50:B51)</f>
        <v>4</v>
      </c>
    </row>
    <row r="53" spans="1:7">
      <c r="A53" s="39" t="s">
        <v>98</v>
      </c>
    </row>
    <row r="54" spans="1:7">
      <c r="B54" s="187" t="s">
        <v>99</v>
      </c>
      <c r="C54" s="187"/>
    </row>
    <row r="55" spans="1:7" ht="18" thickBot="1"/>
    <row r="56" spans="1:7" ht="18" thickBot="1">
      <c r="B56" s="40" t="s">
        <v>100</v>
      </c>
      <c r="C56" s="41" t="s">
        <v>101</v>
      </c>
      <c r="E56" s="188" t="s">
        <v>102</v>
      </c>
      <c r="F56" s="189"/>
    </row>
    <row r="57" spans="1:7" ht="18" thickBot="1">
      <c r="B57" s="42" t="s">
        <v>103</v>
      </c>
      <c r="C57" s="43" t="s">
        <v>104</v>
      </c>
      <c r="E57" s="190">
        <f>DCOUNTA(B56:C65,B56,C56:C57)</f>
        <v>5</v>
      </c>
      <c r="F57" s="191"/>
    </row>
    <row r="58" spans="1:7">
      <c r="B58" s="42" t="s">
        <v>105</v>
      </c>
      <c r="C58" s="43" t="s">
        <v>106</v>
      </c>
    </row>
    <row r="59" spans="1:7">
      <c r="B59" s="42" t="s">
        <v>107</v>
      </c>
      <c r="C59" s="43" t="s">
        <v>104</v>
      </c>
    </row>
    <row r="60" spans="1:7">
      <c r="B60" s="42" t="s">
        <v>108</v>
      </c>
      <c r="C60" s="43" t="s">
        <v>109</v>
      </c>
    </row>
    <row r="61" spans="1:7">
      <c r="B61" s="42" t="s">
        <v>110</v>
      </c>
      <c r="C61" s="43" t="s">
        <v>104</v>
      </c>
    </row>
    <row r="62" spans="1:7">
      <c r="B62" s="42" t="s">
        <v>111</v>
      </c>
      <c r="C62" s="43" t="s">
        <v>112</v>
      </c>
    </row>
    <row r="63" spans="1:7">
      <c r="B63" s="42" t="s">
        <v>113</v>
      </c>
      <c r="C63" s="43" t="s">
        <v>104</v>
      </c>
    </row>
    <row r="64" spans="1:7">
      <c r="B64" s="42" t="s">
        <v>114</v>
      </c>
      <c r="C64" s="43" t="s">
        <v>115</v>
      </c>
    </row>
    <row r="65" spans="1:11" ht="18" thickBot="1">
      <c r="B65" s="44" t="s">
        <v>116</v>
      </c>
      <c r="C65" s="45" t="s">
        <v>104</v>
      </c>
    </row>
    <row r="68" spans="1:11">
      <c r="A68" s="8" t="s">
        <v>117</v>
      </c>
      <c r="B68" s="46" t="s">
        <v>118</v>
      </c>
      <c r="C68" s="46"/>
      <c r="D68" s="46"/>
      <c r="E68" s="46"/>
    </row>
    <row r="69" spans="1:11">
      <c r="B69" s="47" t="s">
        <v>119</v>
      </c>
      <c r="C69" s="47" t="s">
        <v>120</v>
      </c>
      <c r="D69" s="47" t="s">
        <v>121</v>
      </c>
      <c r="E69" s="47" t="s">
        <v>122</v>
      </c>
      <c r="G69" s="177" t="s">
        <v>123</v>
      </c>
      <c r="H69" s="178"/>
      <c r="I69" s="179"/>
    </row>
    <row r="70" spans="1:11">
      <c r="B70" s="48" t="s">
        <v>124</v>
      </c>
      <c r="C70" s="48">
        <v>15</v>
      </c>
      <c r="D70" s="49">
        <v>1575</v>
      </c>
      <c r="E70" s="49">
        <v>23625</v>
      </c>
      <c r="G70" s="180">
        <f>ROUNDUP(DSUM(B69:E75,E69,B69:B70),-3)</f>
        <v>250000</v>
      </c>
      <c r="H70" s="181"/>
      <c r="I70" s="182"/>
    </row>
    <row r="71" spans="1:11">
      <c r="B71" s="48" t="s">
        <v>125</v>
      </c>
      <c r="C71" s="48">
        <v>20</v>
      </c>
      <c r="D71" s="49">
        <v>3287</v>
      </c>
      <c r="E71" s="49">
        <v>65740</v>
      </c>
    </row>
    <row r="72" spans="1:11">
      <c r="B72" s="48" t="s">
        <v>126</v>
      </c>
      <c r="C72" s="48">
        <v>13</v>
      </c>
      <c r="D72" s="49">
        <v>1795</v>
      </c>
      <c r="E72" s="49">
        <v>23335</v>
      </c>
    </row>
    <row r="73" spans="1:11">
      <c r="B73" s="48" t="s">
        <v>125</v>
      </c>
      <c r="C73" s="48">
        <v>18</v>
      </c>
      <c r="D73" s="49">
        <v>3687</v>
      </c>
      <c r="E73" s="49">
        <v>66366</v>
      </c>
    </row>
    <row r="74" spans="1:11">
      <c r="B74" s="48" t="s">
        <v>124</v>
      </c>
      <c r="C74" s="48">
        <v>11</v>
      </c>
      <c r="D74" s="49">
        <v>2874</v>
      </c>
      <c r="E74" s="49">
        <v>31614</v>
      </c>
    </row>
    <row r="75" spans="1:11">
      <c r="B75" s="48" t="s">
        <v>124</v>
      </c>
      <c r="C75" s="48">
        <v>15</v>
      </c>
      <c r="D75" s="49">
        <v>12959</v>
      </c>
      <c r="E75" s="49">
        <v>194385</v>
      </c>
    </row>
    <row r="76" spans="1:11">
      <c r="H76" s="46"/>
      <c r="I76" s="46"/>
      <c r="J76" s="46"/>
      <c r="K76" s="46"/>
    </row>
    <row r="77" spans="1:11">
      <c r="B77" s="46"/>
      <c r="C77" s="46"/>
      <c r="D77" s="46"/>
      <c r="E77" s="46"/>
      <c r="F77" s="46"/>
      <c r="G77" s="46"/>
      <c r="K77" s="46"/>
    </row>
    <row r="78" spans="1:11" ht="19.2" hidden="1">
      <c r="A78" s="8" t="s">
        <v>127</v>
      </c>
      <c r="B78" s="46" t="s">
        <v>128</v>
      </c>
      <c r="C78" s="46"/>
      <c r="D78" s="46"/>
      <c r="E78" s="46"/>
      <c r="F78" s="46"/>
      <c r="G78" s="46"/>
      <c r="J78" s="32"/>
      <c r="K78" s="46"/>
    </row>
    <row r="79" spans="1:11" hidden="1">
      <c r="B79" s="47" t="s">
        <v>129</v>
      </c>
      <c r="C79" s="47" t="s">
        <v>63</v>
      </c>
      <c r="D79" s="47" t="s">
        <v>130</v>
      </c>
      <c r="E79" s="47" t="s">
        <v>131</v>
      </c>
      <c r="F79" s="46"/>
      <c r="G79" s="46"/>
      <c r="H79" s="46"/>
      <c r="I79" s="46"/>
      <c r="J79" s="46"/>
      <c r="K79" s="46"/>
    </row>
    <row r="80" spans="1:11" hidden="1">
      <c r="B80" s="47" t="s">
        <v>132</v>
      </c>
      <c r="C80" s="50" t="s">
        <v>69</v>
      </c>
      <c r="D80" s="47" t="s">
        <v>133</v>
      </c>
      <c r="E80" s="47">
        <v>345</v>
      </c>
      <c r="F80" s="46"/>
      <c r="G80" s="46"/>
      <c r="H80" s="46"/>
      <c r="I80" s="46"/>
    </row>
    <row r="81" spans="2:11" hidden="1">
      <c r="B81" s="47" t="s">
        <v>134</v>
      </c>
      <c r="C81" s="47" t="s">
        <v>135</v>
      </c>
      <c r="D81" s="47" t="s">
        <v>133</v>
      </c>
      <c r="E81" s="47">
        <v>324</v>
      </c>
      <c r="F81" s="46"/>
      <c r="G81" s="46"/>
      <c r="H81" s="46"/>
      <c r="I81" s="46"/>
    </row>
    <row r="82" spans="2:11" hidden="1">
      <c r="B82" s="47" t="s">
        <v>136</v>
      </c>
      <c r="C82" s="47" t="s">
        <v>137</v>
      </c>
      <c r="D82" s="47" t="s">
        <v>138</v>
      </c>
      <c r="E82" s="47">
        <v>234</v>
      </c>
      <c r="F82" s="46"/>
      <c r="G82" s="46"/>
      <c r="H82" s="46"/>
      <c r="I82" s="46"/>
      <c r="J82" s="46"/>
      <c r="K82" s="46"/>
    </row>
    <row r="83" spans="2:11" hidden="1">
      <c r="B83" s="47" t="s">
        <v>139</v>
      </c>
      <c r="C83" s="47" t="s">
        <v>140</v>
      </c>
      <c r="D83" s="47" t="s">
        <v>141</v>
      </c>
      <c r="E83" s="47">
        <v>198</v>
      </c>
      <c r="F83" s="46"/>
      <c r="G83" s="46"/>
      <c r="H83" s="46"/>
      <c r="I83" s="46"/>
      <c r="J83" s="46"/>
      <c r="K83" s="46"/>
    </row>
    <row r="84" spans="2:11" hidden="1">
      <c r="B84" s="47" t="s">
        <v>142</v>
      </c>
      <c r="C84" s="47" t="s">
        <v>143</v>
      </c>
      <c r="D84" s="47" t="s">
        <v>133</v>
      </c>
      <c r="E84" s="47">
        <v>178</v>
      </c>
      <c r="F84" s="46"/>
      <c r="G84" s="46"/>
      <c r="H84" s="46"/>
      <c r="I84" s="46"/>
      <c r="J84" s="46"/>
      <c r="K84" s="46"/>
    </row>
    <row r="85" spans="2:11" hidden="1">
      <c r="B85" s="47" t="s">
        <v>144</v>
      </c>
      <c r="C85" s="47" t="s">
        <v>145</v>
      </c>
      <c r="D85" s="47" t="s">
        <v>138</v>
      </c>
      <c r="E85" s="47">
        <v>443</v>
      </c>
      <c r="F85" s="46"/>
      <c r="G85" s="46"/>
      <c r="H85" s="46"/>
      <c r="I85" s="46"/>
      <c r="J85" s="46"/>
      <c r="K85" s="46"/>
    </row>
    <row r="86" spans="2:11" hidden="1">
      <c r="B86" s="47" t="s">
        <v>146</v>
      </c>
      <c r="C86" s="47" t="s">
        <v>147</v>
      </c>
      <c r="D86" s="47" t="s">
        <v>141</v>
      </c>
      <c r="E86" s="47">
        <v>234</v>
      </c>
      <c r="F86" s="46"/>
      <c r="G86" s="46"/>
      <c r="H86" s="46"/>
      <c r="I86" s="46"/>
      <c r="J86" s="46"/>
      <c r="K86" s="46"/>
    </row>
    <row r="87" spans="2:11" hidden="1">
      <c r="B87" s="47" t="s">
        <v>148</v>
      </c>
      <c r="C87" s="47" t="s">
        <v>149</v>
      </c>
      <c r="D87" s="47" t="s">
        <v>133</v>
      </c>
      <c r="E87" s="47">
        <v>339</v>
      </c>
      <c r="F87" s="46"/>
      <c r="G87" s="46"/>
      <c r="H87" s="46"/>
      <c r="I87" s="46"/>
      <c r="J87" s="46"/>
      <c r="K87" s="46"/>
    </row>
    <row r="88" spans="2:11" hidden="1">
      <c r="B88" s="47" t="s">
        <v>150</v>
      </c>
      <c r="C88" s="47" t="s">
        <v>151</v>
      </c>
      <c r="D88" s="47" t="s">
        <v>141</v>
      </c>
      <c r="E88" s="47">
        <v>398</v>
      </c>
      <c r="F88" s="46"/>
      <c r="G88" s="46"/>
      <c r="H88" s="46"/>
      <c r="I88" s="46"/>
      <c r="J88" s="46"/>
      <c r="K88" s="46"/>
    </row>
    <row r="89" spans="2:11" hidden="1">
      <c r="B89" s="47" t="s">
        <v>152</v>
      </c>
      <c r="C89" s="47" t="s">
        <v>153</v>
      </c>
      <c r="D89" s="47" t="s">
        <v>133</v>
      </c>
      <c r="E89" s="47">
        <v>345</v>
      </c>
      <c r="F89" s="46"/>
      <c r="G89" s="46"/>
      <c r="H89" s="46"/>
      <c r="I89" s="46"/>
      <c r="J89" s="46"/>
      <c r="K89" s="46"/>
    </row>
    <row r="90" spans="2:11" hidden="1">
      <c r="B90" s="47" t="s">
        <v>154</v>
      </c>
      <c r="C90" s="47" t="s">
        <v>155</v>
      </c>
      <c r="D90" s="47" t="s">
        <v>138</v>
      </c>
      <c r="E90" s="47">
        <v>448</v>
      </c>
      <c r="F90" s="46"/>
      <c r="G90" s="46"/>
      <c r="H90" s="46"/>
      <c r="I90" s="46"/>
      <c r="J90" s="46"/>
      <c r="K90" s="46"/>
    </row>
    <row r="91" spans="2:11" hidden="1">
      <c r="B91" s="47" t="s">
        <v>156</v>
      </c>
      <c r="C91" s="47" t="s">
        <v>157</v>
      </c>
      <c r="D91" s="47" t="s">
        <v>133</v>
      </c>
      <c r="E91" s="47">
        <v>259</v>
      </c>
      <c r="F91" s="46"/>
      <c r="G91" s="46"/>
      <c r="H91" s="46"/>
      <c r="I91" s="46"/>
      <c r="J91" s="46"/>
      <c r="K91" s="46"/>
    </row>
    <row r="92" spans="2:11" hidden="1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1" hidden="1">
      <c r="B93" s="183" t="s">
        <v>158</v>
      </c>
      <c r="C93" s="183"/>
      <c r="D93" s="51"/>
      <c r="E93" s="46"/>
      <c r="G93" s="46"/>
      <c r="H93" s="46"/>
      <c r="I93" s="46"/>
      <c r="J93" s="46"/>
      <c r="K93" s="46"/>
    </row>
    <row r="94" spans="2:11" hidden="1">
      <c r="B94" s="183" t="s">
        <v>159</v>
      </c>
      <c r="C94" s="183"/>
      <c r="D94" s="52"/>
      <c r="E94" s="46"/>
      <c r="G94" s="46"/>
      <c r="H94" s="46"/>
      <c r="I94" s="46"/>
      <c r="J94" s="46"/>
      <c r="K94" s="46"/>
    </row>
    <row r="95" spans="2:11" hidden="1">
      <c r="B95" s="183" t="s">
        <v>160</v>
      </c>
      <c r="C95" s="183"/>
      <c r="D95" s="53"/>
      <c r="E95" s="46"/>
      <c r="F95" s="46"/>
      <c r="G95" s="46"/>
      <c r="H95" s="46"/>
      <c r="I95" s="46"/>
      <c r="J95" s="46"/>
      <c r="K95" s="46"/>
    </row>
    <row r="96" spans="2:11" hidden="1"/>
    <row r="97" spans="4:4" hidden="1">
      <c r="D97" s="47" t="s">
        <v>130</v>
      </c>
    </row>
    <row r="98" spans="4:4" hidden="1">
      <c r="D98" s="47" t="s">
        <v>141</v>
      </c>
    </row>
  </sheetData>
  <autoFilter ref="B18:H33" xr:uid="{BD46B343-8D22-405D-9BD0-05DC379E61BA}"/>
  <mergeCells count="27">
    <mergeCell ref="B5:C7"/>
    <mergeCell ref="D5:J5"/>
    <mergeCell ref="D6:J6"/>
    <mergeCell ref="E7:J7"/>
    <mergeCell ref="B8:B13"/>
    <mergeCell ref="E8:J8"/>
    <mergeCell ref="E9:J9"/>
    <mergeCell ref="E10:J10"/>
    <mergeCell ref="E11:J11"/>
    <mergeCell ref="E12:J12"/>
    <mergeCell ref="E57:F57"/>
    <mergeCell ref="E13:J13"/>
    <mergeCell ref="B16:I16"/>
    <mergeCell ref="K23:M23"/>
    <mergeCell ref="K24:M24"/>
    <mergeCell ref="K25:M25"/>
    <mergeCell ref="K26:M26"/>
    <mergeCell ref="K27:M27"/>
    <mergeCell ref="K28:M29"/>
    <mergeCell ref="N28:N29"/>
    <mergeCell ref="B54:C54"/>
    <mergeCell ref="E56:F56"/>
    <mergeCell ref="G69:I69"/>
    <mergeCell ref="G70:I70"/>
    <mergeCell ref="B93:C93"/>
    <mergeCell ref="B94:C94"/>
    <mergeCell ref="B95:C95"/>
  </mergeCells>
  <phoneticPr fontId="2" type="noConversion"/>
  <pageMargins left="0.25" right="0.25" top="0.75" bottom="0.75" header="0.3" footer="0.3"/>
  <pageSetup paperSize="9"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8966-4D6B-489C-A439-863106D7FA0A}">
  <dimension ref="A1:R128"/>
  <sheetViews>
    <sheetView topLeftCell="A34" workbookViewId="0">
      <selection activeCell="M41" sqref="M41"/>
    </sheetView>
  </sheetViews>
  <sheetFormatPr defaultColWidth="9" defaultRowHeight="21"/>
  <cols>
    <col min="1" max="1" width="5.69921875" style="74" customWidth="1"/>
    <col min="2" max="2" width="9" style="55"/>
    <col min="3" max="3" width="11" style="55" customWidth="1"/>
    <col min="4" max="4" width="10.59765625" style="55" customWidth="1"/>
    <col min="5" max="5" width="11" style="55" customWidth="1"/>
    <col min="6" max="6" width="9" style="55"/>
    <col min="7" max="7" width="12.59765625" style="55" bestFit="1" customWidth="1"/>
    <col min="8" max="8" width="16" style="55" customWidth="1"/>
    <col min="9" max="11" width="9" style="55"/>
    <col min="12" max="12" width="7.19921875" style="55" bestFit="1" customWidth="1"/>
    <col min="13" max="16384" width="9" style="55"/>
  </cols>
  <sheetData>
    <row r="1" spans="1:9">
      <c r="A1" s="54" t="s">
        <v>161</v>
      </c>
    </row>
    <row r="2" spans="1:9">
      <c r="A2" s="54"/>
      <c r="B2" s="56" t="s">
        <v>162</v>
      </c>
      <c r="C2" s="57"/>
      <c r="D2" s="57"/>
    </row>
    <row r="3" spans="1:9">
      <c r="A3" s="54"/>
      <c r="B3" s="58" t="s">
        <v>163</v>
      </c>
      <c r="C3" s="59"/>
    </row>
    <row r="4" spans="1:9">
      <c r="A4" s="54"/>
      <c r="B4" s="60" t="s">
        <v>164</v>
      </c>
      <c r="C4" s="59"/>
    </row>
    <row r="5" spans="1:9">
      <c r="A5" s="54"/>
      <c r="B5" s="60" t="s">
        <v>165</v>
      </c>
      <c r="C5" s="59"/>
    </row>
    <row r="6" spans="1:9">
      <c r="A6" s="54"/>
      <c r="B6" s="61" t="s">
        <v>166</v>
      </c>
      <c r="C6" s="59"/>
    </row>
    <row r="7" spans="1:9">
      <c r="A7" s="54"/>
      <c r="C7" s="59"/>
    </row>
    <row r="8" spans="1:9">
      <c r="A8" s="54"/>
      <c r="B8" s="62" t="s">
        <v>167</v>
      </c>
      <c r="C8" s="59"/>
    </row>
    <row r="9" spans="1:9">
      <c r="A9" s="54"/>
      <c r="B9" s="55" t="s">
        <v>168</v>
      </c>
      <c r="C9" s="59"/>
    </row>
    <row r="10" spans="1:9" ht="21.75" customHeight="1" thickBot="1">
      <c r="A10" s="54"/>
      <c r="B10" s="60" t="s">
        <v>169</v>
      </c>
      <c r="C10" s="59"/>
    </row>
    <row r="11" spans="1:9" ht="24" customHeight="1">
      <c r="A11" s="54"/>
      <c r="B11" s="208" t="s">
        <v>170</v>
      </c>
      <c r="C11" s="63" t="s">
        <v>25</v>
      </c>
      <c r="D11" s="64" t="s">
        <v>481</v>
      </c>
      <c r="E11" s="65" t="s">
        <v>484</v>
      </c>
      <c r="F11" s="55" t="s">
        <v>171</v>
      </c>
    </row>
    <row r="12" spans="1:9" ht="24" customHeight="1" thickBot="1">
      <c r="A12" s="54"/>
      <c r="B12" s="209"/>
      <c r="C12" s="66" t="s">
        <v>172</v>
      </c>
      <c r="D12" s="67" t="s">
        <v>482</v>
      </c>
      <c r="E12" s="68" t="s">
        <v>483</v>
      </c>
      <c r="H12"/>
      <c r="I12" s="69"/>
    </row>
    <row r="13" spans="1:9" ht="21.75" customHeight="1">
      <c r="A13" s="54"/>
      <c r="B13" s="60"/>
      <c r="C13" s="59"/>
    </row>
    <row r="14" spans="1:9" ht="21.75" customHeight="1" thickBot="1">
      <c r="A14" s="54"/>
      <c r="B14" s="60" t="s">
        <v>173</v>
      </c>
      <c r="C14" s="59"/>
    </row>
    <row r="15" spans="1:9" ht="21.75" customHeight="1">
      <c r="A15" s="54"/>
      <c r="B15" s="210" t="s">
        <v>174</v>
      </c>
      <c r="C15" s="70" t="s">
        <v>25</v>
      </c>
      <c r="D15" s="71" t="s">
        <v>481</v>
      </c>
      <c r="E15" s="72" t="s">
        <v>484</v>
      </c>
      <c r="F15" s="73" t="s">
        <v>175</v>
      </c>
    </row>
    <row r="16" spans="1:9" ht="21.75" customHeight="1">
      <c r="B16" s="211"/>
      <c r="C16" s="75" t="s">
        <v>172</v>
      </c>
      <c r="D16" s="76" t="s">
        <v>482</v>
      </c>
      <c r="E16" s="77"/>
    </row>
    <row r="17" spans="1:16" ht="21.75" customHeight="1" thickBot="1">
      <c r="B17" s="212"/>
      <c r="C17" s="78" t="s">
        <v>172</v>
      </c>
      <c r="D17" s="67"/>
      <c r="E17" s="68" t="s">
        <v>483</v>
      </c>
      <c r="H17"/>
      <c r="I17" s="69"/>
    </row>
    <row r="18" spans="1:16" customFormat="1" ht="21.75" customHeight="1"/>
    <row r="19" spans="1:16" ht="21.75" customHeight="1">
      <c r="H19"/>
      <c r="I19" s="69"/>
    </row>
    <row r="20" spans="1:16">
      <c r="A20" s="79" t="s">
        <v>176</v>
      </c>
      <c r="C20" s="59"/>
    </row>
    <row r="21" spans="1:16">
      <c r="B21" s="80" t="s">
        <v>177</v>
      </c>
      <c r="C21" s="80" t="s">
        <v>178</v>
      </c>
      <c r="D21" s="80" t="s">
        <v>179</v>
      </c>
      <c r="E21" s="80" t="s">
        <v>180</v>
      </c>
      <c r="F21" s="80" t="s">
        <v>181</v>
      </c>
      <c r="G21" s="80" t="s">
        <v>182</v>
      </c>
      <c r="H21" s="80" t="s">
        <v>183</v>
      </c>
      <c r="J21" s="80" t="s">
        <v>177</v>
      </c>
      <c r="K21" s="80" t="s">
        <v>178</v>
      </c>
      <c r="L21" s="80" t="s">
        <v>179</v>
      </c>
      <c r="M21" s="80" t="s">
        <v>180</v>
      </c>
      <c r="N21" s="80" t="s">
        <v>181</v>
      </c>
      <c r="O21" s="80" t="s">
        <v>182</v>
      </c>
      <c r="P21" s="80" t="s">
        <v>183</v>
      </c>
    </row>
    <row r="22" spans="1:16">
      <c r="B22" s="81" t="s">
        <v>184</v>
      </c>
      <c r="C22" s="81" t="s">
        <v>185</v>
      </c>
      <c r="D22" s="81" t="s">
        <v>186</v>
      </c>
      <c r="E22" s="81" t="s">
        <v>187</v>
      </c>
      <c r="F22" s="81" t="s">
        <v>188</v>
      </c>
      <c r="G22" s="82">
        <v>1750000</v>
      </c>
      <c r="H22" s="82">
        <v>23800000</v>
      </c>
      <c r="J22" s="81" t="s">
        <v>207</v>
      </c>
      <c r="K22" s="83" t="s">
        <v>480</v>
      </c>
      <c r="L22" s="81" t="s">
        <v>191</v>
      </c>
      <c r="M22" s="81" t="s">
        <v>187</v>
      </c>
      <c r="N22" s="81" t="s">
        <v>202</v>
      </c>
      <c r="O22" s="82">
        <v>1800000</v>
      </c>
      <c r="P22" s="82">
        <v>32000000</v>
      </c>
    </row>
    <row r="23" spans="1:16">
      <c r="B23" s="81" t="s">
        <v>189</v>
      </c>
      <c r="C23" s="81" t="s">
        <v>190</v>
      </c>
      <c r="D23" s="81" t="s">
        <v>191</v>
      </c>
      <c r="E23" s="81" t="s">
        <v>192</v>
      </c>
      <c r="F23" s="81" t="s">
        <v>193</v>
      </c>
      <c r="G23" s="82">
        <v>2500000</v>
      </c>
      <c r="H23" s="82">
        <v>68500000</v>
      </c>
    </row>
    <row r="24" spans="1:16">
      <c r="B24" s="81" t="s">
        <v>194</v>
      </c>
      <c r="C24" s="81" t="s">
        <v>195</v>
      </c>
      <c r="D24" s="81" t="s">
        <v>186</v>
      </c>
      <c r="E24" s="81" t="s">
        <v>196</v>
      </c>
      <c r="F24" s="81" t="s">
        <v>188</v>
      </c>
      <c r="G24" s="82">
        <v>1700000</v>
      </c>
      <c r="H24" s="82">
        <v>21500000</v>
      </c>
    </row>
    <row r="25" spans="1:16">
      <c r="B25" s="81" t="s">
        <v>197</v>
      </c>
      <c r="C25" s="81" t="s">
        <v>198</v>
      </c>
      <c r="D25" s="81" t="s">
        <v>186</v>
      </c>
      <c r="E25" s="81" t="s">
        <v>199</v>
      </c>
      <c r="F25" s="81" t="s">
        <v>188</v>
      </c>
      <c r="G25" s="82">
        <v>1700000</v>
      </c>
      <c r="H25" s="82">
        <v>19500000</v>
      </c>
      <c r="J25" s="80" t="s">
        <v>177</v>
      </c>
      <c r="K25" s="80" t="s">
        <v>178</v>
      </c>
      <c r="L25" s="80" t="s">
        <v>179</v>
      </c>
      <c r="M25" s="80" t="s">
        <v>180</v>
      </c>
      <c r="N25" s="80" t="s">
        <v>181</v>
      </c>
      <c r="O25" s="80" t="s">
        <v>182</v>
      </c>
      <c r="P25" s="80" t="s">
        <v>183</v>
      </c>
    </row>
    <row r="26" spans="1:16">
      <c r="B26" s="81" t="s">
        <v>200</v>
      </c>
      <c r="C26" s="81" t="s">
        <v>201</v>
      </c>
      <c r="D26" s="81" t="s">
        <v>186</v>
      </c>
      <c r="E26" s="81" t="s">
        <v>199</v>
      </c>
      <c r="F26" s="81" t="s">
        <v>202</v>
      </c>
      <c r="G26" s="82">
        <v>1870000</v>
      </c>
      <c r="H26" s="82">
        <v>34500000</v>
      </c>
      <c r="J26" s="81" t="s">
        <v>184</v>
      </c>
      <c r="K26" s="81" t="s">
        <v>185</v>
      </c>
      <c r="L26" s="81" t="s">
        <v>186</v>
      </c>
      <c r="M26" s="81" t="s">
        <v>187</v>
      </c>
      <c r="N26" s="81" t="s">
        <v>188</v>
      </c>
      <c r="O26" s="82">
        <v>1750000</v>
      </c>
      <c r="P26" s="82">
        <v>23800000</v>
      </c>
    </row>
    <row r="27" spans="1:16">
      <c r="B27" s="81" t="s">
        <v>203</v>
      </c>
      <c r="C27" s="81" t="s">
        <v>204</v>
      </c>
      <c r="D27" s="81" t="s">
        <v>191</v>
      </c>
      <c r="E27" s="81" t="s">
        <v>196</v>
      </c>
      <c r="F27" s="81" t="s">
        <v>202</v>
      </c>
      <c r="G27" s="82">
        <v>1850000</v>
      </c>
      <c r="H27" s="82">
        <v>32000000</v>
      </c>
      <c r="J27" s="81" t="s">
        <v>200</v>
      </c>
      <c r="K27" s="81" t="s">
        <v>201</v>
      </c>
      <c r="L27" s="81" t="s">
        <v>186</v>
      </c>
      <c r="M27" s="81" t="s">
        <v>199</v>
      </c>
      <c r="N27" s="81" t="s">
        <v>202</v>
      </c>
      <c r="O27" s="82">
        <v>1870000</v>
      </c>
      <c r="P27" s="82">
        <v>34500000</v>
      </c>
    </row>
    <row r="28" spans="1:16">
      <c r="B28" s="81" t="s">
        <v>205</v>
      </c>
      <c r="C28" s="81" t="s">
        <v>206</v>
      </c>
      <c r="D28" s="81" t="s">
        <v>191</v>
      </c>
      <c r="E28" s="81" t="s">
        <v>199</v>
      </c>
      <c r="F28" s="81" t="s">
        <v>202</v>
      </c>
      <c r="G28" s="82">
        <v>1880000</v>
      </c>
      <c r="H28" s="82">
        <v>35000000</v>
      </c>
      <c r="J28" s="81" t="s">
        <v>203</v>
      </c>
      <c r="K28" s="81" t="s">
        <v>204</v>
      </c>
      <c r="L28" s="81" t="s">
        <v>191</v>
      </c>
      <c r="M28" s="81" t="s">
        <v>196</v>
      </c>
      <c r="N28" s="81" t="s">
        <v>202</v>
      </c>
      <c r="O28" s="82">
        <v>1850000</v>
      </c>
      <c r="P28" s="82">
        <v>32000000</v>
      </c>
    </row>
    <row r="29" spans="1:16">
      <c r="B29" s="81" t="s">
        <v>207</v>
      </c>
      <c r="C29" s="83" t="s">
        <v>480</v>
      </c>
      <c r="D29" s="81" t="s">
        <v>191</v>
      </c>
      <c r="E29" s="81" t="s">
        <v>187</v>
      </c>
      <c r="F29" s="81" t="s">
        <v>202</v>
      </c>
      <c r="G29" s="82">
        <v>1800000</v>
      </c>
      <c r="H29" s="82">
        <v>32000000</v>
      </c>
      <c r="J29" s="81" t="s">
        <v>205</v>
      </c>
      <c r="K29" s="81" t="s">
        <v>206</v>
      </c>
      <c r="L29" s="81" t="s">
        <v>191</v>
      </c>
      <c r="M29" s="81" t="s">
        <v>199</v>
      </c>
      <c r="N29" s="81" t="s">
        <v>202</v>
      </c>
      <c r="O29" s="82">
        <v>1880000</v>
      </c>
      <c r="P29" s="82">
        <v>35000000</v>
      </c>
    </row>
    <row r="30" spans="1:16">
      <c r="B30" s="81" t="s">
        <v>208</v>
      </c>
      <c r="C30" s="81" t="s">
        <v>209</v>
      </c>
      <c r="D30" s="81" t="s">
        <v>186</v>
      </c>
      <c r="E30" s="81" t="s">
        <v>192</v>
      </c>
      <c r="F30" s="81" t="s">
        <v>188</v>
      </c>
      <c r="G30" s="82">
        <v>1700000</v>
      </c>
      <c r="H30" s="82">
        <v>20000000</v>
      </c>
      <c r="J30" s="81" t="s">
        <v>207</v>
      </c>
      <c r="K30" s="83" t="s">
        <v>480</v>
      </c>
      <c r="L30" s="81" t="s">
        <v>191</v>
      </c>
      <c r="M30" s="81" t="s">
        <v>187</v>
      </c>
      <c r="N30" s="81" t="s">
        <v>202</v>
      </c>
      <c r="O30" s="82">
        <v>1800000</v>
      </c>
      <c r="P30" s="82">
        <v>32000000</v>
      </c>
    </row>
    <row r="31" spans="1:16">
      <c r="B31" s="81" t="s">
        <v>210</v>
      </c>
      <c r="C31" s="81" t="s">
        <v>211</v>
      </c>
      <c r="D31" s="81" t="s">
        <v>186</v>
      </c>
      <c r="E31" s="81" t="s">
        <v>187</v>
      </c>
      <c r="F31" s="81" t="s">
        <v>188</v>
      </c>
      <c r="G31" s="82">
        <v>1750000</v>
      </c>
      <c r="H31" s="82">
        <v>24000000</v>
      </c>
      <c r="J31" s="81" t="s">
        <v>210</v>
      </c>
      <c r="K31" s="81" t="s">
        <v>211</v>
      </c>
      <c r="L31" s="81" t="s">
        <v>186</v>
      </c>
      <c r="M31" s="81" t="s">
        <v>187</v>
      </c>
      <c r="N31" s="81" t="s">
        <v>188</v>
      </c>
      <c r="O31" s="82">
        <v>1750000</v>
      </c>
      <c r="P31" s="82">
        <v>24000000</v>
      </c>
    </row>
    <row r="32" spans="1:16">
      <c r="B32" s="81" t="s">
        <v>212</v>
      </c>
      <c r="C32" s="81" t="s">
        <v>213</v>
      </c>
      <c r="D32" s="81" t="s">
        <v>186</v>
      </c>
      <c r="E32" s="81" t="s">
        <v>192</v>
      </c>
      <c r="F32" s="81" t="s">
        <v>214</v>
      </c>
      <c r="G32" s="82">
        <v>1950000</v>
      </c>
      <c r="H32" s="82">
        <v>39000000</v>
      </c>
    </row>
    <row r="33" spans="1:18">
      <c r="B33" s="81" t="s">
        <v>215</v>
      </c>
      <c r="C33" s="81" t="s">
        <v>216</v>
      </c>
      <c r="D33" s="81" t="s">
        <v>186</v>
      </c>
      <c r="E33" s="81" t="s">
        <v>192</v>
      </c>
      <c r="F33" s="81" t="s">
        <v>214</v>
      </c>
      <c r="G33" s="82">
        <v>2150000</v>
      </c>
      <c r="H33" s="82">
        <v>42000000</v>
      </c>
    </row>
    <row r="34" spans="1:18">
      <c r="B34" s="81" t="s">
        <v>217</v>
      </c>
      <c r="C34" s="81" t="s">
        <v>218</v>
      </c>
      <c r="D34" s="81" t="s">
        <v>191</v>
      </c>
      <c r="E34" s="81" t="s">
        <v>196</v>
      </c>
      <c r="F34" s="81" t="s">
        <v>193</v>
      </c>
      <c r="G34" s="82">
        <v>2450000</v>
      </c>
      <c r="H34" s="82">
        <v>55000000</v>
      </c>
    </row>
    <row r="35" spans="1:18">
      <c r="B35" s="81" t="s">
        <v>219</v>
      </c>
      <c r="C35" s="81" t="s">
        <v>220</v>
      </c>
      <c r="D35" s="81" t="s">
        <v>191</v>
      </c>
      <c r="E35" s="81" t="s">
        <v>221</v>
      </c>
      <c r="F35" s="81" t="s">
        <v>214</v>
      </c>
      <c r="G35" s="82">
        <v>1980000</v>
      </c>
      <c r="H35" s="82">
        <v>46800000</v>
      </c>
    </row>
    <row r="36" spans="1:18">
      <c r="B36" s="81" t="s">
        <v>222</v>
      </c>
      <c r="C36" s="81" t="s">
        <v>223</v>
      </c>
      <c r="D36" s="81" t="s">
        <v>191</v>
      </c>
      <c r="E36" s="81" t="s">
        <v>196</v>
      </c>
      <c r="F36" s="81" t="s">
        <v>188</v>
      </c>
      <c r="G36" s="82">
        <v>1750000</v>
      </c>
      <c r="H36" s="82">
        <v>24000000</v>
      </c>
    </row>
    <row r="37" spans="1:18">
      <c r="B37" s="81" t="s">
        <v>224</v>
      </c>
      <c r="C37" s="81" t="s">
        <v>225</v>
      </c>
      <c r="D37" s="81" t="s">
        <v>191</v>
      </c>
      <c r="E37" s="81" t="s">
        <v>221</v>
      </c>
      <c r="F37" s="81" t="s">
        <v>188</v>
      </c>
      <c r="G37" s="82">
        <v>1700000</v>
      </c>
      <c r="H37" s="82">
        <v>21000000</v>
      </c>
    </row>
    <row r="40" spans="1:18">
      <c r="B40" s="55" t="s">
        <v>226</v>
      </c>
    </row>
    <row r="41" spans="1:18" ht="26.25" customHeight="1">
      <c r="A41" s="74" t="s">
        <v>227</v>
      </c>
      <c r="K41" s="84"/>
    </row>
    <row r="42" spans="1:18" ht="21.6" thickBot="1">
      <c r="B42" s="85" t="s">
        <v>228</v>
      </c>
      <c r="C42" s="86" t="s">
        <v>63</v>
      </c>
      <c r="D42" s="86" t="s">
        <v>229</v>
      </c>
      <c r="E42" s="85" t="s">
        <v>230</v>
      </c>
      <c r="F42" s="85" t="s">
        <v>231</v>
      </c>
      <c r="H42" s="87" t="s">
        <v>37</v>
      </c>
      <c r="L42" s="84"/>
    </row>
    <row r="43" spans="1:18">
      <c r="B43" s="88" t="s">
        <v>232</v>
      </c>
      <c r="C43" s="89" t="s">
        <v>233</v>
      </c>
      <c r="D43" s="89" t="s">
        <v>234</v>
      </c>
      <c r="E43" s="88" t="s">
        <v>235</v>
      </c>
      <c r="F43" s="90">
        <v>1336</v>
      </c>
      <c r="H43" s="91" t="s">
        <v>485</v>
      </c>
      <c r="I43" s="92" t="s">
        <v>484</v>
      </c>
      <c r="L43" s="84"/>
      <c r="R43" s="84"/>
    </row>
    <row r="44" spans="1:18">
      <c r="B44" s="88" t="s">
        <v>236</v>
      </c>
      <c r="C44" s="89" t="s">
        <v>237</v>
      </c>
      <c r="D44" s="89" t="s">
        <v>238</v>
      </c>
      <c r="E44" s="88" t="s">
        <v>239</v>
      </c>
      <c r="F44" s="90">
        <v>1633</v>
      </c>
      <c r="H44" s="93" t="s">
        <v>486</v>
      </c>
      <c r="I44" s="94" t="s">
        <v>483</v>
      </c>
      <c r="L44" s="84"/>
      <c r="R44" s="84"/>
    </row>
    <row r="45" spans="1:18" ht="21.6" thickBot="1">
      <c r="B45" s="88" t="s">
        <v>240</v>
      </c>
      <c r="C45" s="89" t="s">
        <v>241</v>
      </c>
      <c r="D45" s="89" t="s">
        <v>238</v>
      </c>
      <c r="E45" s="88" t="s">
        <v>242</v>
      </c>
      <c r="F45" s="90">
        <v>663</v>
      </c>
      <c r="H45" s="95"/>
      <c r="I45" s="96"/>
      <c r="L45" s="84"/>
      <c r="R45" s="84"/>
    </row>
    <row r="46" spans="1:18">
      <c r="B46" s="88" t="s">
        <v>232</v>
      </c>
      <c r="C46" s="89" t="s">
        <v>243</v>
      </c>
      <c r="D46" s="89" t="s">
        <v>244</v>
      </c>
      <c r="E46" s="88" t="s">
        <v>245</v>
      </c>
      <c r="F46" s="90">
        <v>863</v>
      </c>
      <c r="L46" s="84"/>
      <c r="R46" s="84"/>
    </row>
    <row r="47" spans="1:18">
      <c r="B47" s="88" t="s">
        <v>106</v>
      </c>
      <c r="C47" s="89" t="s">
        <v>246</v>
      </c>
      <c r="D47" s="89" t="s">
        <v>238</v>
      </c>
      <c r="E47" s="88" t="s">
        <v>247</v>
      </c>
      <c r="F47" s="90">
        <v>493</v>
      </c>
      <c r="H47" s="97" t="s">
        <v>248</v>
      </c>
      <c r="L47" s="84"/>
      <c r="R47" s="84"/>
    </row>
    <row r="48" spans="1:18">
      <c r="B48" s="88" t="s">
        <v>236</v>
      </c>
      <c r="C48" s="89" t="s">
        <v>249</v>
      </c>
      <c r="D48" s="89" t="s">
        <v>238</v>
      </c>
      <c r="E48" s="88" t="s">
        <v>250</v>
      </c>
      <c r="F48" s="90">
        <v>1500</v>
      </c>
      <c r="H48" s="85" t="s">
        <v>228</v>
      </c>
      <c r="I48" s="86" t="s">
        <v>63</v>
      </c>
      <c r="J48" s="86" t="s">
        <v>229</v>
      </c>
      <c r="K48" s="85" t="s">
        <v>230</v>
      </c>
      <c r="L48" s="85" t="s">
        <v>231</v>
      </c>
      <c r="R48" s="84"/>
    </row>
    <row r="49" spans="2:18">
      <c r="B49" s="88" t="s">
        <v>232</v>
      </c>
      <c r="C49" s="89" t="s">
        <v>251</v>
      </c>
      <c r="D49" s="89" t="s">
        <v>244</v>
      </c>
      <c r="E49" s="88" t="s">
        <v>252</v>
      </c>
      <c r="F49" s="90">
        <v>316</v>
      </c>
      <c r="H49" s="88" t="s">
        <v>240</v>
      </c>
      <c r="I49" s="89" t="s">
        <v>270</v>
      </c>
      <c r="J49" s="89" t="s">
        <v>266</v>
      </c>
      <c r="K49" s="88" t="s">
        <v>271</v>
      </c>
      <c r="L49" s="90">
        <v>1936</v>
      </c>
      <c r="R49" s="84"/>
    </row>
    <row r="50" spans="2:18">
      <c r="B50" s="88" t="s">
        <v>104</v>
      </c>
      <c r="C50" s="89" t="s">
        <v>253</v>
      </c>
      <c r="D50" s="89" t="s">
        <v>238</v>
      </c>
      <c r="E50" s="88" t="s">
        <v>254</v>
      </c>
      <c r="F50" s="90">
        <v>3300</v>
      </c>
      <c r="L50" s="84"/>
      <c r="R50" s="84"/>
    </row>
    <row r="51" spans="2:18">
      <c r="B51" s="88" t="s">
        <v>236</v>
      </c>
      <c r="C51" s="89" t="s">
        <v>255</v>
      </c>
      <c r="D51" s="89" t="s">
        <v>238</v>
      </c>
      <c r="E51" s="88" t="s">
        <v>256</v>
      </c>
      <c r="F51" s="90">
        <v>3093</v>
      </c>
      <c r="L51" s="84"/>
      <c r="R51" s="84"/>
    </row>
    <row r="52" spans="2:18">
      <c r="B52" s="88" t="s">
        <v>257</v>
      </c>
      <c r="C52" s="89" t="s">
        <v>258</v>
      </c>
      <c r="D52" s="89" t="s">
        <v>238</v>
      </c>
      <c r="E52" s="88" t="s">
        <v>259</v>
      </c>
      <c r="F52" s="90">
        <v>1443</v>
      </c>
      <c r="L52" s="84"/>
      <c r="R52" s="84"/>
    </row>
    <row r="53" spans="2:18">
      <c r="B53" s="88" t="s">
        <v>240</v>
      </c>
      <c r="C53" s="89" t="s">
        <v>260</v>
      </c>
      <c r="D53" s="89" t="s">
        <v>234</v>
      </c>
      <c r="E53" s="88" t="s">
        <v>261</v>
      </c>
      <c r="F53" s="90">
        <v>1636</v>
      </c>
      <c r="J53"/>
      <c r="K53"/>
      <c r="L53"/>
      <c r="R53" s="84"/>
    </row>
    <row r="54" spans="2:18">
      <c r="B54" s="88" t="s">
        <v>104</v>
      </c>
      <c r="C54" s="89" t="s">
        <v>262</v>
      </c>
      <c r="D54" s="89" t="s">
        <v>244</v>
      </c>
      <c r="E54" s="88" t="s">
        <v>263</v>
      </c>
      <c r="F54" s="90">
        <v>893</v>
      </c>
      <c r="J54"/>
      <c r="K54"/>
      <c r="L54"/>
      <c r="R54" s="84"/>
    </row>
    <row r="55" spans="2:18">
      <c r="B55" s="88" t="s">
        <v>264</v>
      </c>
      <c r="C55" s="89" t="s">
        <v>265</v>
      </c>
      <c r="D55" s="89" t="s">
        <v>266</v>
      </c>
      <c r="E55" s="88" t="s">
        <v>267</v>
      </c>
      <c r="F55" s="90">
        <v>804</v>
      </c>
      <c r="I55"/>
      <c r="J55"/>
      <c r="K55"/>
      <c r="L55"/>
      <c r="R55" s="84"/>
    </row>
    <row r="56" spans="2:18">
      <c r="B56" s="88" t="s">
        <v>257</v>
      </c>
      <c r="C56" s="89" t="s">
        <v>268</v>
      </c>
      <c r="D56" s="89" t="s">
        <v>266</v>
      </c>
      <c r="E56" s="88" t="s">
        <v>269</v>
      </c>
      <c r="F56" s="90">
        <v>1336</v>
      </c>
      <c r="I56"/>
      <c r="J56"/>
      <c r="K56"/>
      <c r="L56"/>
      <c r="R56" s="84"/>
    </row>
    <row r="57" spans="2:18">
      <c r="B57" s="88" t="s">
        <v>240</v>
      </c>
      <c r="C57" s="89" t="s">
        <v>270</v>
      </c>
      <c r="D57" s="89" t="s">
        <v>266</v>
      </c>
      <c r="E57" s="88" t="s">
        <v>271</v>
      </c>
      <c r="F57" s="90">
        <v>1936</v>
      </c>
      <c r="I57"/>
      <c r="J57"/>
      <c r="K57"/>
      <c r="L57"/>
      <c r="R57" s="84"/>
    </row>
    <row r="58" spans="2:18">
      <c r="B58" s="88" t="s">
        <v>104</v>
      </c>
      <c r="C58" s="89" t="s">
        <v>272</v>
      </c>
      <c r="D58" s="89" t="s">
        <v>238</v>
      </c>
      <c r="E58" s="88" t="s">
        <v>273</v>
      </c>
      <c r="F58" s="90">
        <v>4136</v>
      </c>
      <c r="I58"/>
      <c r="J58"/>
      <c r="K58"/>
      <c r="L58"/>
      <c r="R58" s="84"/>
    </row>
    <row r="59" spans="2:18">
      <c r="I59"/>
      <c r="J59"/>
      <c r="K59"/>
      <c r="L59"/>
    </row>
    <row r="60" spans="2:18">
      <c r="I60"/>
      <c r="J60"/>
      <c r="K60"/>
      <c r="L60"/>
    </row>
    <row r="61" spans="2:18">
      <c r="I61"/>
      <c r="J61"/>
      <c r="K61"/>
      <c r="L61"/>
    </row>
    <row r="62" spans="2:18" customFormat="1" ht="17.399999999999999"/>
    <row r="63" spans="2:18" customFormat="1" ht="17.399999999999999"/>
    <row r="64" spans="2:18" customFormat="1" ht="17.399999999999999"/>
    <row r="65" customFormat="1" ht="17.399999999999999"/>
    <row r="66" customFormat="1" ht="17.399999999999999"/>
    <row r="67" customFormat="1" ht="17.399999999999999"/>
    <row r="68" customFormat="1" ht="17.399999999999999"/>
    <row r="69" customFormat="1" ht="17.399999999999999"/>
    <row r="70" customFormat="1" ht="17.399999999999999"/>
    <row r="71" customFormat="1" ht="17.399999999999999"/>
    <row r="72" customFormat="1" ht="17.399999999999999"/>
    <row r="73" customFormat="1" ht="17.399999999999999"/>
    <row r="74" customFormat="1" ht="17.399999999999999"/>
    <row r="75" customFormat="1" ht="17.399999999999999"/>
    <row r="76" customFormat="1" ht="17.399999999999999"/>
    <row r="77" customFormat="1" ht="17.399999999999999"/>
    <row r="78" customFormat="1" ht="17.399999999999999"/>
    <row r="79" customFormat="1" ht="17.399999999999999"/>
    <row r="80" customFormat="1" ht="17.399999999999999"/>
    <row r="81" customFormat="1" ht="17.399999999999999"/>
    <row r="82" customFormat="1" ht="17.399999999999999"/>
    <row r="83" customFormat="1" ht="17.399999999999999"/>
    <row r="84" customFormat="1" ht="17.399999999999999"/>
    <row r="85" customFormat="1" ht="17.399999999999999"/>
    <row r="86" customFormat="1" ht="17.399999999999999"/>
    <row r="87" customFormat="1" ht="17.399999999999999"/>
    <row r="88" customFormat="1" ht="17.399999999999999"/>
    <row r="89" customFormat="1" ht="17.399999999999999"/>
    <row r="90" customFormat="1" ht="17.399999999999999"/>
    <row r="91" customFormat="1" ht="17.399999999999999"/>
    <row r="92" customFormat="1" ht="17.399999999999999"/>
    <row r="93" customFormat="1" ht="17.399999999999999"/>
    <row r="94" customFormat="1" ht="17.399999999999999"/>
    <row r="95" customFormat="1" ht="17.399999999999999"/>
    <row r="96" customFormat="1" ht="17.399999999999999"/>
    <row r="97" customFormat="1" ht="17.399999999999999"/>
    <row r="98" customFormat="1" ht="17.399999999999999"/>
    <row r="99" customFormat="1" ht="17.399999999999999"/>
    <row r="100" customFormat="1" ht="17.399999999999999"/>
    <row r="101" customFormat="1" ht="17.399999999999999"/>
    <row r="102" customFormat="1" ht="17.399999999999999"/>
    <row r="103" customFormat="1" ht="17.399999999999999"/>
    <row r="104" customFormat="1" ht="17.399999999999999"/>
    <row r="105" customFormat="1" ht="17.399999999999999"/>
    <row r="106" customFormat="1" ht="17.399999999999999"/>
    <row r="107" customFormat="1" ht="17.399999999999999"/>
    <row r="108" customFormat="1" ht="17.399999999999999"/>
    <row r="109" customFormat="1" ht="17.399999999999999"/>
    <row r="110" customFormat="1" ht="17.399999999999999"/>
    <row r="111" customFormat="1" ht="17.399999999999999"/>
    <row r="112" customFormat="1" ht="17.399999999999999"/>
    <row r="113" customFormat="1" ht="17.399999999999999"/>
    <row r="114" customFormat="1" ht="17.399999999999999"/>
    <row r="115" customFormat="1" ht="17.399999999999999"/>
    <row r="116" customFormat="1" ht="17.399999999999999"/>
    <row r="117" customFormat="1" ht="17.399999999999999"/>
    <row r="118" customFormat="1" ht="17.399999999999999"/>
    <row r="119" customFormat="1" ht="17.399999999999999"/>
    <row r="120" customFormat="1" ht="17.399999999999999"/>
    <row r="121" customFormat="1" ht="17.399999999999999"/>
    <row r="122" customFormat="1" ht="17.399999999999999"/>
    <row r="123" customFormat="1" ht="17.399999999999999"/>
    <row r="124" customFormat="1" ht="17.399999999999999"/>
    <row r="125" customFormat="1" ht="17.399999999999999"/>
    <row r="126" customFormat="1" ht="17.399999999999999"/>
    <row r="127" customFormat="1" ht="17.399999999999999"/>
    <row r="128" customFormat="1" ht="17.399999999999999"/>
  </sheetData>
  <mergeCells count="2">
    <mergeCell ref="B11:B12"/>
    <mergeCell ref="B15:B17"/>
  </mergeCells>
  <phoneticPr fontId="2" type="noConversion"/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DBB6-B6D8-406D-8D46-C9ADDF3F4737}">
  <dimension ref="A2:W25"/>
  <sheetViews>
    <sheetView topLeftCell="A13" workbookViewId="0">
      <selection activeCell="H24" sqref="H24"/>
    </sheetView>
  </sheetViews>
  <sheetFormatPr defaultRowHeight="17.399999999999999"/>
  <cols>
    <col min="2" max="2" width="11.8984375" customWidth="1"/>
    <col min="3" max="3" width="11.09765625" bestFit="1" customWidth="1"/>
    <col min="4" max="4" width="13" bestFit="1" customWidth="1"/>
    <col min="9" max="9" width="15.59765625" bestFit="1" customWidth="1"/>
    <col min="10" max="10" width="4" customWidth="1"/>
    <col min="11" max="11" width="11.5" bestFit="1" customWidth="1"/>
    <col min="16" max="16" width="10.8984375" bestFit="1" customWidth="1"/>
    <col min="17" max="17" width="12.796875" bestFit="1" customWidth="1"/>
    <col min="18" max="18" width="11.69921875" bestFit="1" customWidth="1"/>
    <col min="23" max="23" width="15.09765625" bestFit="1" customWidth="1"/>
  </cols>
  <sheetData>
    <row r="2" spans="1:23" ht="18" thickBot="1">
      <c r="A2" t="s">
        <v>274</v>
      </c>
      <c r="K2" t="s">
        <v>275</v>
      </c>
      <c r="O2" s="99" t="s">
        <v>276</v>
      </c>
    </row>
    <row r="3" spans="1:23">
      <c r="A3" t="s">
        <v>277</v>
      </c>
      <c r="K3" s="100" t="s">
        <v>488</v>
      </c>
      <c r="L3" s="101" t="s">
        <v>491</v>
      </c>
      <c r="M3" s="102"/>
      <c r="O3" s="108" t="s">
        <v>287</v>
      </c>
      <c r="P3" s="108" t="s">
        <v>288</v>
      </c>
      <c r="Q3" s="108" t="s">
        <v>289</v>
      </c>
      <c r="R3" s="108" t="s">
        <v>290</v>
      </c>
      <c r="S3" s="108" t="s">
        <v>291</v>
      </c>
      <c r="T3" s="108" t="s">
        <v>292</v>
      </c>
      <c r="U3" s="108" t="s">
        <v>293</v>
      </c>
      <c r="V3" s="108" t="s">
        <v>294</v>
      </c>
      <c r="W3" s="108" t="s">
        <v>295</v>
      </c>
    </row>
    <row r="4" spans="1:23">
      <c r="A4" t="s">
        <v>278</v>
      </c>
      <c r="K4" s="103" t="s">
        <v>490</v>
      </c>
      <c r="L4" t="s">
        <v>492</v>
      </c>
      <c r="M4" s="104"/>
      <c r="O4" s="108" t="s">
        <v>296</v>
      </c>
      <c r="P4" s="109" t="s">
        <v>297</v>
      </c>
      <c r="Q4" s="110">
        <v>40704</v>
      </c>
      <c r="R4" s="111">
        <v>40000000</v>
      </c>
      <c r="S4" s="112">
        <v>5</v>
      </c>
      <c r="T4" s="113">
        <v>6.7000000000000004E-2</v>
      </c>
      <c r="U4" s="108" t="s">
        <v>489</v>
      </c>
      <c r="V4" s="108" t="s">
        <v>298</v>
      </c>
      <c r="W4" s="114">
        <v>1023864882</v>
      </c>
    </row>
    <row r="5" spans="1:23">
      <c r="K5" s="103"/>
      <c r="M5" s="104"/>
      <c r="O5" s="108" t="s">
        <v>312</v>
      </c>
      <c r="P5" s="109" t="s">
        <v>313</v>
      </c>
      <c r="Q5" s="110">
        <v>40678</v>
      </c>
      <c r="R5" s="111">
        <v>80000000</v>
      </c>
      <c r="S5" s="112">
        <v>7</v>
      </c>
      <c r="T5" s="113">
        <v>6.7000000000000004E-2</v>
      </c>
      <c r="U5" s="108" t="s">
        <v>489</v>
      </c>
      <c r="V5" s="108" t="s">
        <v>302</v>
      </c>
      <c r="W5" s="114">
        <v>1032298276</v>
      </c>
    </row>
    <row r="6" spans="1:23" ht="18" thickBot="1">
      <c r="A6" t="s">
        <v>279</v>
      </c>
      <c r="K6" s="105"/>
      <c r="L6" s="106"/>
      <c r="M6" s="107"/>
    </row>
    <row r="7" spans="1:23">
      <c r="A7" t="s">
        <v>280</v>
      </c>
    </row>
    <row r="8" spans="1:23">
      <c r="A8" t="s">
        <v>281</v>
      </c>
    </row>
    <row r="9" spans="1:23">
      <c r="A9" t="s">
        <v>282</v>
      </c>
    </row>
    <row r="10" spans="1:23">
      <c r="A10" t="s">
        <v>283</v>
      </c>
      <c r="B10" t="s">
        <v>284</v>
      </c>
    </row>
    <row r="12" spans="1:23" ht="18" thickBot="1">
      <c r="A12" s="213" t="s">
        <v>285</v>
      </c>
      <c r="B12" s="213"/>
      <c r="C12" s="213"/>
      <c r="D12" s="213"/>
      <c r="E12" s="213"/>
      <c r="F12" s="213"/>
      <c r="G12" s="213"/>
      <c r="H12" s="213"/>
      <c r="I12" s="213"/>
      <c r="K12" t="s">
        <v>286</v>
      </c>
      <c r="O12" s="99"/>
    </row>
    <row r="13" spans="1:23">
      <c r="K13" s="100" t="s">
        <v>493</v>
      </c>
      <c r="L13" s="101" t="s">
        <v>491</v>
      </c>
      <c r="M13" s="102" t="s">
        <v>494</v>
      </c>
      <c r="O13" t="s">
        <v>498</v>
      </c>
      <c r="P13" t="s">
        <v>493</v>
      </c>
      <c r="Q13" t="s">
        <v>499</v>
      </c>
      <c r="R13" t="s">
        <v>494</v>
      </c>
    </row>
    <row r="14" spans="1:23">
      <c r="A14" s="108" t="s">
        <v>287</v>
      </c>
      <c r="B14" s="108" t="s">
        <v>288</v>
      </c>
      <c r="C14" s="108" t="s">
        <v>289</v>
      </c>
      <c r="D14" s="108" t="s">
        <v>290</v>
      </c>
      <c r="E14" s="108" t="s">
        <v>291</v>
      </c>
      <c r="F14" s="108" t="s">
        <v>292</v>
      </c>
      <c r="G14" s="108" t="s">
        <v>293</v>
      </c>
      <c r="H14" s="108" t="s">
        <v>294</v>
      </c>
      <c r="I14" s="108" t="s">
        <v>295</v>
      </c>
      <c r="K14" s="103" t="s">
        <v>497</v>
      </c>
      <c r="L14" s="230" t="s">
        <v>495</v>
      </c>
      <c r="M14" s="104"/>
      <c r="O14" s="115" t="s">
        <v>487</v>
      </c>
      <c r="P14" s="110">
        <v>40683</v>
      </c>
      <c r="Q14" s="111">
        <v>10000000</v>
      </c>
      <c r="R14" s="108" t="s">
        <v>298</v>
      </c>
    </row>
    <row r="15" spans="1:23">
      <c r="A15" s="108" t="s">
        <v>296</v>
      </c>
      <c r="B15" s="109" t="s">
        <v>297</v>
      </c>
      <c r="C15" s="110">
        <v>40704</v>
      </c>
      <c r="D15" s="111">
        <v>40000000</v>
      </c>
      <c r="E15" s="112">
        <v>5</v>
      </c>
      <c r="F15" s="113">
        <f t="shared" ref="F15:F25" si="0">CHOOSE(LEFT(A15),6.7%,5.7%,8.5%)</f>
        <v>6.7000000000000004E-2</v>
      </c>
      <c r="G15" s="108" t="str">
        <f t="shared" ref="G15:G25" si="1">CHOOSE(LEFT(A15,1),"신용대출","담보대출","기타대출")</f>
        <v>신용대출</v>
      </c>
      <c r="H15" s="108" t="s">
        <v>298</v>
      </c>
      <c r="I15" s="114">
        <v>1023864882</v>
      </c>
      <c r="K15" s="103" t="s">
        <v>497</v>
      </c>
      <c r="M15" s="104" t="s">
        <v>496</v>
      </c>
      <c r="O15" s="109" t="s">
        <v>307</v>
      </c>
      <c r="P15" s="110">
        <v>40666</v>
      </c>
      <c r="Q15" s="111">
        <v>40000000</v>
      </c>
      <c r="R15" s="108" t="s">
        <v>305</v>
      </c>
    </row>
    <row r="16" spans="1:23">
      <c r="A16" s="108" t="s">
        <v>299</v>
      </c>
      <c r="B16" s="115" t="s">
        <v>487</v>
      </c>
      <c r="C16" s="110">
        <v>40683</v>
      </c>
      <c r="D16" s="111">
        <v>10000000</v>
      </c>
      <c r="E16" s="112">
        <v>1</v>
      </c>
      <c r="F16" s="113">
        <f t="shared" si="0"/>
        <v>8.5000000000000006E-2</v>
      </c>
      <c r="G16" s="108" t="str">
        <f t="shared" si="1"/>
        <v>기타대출</v>
      </c>
      <c r="H16" s="108" t="s">
        <v>298</v>
      </c>
      <c r="I16" s="114">
        <v>1032005757</v>
      </c>
      <c r="K16" s="103"/>
      <c r="M16" s="104"/>
      <c r="O16" s="109" t="s">
        <v>309</v>
      </c>
      <c r="P16" s="110">
        <v>40665</v>
      </c>
      <c r="Q16" s="111">
        <v>70000000</v>
      </c>
      <c r="R16" s="108" t="s">
        <v>302</v>
      </c>
    </row>
    <row r="17" spans="1:18" ht="18" thickBot="1">
      <c r="A17" s="108" t="s">
        <v>300</v>
      </c>
      <c r="B17" s="109" t="s">
        <v>301</v>
      </c>
      <c r="C17" s="110">
        <v>40594</v>
      </c>
      <c r="D17" s="111">
        <v>100000000</v>
      </c>
      <c r="E17" s="112">
        <v>12</v>
      </c>
      <c r="F17" s="113">
        <f t="shared" si="0"/>
        <v>6.7000000000000004E-2</v>
      </c>
      <c r="G17" s="108" t="str">
        <f t="shared" si="1"/>
        <v>신용대출</v>
      </c>
      <c r="H17" s="108" t="s">
        <v>302</v>
      </c>
      <c r="I17" s="114">
        <v>1033339090</v>
      </c>
      <c r="K17" s="105"/>
      <c r="L17" s="106"/>
      <c r="M17" s="107"/>
      <c r="O17" s="109" t="s">
        <v>311</v>
      </c>
      <c r="P17" s="110">
        <v>40696</v>
      </c>
      <c r="Q17" s="111">
        <v>15000000</v>
      </c>
      <c r="R17" s="108" t="s">
        <v>298</v>
      </c>
    </row>
    <row r="18" spans="1:18">
      <c r="A18" s="108" t="s">
        <v>303</v>
      </c>
      <c r="B18" s="109" t="s">
        <v>304</v>
      </c>
      <c r="C18" s="110">
        <v>40605</v>
      </c>
      <c r="D18" s="111">
        <v>50000000</v>
      </c>
      <c r="E18" s="112">
        <v>5</v>
      </c>
      <c r="F18" s="113">
        <f t="shared" si="0"/>
        <v>8.5000000000000006E-2</v>
      </c>
      <c r="G18" s="108" t="str">
        <f t="shared" si="1"/>
        <v>기타대출</v>
      </c>
      <c r="H18" s="108" t="s">
        <v>305</v>
      </c>
      <c r="I18" s="114">
        <v>1022229898</v>
      </c>
      <c r="O18" s="109" t="s">
        <v>313</v>
      </c>
      <c r="P18" s="110">
        <v>40678</v>
      </c>
      <c r="Q18" s="111">
        <v>80000000</v>
      </c>
      <c r="R18" s="108" t="s">
        <v>302</v>
      </c>
    </row>
    <row r="19" spans="1:18">
      <c r="A19" s="108" t="s">
        <v>306</v>
      </c>
      <c r="B19" s="109" t="s">
        <v>307</v>
      </c>
      <c r="C19" s="110">
        <v>40666</v>
      </c>
      <c r="D19" s="111">
        <v>40000000</v>
      </c>
      <c r="E19" s="112">
        <v>3</v>
      </c>
      <c r="F19" s="113">
        <f t="shared" si="0"/>
        <v>5.7000000000000002E-2</v>
      </c>
      <c r="G19" s="108" t="str">
        <f t="shared" si="1"/>
        <v>담보대출</v>
      </c>
      <c r="H19" s="108" t="s">
        <v>305</v>
      </c>
      <c r="I19" s="114">
        <v>1033720777</v>
      </c>
    </row>
    <row r="20" spans="1:18">
      <c r="A20" s="108" t="s">
        <v>308</v>
      </c>
      <c r="B20" s="109" t="s">
        <v>309</v>
      </c>
      <c r="C20" s="110">
        <v>40665</v>
      </c>
      <c r="D20" s="111">
        <v>70000000</v>
      </c>
      <c r="E20" s="112">
        <v>5</v>
      </c>
      <c r="F20" s="113">
        <f t="shared" si="0"/>
        <v>8.5000000000000006E-2</v>
      </c>
      <c r="G20" s="108" t="str">
        <f t="shared" si="1"/>
        <v>기타대출</v>
      </c>
      <c r="H20" s="108" t="s">
        <v>302</v>
      </c>
      <c r="I20" s="114">
        <v>1087659222</v>
      </c>
    </row>
    <row r="21" spans="1:18">
      <c r="A21" s="108" t="s">
        <v>310</v>
      </c>
      <c r="B21" s="109" t="s">
        <v>311</v>
      </c>
      <c r="C21" s="110">
        <v>40696</v>
      </c>
      <c r="D21" s="111">
        <v>15000000</v>
      </c>
      <c r="E21" s="112">
        <v>2</v>
      </c>
      <c r="F21" s="113">
        <f t="shared" si="0"/>
        <v>5.7000000000000002E-2</v>
      </c>
      <c r="G21" s="108" t="str">
        <f t="shared" si="1"/>
        <v>담보대출</v>
      </c>
      <c r="H21" s="108" t="s">
        <v>298</v>
      </c>
      <c r="I21" s="114">
        <v>1078569222</v>
      </c>
    </row>
    <row r="22" spans="1:18">
      <c r="A22" s="108" t="s">
        <v>312</v>
      </c>
      <c r="B22" s="109" t="s">
        <v>313</v>
      </c>
      <c r="C22" s="110">
        <v>40678</v>
      </c>
      <c r="D22" s="111">
        <v>80000000</v>
      </c>
      <c r="E22" s="112">
        <v>7</v>
      </c>
      <c r="F22" s="113">
        <f t="shared" si="0"/>
        <v>6.7000000000000004E-2</v>
      </c>
      <c r="G22" s="108" t="str">
        <f t="shared" si="1"/>
        <v>신용대출</v>
      </c>
      <c r="H22" s="108" t="s">
        <v>302</v>
      </c>
      <c r="I22" s="114">
        <v>1032298276</v>
      </c>
    </row>
    <row r="23" spans="1:18">
      <c r="A23" s="108" t="s">
        <v>314</v>
      </c>
      <c r="B23" s="109" t="s">
        <v>315</v>
      </c>
      <c r="C23" s="110">
        <v>40714</v>
      </c>
      <c r="D23" s="111">
        <v>70000000</v>
      </c>
      <c r="E23" s="112">
        <v>7</v>
      </c>
      <c r="F23" s="113">
        <f t="shared" si="0"/>
        <v>5.7000000000000002E-2</v>
      </c>
      <c r="G23" s="108" t="str">
        <f t="shared" si="1"/>
        <v>담보대출</v>
      </c>
      <c r="H23" s="108" t="s">
        <v>305</v>
      </c>
      <c r="I23" s="114">
        <v>1023980001</v>
      </c>
    </row>
    <row r="24" spans="1:18">
      <c r="A24" s="108" t="s">
        <v>316</v>
      </c>
      <c r="B24" s="109" t="s">
        <v>317</v>
      </c>
      <c r="C24" s="110">
        <v>40606</v>
      </c>
      <c r="D24" s="111">
        <v>30000000</v>
      </c>
      <c r="E24" s="112">
        <v>2</v>
      </c>
      <c r="F24" s="113">
        <f t="shared" si="0"/>
        <v>5.7000000000000002E-2</v>
      </c>
      <c r="G24" s="108" t="str">
        <f t="shared" si="1"/>
        <v>담보대출</v>
      </c>
      <c r="H24" s="108" t="s">
        <v>302</v>
      </c>
      <c r="I24" s="114">
        <v>1022669922</v>
      </c>
    </row>
    <row r="25" spans="1:18">
      <c r="A25" s="108" t="s">
        <v>318</v>
      </c>
      <c r="B25" s="109" t="s">
        <v>319</v>
      </c>
      <c r="C25" s="110">
        <v>40639</v>
      </c>
      <c r="D25" s="111">
        <v>200000000</v>
      </c>
      <c r="E25" s="112">
        <v>10</v>
      </c>
      <c r="F25" s="113">
        <f t="shared" si="0"/>
        <v>6.7000000000000004E-2</v>
      </c>
      <c r="G25" s="108" t="str">
        <f t="shared" si="1"/>
        <v>신용대출</v>
      </c>
      <c r="H25" s="108" t="s">
        <v>305</v>
      </c>
      <c r="I25" s="114">
        <v>1023452377</v>
      </c>
    </row>
  </sheetData>
  <mergeCells count="1">
    <mergeCell ref="A12:I12"/>
  </mergeCells>
  <phoneticPr fontId="2" type="noConversion"/>
  <conditionalFormatting sqref="E15:E25">
    <cfRule type="cellIs" dxfId="0" priority="1" operator="greaterThanOrEqual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3E95-D075-4D31-9AB8-2B1D3D0659E7}">
  <dimension ref="A1:Q95"/>
  <sheetViews>
    <sheetView topLeftCell="A3" workbookViewId="0">
      <selection activeCell="F88" sqref="F88"/>
    </sheetView>
  </sheetViews>
  <sheetFormatPr defaultRowHeight="17.399999999999999"/>
  <cols>
    <col min="1" max="1" width="11" bestFit="1" customWidth="1"/>
    <col min="2" max="2" width="10.8984375" bestFit="1" customWidth="1"/>
    <col min="3" max="3" width="12.09765625" customWidth="1"/>
    <col min="6" max="6" width="10.3984375" bestFit="1" customWidth="1"/>
    <col min="7" max="7" width="10.69921875" bestFit="1" customWidth="1"/>
    <col min="8" max="8" width="6.796875" bestFit="1" customWidth="1"/>
    <col min="9" max="12" width="8.59765625" bestFit="1" customWidth="1"/>
    <col min="13" max="13" width="6.3984375" bestFit="1" customWidth="1"/>
    <col min="14" max="14" width="5" bestFit="1" customWidth="1"/>
  </cols>
  <sheetData>
    <row r="1" spans="1:9">
      <c r="A1" s="214" t="s">
        <v>320</v>
      </c>
      <c r="B1" s="214"/>
      <c r="C1" s="214"/>
      <c r="D1" s="214"/>
      <c r="E1" s="214"/>
      <c r="F1" s="214"/>
      <c r="G1" s="214"/>
      <c r="H1" s="214"/>
      <c r="I1" s="214"/>
    </row>
    <row r="3" spans="1:9">
      <c r="A3" s="108" t="s">
        <v>321</v>
      </c>
      <c r="B3" s="108" t="s">
        <v>322</v>
      </c>
      <c r="C3" s="108" t="s">
        <v>323</v>
      </c>
      <c r="D3" s="108" t="s">
        <v>324</v>
      </c>
      <c r="E3" s="108" t="s">
        <v>325</v>
      </c>
      <c r="F3" s="108" t="s">
        <v>326</v>
      </c>
      <c r="G3" s="108" t="s">
        <v>327</v>
      </c>
      <c r="H3" s="108" t="s">
        <v>328</v>
      </c>
      <c r="I3" s="108" t="s">
        <v>329</v>
      </c>
    </row>
    <row r="4" spans="1:9">
      <c r="A4" s="108" t="s">
        <v>330</v>
      </c>
      <c r="B4" s="108" t="s">
        <v>331</v>
      </c>
      <c r="C4" s="108" t="s">
        <v>211</v>
      </c>
      <c r="D4" s="116">
        <v>20</v>
      </c>
      <c r="E4" s="116">
        <v>20</v>
      </c>
      <c r="F4" s="117">
        <v>27.11</v>
      </c>
      <c r="G4" s="117">
        <v>29.35</v>
      </c>
      <c r="H4" s="116">
        <v>96.460000000000008</v>
      </c>
      <c r="I4" s="116">
        <v>4</v>
      </c>
    </row>
    <row r="5" spans="1:9">
      <c r="A5" s="108" t="s">
        <v>330</v>
      </c>
      <c r="B5" s="108" t="s">
        <v>332</v>
      </c>
      <c r="C5" s="108" t="s">
        <v>333</v>
      </c>
      <c r="D5" s="116">
        <v>17</v>
      </c>
      <c r="E5" s="116">
        <v>18</v>
      </c>
      <c r="F5" s="117">
        <v>26.34</v>
      </c>
      <c r="G5" s="117">
        <v>28.31</v>
      </c>
      <c r="H5" s="116">
        <v>89.65</v>
      </c>
      <c r="I5" s="116">
        <v>9</v>
      </c>
    </row>
    <row r="6" spans="1:9">
      <c r="A6" s="108" t="s">
        <v>334</v>
      </c>
      <c r="B6" s="108" t="s">
        <v>335</v>
      </c>
      <c r="C6" s="108" t="s">
        <v>336</v>
      </c>
      <c r="D6" s="116">
        <v>19</v>
      </c>
      <c r="E6" s="116">
        <v>17</v>
      </c>
      <c r="F6" s="117">
        <v>26.66</v>
      </c>
      <c r="G6" s="117">
        <v>25.15</v>
      </c>
      <c r="H6" s="116">
        <v>87.81</v>
      </c>
      <c r="I6" s="116">
        <v>10</v>
      </c>
    </row>
    <row r="7" spans="1:9">
      <c r="A7" s="108" t="s">
        <v>334</v>
      </c>
      <c r="B7" s="108" t="s">
        <v>337</v>
      </c>
      <c r="C7" s="108" t="s">
        <v>338</v>
      </c>
      <c r="D7" s="116">
        <v>20</v>
      </c>
      <c r="E7" s="116">
        <v>20</v>
      </c>
      <c r="F7" s="117">
        <v>29.57</v>
      </c>
      <c r="G7" s="117">
        <v>26.09</v>
      </c>
      <c r="H7" s="116">
        <v>95.66</v>
      </c>
      <c r="I7" s="116">
        <v>7</v>
      </c>
    </row>
    <row r="8" spans="1:9">
      <c r="A8" s="108" t="s">
        <v>330</v>
      </c>
      <c r="B8" s="108" t="s">
        <v>339</v>
      </c>
      <c r="C8" s="108" t="s">
        <v>340</v>
      </c>
      <c r="D8" s="116">
        <v>18</v>
      </c>
      <c r="E8" s="116">
        <v>18</v>
      </c>
      <c r="F8" s="117">
        <v>25.79</v>
      </c>
      <c r="G8" s="117">
        <v>24.25</v>
      </c>
      <c r="H8" s="116">
        <v>86.039999999999992</v>
      </c>
      <c r="I8" s="116">
        <v>12</v>
      </c>
    </row>
    <row r="9" spans="1:9">
      <c r="A9" s="108" t="s">
        <v>341</v>
      </c>
      <c r="B9" s="108" t="s">
        <v>342</v>
      </c>
      <c r="C9" s="108" t="s">
        <v>343</v>
      </c>
      <c r="D9" s="116">
        <v>18</v>
      </c>
      <c r="E9" s="116">
        <v>18</v>
      </c>
      <c r="F9" s="117">
        <v>24.33</v>
      </c>
      <c r="G9" s="117">
        <v>19.21</v>
      </c>
      <c r="H9" s="116">
        <v>79.539999999999992</v>
      </c>
      <c r="I9" s="116">
        <v>15</v>
      </c>
    </row>
    <row r="10" spans="1:9">
      <c r="A10" s="108" t="s">
        <v>341</v>
      </c>
      <c r="B10" s="108" t="s">
        <v>344</v>
      </c>
      <c r="C10" s="108" t="s">
        <v>345</v>
      </c>
      <c r="D10" s="116">
        <v>20</v>
      </c>
      <c r="E10" s="116">
        <v>20</v>
      </c>
      <c r="F10" s="117">
        <v>29.2</v>
      </c>
      <c r="G10" s="117">
        <v>30</v>
      </c>
      <c r="H10" s="116">
        <v>99.2</v>
      </c>
      <c r="I10" s="116">
        <v>1</v>
      </c>
    </row>
    <row r="11" spans="1:9">
      <c r="A11" s="108" t="s">
        <v>330</v>
      </c>
      <c r="B11" s="108" t="s">
        <v>346</v>
      </c>
      <c r="C11" s="118" t="s">
        <v>500</v>
      </c>
      <c r="D11" s="116">
        <v>12</v>
      </c>
      <c r="E11" s="116">
        <v>16</v>
      </c>
      <c r="F11" s="117">
        <v>25.12</v>
      </c>
      <c r="G11" s="117">
        <v>22</v>
      </c>
      <c r="H11" s="116">
        <v>75.12</v>
      </c>
      <c r="I11" s="116">
        <v>17</v>
      </c>
    </row>
    <row r="12" spans="1:9">
      <c r="A12" s="108" t="s">
        <v>334</v>
      </c>
      <c r="B12" s="108" t="s">
        <v>347</v>
      </c>
      <c r="C12" s="108" t="s">
        <v>348</v>
      </c>
      <c r="D12" s="116">
        <v>16</v>
      </c>
      <c r="E12" s="116">
        <v>16</v>
      </c>
      <c r="F12" s="117">
        <v>26.82</v>
      </c>
      <c r="G12" s="117">
        <v>26.36</v>
      </c>
      <c r="H12" s="116">
        <v>85.18</v>
      </c>
      <c r="I12" s="116">
        <v>14</v>
      </c>
    </row>
    <row r="13" spans="1:9">
      <c r="A13" s="108" t="s">
        <v>334</v>
      </c>
      <c r="B13" s="108" t="s">
        <v>349</v>
      </c>
      <c r="C13" s="108" t="s">
        <v>350</v>
      </c>
      <c r="D13" s="116">
        <v>20</v>
      </c>
      <c r="E13" s="116">
        <v>20</v>
      </c>
      <c r="F13" s="117">
        <v>27.78</v>
      </c>
      <c r="G13" s="117">
        <v>28.55</v>
      </c>
      <c r="H13" s="116">
        <v>96.33</v>
      </c>
      <c r="I13" s="116">
        <v>6</v>
      </c>
    </row>
    <row r="14" spans="1:9">
      <c r="A14" s="108" t="s">
        <v>341</v>
      </c>
      <c r="B14" s="108" t="s">
        <v>351</v>
      </c>
      <c r="C14" s="108" t="s">
        <v>352</v>
      </c>
      <c r="D14" s="116">
        <v>20</v>
      </c>
      <c r="E14" s="116">
        <v>19</v>
      </c>
      <c r="F14" s="117">
        <v>29.02</v>
      </c>
      <c r="G14" s="117">
        <v>19.45</v>
      </c>
      <c r="H14" s="116">
        <v>87.47</v>
      </c>
      <c r="I14" s="116">
        <v>11</v>
      </c>
    </row>
    <row r="15" spans="1:9">
      <c r="A15" s="108" t="s">
        <v>341</v>
      </c>
      <c r="B15" s="108" t="s">
        <v>353</v>
      </c>
      <c r="C15" s="108" t="s">
        <v>354</v>
      </c>
      <c r="D15" s="116">
        <v>16</v>
      </c>
      <c r="E15" s="116">
        <v>19</v>
      </c>
      <c r="F15" s="117">
        <v>26.55</v>
      </c>
      <c r="G15" s="117">
        <v>14.36</v>
      </c>
      <c r="H15" s="116">
        <v>75.91</v>
      </c>
      <c r="I15" s="116">
        <v>16</v>
      </c>
    </row>
    <row r="16" spans="1:9">
      <c r="A16" s="108" t="s">
        <v>341</v>
      </c>
      <c r="B16" s="108" t="s">
        <v>355</v>
      </c>
      <c r="C16" s="108" t="s">
        <v>356</v>
      </c>
      <c r="D16" s="116">
        <v>14</v>
      </c>
      <c r="E16" s="116">
        <v>18</v>
      </c>
      <c r="F16" s="117">
        <v>25.36</v>
      </c>
      <c r="G16" s="117">
        <v>16.88</v>
      </c>
      <c r="H16" s="116">
        <v>74.239999999999995</v>
      </c>
      <c r="I16" s="116">
        <v>18</v>
      </c>
    </row>
    <row r="17" spans="1:17">
      <c r="A17" s="108" t="s">
        <v>341</v>
      </c>
      <c r="B17" s="108" t="s">
        <v>357</v>
      </c>
      <c r="C17" s="108" t="s">
        <v>358</v>
      </c>
      <c r="D17" s="116">
        <v>20</v>
      </c>
      <c r="E17" s="116">
        <v>20</v>
      </c>
      <c r="F17" s="117">
        <v>30</v>
      </c>
      <c r="G17" s="117">
        <v>26.39</v>
      </c>
      <c r="H17" s="116">
        <v>96.39</v>
      </c>
      <c r="I17" s="116">
        <v>5</v>
      </c>
    </row>
    <row r="18" spans="1:17">
      <c r="A18" s="108" t="s">
        <v>334</v>
      </c>
      <c r="B18" s="108" t="s">
        <v>359</v>
      </c>
      <c r="C18" s="108" t="s">
        <v>360</v>
      </c>
      <c r="D18" s="116">
        <v>18</v>
      </c>
      <c r="E18" s="116">
        <v>18</v>
      </c>
      <c r="F18" s="117">
        <v>24.34</v>
      </c>
      <c r="G18" s="117">
        <v>25.25</v>
      </c>
      <c r="H18" s="116">
        <v>85.59</v>
      </c>
      <c r="I18" s="116">
        <v>13</v>
      </c>
    </row>
    <row r="19" spans="1:17">
      <c r="A19" s="108" t="s">
        <v>334</v>
      </c>
      <c r="B19" s="108" t="s">
        <v>361</v>
      </c>
      <c r="C19" s="108" t="s">
        <v>362</v>
      </c>
      <c r="D19" s="116">
        <v>20</v>
      </c>
      <c r="E19" s="116">
        <v>20</v>
      </c>
      <c r="F19" s="117">
        <v>30</v>
      </c>
      <c r="G19" s="117">
        <v>28.14</v>
      </c>
      <c r="H19" s="116">
        <v>98.14</v>
      </c>
      <c r="I19" s="116">
        <v>2</v>
      </c>
    </row>
    <row r="20" spans="1:17">
      <c r="A20" s="108" t="s">
        <v>330</v>
      </c>
      <c r="B20" s="108" t="s">
        <v>363</v>
      </c>
      <c r="C20" s="108" t="s">
        <v>364</v>
      </c>
      <c r="D20" s="116">
        <v>19</v>
      </c>
      <c r="E20" s="116">
        <v>20</v>
      </c>
      <c r="F20" s="117">
        <v>29.87</v>
      </c>
      <c r="G20" s="117">
        <v>28.78</v>
      </c>
      <c r="H20" s="116">
        <v>97.65</v>
      </c>
      <c r="I20" s="116">
        <v>3</v>
      </c>
    </row>
    <row r="21" spans="1:17">
      <c r="A21" s="108" t="s">
        <v>330</v>
      </c>
      <c r="B21" s="108" t="s">
        <v>365</v>
      </c>
      <c r="C21" s="108" t="s">
        <v>366</v>
      </c>
      <c r="D21" s="116">
        <v>19</v>
      </c>
      <c r="E21" s="116">
        <v>19</v>
      </c>
      <c r="F21" s="117">
        <v>28.05</v>
      </c>
      <c r="G21" s="117">
        <v>26.29</v>
      </c>
      <c r="H21" s="116">
        <v>92.34</v>
      </c>
      <c r="I21" s="116">
        <v>8</v>
      </c>
    </row>
    <row r="24" spans="1:17" ht="21">
      <c r="A24" s="74"/>
      <c r="B24" s="119" t="s">
        <v>367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1:17" ht="21.6" thickBot="1">
      <c r="A25" s="74"/>
      <c r="B25" s="55" t="s">
        <v>368</v>
      </c>
      <c r="C25" s="55"/>
      <c r="D25" s="55"/>
      <c r="E25" s="55"/>
      <c r="F25" s="55" t="s">
        <v>369</v>
      </c>
      <c r="G25" s="55"/>
      <c r="H25" s="55"/>
      <c r="I25" s="55"/>
      <c r="J25" s="55"/>
      <c r="K25" s="55"/>
      <c r="L25" s="55"/>
    </row>
    <row r="26" spans="1:17" ht="21">
      <c r="A26" s="74"/>
      <c r="B26" s="91" t="s">
        <v>501</v>
      </c>
      <c r="C26" s="120" t="s">
        <v>503</v>
      </c>
      <c r="D26" s="92"/>
      <c r="E26" s="55"/>
      <c r="F26" s="108" t="s">
        <v>321</v>
      </c>
      <c r="G26" s="108" t="s">
        <v>322</v>
      </c>
      <c r="H26" s="108" t="s">
        <v>323</v>
      </c>
      <c r="I26" s="108" t="s">
        <v>324</v>
      </c>
      <c r="J26" s="108" t="s">
        <v>325</v>
      </c>
      <c r="K26" s="108" t="s">
        <v>326</v>
      </c>
      <c r="L26" s="108" t="s">
        <v>327</v>
      </c>
      <c r="M26" s="108" t="s">
        <v>328</v>
      </c>
      <c r="N26" s="108" t="s">
        <v>329</v>
      </c>
    </row>
    <row r="27" spans="1:17" ht="21">
      <c r="A27" s="74"/>
      <c r="B27" s="93" t="s">
        <v>502</v>
      </c>
      <c r="C27" s="55" t="s">
        <v>504</v>
      </c>
      <c r="D27" s="94"/>
      <c r="E27" s="55"/>
      <c r="F27" s="108" t="s">
        <v>330</v>
      </c>
      <c r="G27" s="108" t="s">
        <v>332</v>
      </c>
      <c r="H27" s="108" t="s">
        <v>333</v>
      </c>
      <c r="I27" s="116">
        <v>17</v>
      </c>
      <c r="J27" s="116">
        <v>18</v>
      </c>
      <c r="K27" s="117">
        <v>26.34</v>
      </c>
      <c r="L27" s="117">
        <v>28.31</v>
      </c>
      <c r="M27" s="116">
        <v>89.65</v>
      </c>
      <c r="N27" s="116">
        <v>9</v>
      </c>
    </row>
    <row r="28" spans="1:17" ht="21.6" thickBot="1">
      <c r="A28" s="74"/>
      <c r="B28" s="95"/>
      <c r="C28" s="121"/>
      <c r="D28" s="96"/>
      <c r="E28" s="55"/>
      <c r="F28" s="108" t="s">
        <v>334</v>
      </c>
      <c r="G28" s="108" t="s">
        <v>335</v>
      </c>
      <c r="H28" s="108" t="s">
        <v>336</v>
      </c>
      <c r="I28" s="116">
        <v>19</v>
      </c>
      <c r="J28" s="116">
        <v>17</v>
      </c>
      <c r="K28" s="117">
        <v>26.66</v>
      </c>
      <c r="L28" s="117">
        <v>25.15</v>
      </c>
      <c r="M28" s="116">
        <v>87.81</v>
      </c>
      <c r="N28" s="116">
        <v>10</v>
      </c>
    </row>
    <row r="29" spans="1:17" ht="21">
      <c r="A29" s="74"/>
      <c r="B29" s="55"/>
      <c r="C29" s="55"/>
      <c r="D29" s="55"/>
      <c r="E29" s="55"/>
      <c r="F29" s="108" t="s">
        <v>330</v>
      </c>
      <c r="G29" s="108" t="s">
        <v>339</v>
      </c>
      <c r="H29" s="108" t="s">
        <v>340</v>
      </c>
      <c r="I29" s="116">
        <v>18</v>
      </c>
      <c r="J29" s="116">
        <v>18</v>
      </c>
      <c r="K29" s="117">
        <v>25.79</v>
      </c>
      <c r="L29" s="117">
        <v>24.25</v>
      </c>
      <c r="M29" s="116">
        <v>86.039999999999992</v>
      </c>
      <c r="N29" s="116">
        <v>12</v>
      </c>
      <c r="O29" s="55"/>
      <c r="P29" s="55"/>
      <c r="Q29" s="55"/>
    </row>
    <row r="30" spans="1:17" ht="21">
      <c r="A30" s="74"/>
      <c r="B30" s="55"/>
      <c r="C30" s="55"/>
      <c r="D30" s="55"/>
      <c r="E30" s="55"/>
      <c r="F30" s="108" t="s">
        <v>341</v>
      </c>
      <c r="G30" s="108" t="s">
        <v>342</v>
      </c>
      <c r="H30" s="108" t="s">
        <v>343</v>
      </c>
      <c r="I30" s="116">
        <v>18</v>
      </c>
      <c r="J30" s="116">
        <v>18</v>
      </c>
      <c r="K30" s="117">
        <v>24.33</v>
      </c>
      <c r="L30" s="117">
        <v>19.21</v>
      </c>
      <c r="M30" s="116">
        <v>79.539999999999992</v>
      </c>
      <c r="N30" s="116">
        <v>15</v>
      </c>
      <c r="O30" s="55"/>
      <c r="P30" s="55"/>
      <c r="Q30" s="55"/>
    </row>
    <row r="31" spans="1:17" ht="21">
      <c r="A31" s="74"/>
      <c r="B31" s="55"/>
      <c r="C31" s="55"/>
      <c r="D31" s="55"/>
      <c r="E31" s="55"/>
      <c r="F31" s="108" t="s">
        <v>334</v>
      </c>
      <c r="G31" s="108" t="s">
        <v>347</v>
      </c>
      <c r="H31" s="108" t="s">
        <v>348</v>
      </c>
      <c r="I31" s="116">
        <v>16</v>
      </c>
      <c r="J31" s="116">
        <v>16</v>
      </c>
      <c r="K31" s="117">
        <v>26.82</v>
      </c>
      <c r="L31" s="117">
        <v>26.36</v>
      </c>
      <c r="M31" s="116">
        <v>85.18</v>
      </c>
      <c r="N31" s="116">
        <v>14</v>
      </c>
      <c r="O31" s="55"/>
      <c r="P31" s="55"/>
      <c r="Q31" s="55"/>
    </row>
    <row r="32" spans="1:17" ht="21">
      <c r="A32" s="74"/>
      <c r="B32" s="55"/>
      <c r="C32" s="55"/>
      <c r="D32" s="55"/>
      <c r="E32" s="55"/>
      <c r="F32" s="108" t="s">
        <v>334</v>
      </c>
      <c r="G32" s="108" t="s">
        <v>359</v>
      </c>
      <c r="H32" s="108" t="s">
        <v>360</v>
      </c>
      <c r="I32" s="116">
        <v>18</v>
      </c>
      <c r="J32" s="116">
        <v>18</v>
      </c>
      <c r="K32" s="117">
        <v>24.34</v>
      </c>
      <c r="L32" s="117">
        <v>25.25</v>
      </c>
      <c r="M32" s="116">
        <v>85.59</v>
      </c>
      <c r="N32" s="116">
        <v>13</v>
      </c>
      <c r="O32" s="55"/>
      <c r="P32" s="55"/>
      <c r="Q32" s="55"/>
    </row>
    <row r="33" spans="1:17" ht="21">
      <c r="A33" s="7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spans="1:17" ht="21">
      <c r="A34" s="7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</row>
    <row r="35" spans="1:17" ht="21">
      <c r="A35" s="7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spans="1:17" ht="21">
      <c r="A36" s="7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7" ht="21">
      <c r="A37" s="7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spans="1:17" ht="21">
      <c r="A38" s="7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spans="1:17" ht="21">
      <c r="A39" s="7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spans="1:17" ht="21">
      <c r="A40" s="7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7" ht="21">
      <c r="A41" s="74"/>
      <c r="B41" s="119" t="s">
        <v>370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</row>
    <row r="42" spans="1:17" ht="21.6" thickBot="1">
      <c r="A42" s="74"/>
      <c r="B42" s="57" t="s">
        <v>371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7" ht="21">
      <c r="A43" s="74"/>
      <c r="B43" s="91" t="s">
        <v>506</v>
      </c>
      <c r="C43" s="120"/>
      <c r="D43" s="92"/>
      <c r="E43" s="55"/>
      <c r="F43" s="108" t="s">
        <v>321</v>
      </c>
      <c r="G43" s="108" t="s">
        <v>322</v>
      </c>
      <c r="H43" s="108" t="s">
        <v>323</v>
      </c>
      <c r="I43" s="108" t="s">
        <v>324</v>
      </c>
      <c r="J43" s="108" t="s">
        <v>325</v>
      </c>
      <c r="K43" s="108" t="s">
        <v>326</v>
      </c>
      <c r="L43" s="108" t="s">
        <v>327</v>
      </c>
      <c r="M43" s="108" t="s">
        <v>328</v>
      </c>
      <c r="N43" s="108" t="s">
        <v>329</v>
      </c>
    </row>
    <row r="44" spans="1:17" ht="21">
      <c r="A44" s="74"/>
      <c r="B44" s="93" t="b">
        <f>F4&gt;=AVERAGE($F$4:$F$21)</f>
        <v>0</v>
      </c>
      <c r="C44" s="55"/>
      <c r="D44" s="94"/>
      <c r="E44" s="55"/>
      <c r="F44" s="108" t="s">
        <v>334</v>
      </c>
      <c r="G44" s="108" t="s">
        <v>337</v>
      </c>
      <c r="H44" s="108" t="s">
        <v>338</v>
      </c>
      <c r="I44" s="116">
        <v>20</v>
      </c>
      <c r="J44" s="116">
        <v>20</v>
      </c>
      <c r="K44" s="117">
        <v>29.57</v>
      </c>
      <c r="L44" s="117">
        <v>26.09</v>
      </c>
      <c r="M44" s="116">
        <v>95.66</v>
      </c>
      <c r="N44" s="116">
        <v>7</v>
      </c>
    </row>
    <row r="45" spans="1:17" ht="21.6" thickBot="1">
      <c r="A45" s="74"/>
      <c r="B45" s="95"/>
      <c r="C45" s="121"/>
      <c r="D45" s="96"/>
      <c r="E45" s="55"/>
      <c r="F45" s="108" t="s">
        <v>341</v>
      </c>
      <c r="G45" s="108" t="s">
        <v>344</v>
      </c>
      <c r="H45" s="108" t="s">
        <v>345</v>
      </c>
      <c r="I45" s="116">
        <v>20</v>
      </c>
      <c r="J45" s="116">
        <v>20</v>
      </c>
      <c r="K45" s="117">
        <v>29.2</v>
      </c>
      <c r="L45" s="117">
        <v>30</v>
      </c>
      <c r="M45" s="116">
        <v>99.2</v>
      </c>
      <c r="N45" s="116">
        <v>1</v>
      </c>
    </row>
    <row r="46" spans="1:17" ht="21">
      <c r="A46" s="74"/>
      <c r="B46" s="55"/>
      <c r="C46" s="55"/>
      <c r="D46" s="55"/>
      <c r="E46" s="55"/>
      <c r="F46" s="108" t="s">
        <v>334</v>
      </c>
      <c r="G46" s="108" t="s">
        <v>349</v>
      </c>
      <c r="H46" s="108" t="s">
        <v>350</v>
      </c>
      <c r="I46" s="116">
        <v>20</v>
      </c>
      <c r="J46" s="116">
        <v>20</v>
      </c>
      <c r="K46" s="117">
        <v>27.78</v>
      </c>
      <c r="L46" s="117">
        <v>28.55</v>
      </c>
      <c r="M46" s="116">
        <v>96.33</v>
      </c>
      <c r="N46" s="116">
        <v>6</v>
      </c>
    </row>
    <row r="47" spans="1:17" ht="21">
      <c r="A47" s="74"/>
      <c r="B47" s="55"/>
      <c r="C47" s="55"/>
      <c r="D47" s="55"/>
      <c r="E47" s="55"/>
      <c r="F47" s="108" t="s">
        <v>341</v>
      </c>
      <c r="G47" s="108" t="s">
        <v>351</v>
      </c>
      <c r="H47" s="108" t="s">
        <v>352</v>
      </c>
      <c r="I47" s="116">
        <v>20</v>
      </c>
      <c r="J47" s="116">
        <v>19</v>
      </c>
      <c r="K47" s="117">
        <v>29.02</v>
      </c>
      <c r="L47" s="117">
        <v>19.45</v>
      </c>
      <c r="M47" s="116">
        <v>87.47</v>
      </c>
      <c r="N47" s="116">
        <v>11</v>
      </c>
      <c r="O47" s="55"/>
      <c r="P47" s="55"/>
      <c r="Q47" s="55"/>
    </row>
    <row r="48" spans="1:17" ht="21">
      <c r="A48" s="74"/>
      <c r="B48" s="55"/>
      <c r="C48" s="55"/>
      <c r="D48" s="55"/>
      <c r="E48" s="55"/>
      <c r="F48" s="108" t="s">
        <v>341</v>
      </c>
      <c r="G48" s="108" t="s">
        <v>357</v>
      </c>
      <c r="H48" s="108" t="s">
        <v>358</v>
      </c>
      <c r="I48" s="116">
        <v>20</v>
      </c>
      <c r="J48" s="116">
        <v>20</v>
      </c>
      <c r="K48" s="117">
        <v>30</v>
      </c>
      <c r="L48" s="117">
        <v>26.39</v>
      </c>
      <c r="M48" s="116">
        <v>96.39</v>
      </c>
      <c r="N48" s="116">
        <v>5</v>
      </c>
      <c r="O48" s="55"/>
      <c r="P48" s="55"/>
      <c r="Q48" s="55"/>
    </row>
    <row r="49" spans="1:17" ht="21">
      <c r="A49" s="74"/>
      <c r="B49" s="55"/>
      <c r="C49" s="55"/>
      <c r="D49" s="55"/>
      <c r="E49" s="55"/>
      <c r="F49" s="108" t="s">
        <v>334</v>
      </c>
      <c r="G49" s="108" t="s">
        <v>361</v>
      </c>
      <c r="H49" s="108" t="s">
        <v>362</v>
      </c>
      <c r="I49" s="116">
        <v>20</v>
      </c>
      <c r="J49" s="116">
        <v>20</v>
      </c>
      <c r="K49" s="117">
        <v>30</v>
      </c>
      <c r="L49" s="117">
        <v>28.14</v>
      </c>
      <c r="M49" s="116">
        <v>98.14</v>
      </c>
      <c r="N49" s="116">
        <v>2</v>
      </c>
      <c r="O49" s="55"/>
      <c r="P49" s="55"/>
      <c r="Q49" s="55"/>
    </row>
    <row r="50" spans="1:17" ht="21">
      <c r="A50" s="74"/>
      <c r="B50" s="55"/>
      <c r="C50" s="55"/>
      <c r="D50" s="55"/>
      <c r="E50" s="55"/>
      <c r="F50" s="108" t="s">
        <v>330</v>
      </c>
      <c r="G50" s="108" t="s">
        <v>363</v>
      </c>
      <c r="H50" s="108" t="s">
        <v>364</v>
      </c>
      <c r="I50" s="116">
        <v>19</v>
      </c>
      <c r="J50" s="116">
        <v>20</v>
      </c>
      <c r="K50" s="117">
        <v>29.87</v>
      </c>
      <c r="L50" s="117">
        <v>28.78</v>
      </c>
      <c r="M50" s="116">
        <v>97.65</v>
      </c>
      <c r="N50" s="116">
        <v>3</v>
      </c>
      <c r="O50" s="55"/>
      <c r="P50" s="55"/>
      <c r="Q50" s="55"/>
    </row>
    <row r="51" spans="1:17" ht="21">
      <c r="A51" s="74"/>
      <c r="B51" s="55"/>
      <c r="C51" s="55"/>
      <c r="D51" s="55"/>
      <c r="E51" s="55"/>
      <c r="F51" s="108" t="s">
        <v>330</v>
      </c>
      <c r="G51" s="108" t="s">
        <v>365</v>
      </c>
      <c r="H51" s="108" t="s">
        <v>366</v>
      </c>
      <c r="I51" s="116">
        <v>19</v>
      </c>
      <c r="J51" s="116">
        <v>19</v>
      </c>
      <c r="K51" s="117">
        <v>28.05</v>
      </c>
      <c r="L51" s="117">
        <v>26.29</v>
      </c>
      <c r="M51" s="116">
        <v>92.34</v>
      </c>
      <c r="N51" s="116">
        <v>8</v>
      </c>
      <c r="O51" s="55"/>
      <c r="P51" s="55"/>
      <c r="Q51" s="55"/>
    </row>
    <row r="52" spans="1:17" ht="21">
      <c r="A52" s="7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 ht="21">
      <c r="A53" s="7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1:17" ht="21">
      <c r="A54" s="74"/>
      <c r="B54" s="122" t="s">
        <v>372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spans="1:17" ht="21.6" thickBot="1">
      <c r="A55" s="74"/>
      <c r="B55" s="55" t="s">
        <v>373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</row>
    <row r="56" spans="1:17" ht="21">
      <c r="A56" s="74"/>
      <c r="B56" s="91" t="s">
        <v>507</v>
      </c>
      <c r="C56" s="120" t="s">
        <v>509</v>
      </c>
      <c r="D56" s="92" t="s">
        <v>509</v>
      </c>
      <c r="E56" s="55"/>
      <c r="F56" s="108" t="s">
        <v>321</v>
      </c>
      <c r="G56" s="108" t="s">
        <v>322</v>
      </c>
      <c r="H56" s="108" t="s">
        <v>323</v>
      </c>
      <c r="I56" s="108" t="s">
        <v>324</v>
      </c>
      <c r="J56" s="108" t="s">
        <v>325</v>
      </c>
      <c r="K56" s="108" t="s">
        <v>326</v>
      </c>
      <c r="L56" s="108" t="s">
        <v>327</v>
      </c>
      <c r="M56" s="108" t="s">
        <v>328</v>
      </c>
      <c r="N56" s="108" t="s">
        <v>329</v>
      </c>
      <c r="O56" s="55"/>
      <c r="P56" s="55"/>
      <c r="Q56" s="55"/>
    </row>
    <row r="57" spans="1:17" ht="21">
      <c r="A57" s="74"/>
      <c r="B57" s="93" t="s">
        <v>508</v>
      </c>
      <c r="C57" s="55" t="s">
        <v>510</v>
      </c>
      <c r="D57" s="94" t="s">
        <v>511</v>
      </c>
      <c r="E57" s="55"/>
      <c r="F57" s="108" t="s">
        <v>334</v>
      </c>
      <c r="G57" s="108" t="s">
        <v>335</v>
      </c>
      <c r="H57" s="108" t="s">
        <v>336</v>
      </c>
      <c r="I57" s="116">
        <v>19</v>
      </c>
      <c r="J57" s="116">
        <v>17</v>
      </c>
      <c r="K57" s="117">
        <v>26.66</v>
      </c>
      <c r="L57" s="117">
        <v>25.15</v>
      </c>
      <c r="M57" s="116">
        <v>87.81</v>
      </c>
      <c r="N57" s="116">
        <v>10</v>
      </c>
      <c r="O57" s="55"/>
      <c r="P57" s="55"/>
      <c r="Q57" s="55"/>
    </row>
    <row r="58" spans="1:17" ht="21.6" thickBot="1">
      <c r="A58" s="74"/>
      <c r="B58" s="95"/>
      <c r="C58" s="121"/>
      <c r="D58" s="96"/>
      <c r="E58" s="55"/>
      <c r="F58" s="108" t="s">
        <v>334</v>
      </c>
      <c r="G58" s="108" t="s">
        <v>359</v>
      </c>
      <c r="H58" s="108" t="s">
        <v>360</v>
      </c>
      <c r="I58" s="116">
        <v>18</v>
      </c>
      <c r="J58" s="116">
        <v>18</v>
      </c>
      <c r="K58" s="117">
        <v>24.34</v>
      </c>
      <c r="L58" s="117">
        <v>25.25</v>
      </c>
      <c r="M58" s="116">
        <v>85.59</v>
      </c>
      <c r="N58" s="116">
        <v>13</v>
      </c>
      <c r="O58" s="55"/>
      <c r="P58" s="55"/>
      <c r="Q58" s="55"/>
    </row>
    <row r="59" spans="1:17" ht="21">
      <c r="A59" s="7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</row>
    <row r="60" spans="1:17" ht="21">
      <c r="A60" s="7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  <row r="68" spans="2:8">
      <c r="B68" s="119" t="s">
        <v>374</v>
      </c>
    </row>
    <row r="69" spans="2:8">
      <c r="B69" s="119" t="s">
        <v>375</v>
      </c>
    </row>
    <row r="71" spans="2:8" ht="18" thickBot="1">
      <c r="B71" s="55" t="s">
        <v>376</v>
      </c>
      <c r="C71" s="55"/>
      <c r="D71" s="55"/>
      <c r="E71" s="55"/>
      <c r="F71" s="55"/>
    </row>
    <row r="72" spans="2:8" ht="18" thickBot="1">
      <c r="B72" s="91" t="s">
        <v>512</v>
      </c>
      <c r="C72" s="120" t="s">
        <v>505</v>
      </c>
      <c r="D72" s="92"/>
      <c r="E72" s="55"/>
      <c r="F72" s="98" t="s">
        <v>507</v>
      </c>
      <c r="G72" s="231" t="s">
        <v>505</v>
      </c>
      <c r="H72" s="231" t="s">
        <v>512</v>
      </c>
    </row>
    <row r="73" spans="2:8">
      <c r="B73" s="93" t="s">
        <v>513</v>
      </c>
      <c r="C73" s="55"/>
      <c r="D73" s="94"/>
      <c r="E73" s="55"/>
      <c r="F73" s="108" t="s">
        <v>211</v>
      </c>
      <c r="G73" s="117">
        <v>27.11</v>
      </c>
      <c r="H73" s="116">
        <v>4</v>
      </c>
    </row>
    <row r="74" spans="2:8" ht="18" thickBot="1">
      <c r="B74" s="95"/>
      <c r="C74" s="121" t="s">
        <v>514</v>
      </c>
      <c r="D74" s="96"/>
      <c r="E74" s="55"/>
      <c r="F74" s="108" t="s">
        <v>333</v>
      </c>
      <c r="G74" s="117">
        <v>26.34</v>
      </c>
      <c r="H74" s="116">
        <v>9</v>
      </c>
    </row>
    <row r="75" spans="2:8">
      <c r="F75" s="108" t="s">
        <v>336</v>
      </c>
      <c r="G75" s="117">
        <v>26.66</v>
      </c>
      <c r="H75" s="116">
        <v>10</v>
      </c>
    </row>
    <row r="76" spans="2:8">
      <c r="F76" s="108" t="s">
        <v>338</v>
      </c>
      <c r="G76" s="117">
        <v>29.57</v>
      </c>
      <c r="H76" s="116">
        <v>7</v>
      </c>
    </row>
    <row r="77" spans="2:8">
      <c r="F77" s="108" t="s">
        <v>345</v>
      </c>
      <c r="G77" s="117">
        <v>29.2</v>
      </c>
      <c r="H77" s="116">
        <v>1</v>
      </c>
    </row>
    <row r="78" spans="2:8">
      <c r="F78" s="108" t="s">
        <v>350</v>
      </c>
      <c r="G78" s="117">
        <v>27.78</v>
      </c>
      <c r="H78" s="116">
        <v>6</v>
      </c>
    </row>
    <row r="79" spans="2:8">
      <c r="F79" s="108" t="s">
        <v>352</v>
      </c>
      <c r="G79" s="117">
        <v>29.02</v>
      </c>
      <c r="H79" s="116">
        <v>11</v>
      </c>
    </row>
    <row r="80" spans="2:8">
      <c r="F80" s="108" t="s">
        <v>358</v>
      </c>
      <c r="G80" s="117">
        <v>30</v>
      </c>
      <c r="H80" s="116">
        <v>5</v>
      </c>
    </row>
    <row r="81" spans="2:14">
      <c r="F81" s="108" t="s">
        <v>362</v>
      </c>
      <c r="G81" s="117">
        <v>30</v>
      </c>
      <c r="H81" s="116">
        <v>2</v>
      </c>
    </row>
    <row r="82" spans="2:14">
      <c r="F82" s="108" t="s">
        <v>364</v>
      </c>
      <c r="G82" s="117">
        <v>29.87</v>
      </c>
      <c r="H82" s="116">
        <v>3</v>
      </c>
    </row>
    <row r="83" spans="2:14">
      <c r="F83" s="108" t="s">
        <v>366</v>
      </c>
      <c r="G83" s="117">
        <v>28.05</v>
      </c>
      <c r="H83" s="116">
        <v>8</v>
      </c>
    </row>
    <row r="85" spans="2:14">
      <c r="B85" s="119" t="s">
        <v>377</v>
      </c>
    </row>
    <row r="87" spans="2:14" ht="18" thickBot="1">
      <c r="B87" s="55" t="s">
        <v>378</v>
      </c>
      <c r="C87" s="55"/>
      <c r="D87" s="55"/>
      <c r="E87" s="55"/>
      <c r="F87" s="55"/>
    </row>
    <row r="88" spans="2:14">
      <c r="B88" s="91" t="s">
        <v>515</v>
      </c>
      <c r="C88" s="120" t="s">
        <v>507</v>
      </c>
      <c r="D88" s="92"/>
      <c r="E88" s="55"/>
      <c r="F88" s="108" t="s">
        <v>321</v>
      </c>
      <c r="G88" s="108" t="s">
        <v>322</v>
      </c>
      <c r="H88" s="108" t="s">
        <v>323</v>
      </c>
      <c r="I88" s="108" t="s">
        <v>324</v>
      </c>
      <c r="J88" s="108" t="s">
        <v>325</v>
      </c>
      <c r="K88" s="108" t="s">
        <v>326</v>
      </c>
      <c r="L88" s="108" t="s">
        <v>327</v>
      </c>
      <c r="M88" s="108" t="s">
        <v>328</v>
      </c>
      <c r="N88" s="108" t="s">
        <v>329</v>
      </c>
    </row>
    <row r="89" spans="2:14">
      <c r="B89" s="93" t="s">
        <v>516</v>
      </c>
      <c r="C89" s="55"/>
      <c r="D89" s="94"/>
      <c r="E89" s="55"/>
      <c r="F89" s="108" t="s">
        <v>341</v>
      </c>
      <c r="G89" s="108" t="s">
        <v>342</v>
      </c>
      <c r="H89" s="108" t="s">
        <v>343</v>
      </c>
      <c r="I89" s="116">
        <v>18</v>
      </c>
      <c r="J89" s="116">
        <v>18</v>
      </c>
      <c r="K89" s="117">
        <v>24.33</v>
      </c>
      <c r="L89" s="117">
        <v>19.21</v>
      </c>
      <c r="M89" s="116">
        <v>79.539999999999992</v>
      </c>
      <c r="N89" s="116">
        <v>15</v>
      </c>
    </row>
    <row r="90" spans="2:14" ht="18" thickBot="1">
      <c r="B90" s="95"/>
      <c r="C90" s="121" t="s">
        <v>517</v>
      </c>
      <c r="D90" s="96"/>
      <c r="E90" s="55"/>
      <c r="F90" s="108" t="s">
        <v>341</v>
      </c>
      <c r="G90" s="108" t="s">
        <v>344</v>
      </c>
      <c r="H90" s="108" t="s">
        <v>345</v>
      </c>
      <c r="I90" s="116">
        <v>20</v>
      </c>
      <c r="J90" s="116">
        <v>20</v>
      </c>
      <c r="K90" s="117">
        <v>29.2</v>
      </c>
      <c r="L90" s="117">
        <v>30</v>
      </c>
      <c r="M90" s="116">
        <v>99.2</v>
      </c>
      <c r="N90" s="116">
        <v>1</v>
      </c>
    </row>
    <row r="91" spans="2:14">
      <c r="B91" s="55"/>
      <c r="C91" s="55"/>
      <c r="D91" s="55"/>
      <c r="E91" s="55"/>
      <c r="F91" s="108" t="s">
        <v>341</v>
      </c>
      <c r="G91" s="108" t="s">
        <v>351</v>
      </c>
      <c r="H91" s="108" t="s">
        <v>352</v>
      </c>
      <c r="I91" s="116">
        <v>20</v>
      </c>
      <c r="J91" s="116">
        <v>19</v>
      </c>
      <c r="K91" s="117">
        <v>29.02</v>
      </c>
      <c r="L91" s="117">
        <v>19.45</v>
      </c>
      <c r="M91" s="116">
        <v>87.47</v>
      </c>
      <c r="N91" s="116">
        <v>11</v>
      </c>
    </row>
    <row r="92" spans="2:14">
      <c r="F92" s="108" t="s">
        <v>341</v>
      </c>
      <c r="G92" s="108" t="s">
        <v>353</v>
      </c>
      <c r="H92" s="108" t="s">
        <v>354</v>
      </c>
      <c r="I92" s="116">
        <v>16</v>
      </c>
      <c r="J92" s="116">
        <v>19</v>
      </c>
      <c r="K92" s="117">
        <v>26.55</v>
      </c>
      <c r="L92" s="117">
        <v>14.36</v>
      </c>
      <c r="M92" s="116">
        <v>75.91</v>
      </c>
      <c r="N92" s="116">
        <v>16</v>
      </c>
    </row>
    <row r="93" spans="2:14">
      <c r="F93" s="108" t="s">
        <v>341</v>
      </c>
      <c r="G93" s="108" t="s">
        <v>355</v>
      </c>
      <c r="H93" s="108" t="s">
        <v>356</v>
      </c>
      <c r="I93" s="116">
        <v>14</v>
      </c>
      <c r="J93" s="116">
        <v>18</v>
      </c>
      <c r="K93" s="117">
        <v>25.36</v>
      </c>
      <c r="L93" s="117">
        <v>16.88</v>
      </c>
      <c r="M93" s="116">
        <v>74.239999999999995</v>
      </c>
      <c r="N93" s="116">
        <v>18</v>
      </c>
    </row>
    <row r="94" spans="2:14">
      <c r="F94" s="108" t="s">
        <v>341</v>
      </c>
      <c r="G94" s="108" t="s">
        <v>357</v>
      </c>
      <c r="H94" s="108" t="s">
        <v>358</v>
      </c>
      <c r="I94" s="116">
        <v>20</v>
      </c>
      <c r="J94" s="116">
        <v>20</v>
      </c>
      <c r="K94" s="117">
        <v>30</v>
      </c>
      <c r="L94" s="117">
        <v>26.39</v>
      </c>
      <c r="M94" s="116">
        <v>96.39</v>
      </c>
      <c r="N94" s="116">
        <v>5</v>
      </c>
    </row>
    <row r="95" spans="2:14">
      <c r="F95" s="108" t="s">
        <v>330</v>
      </c>
      <c r="G95" s="108" t="s">
        <v>363</v>
      </c>
      <c r="H95" s="108" t="s">
        <v>364</v>
      </c>
      <c r="I95" s="116">
        <v>19</v>
      </c>
      <c r="J95" s="116">
        <v>20</v>
      </c>
      <c r="K95" s="117">
        <v>29.87</v>
      </c>
      <c r="L95" s="117">
        <v>28.78</v>
      </c>
      <c r="M95" s="116">
        <v>97.65</v>
      </c>
      <c r="N95" s="116">
        <v>3</v>
      </c>
    </row>
  </sheetData>
  <mergeCells count="1">
    <mergeCell ref="A1:I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444E-8132-444D-B3E8-81A526C874BB}">
  <dimension ref="A1:S130"/>
  <sheetViews>
    <sheetView tabSelected="1" topLeftCell="A105" workbookViewId="0">
      <selection activeCell="I118" sqref="I118"/>
    </sheetView>
  </sheetViews>
  <sheetFormatPr defaultColWidth="9" defaultRowHeight="17.399999999999999"/>
  <cols>
    <col min="1" max="1" width="9" style="55"/>
    <col min="2" max="2" width="10.8984375" style="55" customWidth="1"/>
    <col min="3" max="4" width="9" style="55"/>
    <col min="5" max="5" width="9.796875" style="55" bestFit="1" customWidth="1"/>
    <col min="6" max="6" width="13.19921875" style="55" customWidth="1"/>
    <col min="7" max="7" width="9" style="55"/>
    <col min="8" max="8" width="12.3984375" style="55" customWidth="1"/>
    <col min="9" max="9" width="17.8984375" style="55" customWidth="1"/>
    <col min="10" max="11" width="10.5" style="55" customWidth="1"/>
    <col min="12" max="12" width="10.69921875" style="55" customWidth="1"/>
    <col min="13" max="16384" width="9" style="55"/>
  </cols>
  <sheetData>
    <row r="1" spans="1:19" ht="24" customHeight="1">
      <c r="A1" s="123" t="s">
        <v>379</v>
      </c>
    </row>
    <row r="2" spans="1:19" ht="19.2">
      <c r="B2" s="124" t="s">
        <v>380</v>
      </c>
      <c r="C2" s="56"/>
      <c r="D2" s="56"/>
    </row>
    <row r="3" spans="1:19">
      <c r="B3" s="61" t="s">
        <v>381</v>
      </c>
    </row>
    <row r="5" spans="1:19">
      <c r="L5" s="55" t="s">
        <v>23</v>
      </c>
      <c r="M5" s="125" t="s">
        <v>382</v>
      </c>
    </row>
    <row r="6" spans="1:19">
      <c r="M6" s="125"/>
    </row>
    <row r="7" spans="1:19">
      <c r="M7" s="55" t="s">
        <v>383</v>
      </c>
      <c r="Q7" s="55" t="s">
        <v>384</v>
      </c>
    </row>
    <row r="8" spans="1:19">
      <c r="M8" s="89" t="s">
        <v>178</v>
      </c>
      <c r="N8" s="89" t="s">
        <v>385</v>
      </c>
      <c r="O8" s="89" t="s">
        <v>386</v>
      </c>
      <c r="Q8" s="89" t="s">
        <v>178</v>
      </c>
      <c r="R8" s="89" t="s">
        <v>385</v>
      </c>
      <c r="S8" s="89" t="s">
        <v>386</v>
      </c>
    </row>
    <row r="9" spans="1:19">
      <c r="M9" s="89" t="s">
        <v>387</v>
      </c>
      <c r="N9" s="126">
        <v>150000</v>
      </c>
      <c r="O9" s="127">
        <v>123400</v>
      </c>
      <c r="Q9" s="89" t="s">
        <v>388</v>
      </c>
      <c r="R9" s="126">
        <v>180000</v>
      </c>
      <c r="S9" s="127">
        <v>178000</v>
      </c>
    </row>
    <row r="10" spans="1:19">
      <c r="M10" s="89" t="s">
        <v>389</v>
      </c>
      <c r="N10" s="126">
        <v>256000</v>
      </c>
      <c r="O10" s="127">
        <v>234500</v>
      </c>
      <c r="Q10" s="89" t="s">
        <v>390</v>
      </c>
      <c r="R10" s="126">
        <v>198000</v>
      </c>
      <c r="S10" s="127">
        <v>194500</v>
      </c>
    </row>
    <row r="11" spans="1:19">
      <c r="M11" s="89" t="s">
        <v>391</v>
      </c>
      <c r="N11" s="126">
        <v>378000</v>
      </c>
      <c r="O11" s="127">
        <v>398000</v>
      </c>
      <c r="Q11" s="89" t="s">
        <v>389</v>
      </c>
      <c r="R11" s="126">
        <v>263000</v>
      </c>
      <c r="S11" s="127">
        <v>267800</v>
      </c>
    </row>
    <row r="12" spans="1:19">
      <c r="M12" s="89" t="s">
        <v>392</v>
      </c>
      <c r="N12" s="126">
        <v>178500</v>
      </c>
      <c r="O12" s="127">
        <v>178900</v>
      </c>
      <c r="Q12" s="89" t="s">
        <v>392</v>
      </c>
      <c r="R12" s="128">
        <v>335900</v>
      </c>
      <c r="S12" s="127">
        <v>345000</v>
      </c>
    </row>
    <row r="13" spans="1:19">
      <c r="Q13" s="89" t="s">
        <v>393</v>
      </c>
      <c r="R13" s="128">
        <v>200400</v>
      </c>
      <c r="S13" s="127">
        <v>198500</v>
      </c>
    </row>
    <row r="16" spans="1:19">
      <c r="M16" s="129" t="s">
        <v>394</v>
      </c>
      <c r="Q16" s="222"/>
      <c r="R16" s="222"/>
      <c r="S16" s="222"/>
    </row>
    <row r="17" spans="1:19">
      <c r="M17" s="89" t="s">
        <v>178</v>
      </c>
      <c r="N17" s="89" t="s">
        <v>385</v>
      </c>
      <c r="O17" s="89" t="s">
        <v>386</v>
      </c>
      <c r="Q17" s="89" t="s">
        <v>518</v>
      </c>
      <c r="R17" s="89" t="s">
        <v>385</v>
      </c>
      <c r="S17" s="89" t="s">
        <v>386</v>
      </c>
    </row>
    <row r="18" spans="1:19">
      <c r="M18" s="89" t="s">
        <v>395</v>
      </c>
      <c r="N18" s="130">
        <v>194500</v>
      </c>
      <c r="O18" s="127">
        <v>187600</v>
      </c>
      <c r="Q18" s="89" t="s">
        <v>519</v>
      </c>
      <c r="R18" s="127">
        <v>864600</v>
      </c>
      <c r="S18" s="127">
        <v>847300</v>
      </c>
    </row>
    <row r="19" spans="1:19">
      <c r="M19" s="89" t="s">
        <v>392</v>
      </c>
      <c r="N19" s="130">
        <v>146000</v>
      </c>
      <c r="O19" s="127">
        <v>146700</v>
      </c>
      <c r="Q19" s="89" t="s">
        <v>520</v>
      </c>
      <c r="R19" s="127">
        <v>378000</v>
      </c>
      <c r="S19" s="127">
        <v>398000</v>
      </c>
    </row>
    <row r="20" spans="1:19">
      <c r="M20" s="89" t="s">
        <v>389</v>
      </c>
      <c r="N20" s="126">
        <v>345600</v>
      </c>
      <c r="O20" s="127">
        <v>345000</v>
      </c>
      <c r="Q20" s="89" t="s">
        <v>521</v>
      </c>
      <c r="R20" s="127">
        <v>194500</v>
      </c>
      <c r="S20" s="127">
        <v>187600</v>
      </c>
    </row>
    <row r="21" spans="1:19">
      <c r="M21" s="89" t="s">
        <v>396</v>
      </c>
      <c r="N21" s="130">
        <v>194500</v>
      </c>
      <c r="O21" s="127">
        <v>187600</v>
      </c>
    </row>
    <row r="22" spans="1:19">
      <c r="M22" s="89" t="s">
        <v>397</v>
      </c>
      <c r="N22" s="130">
        <v>234000</v>
      </c>
      <c r="O22" s="127">
        <v>245000</v>
      </c>
      <c r="R22" s="55" t="s">
        <v>385</v>
      </c>
      <c r="S22" s="55" t="s">
        <v>386</v>
      </c>
    </row>
    <row r="23" spans="1:19">
      <c r="M23" s="89" t="s">
        <v>398</v>
      </c>
      <c r="N23" s="130">
        <v>267000</v>
      </c>
      <c r="O23" s="127">
        <v>256000</v>
      </c>
      <c r="Q23" s="55" t="s">
        <v>396</v>
      </c>
      <c r="R23" s="232">
        <v>194500</v>
      </c>
      <c r="S23" s="232">
        <v>187600</v>
      </c>
    </row>
    <row r="24" spans="1:19">
      <c r="M24" s="89" t="s">
        <v>387</v>
      </c>
      <c r="N24" s="130">
        <v>378000</v>
      </c>
      <c r="O24" s="127">
        <v>389000</v>
      </c>
      <c r="Q24" s="55" t="s">
        <v>397</v>
      </c>
      <c r="R24" s="232">
        <v>234000</v>
      </c>
      <c r="S24" s="232">
        <v>245000</v>
      </c>
    </row>
    <row r="25" spans="1:19">
      <c r="Q25" s="55" t="s">
        <v>398</v>
      </c>
      <c r="R25" s="232">
        <v>267000</v>
      </c>
      <c r="S25" s="232">
        <v>256000</v>
      </c>
    </row>
    <row r="26" spans="1:19">
      <c r="Q26" s="55" t="s">
        <v>387</v>
      </c>
      <c r="R26" s="232">
        <v>528000</v>
      </c>
      <c r="S26" s="232">
        <v>512400</v>
      </c>
    </row>
    <row r="27" spans="1:19">
      <c r="Q27" s="55" t="s">
        <v>388</v>
      </c>
      <c r="R27" s="232">
        <v>180000</v>
      </c>
      <c r="S27" s="232">
        <v>178000</v>
      </c>
    </row>
    <row r="28" spans="1:19">
      <c r="M28"/>
      <c r="N28"/>
      <c r="O28"/>
      <c r="Q28" s="55" t="s">
        <v>390</v>
      </c>
      <c r="R28" s="232">
        <v>198000</v>
      </c>
      <c r="S28" s="232">
        <v>194500</v>
      </c>
    </row>
    <row r="29" spans="1:19" ht="19.2">
      <c r="A29" s="97" t="s">
        <v>399</v>
      </c>
      <c r="M29"/>
      <c r="N29"/>
      <c r="O29"/>
      <c r="Q29" s="55" t="s">
        <v>389</v>
      </c>
      <c r="R29" s="232">
        <v>864600</v>
      </c>
      <c r="S29" s="232">
        <v>847300</v>
      </c>
    </row>
    <row r="30" spans="1:19">
      <c r="B30" s="55" t="s">
        <v>400</v>
      </c>
      <c r="M30"/>
      <c r="N30"/>
      <c r="O30"/>
      <c r="Q30" s="55" t="s">
        <v>391</v>
      </c>
      <c r="R30" s="232">
        <v>378000</v>
      </c>
      <c r="S30" s="232">
        <v>398000</v>
      </c>
    </row>
    <row r="31" spans="1:19">
      <c r="B31" s="55" t="s">
        <v>401</v>
      </c>
      <c r="M31"/>
      <c r="N31"/>
      <c r="O31"/>
      <c r="Q31" s="55" t="s">
        <v>395</v>
      </c>
      <c r="R31" s="232">
        <v>194500</v>
      </c>
      <c r="S31" s="232">
        <v>187600</v>
      </c>
    </row>
    <row r="32" spans="1:19">
      <c r="A32" s="131"/>
      <c r="B32" s="132"/>
      <c r="Q32" s="55" t="s">
        <v>392</v>
      </c>
      <c r="R32" s="232">
        <v>660400</v>
      </c>
      <c r="S32" s="232">
        <v>670600</v>
      </c>
    </row>
    <row r="33" spans="1:19">
      <c r="A33" s="131"/>
      <c r="B33" s="132"/>
      <c r="Q33" s="55" t="s">
        <v>393</v>
      </c>
      <c r="R33" s="232">
        <v>200400</v>
      </c>
      <c r="S33" s="232">
        <v>198500</v>
      </c>
    </row>
    <row r="34" spans="1:19">
      <c r="B34" s="223" t="s">
        <v>402</v>
      </c>
      <c r="C34" s="223"/>
      <c r="D34" s="223"/>
      <c r="E34" s="223"/>
      <c r="F34" s="46"/>
      <c r="G34" s="223" t="s">
        <v>403</v>
      </c>
      <c r="H34" s="223"/>
      <c r="I34" s="223"/>
      <c r="J34" s="223"/>
      <c r="K34" s="133"/>
      <c r="L34" s="46"/>
    </row>
    <row r="35" spans="1:19">
      <c r="B35" s="134" t="s">
        <v>404</v>
      </c>
      <c r="C35" s="134" t="s">
        <v>405</v>
      </c>
      <c r="D35" s="134" t="s">
        <v>406</v>
      </c>
      <c r="E35" s="134" t="s">
        <v>407</v>
      </c>
      <c r="F35" s="46"/>
      <c r="G35" s="134" t="s">
        <v>404</v>
      </c>
      <c r="H35" s="134" t="s">
        <v>405</v>
      </c>
      <c r="I35" s="134" t="s">
        <v>406</v>
      </c>
      <c r="J35" s="134" t="s">
        <v>407</v>
      </c>
      <c r="K35" s="133"/>
      <c r="L35" s="46"/>
    </row>
    <row r="36" spans="1:19">
      <c r="B36" s="135" t="s">
        <v>408</v>
      </c>
      <c r="C36" s="136">
        <v>9</v>
      </c>
      <c r="D36" s="136">
        <v>15</v>
      </c>
      <c r="E36" s="136">
        <v>14250</v>
      </c>
      <c r="F36" s="46"/>
      <c r="G36" s="135" t="s">
        <v>408</v>
      </c>
      <c r="H36" s="136">
        <v>13</v>
      </c>
      <c r="I36" s="136">
        <v>10</v>
      </c>
      <c r="J36" s="136">
        <v>9500</v>
      </c>
      <c r="K36" s="137"/>
      <c r="L36" s="46"/>
    </row>
    <row r="37" spans="1:19">
      <c r="B37" s="135" t="s">
        <v>409</v>
      </c>
      <c r="C37" s="136">
        <v>5</v>
      </c>
      <c r="D37" s="136">
        <v>10</v>
      </c>
      <c r="E37" s="136">
        <v>14000</v>
      </c>
      <c r="F37" s="46"/>
      <c r="G37" s="135" t="s">
        <v>409</v>
      </c>
      <c r="H37" s="136">
        <v>9</v>
      </c>
      <c r="I37" s="136">
        <v>7</v>
      </c>
      <c r="J37" s="136">
        <v>9800</v>
      </c>
      <c r="K37" s="137"/>
      <c r="L37" s="46"/>
    </row>
    <row r="38" spans="1:19">
      <c r="B38" s="135" t="s">
        <v>410</v>
      </c>
      <c r="C38" s="136">
        <v>11</v>
      </c>
      <c r="D38" s="136">
        <v>15</v>
      </c>
      <c r="E38" s="136">
        <v>8400</v>
      </c>
      <c r="F38" s="46"/>
      <c r="G38" s="135" t="s">
        <v>410</v>
      </c>
      <c r="H38" s="136">
        <v>23</v>
      </c>
      <c r="I38" s="136">
        <v>25</v>
      </c>
      <c r="J38" s="136">
        <v>14000</v>
      </c>
      <c r="K38" s="137"/>
      <c r="L38" s="46"/>
    </row>
    <row r="39" spans="1:19">
      <c r="B39" s="135" t="s">
        <v>411</v>
      </c>
      <c r="C39" s="136">
        <v>14</v>
      </c>
      <c r="D39" s="136">
        <v>14</v>
      </c>
      <c r="E39" s="136">
        <v>4760</v>
      </c>
      <c r="F39" s="46"/>
      <c r="G39" s="135" t="s">
        <v>411</v>
      </c>
      <c r="H39" s="136">
        <v>19</v>
      </c>
      <c r="I39" s="136">
        <v>20</v>
      </c>
      <c r="J39" s="136">
        <v>6800</v>
      </c>
      <c r="K39" s="137"/>
      <c r="L39" s="46"/>
    </row>
    <row r="40" spans="1:19">
      <c r="B40" s="135" t="s">
        <v>408</v>
      </c>
      <c r="C40" s="136">
        <v>15</v>
      </c>
      <c r="D40" s="136">
        <v>20</v>
      </c>
      <c r="E40" s="136">
        <v>19000</v>
      </c>
      <c r="F40" s="46"/>
      <c r="G40" s="135" t="s">
        <v>409</v>
      </c>
      <c r="H40" s="136">
        <v>13</v>
      </c>
      <c r="I40" s="136">
        <v>15</v>
      </c>
      <c r="J40" s="136">
        <v>21000</v>
      </c>
      <c r="K40" s="137"/>
      <c r="L40" s="46"/>
    </row>
    <row r="41" spans="1:19">
      <c r="B41" s="135" t="s">
        <v>408</v>
      </c>
      <c r="C41" s="136">
        <v>17</v>
      </c>
      <c r="D41" s="136">
        <v>23</v>
      </c>
      <c r="E41" s="136">
        <v>21850</v>
      </c>
      <c r="F41" s="46"/>
      <c r="G41" s="135" t="s">
        <v>408</v>
      </c>
      <c r="H41" s="136">
        <v>8</v>
      </c>
      <c r="I41" s="136">
        <v>10</v>
      </c>
      <c r="J41" s="136">
        <v>9500</v>
      </c>
      <c r="K41" s="137"/>
      <c r="L41" s="46"/>
    </row>
    <row r="42" spans="1:19">
      <c r="B42" s="135" t="s">
        <v>411</v>
      </c>
      <c r="C42" s="136">
        <v>12</v>
      </c>
      <c r="D42" s="136">
        <v>10</v>
      </c>
      <c r="E42" s="136">
        <v>3400</v>
      </c>
      <c r="F42" s="46"/>
      <c r="G42" s="135" t="s">
        <v>408</v>
      </c>
      <c r="H42" s="136">
        <v>14</v>
      </c>
      <c r="I42" s="136">
        <v>15</v>
      </c>
      <c r="J42" s="136">
        <v>14250</v>
      </c>
      <c r="K42" s="137"/>
      <c r="L42" s="46"/>
    </row>
    <row r="43" spans="1:19">
      <c r="B43" s="135" t="s">
        <v>410</v>
      </c>
      <c r="C43" s="136">
        <v>19</v>
      </c>
      <c r="D43" s="136">
        <v>15</v>
      </c>
      <c r="E43" s="136">
        <v>8400</v>
      </c>
      <c r="F43" s="46"/>
      <c r="G43" s="135" t="s">
        <v>408</v>
      </c>
      <c r="H43" s="136">
        <v>9</v>
      </c>
      <c r="I43" s="136">
        <v>15</v>
      </c>
      <c r="J43" s="136">
        <v>14250</v>
      </c>
      <c r="K43" s="137"/>
      <c r="L43" s="46"/>
    </row>
    <row r="44" spans="1:19">
      <c r="B44" s="135" t="s">
        <v>409</v>
      </c>
      <c r="C44" s="136">
        <v>20</v>
      </c>
      <c r="D44" s="136">
        <v>15</v>
      </c>
      <c r="E44" s="136">
        <v>21000</v>
      </c>
      <c r="F44" s="46"/>
      <c r="G44" s="135" t="s">
        <v>411</v>
      </c>
      <c r="H44" s="136">
        <v>12</v>
      </c>
      <c r="I44" s="136">
        <v>15</v>
      </c>
      <c r="J44" s="136">
        <v>5100</v>
      </c>
      <c r="K44" s="137"/>
      <c r="L44" s="46"/>
    </row>
    <row r="45" spans="1:19">
      <c r="B45" s="135" t="s">
        <v>410</v>
      </c>
      <c r="C45" s="136">
        <v>21</v>
      </c>
      <c r="D45" s="136">
        <v>16</v>
      </c>
      <c r="E45" s="136">
        <v>8960</v>
      </c>
      <c r="F45" s="46"/>
      <c r="G45" s="135" t="s">
        <v>410</v>
      </c>
      <c r="H45" s="136">
        <v>19</v>
      </c>
      <c r="I45" s="136">
        <v>25</v>
      </c>
      <c r="J45" s="136">
        <v>14000</v>
      </c>
      <c r="K45" s="137"/>
      <c r="L45" s="46"/>
    </row>
    <row r="46" spans="1:19" ht="18" thickBot="1">
      <c r="B46" s="46"/>
      <c r="C46" s="46"/>
      <c r="D46" s="46"/>
      <c r="E46" s="46"/>
      <c r="F46" s="46"/>
      <c r="G46" s="135" t="s">
        <v>409</v>
      </c>
      <c r="H46" s="136">
        <v>24</v>
      </c>
      <c r="I46" s="136">
        <v>30</v>
      </c>
      <c r="J46" s="136">
        <v>42000</v>
      </c>
      <c r="K46" s="137"/>
      <c r="L46" s="46"/>
    </row>
    <row r="47" spans="1:19" ht="18" thickBot="1">
      <c r="B47" s="224" t="s">
        <v>412</v>
      </c>
      <c r="C47" s="225"/>
      <c r="D47" s="225"/>
      <c r="E47" s="226"/>
      <c r="F47" s="46"/>
      <c r="G47" s="135" t="s">
        <v>410</v>
      </c>
      <c r="H47" s="136">
        <v>21</v>
      </c>
      <c r="I47" s="136">
        <v>29</v>
      </c>
      <c r="J47" s="136">
        <v>16240</v>
      </c>
      <c r="K47" s="137"/>
      <c r="L47" s="46"/>
    </row>
    <row r="48" spans="1:19" ht="18" thickBot="1">
      <c r="B48" s="138" t="s">
        <v>404</v>
      </c>
      <c r="C48" s="139" t="s">
        <v>413</v>
      </c>
      <c r="D48" s="140" t="s">
        <v>414</v>
      </c>
      <c r="E48" s="141" t="s">
        <v>415</v>
      </c>
      <c r="F48" s="46"/>
      <c r="G48" s="46"/>
      <c r="H48" s="46"/>
      <c r="I48" s="46"/>
      <c r="J48" s="46"/>
      <c r="K48" s="46"/>
      <c r="L48" s="46"/>
    </row>
    <row r="49" spans="1:13">
      <c r="B49" s="142" t="s">
        <v>408</v>
      </c>
      <c r="C49" s="143">
        <v>85</v>
      </c>
      <c r="D49" s="144">
        <v>108</v>
      </c>
      <c r="E49" s="145">
        <v>102600</v>
      </c>
      <c r="F49" s="46"/>
      <c r="G49" s="46"/>
      <c r="H49" s="46"/>
      <c r="I49" s="46"/>
      <c r="J49" s="46"/>
      <c r="K49" s="46"/>
      <c r="L49" s="46"/>
    </row>
    <row r="50" spans="1:13">
      <c r="B50" s="146" t="s">
        <v>409</v>
      </c>
      <c r="C50" s="147">
        <v>71</v>
      </c>
      <c r="D50" s="148">
        <v>77</v>
      </c>
      <c r="E50" s="149">
        <v>107800</v>
      </c>
      <c r="F50" s="46"/>
      <c r="G50" s="46"/>
      <c r="H50" s="46"/>
      <c r="I50" s="46"/>
      <c r="J50" s="46"/>
      <c r="K50" s="46"/>
      <c r="L50" s="46"/>
    </row>
    <row r="51" spans="1:13">
      <c r="B51" s="146" t="s">
        <v>410</v>
      </c>
      <c r="C51" s="147">
        <v>114</v>
      </c>
      <c r="D51" s="148">
        <v>125</v>
      </c>
      <c r="E51" s="149">
        <v>70000</v>
      </c>
      <c r="F51" s="46"/>
      <c r="G51" s="46"/>
      <c r="H51" s="46"/>
      <c r="I51" s="46"/>
      <c r="J51" s="46"/>
      <c r="K51" s="46"/>
      <c r="L51" s="46"/>
    </row>
    <row r="52" spans="1:13" ht="18" thickBot="1">
      <c r="B52" s="150" t="s">
        <v>411</v>
      </c>
      <c r="C52" s="151">
        <v>57</v>
      </c>
      <c r="D52" s="152">
        <v>59</v>
      </c>
      <c r="E52" s="153">
        <v>20060</v>
      </c>
      <c r="F52" s="46"/>
      <c r="G52" s="46"/>
      <c r="H52" s="46"/>
      <c r="I52" s="46"/>
      <c r="J52" s="46"/>
      <c r="K52" s="46"/>
      <c r="L52" s="46"/>
    </row>
    <row r="53" spans="1:1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</row>
    <row r="56" spans="1:13" ht="19.2">
      <c r="A56" s="97" t="s">
        <v>416</v>
      </c>
      <c r="B56" s="55" t="s">
        <v>417</v>
      </c>
    </row>
    <row r="57" spans="1:13">
      <c r="B57" s="55" t="s">
        <v>418</v>
      </c>
    </row>
    <row r="59" spans="1:13"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</row>
    <row r="60" spans="1:13">
      <c r="B60" s="227" t="s">
        <v>419</v>
      </c>
      <c r="C60" s="228"/>
      <c r="D60" s="229"/>
      <c r="E60" s="155"/>
      <c r="F60" s="227" t="s">
        <v>420</v>
      </c>
      <c r="G60" s="228"/>
      <c r="H60" s="229"/>
      <c r="I60" s="155"/>
      <c r="J60" s="227" t="s">
        <v>421</v>
      </c>
      <c r="K60" s="229"/>
      <c r="M60" s="154"/>
    </row>
    <row r="61" spans="1:13"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4"/>
    </row>
    <row r="62" spans="1:13">
      <c r="B62" s="156" t="s">
        <v>422</v>
      </c>
      <c r="C62" s="156" t="s">
        <v>423</v>
      </c>
      <c r="D62" s="156" t="s">
        <v>424</v>
      </c>
      <c r="E62" s="155"/>
      <c r="F62" s="156" t="s">
        <v>422</v>
      </c>
      <c r="G62" s="156" t="s">
        <v>423</v>
      </c>
      <c r="H62" s="156" t="s">
        <v>424</v>
      </c>
      <c r="I62" s="155"/>
      <c r="J62" s="156" t="s">
        <v>423</v>
      </c>
      <c r="K62" s="156" t="s">
        <v>424</v>
      </c>
      <c r="M62" s="154"/>
    </row>
    <row r="63" spans="1:13">
      <c r="B63" s="215" t="s">
        <v>425</v>
      </c>
      <c r="C63" s="156" t="s">
        <v>426</v>
      </c>
      <c r="D63" s="157">
        <v>2301</v>
      </c>
      <c r="E63" s="155"/>
      <c r="F63" s="215" t="s">
        <v>425</v>
      </c>
      <c r="G63" s="156" t="s">
        <v>426</v>
      </c>
      <c r="H63" s="157">
        <v>1203</v>
      </c>
      <c r="I63" s="155"/>
      <c r="J63" s="158" t="s">
        <v>427</v>
      </c>
      <c r="K63" s="159">
        <v>2246.1666666666665</v>
      </c>
      <c r="M63" s="154"/>
    </row>
    <row r="64" spans="1:13">
      <c r="B64" s="216"/>
      <c r="C64" s="156" t="s">
        <v>428</v>
      </c>
      <c r="D64" s="157">
        <v>1351</v>
      </c>
      <c r="E64" s="155"/>
      <c r="F64" s="216"/>
      <c r="G64" s="156" t="s">
        <v>429</v>
      </c>
      <c r="H64" s="157">
        <v>585</v>
      </c>
      <c r="I64" s="155"/>
      <c r="J64" s="158" t="s">
        <v>430</v>
      </c>
      <c r="K64" s="159">
        <v>1868.4</v>
      </c>
      <c r="M64" s="154"/>
    </row>
    <row r="65" spans="1:15">
      <c r="B65" s="217"/>
      <c r="C65" s="156" t="s">
        <v>431</v>
      </c>
      <c r="D65" s="157">
        <v>2456</v>
      </c>
      <c r="E65" s="155"/>
      <c r="F65" s="217"/>
      <c r="G65" s="156" t="s">
        <v>431</v>
      </c>
      <c r="H65" s="157">
        <v>3510</v>
      </c>
      <c r="I65" s="155"/>
      <c r="J65" s="158" t="s">
        <v>432</v>
      </c>
      <c r="K65" s="159">
        <v>2025.1666666666667</v>
      </c>
      <c r="M65" s="154"/>
    </row>
    <row r="66" spans="1:15">
      <c r="B66" s="215" t="s">
        <v>433</v>
      </c>
      <c r="C66" s="156" t="s">
        <v>426</v>
      </c>
      <c r="D66" s="157">
        <v>5421</v>
      </c>
      <c r="E66" s="155"/>
      <c r="F66" s="215" t="s">
        <v>433</v>
      </c>
      <c r="G66" s="156" t="s">
        <v>429</v>
      </c>
      <c r="H66" s="157">
        <v>251</v>
      </c>
      <c r="I66" s="155"/>
      <c r="J66" s="158" t="s">
        <v>434</v>
      </c>
      <c r="K66" s="159">
        <v>1757</v>
      </c>
      <c r="M66" s="154"/>
    </row>
    <row r="67" spans="1:15">
      <c r="B67" s="216"/>
      <c r="C67" s="156" t="s">
        <v>429</v>
      </c>
      <c r="D67" s="157">
        <v>2123</v>
      </c>
      <c r="E67" s="155"/>
      <c r="F67" s="216"/>
      <c r="G67" s="156" t="s">
        <v>428</v>
      </c>
      <c r="H67" s="157">
        <v>364</v>
      </c>
      <c r="I67" s="155"/>
      <c r="J67" s="158" t="s">
        <v>435</v>
      </c>
      <c r="K67" s="159">
        <v>1549.6666666666667</v>
      </c>
      <c r="M67" s="154"/>
    </row>
    <row r="68" spans="1:15">
      <c r="B68" s="216"/>
      <c r="C68" s="156" t="s">
        <v>428</v>
      </c>
      <c r="D68" s="157">
        <v>5841</v>
      </c>
      <c r="E68" s="155"/>
      <c r="F68" s="217"/>
      <c r="G68" s="156" t="s">
        <v>431</v>
      </c>
      <c r="H68" s="157">
        <v>1230</v>
      </c>
      <c r="I68" s="155"/>
      <c r="J68" s="155"/>
      <c r="K68" s="155"/>
      <c r="L68" s="155"/>
      <c r="M68" s="154"/>
    </row>
    <row r="69" spans="1:15">
      <c r="B69" s="217"/>
      <c r="C69" s="156" t="s">
        <v>431</v>
      </c>
      <c r="D69" s="157">
        <v>2165</v>
      </c>
      <c r="E69" s="155"/>
      <c r="F69" s="215" t="s">
        <v>436</v>
      </c>
      <c r="G69" s="156" t="s">
        <v>428</v>
      </c>
      <c r="H69" s="157">
        <v>254</v>
      </c>
      <c r="I69" s="155"/>
      <c r="J69" s="155"/>
      <c r="K69" s="155"/>
      <c r="L69" s="155"/>
      <c r="M69" s="154"/>
    </row>
    <row r="70" spans="1:15">
      <c r="B70" s="215" t="s">
        <v>436</v>
      </c>
      <c r="C70" s="156" t="s">
        <v>426</v>
      </c>
      <c r="D70" s="157">
        <v>2354</v>
      </c>
      <c r="E70" s="155"/>
      <c r="F70" s="216"/>
      <c r="G70" s="156" t="s">
        <v>431</v>
      </c>
      <c r="H70" s="157">
        <v>654</v>
      </c>
      <c r="I70" s="155"/>
      <c r="J70" s="160" t="s">
        <v>437</v>
      </c>
      <c r="K70" s="160">
        <v>201644048</v>
      </c>
      <c r="M70" s="154"/>
    </row>
    <row r="71" spans="1:15">
      <c r="B71" s="217"/>
      <c r="C71" s="156" t="s">
        <v>429</v>
      </c>
      <c r="D71" s="157">
        <v>2478</v>
      </c>
      <c r="E71" s="155"/>
      <c r="F71" s="217"/>
      <c r="G71" s="156" t="s">
        <v>438</v>
      </c>
      <c r="H71" s="157">
        <v>854</v>
      </c>
      <c r="I71" s="155"/>
      <c r="J71" s="160" t="s">
        <v>439</v>
      </c>
      <c r="K71" s="160" t="s">
        <v>480</v>
      </c>
      <c r="M71" s="154"/>
    </row>
    <row r="72" spans="1:15">
      <c r="B72" s="215" t="s">
        <v>440</v>
      </c>
      <c r="C72" s="156" t="s">
        <v>426</v>
      </c>
      <c r="D72" s="157">
        <v>1245</v>
      </c>
      <c r="E72" s="155"/>
      <c r="F72" s="215" t="s">
        <v>440</v>
      </c>
      <c r="G72" s="156" t="s">
        <v>426</v>
      </c>
      <c r="H72" s="157">
        <v>953</v>
      </c>
      <c r="I72" s="155"/>
      <c r="J72" s="155"/>
      <c r="K72" s="155"/>
      <c r="L72" s="155"/>
      <c r="M72" s="154"/>
    </row>
    <row r="73" spans="1:15">
      <c r="B73" s="216"/>
      <c r="C73" s="156" t="s">
        <v>428</v>
      </c>
      <c r="D73" s="157">
        <v>1532</v>
      </c>
      <c r="E73" s="155"/>
      <c r="F73" s="216"/>
      <c r="G73" s="156" t="s">
        <v>438</v>
      </c>
      <c r="H73" s="157">
        <v>254</v>
      </c>
      <c r="I73" s="155"/>
      <c r="J73"/>
      <c r="K73"/>
      <c r="L73"/>
      <c r="M73"/>
      <c r="N73"/>
      <c r="O73"/>
    </row>
    <row r="74" spans="1:15">
      <c r="B74" s="216"/>
      <c r="C74" s="156" t="s">
        <v>431</v>
      </c>
      <c r="D74" s="157">
        <v>2136</v>
      </c>
      <c r="E74" s="155"/>
      <c r="F74" s="217"/>
      <c r="G74" s="156" t="s">
        <v>429</v>
      </c>
      <c r="H74" s="157">
        <v>895</v>
      </c>
      <c r="I74" s="155"/>
      <c r="J74"/>
      <c r="K74"/>
      <c r="L74"/>
      <c r="M74"/>
      <c r="N74"/>
      <c r="O74"/>
    </row>
    <row r="75" spans="1:15">
      <c r="B75" s="216"/>
      <c r="C75" s="156" t="s">
        <v>438</v>
      </c>
      <c r="D75" s="157">
        <v>3541</v>
      </c>
      <c r="E75" s="155"/>
      <c r="F75" s="155"/>
      <c r="G75" s="155"/>
      <c r="H75" s="155"/>
      <c r="I75" s="155"/>
      <c r="J75" s="155"/>
      <c r="K75" s="155"/>
      <c r="L75" s="155"/>
      <c r="M75" s="154"/>
    </row>
    <row r="76" spans="1:15">
      <c r="B76" s="217"/>
      <c r="C76" s="156" t="s">
        <v>429</v>
      </c>
      <c r="D76" s="157">
        <v>4210</v>
      </c>
      <c r="E76" s="155"/>
      <c r="F76" s="155"/>
      <c r="G76" s="155"/>
      <c r="H76" s="155"/>
      <c r="I76" s="155"/>
      <c r="J76" s="155"/>
      <c r="K76" s="155"/>
      <c r="L76" s="155"/>
      <c r="M76" s="154"/>
    </row>
    <row r="80" spans="1:15" ht="19.2">
      <c r="A80" s="97" t="s">
        <v>441</v>
      </c>
      <c r="B80" s="46" t="s">
        <v>442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</row>
    <row r="81" spans="1:8">
      <c r="B81" s="161" t="s">
        <v>443</v>
      </c>
    </row>
    <row r="83" spans="1:8">
      <c r="B83" s="162"/>
      <c r="C83" s="162"/>
      <c r="D83" s="162"/>
      <c r="E83" s="162"/>
      <c r="F83" s="162"/>
      <c r="G83" s="162"/>
      <c r="H83" s="162"/>
    </row>
    <row r="84" spans="1:8" ht="19.2">
      <c r="A84" s="163"/>
      <c r="B84" s="218" t="s">
        <v>444</v>
      </c>
      <c r="C84" s="219"/>
      <c r="D84" s="220"/>
      <c r="E84" s="164"/>
      <c r="F84" s="218" t="s">
        <v>445</v>
      </c>
      <c r="G84" s="220"/>
      <c r="H84" s="165"/>
    </row>
    <row r="85" spans="1:8" ht="19.2">
      <c r="A85" s="163"/>
      <c r="B85" s="164"/>
      <c r="C85" s="164"/>
      <c r="D85" s="164"/>
      <c r="E85" s="164"/>
      <c r="F85" s="164"/>
      <c r="G85" s="164"/>
      <c r="H85" s="165"/>
    </row>
    <row r="86" spans="1:8" ht="19.2">
      <c r="A86" s="163"/>
      <c r="B86" s="166" t="s">
        <v>446</v>
      </c>
      <c r="C86" s="166" t="s">
        <v>447</v>
      </c>
      <c r="D86" s="166" t="s">
        <v>448</v>
      </c>
      <c r="E86" s="164"/>
      <c r="F86" s="167" t="s">
        <v>446</v>
      </c>
      <c r="G86" s="166" t="s">
        <v>449</v>
      </c>
      <c r="H86" s="165"/>
    </row>
    <row r="87" spans="1:8" ht="19.2">
      <c r="A87" s="163"/>
      <c r="B87" s="168" t="s">
        <v>450</v>
      </c>
      <c r="C87" s="168" t="s">
        <v>451</v>
      </c>
      <c r="D87" s="166">
        <v>28</v>
      </c>
      <c r="E87" s="164"/>
      <c r="F87" s="168" t="s">
        <v>522</v>
      </c>
      <c r="G87" s="166">
        <v>155</v>
      </c>
      <c r="H87" s="165"/>
    </row>
    <row r="88" spans="1:8" ht="19.2">
      <c r="A88" s="163"/>
      <c r="B88" s="168" t="s">
        <v>452</v>
      </c>
      <c r="C88" s="168" t="s">
        <v>453</v>
      </c>
      <c r="D88" s="166">
        <v>45</v>
      </c>
      <c r="E88" s="164"/>
      <c r="F88" s="168" t="s">
        <v>523</v>
      </c>
      <c r="G88" s="166">
        <v>118</v>
      </c>
      <c r="H88" s="165"/>
    </row>
    <row r="89" spans="1:8" ht="19.2">
      <c r="A89" s="163"/>
      <c r="B89" s="168" t="s">
        <v>454</v>
      </c>
      <c r="C89" s="168" t="s">
        <v>455</v>
      </c>
      <c r="D89" s="166">
        <v>71</v>
      </c>
      <c r="E89" s="164"/>
      <c r="F89" s="164"/>
      <c r="G89" s="164"/>
      <c r="H89" s="165"/>
    </row>
    <row r="90" spans="1:8" ht="19.2">
      <c r="A90" s="163"/>
      <c r="B90" s="168" t="s">
        <v>456</v>
      </c>
      <c r="C90" s="168" t="s">
        <v>457</v>
      </c>
      <c r="D90" s="166">
        <v>42</v>
      </c>
      <c r="E90" s="164"/>
      <c r="F90" s="164"/>
      <c r="G90" s="164"/>
      <c r="H90" s="165"/>
    </row>
    <row r="91" spans="1:8" ht="19.2">
      <c r="A91" s="163"/>
      <c r="B91" s="168" t="s">
        <v>454</v>
      </c>
      <c r="C91" s="168" t="s">
        <v>451</v>
      </c>
      <c r="D91" s="166">
        <v>14</v>
      </c>
      <c r="E91" s="164"/>
      <c r="F91" s="164"/>
      <c r="G91" s="164"/>
      <c r="H91" s="165"/>
    </row>
    <row r="92" spans="1:8" ht="19.2">
      <c r="A92" s="163"/>
      <c r="B92" s="168" t="s">
        <v>452</v>
      </c>
      <c r="C92" s="168" t="s">
        <v>451</v>
      </c>
      <c r="D92" s="166">
        <v>56</v>
      </c>
      <c r="E92" s="164"/>
      <c r="F92" s="164"/>
      <c r="G92" s="164"/>
      <c r="H92" s="165"/>
    </row>
    <row r="93" spans="1:8" ht="19.2">
      <c r="A93" s="163"/>
      <c r="B93" s="168" t="s">
        <v>454</v>
      </c>
      <c r="C93" s="168" t="s">
        <v>453</v>
      </c>
      <c r="D93" s="166">
        <v>28</v>
      </c>
      <c r="E93" s="164"/>
      <c r="F93" s="164"/>
      <c r="G93" s="164"/>
      <c r="H93" s="165"/>
    </row>
    <row r="94" spans="1:8" ht="19.2">
      <c r="A94" s="163"/>
      <c r="B94" s="168" t="s">
        <v>454</v>
      </c>
      <c r="C94" s="168" t="s">
        <v>457</v>
      </c>
      <c r="D94" s="166">
        <v>45</v>
      </c>
      <c r="E94" s="164"/>
      <c r="F94" s="164"/>
      <c r="G94" s="164"/>
      <c r="H94" s="165"/>
    </row>
    <row r="95" spans="1:8" ht="19.2">
      <c r="A95" s="163"/>
      <c r="B95" s="168" t="s">
        <v>458</v>
      </c>
      <c r="C95" s="168" t="s">
        <v>453</v>
      </c>
      <c r="D95" s="166">
        <v>36</v>
      </c>
      <c r="E95" s="164"/>
      <c r="F95" s="164"/>
      <c r="G95" s="164"/>
      <c r="H95" s="165"/>
    </row>
    <row r="96" spans="1:8" ht="19.2">
      <c r="A96" s="163"/>
      <c r="B96" s="168" t="s">
        <v>459</v>
      </c>
      <c r="C96" s="168" t="s">
        <v>457</v>
      </c>
      <c r="D96" s="166">
        <v>54</v>
      </c>
      <c r="E96" s="164"/>
      <c r="F96" s="164"/>
      <c r="G96" s="164"/>
      <c r="H96" s="165"/>
    </row>
    <row r="97" spans="1:9" ht="19.2">
      <c r="A97" s="163"/>
      <c r="B97" s="168" t="s">
        <v>460</v>
      </c>
      <c r="C97" s="168" t="s">
        <v>455</v>
      </c>
      <c r="D97" s="166">
        <v>12</v>
      </c>
      <c r="E97" s="164"/>
      <c r="F97" s="164"/>
      <c r="G97" s="164"/>
      <c r="H97" s="165"/>
    </row>
    <row r="98" spans="1:9" ht="19.2">
      <c r="A98" s="163"/>
      <c r="B98" s="164"/>
      <c r="C98" s="164"/>
      <c r="D98" s="169"/>
      <c r="E98" s="164"/>
      <c r="F98" s="164"/>
      <c r="G98" s="164"/>
      <c r="H98" s="165"/>
    </row>
    <row r="99" spans="1:9" ht="19.2">
      <c r="A99" s="163"/>
      <c r="B99" s="164"/>
      <c r="C99" s="164"/>
      <c r="D99" s="169"/>
      <c r="E99" s="164"/>
      <c r="F99" s="164"/>
      <c r="G99" s="164"/>
      <c r="H99" s="165"/>
    </row>
    <row r="100" spans="1:9" ht="19.2">
      <c r="A100" s="97" t="s">
        <v>461</v>
      </c>
      <c r="B100" s="170" t="s">
        <v>462</v>
      </c>
      <c r="C100" s="164"/>
      <c r="D100" s="169"/>
      <c r="E100" s="164"/>
      <c r="F100" s="164"/>
      <c r="G100" s="164"/>
      <c r="H100" s="165"/>
    </row>
    <row r="101" spans="1:9" ht="19.2">
      <c r="A101" s="163"/>
      <c r="B101" s="171" t="s">
        <v>463</v>
      </c>
      <c r="C101" s="164"/>
      <c r="D101" s="164"/>
      <c r="E101" s="164"/>
      <c r="F101" s="164"/>
      <c r="G101" s="164"/>
      <c r="H101" s="165"/>
    </row>
    <row r="103" spans="1:9" ht="21">
      <c r="B103" s="221" t="s">
        <v>464</v>
      </c>
      <c r="C103" s="221"/>
      <c r="D103" s="221"/>
      <c r="E103" s="221"/>
      <c r="F103" s="221"/>
      <c r="G103" s="172"/>
      <c r="H103" s="221" t="s">
        <v>465</v>
      </c>
      <c r="I103" s="221"/>
    </row>
    <row r="104" spans="1:9">
      <c r="B104" s="172"/>
      <c r="C104" s="172"/>
      <c r="D104" s="172"/>
      <c r="E104" s="172"/>
      <c r="F104" s="172"/>
      <c r="G104" s="172"/>
      <c r="H104" s="172"/>
      <c r="I104" s="172"/>
    </row>
    <row r="105" spans="1:9">
      <c r="B105" s="173" t="s">
        <v>466</v>
      </c>
      <c r="C105" s="173" t="s">
        <v>467</v>
      </c>
      <c r="D105" s="173" t="s">
        <v>468</v>
      </c>
      <c r="E105" s="173" t="s">
        <v>469</v>
      </c>
      <c r="F105" s="173" t="s">
        <v>470</v>
      </c>
      <c r="G105" s="172"/>
      <c r="H105" s="173" t="s">
        <v>466</v>
      </c>
      <c r="I105" s="173" t="s">
        <v>469</v>
      </c>
    </row>
    <row r="106" spans="1:9">
      <c r="B106" s="174" t="s">
        <v>471</v>
      </c>
      <c r="C106" s="174">
        <v>6</v>
      </c>
      <c r="D106" s="175">
        <v>35000</v>
      </c>
      <c r="E106" s="175">
        <f>C106*D106</f>
        <v>210000</v>
      </c>
      <c r="F106" s="176">
        <v>41456</v>
      </c>
      <c r="G106" s="172"/>
      <c r="H106" s="174" t="s">
        <v>472</v>
      </c>
      <c r="I106" s="233">
        <v>4000500</v>
      </c>
    </row>
    <row r="107" spans="1:9">
      <c r="B107" s="174" t="s">
        <v>471</v>
      </c>
      <c r="C107" s="174">
        <v>13</v>
      </c>
      <c r="D107" s="175">
        <v>27500</v>
      </c>
      <c r="E107" s="175">
        <f t="shared" ref="E107:E130" si="0">C107*D107</f>
        <v>357500</v>
      </c>
      <c r="F107" s="176">
        <v>41457</v>
      </c>
      <c r="G107" s="172"/>
      <c r="H107" s="174" t="s">
        <v>473</v>
      </c>
      <c r="I107" s="233">
        <v>1328500</v>
      </c>
    </row>
    <row r="108" spans="1:9">
      <c r="B108" s="174" t="s">
        <v>473</v>
      </c>
      <c r="C108" s="174">
        <v>11</v>
      </c>
      <c r="D108" s="175">
        <v>10000</v>
      </c>
      <c r="E108" s="175">
        <f>C108*D108</f>
        <v>110000</v>
      </c>
      <c r="F108" s="176">
        <v>41458</v>
      </c>
      <c r="G108" s="172"/>
      <c r="H108" s="174" t="s">
        <v>471</v>
      </c>
      <c r="I108" s="233">
        <v>1655500</v>
      </c>
    </row>
    <row r="109" spans="1:9">
      <c r="B109" s="174" t="s">
        <v>473</v>
      </c>
      <c r="C109" s="174">
        <v>8</v>
      </c>
      <c r="D109" s="175">
        <v>17500</v>
      </c>
      <c r="E109" s="175">
        <f t="shared" si="0"/>
        <v>140000</v>
      </c>
      <c r="F109" s="176">
        <v>41458</v>
      </c>
      <c r="G109" s="172"/>
      <c r="H109" s="172"/>
      <c r="I109" s="172"/>
    </row>
    <row r="110" spans="1:9">
      <c r="B110" s="174" t="s">
        <v>472</v>
      </c>
      <c r="C110" s="174">
        <v>9</v>
      </c>
      <c r="D110" s="175">
        <v>45000</v>
      </c>
      <c r="E110" s="175">
        <f t="shared" si="0"/>
        <v>405000</v>
      </c>
      <c r="F110" s="176">
        <v>41467</v>
      </c>
      <c r="G110" s="172"/>
      <c r="H110" s="172"/>
      <c r="I110" s="172"/>
    </row>
    <row r="111" spans="1:9">
      <c r="B111" s="174" t="s">
        <v>472</v>
      </c>
      <c r="C111" s="174">
        <v>12</v>
      </c>
      <c r="D111" s="175">
        <v>15000</v>
      </c>
      <c r="E111" s="175">
        <f t="shared" si="0"/>
        <v>180000</v>
      </c>
      <c r="F111" s="176">
        <v>41470</v>
      </c>
      <c r="G111" s="172"/>
      <c r="H111" s="172"/>
      <c r="I111" s="172"/>
    </row>
    <row r="112" spans="1:9">
      <c r="B112" s="174" t="s">
        <v>472</v>
      </c>
      <c r="C112" s="174">
        <v>20</v>
      </c>
      <c r="D112" s="175">
        <v>10000</v>
      </c>
      <c r="E112" s="175">
        <f t="shared" si="0"/>
        <v>200000</v>
      </c>
      <c r="F112" s="176">
        <v>41470</v>
      </c>
      <c r="G112" s="172"/>
      <c r="H112" s="172"/>
      <c r="I112" s="172"/>
    </row>
    <row r="113" spans="2:9">
      <c r="B113" s="174" t="s">
        <v>473</v>
      </c>
      <c r="C113" s="174">
        <v>24</v>
      </c>
      <c r="D113" s="175">
        <v>23000</v>
      </c>
      <c r="E113" s="175">
        <f t="shared" si="0"/>
        <v>552000</v>
      </c>
      <c r="F113" s="176">
        <v>41473</v>
      </c>
      <c r="G113" s="172"/>
      <c r="H113" s="172"/>
      <c r="I113" s="172"/>
    </row>
    <row r="114" spans="2:9">
      <c r="B114" s="174" t="s">
        <v>473</v>
      </c>
      <c r="C114" s="174">
        <v>8</v>
      </c>
      <c r="D114" s="175">
        <v>22000</v>
      </c>
      <c r="E114" s="175">
        <f t="shared" si="0"/>
        <v>176000</v>
      </c>
      <c r="F114" s="176">
        <v>41473</v>
      </c>
      <c r="G114" s="172"/>
      <c r="H114" s="172"/>
      <c r="I114" s="172"/>
    </row>
    <row r="115" spans="2:9">
      <c r="B115" s="174" t="s">
        <v>472</v>
      </c>
      <c r="C115" s="174">
        <v>7</v>
      </c>
      <c r="D115" s="175">
        <v>18000</v>
      </c>
      <c r="E115" s="175">
        <f t="shared" si="0"/>
        <v>126000</v>
      </c>
      <c r="F115" s="176">
        <v>41474</v>
      </c>
      <c r="G115" s="172"/>
      <c r="H115" s="172"/>
      <c r="I115" s="172"/>
    </row>
    <row r="116" spans="2:9">
      <c r="B116" s="174" t="s">
        <v>473</v>
      </c>
      <c r="C116" s="174">
        <v>9</v>
      </c>
      <c r="D116" s="175">
        <v>20000</v>
      </c>
      <c r="E116" s="175">
        <f t="shared" si="0"/>
        <v>180000</v>
      </c>
      <c r="F116" s="176">
        <v>41475</v>
      </c>
      <c r="G116" s="172"/>
      <c r="H116" s="172"/>
      <c r="I116" s="172"/>
    </row>
    <row r="117" spans="2:9">
      <c r="B117" s="174" t="s">
        <v>473</v>
      </c>
      <c r="C117" s="174">
        <v>11</v>
      </c>
      <c r="D117" s="175">
        <v>15500</v>
      </c>
      <c r="E117" s="175">
        <f t="shared" si="0"/>
        <v>170500</v>
      </c>
      <c r="F117" s="176" t="s">
        <v>474</v>
      </c>
      <c r="G117" s="172"/>
      <c r="H117" s="172"/>
      <c r="I117" s="172"/>
    </row>
    <row r="118" spans="2:9">
      <c r="B118" s="174" t="s">
        <v>472</v>
      </c>
      <c r="C118" s="174">
        <v>15</v>
      </c>
      <c r="D118" s="175">
        <v>13500</v>
      </c>
      <c r="E118" s="175">
        <f t="shared" si="0"/>
        <v>202500</v>
      </c>
      <c r="F118" s="176">
        <v>41478</v>
      </c>
      <c r="G118" s="172"/>
      <c r="H118" s="172"/>
      <c r="I118" s="172"/>
    </row>
    <row r="119" spans="2:9">
      <c r="B119" s="174" t="s">
        <v>472</v>
      </c>
      <c r="C119" s="174">
        <v>16</v>
      </c>
      <c r="D119" s="175">
        <v>55000</v>
      </c>
      <c r="E119" s="175">
        <f t="shared" si="0"/>
        <v>880000</v>
      </c>
      <c r="F119" s="176">
        <v>41478</v>
      </c>
      <c r="G119" s="172"/>
      <c r="H119" s="172"/>
      <c r="I119" s="172"/>
    </row>
    <row r="120" spans="2:9">
      <c r="B120" s="174" t="s">
        <v>472</v>
      </c>
      <c r="C120" s="174">
        <v>18</v>
      </c>
      <c r="D120" s="175">
        <v>50000</v>
      </c>
      <c r="E120" s="175">
        <f t="shared" si="0"/>
        <v>900000</v>
      </c>
      <c r="F120" s="176">
        <v>41490</v>
      </c>
      <c r="G120" s="172"/>
      <c r="H120" s="172"/>
      <c r="I120" s="172"/>
    </row>
    <row r="121" spans="2:9">
      <c r="B121" s="174" t="s">
        <v>472</v>
      </c>
      <c r="C121" s="174">
        <v>12</v>
      </c>
      <c r="D121" s="175">
        <v>75000</v>
      </c>
      <c r="E121" s="175">
        <f t="shared" si="0"/>
        <v>900000</v>
      </c>
      <c r="F121" s="176">
        <v>41490</v>
      </c>
      <c r="G121" s="172"/>
      <c r="H121" s="172"/>
      <c r="I121" s="172"/>
    </row>
    <row r="122" spans="2:9">
      <c r="B122" s="174" t="s">
        <v>471</v>
      </c>
      <c r="C122" s="174">
        <v>32</v>
      </c>
      <c r="D122" s="175">
        <v>17500</v>
      </c>
      <c r="E122" s="175">
        <f t="shared" si="0"/>
        <v>560000</v>
      </c>
      <c r="F122" s="176">
        <v>41491</v>
      </c>
      <c r="G122" s="172"/>
      <c r="H122" s="172"/>
      <c r="I122" s="172"/>
    </row>
    <row r="123" spans="2:9">
      <c r="B123" s="174" t="s">
        <v>471</v>
      </c>
      <c r="C123" s="174">
        <v>16</v>
      </c>
      <c r="D123" s="175">
        <v>33000</v>
      </c>
      <c r="E123" s="175">
        <f t="shared" si="0"/>
        <v>528000</v>
      </c>
      <c r="F123" s="176">
        <v>41491</v>
      </c>
      <c r="G123" s="172"/>
      <c r="H123" s="172"/>
      <c r="I123" s="172"/>
    </row>
    <row r="124" spans="2:9">
      <c r="B124" s="174" t="s">
        <v>475</v>
      </c>
      <c r="C124" s="174">
        <v>17</v>
      </c>
      <c r="D124" s="175">
        <v>25000</v>
      </c>
      <c r="E124" s="175">
        <f t="shared" si="0"/>
        <v>425000</v>
      </c>
      <c r="F124" s="176">
        <v>41581</v>
      </c>
      <c r="G124" s="172"/>
      <c r="H124" s="172"/>
      <c r="I124" s="172"/>
    </row>
    <row r="125" spans="2:9">
      <c r="B125" s="174" t="s">
        <v>476</v>
      </c>
      <c r="C125" s="174">
        <v>16</v>
      </c>
      <c r="D125" s="175">
        <v>27500</v>
      </c>
      <c r="E125" s="175">
        <f t="shared" si="0"/>
        <v>440000</v>
      </c>
      <c r="F125" s="176">
        <v>41581</v>
      </c>
      <c r="G125" s="172"/>
      <c r="H125" s="172"/>
      <c r="I125" s="172"/>
    </row>
    <row r="126" spans="2:9">
      <c r="B126" s="174" t="s">
        <v>476</v>
      </c>
      <c r="C126" s="174">
        <v>8</v>
      </c>
      <c r="D126" s="175">
        <v>55000</v>
      </c>
      <c r="E126" s="175">
        <f t="shared" si="0"/>
        <v>440000</v>
      </c>
      <c r="F126" s="176">
        <v>41581</v>
      </c>
      <c r="G126" s="172"/>
      <c r="H126" s="172"/>
      <c r="I126" s="172"/>
    </row>
    <row r="127" spans="2:9">
      <c r="B127" s="174" t="s">
        <v>472</v>
      </c>
      <c r="C127" s="174">
        <v>6</v>
      </c>
      <c r="D127" s="175">
        <v>34500</v>
      </c>
      <c r="E127" s="175">
        <f t="shared" si="0"/>
        <v>207000</v>
      </c>
      <c r="F127" s="176">
        <v>41581</v>
      </c>
      <c r="G127" s="172"/>
      <c r="H127" s="172"/>
      <c r="I127" s="172"/>
    </row>
    <row r="128" spans="2:9">
      <c r="B128" s="174" t="s">
        <v>475</v>
      </c>
      <c r="C128" s="174">
        <v>4</v>
      </c>
      <c r="D128" s="175">
        <v>45000</v>
      </c>
      <c r="E128" s="175">
        <f t="shared" si="0"/>
        <v>180000</v>
      </c>
      <c r="F128" s="176">
        <v>41581</v>
      </c>
      <c r="G128" s="172"/>
      <c r="H128" s="172"/>
      <c r="I128" s="172"/>
    </row>
    <row r="129" spans="2:9">
      <c r="B129" s="174" t="s">
        <v>475</v>
      </c>
      <c r="C129" s="174">
        <v>5</v>
      </c>
      <c r="D129" s="175">
        <v>35000</v>
      </c>
      <c r="E129" s="175">
        <f t="shared" si="0"/>
        <v>175000</v>
      </c>
      <c r="F129" s="176">
        <v>41581</v>
      </c>
      <c r="G129" s="172"/>
      <c r="H129" s="172"/>
      <c r="I129" s="172"/>
    </row>
    <row r="130" spans="2:9">
      <c r="B130" s="174" t="s">
        <v>475</v>
      </c>
      <c r="C130" s="174">
        <v>9</v>
      </c>
      <c r="D130" s="175">
        <v>75000</v>
      </c>
      <c r="E130" s="175">
        <f t="shared" si="0"/>
        <v>675000</v>
      </c>
      <c r="F130" s="176">
        <v>41581</v>
      </c>
      <c r="G130" s="172"/>
      <c r="H130" s="172"/>
      <c r="I130" s="172"/>
    </row>
  </sheetData>
  <dataConsolidate leftLabels="1" topLabels="1">
    <dataRefs count="1">
      <dataRef ref="B105:F130" sheet="데이터통합"/>
    </dataRefs>
  </dataConsolidate>
  <mergeCells count="19">
    <mergeCell ref="Q16:S16"/>
    <mergeCell ref="B34:E34"/>
    <mergeCell ref="G34:J34"/>
    <mergeCell ref="B47:E47"/>
    <mergeCell ref="B60:D60"/>
    <mergeCell ref="F60:H60"/>
    <mergeCell ref="J60:K60"/>
    <mergeCell ref="H103:I103"/>
    <mergeCell ref="B63:B65"/>
    <mergeCell ref="F63:F65"/>
    <mergeCell ref="B66:B69"/>
    <mergeCell ref="F66:F68"/>
    <mergeCell ref="F69:F71"/>
    <mergeCell ref="B70:B71"/>
    <mergeCell ref="B72:B76"/>
    <mergeCell ref="F72:F74"/>
    <mergeCell ref="B84:D84"/>
    <mergeCell ref="F84:G84"/>
    <mergeCell ref="B103:F103"/>
  </mergeCells>
  <phoneticPr fontId="2" type="noConversion"/>
  <pageMargins left="0.25" right="0.25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9</vt:i4>
      </vt:variant>
    </vt:vector>
  </HeadingPairs>
  <TitlesOfParts>
    <vt:vector size="16" baseType="lpstr">
      <vt:lpstr>강의계획</vt:lpstr>
      <vt:lpstr>수업내용</vt:lpstr>
      <vt:lpstr>데이터베이스함수</vt:lpstr>
      <vt:lpstr>고급필터</vt:lpstr>
      <vt:lpstr>고급필터1</vt:lpstr>
      <vt:lpstr>고급필터2</vt:lpstr>
      <vt:lpstr>데이터통합</vt:lpstr>
      <vt:lpstr>고급필터!Criteria</vt:lpstr>
      <vt:lpstr>고급필터1!Criteria</vt:lpstr>
      <vt:lpstr>고급필터2!Criteria</vt:lpstr>
      <vt:lpstr>고급필터!Extract</vt:lpstr>
      <vt:lpstr>고급필터1!Extract</vt:lpstr>
      <vt:lpstr>고급필터2!Extract</vt:lpstr>
      <vt:lpstr>고급필터!Print_Area</vt:lpstr>
      <vt:lpstr>데이터베이스함수!Print_Area</vt:lpstr>
      <vt:lpstr>데이터통합!Print_Area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혜숙</dc:creator>
  <cp:lastModifiedBy>kim</cp:lastModifiedBy>
  <dcterms:created xsi:type="dcterms:W3CDTF">2020-11-05T10:49:48Z</dcterms:created>
  <dcterms:modified xsi:type="dcterms:W3CDTF">2020-11-11T12:46:49Z</dcterms:modified>
</cp:coreProperties>
</file>