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xr:revisionPtr revIDLastSave="0" documentId="8_{B5A5D60F-93BC-4237-8E65-173C17493E12}" xr6:coauthVersionLast="45" xr6:coauthVersionMax="45" xr10:uidLastSave="{00000000-0000-0000-0000-000000000000}"/>
  <bookViews>
    <workbookView xWindow="-108" yWindow="-108" windowWidth="23256" windowHeight="12576" activeTab="8" xr2:uid="{C7CA982F-38FB-40CA-BA0F-FC9A3FD7094B}"/>
  </bookViews>
  <sheets>
    <sheet name="5주 수업" sheetId="1" r:id="rId1"/>
    <sheet name="1수식의 작성" sheetId="2" r:id="rId2"/>
    <sheet name="2자동합계" sheetId="3" r:id="rId3"/>
    <sheet name="실습1" sheetId="4" r:id="rId4"/>
    <sheet name="3셀참조" sheetId="5" r:id="rId5"/>
    <sheet name="실습2" sheetId="6" r:id="rId6"/>
    <sheet name="4이름정의" sheetId="7" r:id="rId7"/>
    <sheet name="수학삼각함수" sheetId="8" r:id="rId8"/>
    <sheet name="기본함수" sheetId="9" r:id="rId9"/>
  </sheets>
  <definedNames>
    <definedName name="할인금액">'4이름정의'!$E$15</definedName>
    <definedName name="환율">실습2!$K$3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9" l="1"/>
  <c r="H60" i="9"/>
  <c r="H59" i="9"/>
  <c r="D61" i="9"/>
  <c r="D60" i="9"/>
  <c r="D59" i="9"/>
  <c r="J53" i="9"/>
  <c r="J52" i="9"/>
  <c r="J46" i="9"/>
  <c r="J45" i="9"/>
  <c r="J44" i="9"/>
  <c r="J43" i="9"/>
  <c r="I33" i="9"/>
  <c r="I29" i="9"/>
  <c r="I30" i="9"/>
  <c r="I28" i="9"/>
  <c r="H13" i="9"/>
  <c r="H14" i="9"/>
  <c r="H15" i="9"/>
  <c r="H16" i="9"/>
  <c r="H17" i="9"/>
  <c r="H18" i="9"/>
  <c r="H12" i="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4" i="6"/>
  <c r="E19" i="7"/>
  <c r="E20" i="7"/>
  <c r="E21" i="7"/>
  <c r="E22" i="7"/>
  <c r="E18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F4" i="6"/>
  <c r="G4" i="6"/>
  <c r="H4" i="6"/>
  <c r="I4" i="6"/>
  <c r="E4" i="6"/>
  <c r="D28" i="5"/>
  <c r="E27" i="5"/>
  <c r="F27" i="5"/>
  <c r="G27" i="5"/>
  <c r="D27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K6" i="4"/>
  <c r="K5" i="4"/>
  <c r="K4" i="4"/>
  <c r="K3" i="4"/>
  <c r="K2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G4" i="4"/>
  <c r="F4" i="4"/>
  <c r="I63" i="2"/>
  <c r="I64" i="2"/>
  <c r="I65" i="2"/>
  <c r="I66" i="2"/>
  <c r="I67" i="2"/>
  <c r="I68" i="2"/>
  <c r="H63" i="2"/>
  <c r="H64" i="2"/>
  <c r="H65" i="2"/>
  <c r="H66" i="2"/>
  <c r="H67" i="2"/>
  <c r="H68" i="2"/>
  <c r="H62" i="2"/>
  <c r="I62" i="2" s="1"/>
  <c r="I46" i="2"/>
  <c r="G35" i="2"/>
  <c r="L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2" authorId="0" shapeId="0" xr:uid="{55D149AB-44B3-4F45-BA5D-AFA93FF07E03}">
      <text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이상인가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<sst xmlns="http://schemas.openxmlformats.org/spreadsheetml/2006/main" count="358" uniqueCount="253">
  <si>
    <t>모스마스터 5주</t>
    <phoneticPr fontId="5" type="noConversion"/>
  </si>
  <si>
    <t>수업내용</t>
  </si>
  <si>
    <t>01 수식 입력하기</t>
  </si>
  <si>
    <t xml:space="preserve">02 자동 합계 도구로 수식 입력하기 </t>
  </si>
  <si>
    <t>03 셀 참조 이해하기</t>
  </si>
  <si>
    <t xml:space="preserve">04 이름 정의하기 </t>
  </si>
  <si>
    <t>학습목표</t>
  </si>
  <si>
    <t>수식을 입력하는 기본 형식과 연산자의 종류를 설명할 수 있다.</t>
  </si>
  <si>
    <t>자동 합계 도구로 수식을 입력할 수 있다.</t>
  </si>
  <si>
    <t>상대 참조와 절대 참조의 개념을 이해하고 활용할 수 있다.</t>
  </si>
  <si>
    <t xml:space="preserve">셀 이름을 정의하고 사용할 수 있다. </t>
  </si>
  <si>
    <t>1. 수식 입력하기</t>
  </si>
  <si>
    <t>1) 수식의 작성</t>
    <phoneticPr fontId="5" type="noConversion"/>
  </si>
  <si>
    <r>
      <t xml:space="preserve">▷ 수식이란 워크시트에 입력된 데이터를 계산하기 위한 계산식으로 </t>
    </r>
    <r>
      <rPr>
        <b/>
        <sz val="12"/>
        <color rgb="FFFF0000"/>
        <rFont val="나눔고딕"/>
        <family val="3"/>
        <charset val="129"/>
      </rPr>
      <t xml:space="preserve">숫자, 연산자, 함수 </t>
    </r>
    <r>
      <rPr>
        <sz val="11"/>
        <color theme="1"/>
        <rFont val="나눔고딕"/>
        <family val="3"/>
        <charset val="129"/>
      </rPr>
      <t>등으로 구성</t>
    </r>
    <phoneticPr fontId="5" type="noConversion"/>
  </si>
  <si>
    <r>
      <t xml:space="preserve">▷ 수식은 반드시 </t>
    </r>
    <r>
      <rPr>
        <b/>
        <sz val="16"/>
        <color rgb="FFFF0000"/>
        <rFont val="나눔고딕"/>
        <family val="3"/>
        <charset val="129"/>
      </rPr>
      <t>=, +, -</t>
    </r>
    <r>
      <rPr>
        <sz val="16"/>
        <color theme="1"/>
        <rFont val="나눔고딕"/>
        <family val="3"/>
        <charset val="129"/>
      </rPr>
      <t xml:space="preserve"> </t>
    </r>
    <r>
      <rPr>
        <sz val="11"/>
        <color theme="1"/>
        <rFont val="나눔고딕"/>
        <family val="3"/>
        <charset val="129"/>
      </rPr>
      <t>기호로 시작</t>
    </r>
    <phoneticPr fontId="5" type="noConversion"/>
  </si>
  <si>
    <r>
      <t xml:space="preserve">▷ </t>
    </r>
    <r>
      <rPr>
        <b/>
        <sz val="12"/>
        <color rgb="FFFF0000"/>
        <rFont val="나눔고딕"/>
        <family val="3"/>
        <charset val="129"/>
      </rPr>
      <t>문자열</t>
    </r>
    <r>
      <rPr>
        <sz val="11"/>
        <color theme="1"/>
        <rFont val="나눔고딕"/>
        <family val="3"/>
        <charset val="129"/>
      </rPr>
      <t xml:space="preserve">이 수식에 사용될 때는 </t>
    </r>
    <r>
      <rPr>
        <b/>
        <sz val="14"/>
        <color rgb="FFFF0000"/>
        <rFont val="나눔고딕"/>
        <family val="3"/>
        <charset val="129"/>
      </rPr>
      <t>큰따옴표(" ")</t>
    </r>
    <r>
      <rPr>
        <sz val="11"/>
        <color theme="1"/>
        <rFont val="나눔고딕"/>
        <family val="3"/>
        <charset val="129"/>
      </rPr>
      <t>로 묶어 주어야 한다</t>
    </r>
    <phoneticPr fontId="5" type="noConversion"/>
  </si>
  <si>
    <t>▷ 수식은 같은 워크시트의 다른 셀이나 통합문서의 다른 시트에 있는 셀 등을 참조하여 계산할 수 있음</t>
    <phoneticPr fontId="5" type="noConversion"/>
  </si>
  <si>
    <r>
      <t>▷</t>
    </r>
    <r>
      <rPr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나눔고딕"/>
        <family val="3"/>
        <charset val="129"/>
      </rPr>
      <t>Ctrl + ~</t>
    </r>
    <r>
      <rPr>
        <sz val="11"/>
        <color theme="1"/>
        <rFont val="나눔고딕"/>
        <family val="3"/>
        <charset val="129"/>
      </rPr>
      <t xml:space="preserve"> :  입력된 수식을 표시</t>
    </r>
    <phoneticPr fontId="5" type="noConversion"/>
  </si>
  <si>
    <t>2) 수식의 기본 형식</t>
    <phoneticPr fontId="5" type="noConversion"/>
  </si>
  <si>
    <t>① 등호(=) : 수식을 선언하는 표시다.</t>
  </si>
  <si>
    <t>② 함수 이름 : 엑셀에서 제공하는 계산식이 약속되어 있는 함수 이름이다.</t>
  </si>
  <si>
    <t>③ 괄호 : 인수를 묶어주는 역할을 한다. 콜론(:)이나 콤마(,)로 결합된 영역을 묶어준다.</t>
  </si>
  <si>
    <t xml:space="preserve">④ 인수 : 함수식에서 사용할 자료로, 문자열, 참이나 거짓과 같은 논리값, 셀 범위, 배열, 수식,   </t>
  </si>
  <si>
    <t xml:space="preserve">               #N/A와 같은 오류값, 함수 등이 올 수 있다. </t>
    <phoneticPr fontId="5" type="noConversion"/>
  </si>
  <si>
    <r>
      <t xml:space="preserve">           </t>
    </r>
    <r>
      <rPr>
        <b/>
        <sz val="12"/>
        <color rgb="FFFF0000"/>
        <rFont val="나눔고딕"/>
        <family val="3"/>
        <charset val="129"/>
      </rPr>
      <t>인수</t>
    </r>
    <r>
      <rPr>
        <sz val="12"/>
        <color rgb="FF203864"/>
        <rFont val="나눔고딕"/>
        <family val="3"/>
        <charset val="129"/>
      </rPr>
      <t xml:space="preserve">는 </t>
    </r>
    <r>
      <rPr>
        <b/>
        <u/>
        <sz val="12"/>
        <color rgb="FFFF0000"/>
        <rFont val="나눔고딕"/>
        <family val="3"/>
        <charset val="129"/>
      </rPr>
      <t>상수, 수식  또는 다른 함수</t>
    </r>
    <r>
      <rPr>
        <u/>
        <sz val="12"/>
        <color rgb="FFFF0000"/>
        <rFont val="나눔고딕"/>
        <family val="3"/>
        <charset val="129"/>
      </rPr>
      <t xml:space="preserve">가 </t>
    </r>
    <r>
      <rPr>
        <sz val="12"/>
        <color rgb="FF000000"/>
        <rFont val="나눔고딕"/>
        <family val="3"/>
        <charset val="129"/>
      </rPr>
      <t>될 수도 있다.</t>
    </r>
    <phoneticPr fontId="5" type="noConversion"/>
  </si>
  <si>
    <r>
      <t xml:space="preserve">               하나의 계산식에 여러 개의 인수를 사용하는 경우에는 </t>
    </r>
    <r>
      <rPr>
        <u/>
        <sz val="12"/>
        <color rgb="FF262626"/>
        <rFont val="나눔고딕"/>
        <family val="3"/>
        <charset val="129"/>
      </rPr>
      <t>개개의 인수</t>
    </r>
    <r>
      <rPr>
        <sz val="12"/>
        <color rgb="FF262626"/>
        <rFont val="나눔고딕"/>
        <family val="3"/>
        <charset val="129"/>
      </rPr>
      <t xml:space="preserve">들을 </t>
    </r>
    <r>
      <rPr>
        <b/>
        <sz val="12"/>
        <color rgb="FFFF0000"/>
        <rFont val="나눔고딕"/>
        <family val="3"/>
        <charset val="129"/>
      </rPr>
      <t>콤마(,)</t>
    </r>
    <r>
      <rPr>
        <sz val="12"/>
        <color rgb="FF262626"/>
        <rFont val="나눔고딕"/>
        <family val="3"/>
        <charset val="129"/>
      </rPr>
      <t xml:space="preserve">로  </t>
    </r>
    <phoneticPr fontId="5" type="noConversion"/>
  </si>
  <si>
    <r>
      <t xml:space="preserve">              구분하고, </t>
    </r>
    <r>
      <rPr>
        <u/>
        <sz val="12"/>
        <color rgb="FF262626"/>
        <rFont val="나눔고딕"/>
        <family val="3"/>
        <charset val="129"/>
      </rPr>
      <t xml:space="preserve">연속된 인수 </t>
    </r>
    <r>
      <rPr>
        <sz val="12"/>
        <color rgb="FF262626"/>
        <rFont val="나눔고딕"/>
        <family val="3"/>
        <charset val="129"/>
      </rPr>
      <t xml:space="preserve">범위를 지정할 때는 </t>
    </r>
    <r>
      <rPr>
        <b/>
        <sz val="12"/>
        <color rgb="FFFF0000"/>
        <rFont val="나눔고딕"/>
        <family val="3"/>
        <charset val="129"/>
      </rPr>
      <t>콜론(:)</t>
    </r>
    <r>
      <rPr>
        <sz val="12"/>
        <color rgb="FF262626"/>
        <rFont val="나눔고딕"/>
        <family val="3"/>
        <charset val="129"/>
      </rPr>
      <t xml:space="preserve">을 사용한다. </t>
    </r>
    <phoneticPr fontId="5" type="noConversion"/>
  </si>
  <si>
    <t>3) 연산자</t>
    <phoneticPr fontId="5" type="noConversion"/>
  </si>
  <si>
    <r>
      <t xml:space="preserve">  ▶ 산술연산자 : </t>
    </r>
    <r>
      <rPr>
        <b/>
        <sz val="14"/>
        <color theme="1"/>
        <rFont val="나눔고딕"/>
        <family val="3"/>
        <charset val="129"/>
      </rPr>
      <t xml:space="preserve"> +, -, *, /, ^</t>
    </r>
    <phoneticPr fontId="5" type="noConversion"/>
  </si>
  <si>
    <t xml:space="preserve">  ▶ 비교연산자 : 두값의 크기를 비교하여 참(true) 또는 거짓(false)과 같은 논리값으로 표현</t>
    <phoneticPr fontId="5" type="noConversion"/>
  </si>
  <si>
    <t>&gt; , &gt;=, &lt;, &lt;=, =, &lt;&gt;</t>
  </si>
  <si>
    <t>= 20&gt;=5 -&gt; TRUE 결과 반환</t>
    <phoneticPr fontId="5" type="noConversion"/>
  </si>
  <si>
    <t>비교연산자</t>
    <phoneticPr fontId="5" type="noConversion"/>
  </si>
  <si>
    <t>&gt;=</t>
    <phoneticPr fontId="5" type="noConversion"/>
  </si>
  <si>
    <t>크거나 같다, 이상</t>
    <phoneticPr fontId="5" type="noConversion"/>
  </si>
  <si>
    <t>&lt;=</t>
    <phoneticPr fontId="5" type="noConversion"/>
  </si>
  <si>
    <t>작거나 같다, 이하</t>
    <phoneticPr fontId="5" type="noConversion"/>
  </si>
  <si>
    <t>&gt;</t>
    <phoneticPr fontId="5" type="noConversion"/>
  </si>
  <si>
    <t>크다, 초과</t>
    <phoneticPr fontId="5" type="noConversion"/>
  </si>
  <si>
    <t>&lt;</t>
    <phoneticPr fontId="5" type="noConversion"/>
  </si>
  <si>
    <t>작다, 미만</t>
    <phoneticPr fontId="5" type="noConversion"/>
  </si>
  <si>
    <t>=</t>
    <phoneticPr fontId="5" type="noConversion"/>
  </si>
  <si>
    <t>같다</t>
    <phoneticPr fontId="5" type="noConversion"/>
  </si>
  <si>
    <t>&lt;&gt;</t>
    <phoneticPr fontId="5" type="noConversion"/>
  </si>
  <si>
    <t>다르다</t>
    <phoneticPr fontId="5" type="noConversion"/>
  </si>
  <si>
    <t xml:space="preserve">  ▶ 텍스트 연산자 : 여러 문자를 연결하여 하나의 텍스트로 만들때 사용 </t>
    <phoneticPr fontId="5" type="noConversion"/>
  </si>
  <si>
    <t>&amp;</t>
  </si>
  <si>
    <r>
      <t xml:space="preserve">="서울" </t>
    </r>
    <r>
      <rPr>
        <b/>
        <sz val="14"/>
        <color theme="1"/>
        <rFont val="나눔고딕"/>
        <family val="3"/>
        <charset val="129"/>
      </rPr>
      <t>&amp;</t>
    </r>
    <r>
      <rPr>
        <sz val="12"/>
        <color theme="1"/>
        <rFont val="나눔고딕"/>
        <family val="3"/>
        <charset val="129"/>
      </rPr>
      <t xml:space="preserve"> "특별시"</t>
    </r>
    <phoneticPr fontId="5" type="noConversion"/>
  </si>
  <si>
    <t>-&gt; 서울특별시</t>
    <phoneticPr fontId="5" type="noConversion"/>
  </si>
  <si>
    <r>
      <t xml:space="preserve">  ▶ 참조연산자 : 콜론(</t>
    </r>
    <r>
      <rPr>
        <b/>
        <sz val="16"/>
        <color theme="1"/>
        <rFont val="나눔고딕"/>
        <family val="3"/>
        <charset val="129"/>
      </rPr>
      <t>:</t>
    </r>
    <r>
      <rPr>
        <sz val="12"/>
        <color theme="1"/>
        <rFont val="나눔고딕"/>
        <family val="3"/>
        <charset val="129"/>
      </rPr>
      <t>), 쉼표(</t>
    </r>
    <r>
      <rPr>
        <b/>
        <sz val="16"/>
        <color theme="1"/>
        <rFont val="나눔고딕"/>
        <family val="3"/>
        <charset val="129"/>
      </rPr>
      <t>,</t>
    </r>
    <r>
      <rPr>
        <sz val="12"/>
        <color theme="1"/>
        <rFont val="나눔고딕"/>
        <family val="3"/>
        <charset val="129"/>
      </rPr>
      <t>), 공백(  )</t>
    </r>
    <phoneticPr fontId="5" type="noConversion"/>
  </si>
  <si>
    <t>콜론(:) : 연속적인 셀 범위의 지정(a1:a5)-&gt; a1셀에서 a5셀까지</t>
    <phoneticPr fontId="5" type="noConversion"/>
  </si>
  <si>
    <t>쉼표(,) : 비연속적인 셀 범위 지정(a1,a5)-&gt; a1셀과 a5셀</t>
    <phoneticPr fontId="5" type="noConversion"/>
  </si>
  <si>
    <t>공백( ) : 두 개의 참조 영역에서 공통인 셀을 참조 영역으로 지정</t>
    <phoneticPr fontId="5" type="noConversion"/>
  </si>
  <si>
    <t>a1:a5 a3:a8 -&gt; a3셀에서 a5셀까지</t>
    <phoneticPr fontId="5" type="noConversion"/>
  </si>
  <si>
    <t xml:space="preserve">  ▶ 연산자 우선순위 : </t>
    <phoneticPr fontId="5" type="noConversion"/>
  </si>
  <si>
    <t xml:space="preserve">   우선 순위가 같은 연산자는 왼쪽에 있는 연산자를 먼저 계산</t>
    <phoneticPr fontId="5" type="noConversion"/>
  </si>
  <si>
    <t xml:space="preserve">   우선 순위를 바꾸려면 괄호( )를 쓴다</t>
    <phoneticPr fontId="5" type="noConversion"/>
  </si>
  <si>
    <t xml:space="preserve">   참조 연산자 &gt; 산술 연산자 &gt; 텍스트 연산자&gt; 비교 연산자</t>
    <phoneticPr fontId="5" type="noConversion"/>
  </si>
  <si>
    <t>4) 수식의 사용</t>
    <phoneticPr fontId="5" type="noConversion"/>
  </si>
  <si>
    <t>수험자</t>
  </si>
  <si>
    <t>필기</t>
  </si>
  <si>
    <t>실기</t>
  </si>
  <si>
    <t>태도</t>
  </si>
  <si>
    <t>면접</t>
  </si>
  <si>
    <t>합계</t>
  </si>
  <si>
    <t>평균</t>
    <phoneticPr fontId="5" type="noConversion"/>
  </si>
  <si>
    <t>김하얀</t>
  </si>
  <si>
    <t>박소리</t>
  </si>
  <si>
    <t>한민국</t>
  </si>
  <si>
    <t>임나라</t>
  </si>
  <si>
    <t>우수도</t>
  </si>
  <si>
    <t>주전설</t>
  </si>
  <si>
    <t>강철진</t>
  </si>
  <si>
    <t xml:space="preserve">2. 자동 합계 도구로 수식 입력하기 </t>
  </si>
  <si>
    <t xml:space="preserve">▶ 자동 합계 도구 </t>
    <phoneticPr fontId="5" type="noConversion"/>
  </si>
  <si>
    <t>엑셀에서 자주 사용하는 합계나 평균 등의 계산 기능을 메뉴로 모아놓고</t>
    <phoneticPr fontId="5" type="noConversion"/>
  </si>
  <si>
    <t xml:space="preserve">       마우스로 선택하면 바로 실행되도록 하는 기능</t>
    <phoneticPr fontId="5" type="noConversion"/>
  </si>
  <si>
    <t xml:space="preserve">       홈 -&gt; 편집 -&gt; 자동합계</t>
    <phoneticPr fontId="5" type="noConversion"/>
  </si>
  <si>
    <t>▶자동 합계 도구의 종류</t>
    <phoneticPr fontId="5" type="noConversion"/>
  </si>
  <si>
    <t>합계, 평균, 숫자 개수, 최대값, 최소값을 계산하는 함수로 구성</t>
  </si>
  <si>
    <t>상품별 판매 실적</t>
    <phoneticPr fontId="5" type="noConversion"/>
  </si>
  <si>
    <t>상품코드</t>
    <phoneticPr fontId="5" type="noConversion"/>
  </si>
  <si>
    <t>상품명</t>
    <phoneticPr fontId="5" type="noConversion"/>
  </si>
  <si>
    <t>목표량</t>
    <phoneticPr fontId="5" type="noConversion"/>
  </si>
  <si>
    <t>분기별 판매량</t>
    <phoneticPr fontId="5" type="noConversion"/>
  </si>
  <si>
    <t>합계</t>
    <phoneticPr fontId="5" type="noConversion"/>
  </si>
  <si>
    <t>목표
달성</t>
    <phoneticPr fontId="5" type="noConversion"/>
  </si>
  <si>
    <t>총 판매량</t>
    <phoneticPr fontId="5" type="noConversion"/>
  </si>
  <si>
    <t>상반기</t>
    <phoneticPr fontId="5" type="noConversion"/>
  </si>
  <si>
    <t>하반기</t>
    <phoneticPr fontId="5" type="noConversion"/>
  </si>
  <si>
    <t>평균 판매량</t>
    <phoneticPr fontId="5" type="noConversion"/>
  </si>
  <si>
    <t>D-30</t>
    <phoneticPr fontId="5" type="noConversion"/>
  </si>
  <si>
    <t>가죽패드</t>
    <phoneticPr fontId="5" type="noConversion"/>
  </si>
  <si>
    <t>상품 개수</t>
    <phoneticPr fontId="5" type="noConversion"/>
  </si>
  <si>
    <t>D-50</t>
    <phoneticPr fontId="5" type="noConversion"/>
  </si>
  <si>
    <t>양방향패드</t>
    <phoneticPr fontId="5" type="noConversion"/>
  </si>
  <si>
    <t>최고 판매량</t>
    <phoneticPr fontId="5" type="noConversion"/>
  </si>
  <si>
    <t>D-60</t>
  </si>
  <si>
    <t>슬림패드</t>
  </si>
  <si>
    <t>최저 판매량</t>
    <phoneticPr fontId="5" type="noConversion"/>
  </si>
  <si>
    <t>D-65</t>
  </si>
  <si>
    <t>데스크패드</t>
  </si>
  <si>
    <t>D-68</t>
  </si>
  <si>
    <t>서류보관패드</t>
  </si>
  <si>
    <t>S-20</t>
    <phoneticPr fontId="5" type="noConversion"/>
  </si>
  <si>
    <t>원형펜홀더</t>
    <phoneticPr fontId="5" type="noConversion"/>
  </si>
  <si>
    <t>S-25</t>
    <phoneticPr fontId="5" type="noConversion"/>
  </si>
  <si>
    <t>펜홀더</t>
    <phoneticPr fontId="5" type="noConversion"/>
  </si>
  <si>
    <t>S-30</t>
    <phoneticPr fontId="5" type="noConversion"/>
  </si>
  <si>
    <t>슬림홀더</t>
    <phoneticPr fontId="5" type="noConversion"/>
  </si>
  <si>
    <t>S-40</t>
    <phoneticPr fontId="5" type="noConversion"/>
  </si>
  <si>
    <t>스타일홀더</t>
    <phoneticPr fontId="5" type="noConversion"/>
  </si>
  <si>
    <t>S-60</t>
    <phoneticPr fontId="5" type="noConversion"/>
  </si>
  <si>
    <t>3단펜홀더</t>
    <phoneticPr fontId="5" type="noConversion"/>
  </si>
  <si>
    <t>S-65</t>
    <phoneticPr fontId="5" type="noConversion"/>
  </si>
  <si>
    <t>메모홀더</t>
    <phoneticPr fontId="5" type="noConversion"/>
  </si>
  <si>
    <t>S-70</t>
    <phoneticPr fontId="5" type="noConversion"/>
  </si>
  <si>
    <t>핸드폰홀더</t>
    <phoneticPr fontId="5" type="noConversion"/>
  </si>
  <si>
    <t>T-20</t>
  </si>
  <si>
    <t>다용도함</t>
  </si>
  <si>
    <t>T-40</t>
  </si>
  <si>
    <t>다기능 트레이</t>
  </si>
  <si>
    <t>T-45</t>
  </si>
  <si>
    <t>서류정리함</t>
  </si>
  <si>
    <t>T-50</t>
    <phoneticPr fontId="5" type="noConversion"/>
  </si>
  <si>
    <t>3단서류정리함</t>
    <phoneticPr fontId="5" type="noConversion"/>
  </si>
  <si>
    <t>T-55</t>
    <phoneticPr fontId="5" type="noConversion"/>
  </si>
  <si>
    <t>1단서류정리함</t>
    <phoneticPr fontId="5" type="noConversion"/>
  </si>
  <si>
    <t>T-60</t>
    <phoneticPr fontId="5" type="noConversion"/>
  </si>
  <si>
    <t>프리미엄서랍</t>
    <phoneticPr fontId="5" type="noConversion"/>
  </si>
  <si>
    <t>3.셀 참조</t>
    <phoneticPr fontId="5" type="noConversion"/>
  </si>
  <si>
    <t>셀 주소를 수식에 사용하여 값을 가져오는 것</t>
  </si>
  <si>
    <t>참조를 통해 셀 값이 입력되거나 변경될 때 실시간으로 계산할 수 있음.</t>
  </si>
  <si>
    <t>엑셀에서는 셀에 입력된 값을 직접 사용하는 것보다 셀 주소를 사용하여 수식</t>
  </si>
  <si>
    <t>을 작성하는 것이 일반적</t>
    <phoneticPr fontId="5" type="noConversion"/>
  </si>
  <si>
    <r>
      <rPr>
        <b/>
        <sz val="11"/>
        <color rgb="FFFF0000"/>
        <rFont val="맑은 고딕"/>
        <family val="3"/>
        <charset val="129"/>
        <scheme val="minor"/>
      </rPr>
      <t>[F4]</t>
    </r>
    <r>
      <rPr>
        <sz val="11"/>
        <color theme="1"/>
        <rFont val="맑은 고딕"/>
        <family val="2"/>
        <charset val="129"/>
        <scheme val="minor"/>
      </rPr>
      <t xml:space="preserve"> 키를 사용하여 참조 유형 변경</t>
    </r>
    <phoneticPr fontId="5" type="noConversion"/>
  </si>
  <si>
    <r>
      <rPr>
        <b/>
        <sz val="12"/>
        <color theme="1"/>
        <rFont val="맑은 고딕"/>
        <family val="3"/>
        <charset val="129"/>
      </rPr>
      <t>▶</t>
    </r>
    <r>
      <rPr>
        <b/>
        <sz val="12"/>
        <color theme="1"/>
        <rFont val="나눔고딕"/>
        <family val="3"/>
        <charset val="129"/>
      </rPr>
      <t xml:space="preserve">상대 참조 </t>
    </r>
    <phoneticPr fontId="5" type="noConversion"/>
  </si>
  <si>
    <t>엑셀에서 수식을 복사할 때 기본으로 사용하는 참조 방식</t>
  </si>
  <si>
    <t xml:space="preserve">원래 식에서 참조하는 셀 주소가 수식이 복사된 위치에 따라 자동으로 변경되는 것 </t>
  </si>
  <si>
    <t>자동 채우기로 수식을 복사할 때는 채우기 핸들을 드래그하는 방향에 따라 수식의 형태가 변경됨.</t>
  </si>
  <si>
    <t xml:space="preserve">▶절대 참조 </t>
    <phoneticPr fontId="5" type="noConversion"/>
  </si>
  <si>
    <t>식을 복사할 때 셀 주소가 바뀌지 않도록 참조하는 방식</t>
  </si>
  <si>
    <r>
      <t xml:space="preserve">참조하는 셀 주소에 </t>
    </r>
    <r>
      <rPr>
        <b/>
        <sz val="12"/>
        <color rgb="FFFF0000"/>
        <rFont val="나눔고딕"/>
        <family val="3"/>
        <charset val="129"/>
      </rPr>
      <t xml:space="preserve">달러($) </t>
    </r>
    <r>
      <rPr>
        <sz val="12"/>
        <color theme="1"/>
        <rFont val="나눔고딕"/>
        <family val="3"/>
        <charset val="129"/>
      </rPr>
      <t>기호를 붙여($M$3) 수식을 복사할 때 변경되지 않는 부분임을 표시</t>
    </r>
    <phoneticPr fontId="5" type="noConversion"/>
  </si>
  <si>
    <t xml:space="preserve"> </t>
    <phoneticPr fontId="5" type="noConversion"/>
  </si>
  <si>
    <t xml:space="preserve">▶혼합 참조 </t>
    <phoneticPr fontId="5" type="noConversion"/>
  </si>
  <si>
    <t>주소의 행 번호나 열 번호에 $ 기호를 붙여 고정시키는 방법</t>
  </si>
  <si>
    <t xml:space="preserve">  예) 식에서 셀주소가 $M2인 경우에는 수식이 열 방향으로 복사될 때 열 번호</t>
    <phoneticPr fontId="5" type="noConversion"/>
  </si>
  <si>
    <t xml:space="preserve">       (M)가 바뀌지 않고 M$2인 경우에는 행방향으로 복사할 때 행 번호(2)가 바뀌지 않음.</t>
    <phoneticPr fontId="5" type="noConversion"/>
  </si>
  <si>
    <t>상품별 할인 가격표</t>
    <phoneticPr fontId="5" type="noConversion"/>
  </si>
  <si>
    <t>정가</t>
    <phoneticPr fontId="5" type="noConversion"/>
  </si>
  <si>
    <t>할인율</t>
    <phoneticPr fontId="5" type="noConversion"/>
  </si>
  <si>
    <t>환율(원/달러)</t>
    <phoneticPr fontId="5" type="noConversion"/>
  </si>
  <si>
    <t>달러</t>
    <phoneticPr fontId="5" type="noConversion"/>
  </si>
  <si>
    <t>원</t>
    <phoneticPr fontId="5" type="noConversion"/>
  </si>
  <si>
    <t>=정가*(1-할인율)</t>
    <phoneticPr fontId="5" type="noConversion"/>
  </si>
  <si>
    <t>=정가(원)/환율(원/달러)</t>
    <phoneticPr fontId="5" type="noConversion"/>
  </si>
  <si>
    <t xml:space="preserve">4. 이름 정의하기 </t>
  </si>
  <si>
    <t xml:space="preserve">셀 이름 </t>
  </si>
  <si>
    <t xml:space="preserve">셀에 이름을 정의하고 수식에 사용하면 절대 참조처럼 수식을 복사할 때 변경되지 않음. </t>
  </si>
  <si>
    <t>의미를 쉽게 파악할 수 있는 이름을 사용하면 셀 주소를 사용할 때보다 수식을 이해하기 쉬워짐.</t>
  </si>
  <si>
    <r>
      <rPr>
        <b/>
        <sz val="12"/>
        <color theme="1"/>
        <rFont val="맑은 고딕"/>
        <family val="3"/>
        <charset val="129"/>
      </rPr>
      <t xml:space="preserve">▶ </t>
    </r>
    <r>
      <rPr>
        <b/>
        <sz val="12"/>
        <color theme="1"/>
        <rFont val="나눔고딕"/>
        <family val="3"/>
        <charset val="129"/>
      </rPr>
      <t>이름 정의 방법</t>
    </r>
    <phoneticPr fontId="5" type="noConversion"/>
  </si>
  <si>
    <t xml:space="preserve">     셀을 선택하고 [수식] 탭-[정의된 이름] 그룹-[이름 정의] 목록에서 [이름 정의]를 선택</t>
    <phoneticPr fontId="5" type="noConversion"/>
  </si>
  <si>
    <t xml:space="preserve">     [새 이름] 대화상자에서 [이름]을 환율로 변경하고 [범위]를 [통합 문서]로 선택한 후 [확인]을 누름.</t>
    <phoneticPr fontId="5" type="noConversion"/>
  </si>
  <si>
    <t>대리점별 판매 현황</t>
  </si>
  <si>
    <t>할인금액</t>
  </si>
  <si>
    <t>금액= 수량*단가-할인금액</t>
  </si>
  <si>
    <t>팀명</t>
  </si>
  <si>
    <t>수량</t>
  </si>
  <si>
    <t>단가</t>
  </si>
  <si>
    <t>금액</t>
  </si>
  <si>
    <t>강남점</t>
  </si>
  <si>
    <t>원주점</t>
  </si>
  <si>
    <t>강릉점</t>
  </si>
  <si>
    <t>충주점</t>
  </si>
  <si>
    <t>부산점</t>
  </si>
  <si>
    <r>
      <rPr>
        <sz val="20"/>
        <color rgb="FF000000"/>
        <rFont val="맑은 고딕"/>
        <family val="3"/>
        <charset val="129"/>
      </rPr>
      <t>▶</t>
    </r>
    <r>
      <rPr>
        <b/>
        <sz val="20"/>
        <color rgb="FF000000"/>
        <rFont val="나눔고딕"/>
        <family val="3"/>
        <charset val="129"/>
      </rPr>
      <t>함수의 종류</t>
    </r>
    <phoneticPr fontId="5" type="noConversion"/>
  </si>
  <si>
    <t xml:space="preserve">수학/삼각 및 통계 함수 </t>
  </si>
  <si>
    <t>함수명과 인수</t>
    <phoneticPr fontId="5" type="noConversion"/>
  </si>
  <si>
    <t>기능</t>
    <phoneticPr fontId="5" type="noConversion"/>
  </si>
  <si>
    <r>
      <t>SUMIF(</t>
    </r>
    <r>
      <rPr>
        <b/>
        <sz val="10"/>
        <color rgb="FFFF0000"/>
        <rFont val="나눔고딕"/>
        <family val="3"/>
        <charset val="129"/>
      </rPr>
      <t>조건 검색 범위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0070C0"/>
        <rFont val="나눔고딕"/>
        <family val="3"/>
        <charset val="129"/>
      </rPr>
      <t>조건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00B050"/>
        <rFont val="나눔고딕"/>
        <family val="3"/>
        <charset val="129"/>
      </rPr>
      <t>합계 계산 범위</t>
    </r>
    <r>
      <rPr>
        <b/>
        <sz val="10"/>
        <color theme="1"/>
        <rFont val="나눔고딕"/>
        <family val="3"/>
        <charset val="129"/>
      </rPr>
      <t>)</t>
    </r>
    <phoneticPr fontId="5" type="noConversion"/>
  </si>
  <si>
    <t>조건을 비교하여 만족하는 인수의 합계를 구한다</t>
    <phoneticPr fontId="5" type="noConversion"/>
  </si>
  <si>
    <r>
      <t>SUMIFS(</t>
    </r>
    <r>
      <rPr>
        <b/>
        <sz val="10"/>
        <color rgb="FF00B050"/>
        <rFont val="나눔고딕"/>
        <family val="3"/>
        <charset val="129"/>
      </rPr>
      <t>합계 계산 범위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FF0000"/>
        <rFont val="나눔고딕"/>
        <family val="3"/>
        <charset val="129"/>
      </rPr>
      <t>조건 검색 범위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0070C0"/>
        <rFont val="나눔고딕"/>
        <family val="3"/>
        <charset val="129"/>
      </rPr>
      <t>조건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FF0000"/>
        <rFont val="나눔고딕"/>
        <family val="3"/>
        <charset val="129"/>
      </rPr>
      <t>조건 검색 범위</t>
    </r>
    <r>
      <rPr>
        <b/>
        <sz val="10"/>
        <color theme="1"/>
        <rFont val="나눔고딕"/>
        <family val="3"/>
        <charset val="129"/>
      </rPr>
      <t xml:space="preserve">, </t>
    </r>
    <r>
      <rPr>
        <b/>
        <sz val="10"/>
        <color rgb="FF0070C0"/>
        <rFont val="나눔고딕"/>
        <family val="3"/>
        <charset val="129"/>
      </rPr>
      <t>조건</t>
    </r>
    <r>
      <rPr>
        <b/>
        <sz val="10"/>
        <color theme="1"/>
        <rFont val="나눔고딕"/>
        <family val="3"/>
        <charset val="129"/>
      </rPr>
      <t>, …)</t>
    </r>
    <phoneticPr fontId="5" type="noConversion"/>
  </si>
  <si>
    <t>여러 개의 조건을 만족하는 인수의 합계를 구한다.</t>
    <phoneticPr fontId="5" type="noConversion"/>
  </si>
  <si>
    <t>가능</t>
    <phoneticPr fontId="5" type="noConversion"/>
  </si>
  <si>
    <t>ABS(인수)</t>
    <phoneticPr fontId="5" type="noConversion"/>
  </si>
  <si>
    <t>인수에 대한 절대값</t>
    <phoneticPr fontId="5" type="noConversion"/>
  </si>
  <si>
    <t>INT(인수)</t>
    <phoneticPr fontId="5" type="noConversion"/>
  </si>
  <si>
    <t>인수보다 크지 않은 정수값</t>
    <phoneticPr fontId="5" type="noConversion"/>
  </si>
  <si>
    <t>MOD(인수1, 인수2)</t>
    <phoneticPr fontId="5" type="noConversion"/>
  </si>
  <si>
    <t>인수1을 인수2로 나눈 나머지 값</t>
    <phoneticPr fontId="5" type="noConversion"/>
  </si>
  <si>
    <t>TRUNC( 인수, 소수 자릿수)</t>
    <phoneticPr fontId="5" type="noConversion"/>
  </si>
  <si>
    <t>인수를 지정한 소수 자릿수 만큼만 취한다</t>
    <phoneticPr fontId="5" type="noConversion"/>
  </si>
  <si>
    <t>기본 함수</t>
    <phoneticPr fontId="5" type="noConversion"/>
  </si>
  <si>
    <t>학번</t>
    <phoneticPr fontId="5" type="noConversion"/>
  </si>
  <si>
    <t>이름</t>
    <phoneticPr fontId="5" type="noConversion"/>
  </si>
  <si>
    <t>수학/삼각함수</t>
    <phoneticPr fontId="5" type="noConversion"/>
  </si>
  <si>
    <t>형식</t>
    <phoneticPr fontId="5" type="noConversion"/>
  </si>
  <si>
    <t>설명</t>
    <phoneticPr fontId="5" type="noConversion"/>
  </si>
  <si>
    <t>SUM(인수1, 인수2,……)</t>
    <phoneticPr fontId="5" type="noConversion"/>
  </si>
  <si>
    <t>인수들의 합계를 구한다</t>
    <phoneticPr fontId="5" type="noConversion"/>
  </si>
  <si>
    <t>예제1</t>
    <phoneticPr fontId="5" type="noConversion"/>
  </si>
  <si>
    <t>실무활용시험 성적표</t>
    <phoneticPr fontId="44" type="noConversion"/>
  </si>
  <si>
    <t>번호</t>
  </si>
  <si>
    <t>★★</t>
    <phoneticPr fontId="46" type="noConversion"/>
  </si>
  <si>
    <r>
      <t>SUMIF(</t>
    </r>
    <r>
      <rPr>
        <b/>
        <sz val="11"/>
        <color rgb="FFFF0000"/>
        <rFont val="나눔고딕"/>
        <family val="3"/>
        <charset val="129"/>
      </rPr>
      <t>조건 검색 범위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0070C0"/>
        <rFont val="나눔고딕"/>
        <family val="3"/>
        <charset val="129"/>
      </rPr>
      <t>조건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00B050"/>
        <rFont val="나눔고딕"/>
        <family val="3"/>
        <charset val="129"/>
      </rPr>
      <t>합계 계산 범위</t>
    </r>
    <r>
      <rPr>
        <b/>
        <sz val="11"/>
        <color theme="1"/>
        <rFont val="나눔고딕"/>
        <family val="3"/>
        <charset val="129"/>
      </rPr>
      <t>)</t>
    </r>
    <phoneticPr fontId="5" type="noConversion"/>
  </si>
  <si>
    <t>조건을 만족하는 인수의 합계를 구한다</t>
    <phoneticPr fontId="5" type="noConversion"/>
  </si>
  <si>
    <r>
      <t>SUMIFS(</t>
    </r>
    <r>
      <rPr>
        <b/>
        <sz val="11"/>
        <color rgb="FF00B050"/>
        <rFont val="나눔고딕"/>
        <family val="3"/>
        <charset val="129"/>
      </rPr>
      <t>합계 계산 범위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FF0000"/>
        <rFont val="나눔고딕"/>
        <family val="3"/>
        <charset val="129"/>
      </rPr>
      <t>조건 범위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0070C0"/>
        <rFont val="나눔고딕"/>
        <family val="3"/>
        <charset val="129"/>
      </rPr>
      <t>조건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FF0000"/>
        <rFont val="나눔고딕"/>
        <family val="3"/>
        <charset val="129"/>
      </rPr>
      <t>조건 범위</t>
    </r>
    <r>
      <rPr>
        <b/>
        <sz val="11"/>
        <color theme="1"/>
        <rFont val="나눔고딕"/>
        <family val="3"/>
        <charset val="129"/>
      </rPr>
      <t xml:space="preserve">, </t>
    </r>
    <r>
      <rPr>
        <b/>
        <sz val="11"/>
        <color rgb="FF0070C0"/>
        <rFont val="나눔고딕"/>
        <family val="3"/>
        <charset val="129"/>
      </rPr>
      <t>조건</t>
    </r>
    <r>
      <rPr>
        <b/>
        <sz val="11"/>
        <color theme="1"/>
        <rFont val="나눔고딕"/>
        <family val="3"/>
        <charset val="129"/>
      </rPr>
      <t>, …)</t>
    </r>
    <phoneticPr fontId="5" type="noConversion"/>
  </si>
  <si>
    <t>영업실적 분석</t>
    <phoneticPr fontId="44" type="noConversion"/>
  </si>
  <si>
    <t>성명</t>
    <phoneticPr fontId="44" type="noConversion"/>
  </si>
  <si>
    <t>지점</t>
    <phoneticPr fontId="44" type="noConversion"/>
  </si>
  <si>
    <t>영업실적</t>
    <phoneticPr fontId="44" type="noConversion"/>
  </si>
  <si>
    <t>성별</t>
    <phoneticPr fontId="5" type="noConversion"/>
  </si>
  <si>
    <t>인천 영업실적 합계</t>
    <phoneticPr fontId="44" type="noConversion"/>
  </si>
  <si>
    <t>서울</t>
    <phoneticPr fontId="44" type="noConversion"/>
  </si>
  <si>
    <t>여</t>
    <phoneticPr fontId="5" type="noConversion"/>
  </si>
  <si>
    <t>서울 영업실적 합계</t>
    <phoneticPr fontId="5" type="noConversion"/>
  </si>
  <si>
    <t>부산</t>
    <phoneticPr fontId="44" type="noConversion"/>
  </si>
  <si>
    <t>부산 영업실적 합계</t>
    <phoneticPr fontId="5" type="noConversion"/>
  </si>
  <si>
    <t>인천</t>
    <phoneticPr fontId="44" type="noConversion"/>
  </si>
  <si>
    <t>남</t>
    <phoneticPr fontId="5" type="noConversion"/>
  </si>
  <si>
    <t>성별</t>
    <phoneticPr fontId="50" type="noConversion"/>
  </si>
  <si>
    <t>지점</t>
    <phoneticPr fontId="50" type="noConversion"/>
  </si>
  <si>
    <t>영업실적 합계</t>
    <phoneticPr fontId="50" type="noConversion"/>
  </si>
  <si>
    <t>여자</t>
    <phoneticPr fontId="50" type="noConversion"/>
  </si>
  <si>
    <t>서울</t>
    <phoneticPr fontId="50" type="noConversion"/>
  </si>
  <si>
    <t>홍길순</t>
    <phoneticPr fontId="44" type="noConversion"/>
  </si>
  <si>
    <t>이기자</t>
    <phoneticPr fontId="44" type="noConversion"/>
  </si>
  <si>
    <t>김태봉</t>
    <phoneticPr fontId="44" type="noConversion"/>
  </si>
  <si>
    <t>사용</t>
    <phoneticPr fontId="5" type="noConversion"/>
  </si>
  <si>
    <t>결과</t>
    <phoneticPr fontId="5" type="noConversion"/>
  </si>
  <si>
    <t>=ABS(-3)</t>
    <phoneticPr fontId="5" type="noConversion"/>
  </si>
  <si>
    <t>=INT(123.45)</t>
    <phoneticPr fontId="5" type="noConversion"/>
  </si>
  <si>
    <t>★★★</t>
    <phoneticPr fontId="46" type="noConversion"/>
  </si>
  <si>
    <t>=MOD(10, 3)</t>
    <phoneticPr fontId="5" type="noConversion"/>
  </si>
  <si>
    <t>=TRUNC(123.45, 1)</t>
    <phoneticPr fontId="5" type="noConversion"/>
  </si>
  <si>
    <t>1,  2  3  4  .  5  6  7  8</t>
    <phoneticPr fontId="46" type="noConversion"/>
  </si>
  <si>
    <t>★</t>
    <phoneticPr fontId="46" type="noConversion"/>
  </si>
  <si>
    <r>
      <t xml:space="preserve">-4 -3 -2 -1  </t>
    </r>
    <r>
      <rPr>
        <b/>
        <sz val="15"/>
        <color theme="1"/>
        <rFont val="나눔고딕"/>
        <family val="3"/>
        <charset val="129"/>
      </rPr>
      <t>0</t>
    </r>
    <r>
      <rPr>
        <b/>
        <sz val="15"/>
        <color rgb="FFFF0000"/>
        <rFont val="나눔고딕"/>
        <family val="3"/>
        <charset val="129"/>
      </rPr>
      <t xml:space="preserve"> </t>
    </r>
    <r>
      <rPr>
        <b/>
        <sz val="15"/>
        <color rgb="FF0070C0"/>
        <rFont val="나눔고딕"/>
        <family val="3"/>
        <charset val="129"/>
      </rPr>
      <t xml:space="preserve"> 1  2  3  4</t>
    </r>
    <phoneticPr fontId="46" type="noConversion"/>
  </si>
  <si>
    <r>
      <t xml:space="preserve">자릿수가 </t>
    </r>
    <r>
      <rPr>
        <b/>
        <sz val="12"/>
        <color rgb="FF0070C0"/>
        <rFont val="나눔고딕"/>
        <family val="3"/>
        <charset val="129"/>
      </rPr>
      <t>양수</t>
    </r>
    <r>
      <rPr>
        <sz val="12"/>
        <color theme="1"/>
        <rFont val="나눔고딕"/>
        <family val="3"/>
        <charset val="129"/>
      </rPr>
      <t xml:space="preserve"> : 소수점 </t>
    </r>
    <r>
      <rPr>
        <sz val="12"/>
        <rFont val="나눔고딕"/>
        <family val="3"/>
        <charset val="129"/>
      </rPr>
      <t>오른쪽에서</t>
    </r>
    <r>
      <rPr>
        <sz val="12"/>
        <color rgb="FF0070C0"/>
        <rFont val="나눔고딕"/>
        <family val="3"/>
        <charset val="129"/>
      </rPr>
      <t xml:space="preserve"> </t>
    </r>
    <r>
      <rPr>
        <b/>
        <u/>
        <sz val="12"/>
        <color rgb="FF0070C0"/>
        <rFont val="나눔고딕"/>
        <family val="3"/>
        <charset val="129"/>
      </rPr>
      <t>지정한 자릿수로 표시</t>
    </r>
    <phoneticPr fontId="46" type="noConversion"/>
  </si>
  <si>
    <t>자릿수가 0 : 가장 가까운 정수로 표시</t>
    <phoneticPr fontId="46" type="noConversion"/>
  </si>
  <si>
    <r>
      <t xml:space="preserve">자릿수가 </t>
    </r>
    <r>
      <rPr>
        <b/>
        <sz val="12"/>
        <color indexed="10"/>
        <rFont val="나눔고딕"/>
        <family val="3"/>
        <charset val="129"/>
      </rPr>
      <t>음수</t>
    </r>
    <r>
      <rPr>
        <sz val="12"/>
        <color theme="1"/>
        <rFont val="나눔고딕"/>
        <family val="3"/>
        <charset val="129"/>
      </rPr>
      <t xml:space="preserve"> : 소수점 왼쪽에서 </t>
    </r>
    <r>
      <rPr>
        <b/>
        <u/>
        <sz val="12"/>
        <color indexed="10"/>
        <rFont val="나눔고딕"/>
        <family val="3"/>
        <charset val="129"/>
      </rPr>
      <t>지정한 자릿수에서 계산</t>
    </r>
    <r>
      <rPr>
        <sz val="12"/>
        <color theme="1"/>
        <rFont val="나눔고딕"/>
        <family val="3"/>
        <charset val="129"/>
      </rPr>
      <t>이 이뤄진다.</t>
    </r>
    <phoneticPr fontId="46" type="noConversion"/>
  </si>
  <si>
    <t>수식</t>
    <phoneticPr fontId="46" type="noConversion"/>
  </si>
  <si>
    <t>결과</t>
    <phoneticPr fontId="46" type="noConversion"/>
  </si>
  <si>
    <t xml:space="preserve">=ROUND(235.125, 2) </t>
    <phoneticPr fontId="46" type="noConversion"/>
  </si>
  <si>
    <t xml:space="preserve">=ROUND(235.125, -1) </t>
    <phoneticPr fontId="46" type="noConversion"/>
  </si>
  <si>
    <t xml:space="preserve">=ROUNDUP(312.432, 2) </t>
    <phoneticPr fontId="46" type="noConversion"/>
  </si>
  <si>
    <t>=ROUNDUP(312.432, -1)</t>
    <phoneticPr fontId="46" type="noConversion"/>
  </si>
  <si>
    <t xml:space="preserve">=ROUNDDOWN(2154.567, 2) </t>
    <phoneticPr fontId="46" type="noConversion"/>
  </si>
  <si>
    <t xml:space="preserve">=ROUNDDOWN(2154.567, -2) </t>
    <phoneticPr fontId="46" type="noConversion"/>
  </si>
  <si>
    <t>05 수학/삼각 함수</t>
    <phoneticPr fontId="5" type="noConversion"/>
  </si>
  <si>
    <t>수학/삼각 함수를 사용할 수 있다.</t>
    <phoneticPr fontId="5" type="noConversion"/>
  </si>
  <si>
    <t>김응빈</t>
    <phoneticPr fontId="5" type="noConversion"/>
  </si>
  <si>
    <t>사랑해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</si>
</sst>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#,##0_ "/>
  </numFmts>
  <fonts count="6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6"/>
      <color theme="1"/>
      <name val="나눔고딕 ExtraBold"/>
      <family val="3"/>
      <charset val="129"/>
    </font>
    <font>
      <sz val="14"/>
      <color theme="1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b/>
      <sz val="22"/>
      <color rgb="FF00000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b/>
      <sz val="16"/>
      <color rgb="FFFF0000"/>
      <name val="나눔고딕"/>
      <family val="3"/>
      <charset val="129"/>
    </font>
    <font>
      <sz val="16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rgb="FF000000"/>
      <name val="나눔고딕"/>
      <family val="3"/>
      <charset val="129"/>
    </font>
    <font>
      <sz val="12"/>
      <color rgb="FF262626"/>
      <name val="나눔고딕"/>
      <family val="3"/>
      <charset val="129"/>
    </font>
    <font>
      <sz val="12"/>
      <color rgb="FF203864"/>
      <name val="나눔고딕"/>
      <family val="3"/>
      <charset val="129"/>
    </font>
    <font>
      <b/>
      <u/>
      <sz val="12"/>
      <color rgb="FFFF0000"/>
      <name val="나눔고딕"/>
      <family val="3"/>
      <charset val="129"/>
    </font>
    <font>
      <u/>
      <sz val="12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u/>
      <sz val="12"/>
      <color rgb="FF262626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나눔고딕"/>
      <family val="3"/>
      <charset val="129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rgb="FF000000"/>
      <name val="굴림"/>
      <family val="3"/>
      <charset val="129"/>
    </font>
    <font>
      <b/>
      <sz val="11"/>
      <color rgb="FFFFFFFF"/>
      <name val="맑은 고딕"/>
      <family val="3"/>
      <charset val="129"/>
    </font>
    <font>
      <sz val="20"/>
      <color rgb="FF000000"/>
      <name val="나눔고딕"/>
      <family val="3"/>
      <charset val="129"/>
    </font>
    <font>
      <sz val="20"/>
      <color rgb="FF000000"/>
      <name val="맑은 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10"/>
      <color rgb="FF0070C0"/>
      <name val="나눔고딕"/>
      <family val="3"/>
      <charset val="129"/>
    </font>
    <font>
      <b/>
      <sz val="10"/>
      <color rgb="FF00B05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2"/>
      <charset val="129"/>
    </font>
    <font>
      <sz val="14"/>
      <color rgb="FFFF0000"/>
      <name val="나눔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나눔고딕"/>
      <family val="3"/>
      <charset val="129"/>
    </font>
    <font>
      <b/>
      <sz val="11"/>
      <color rgb="FF0070C0"/>
      <name val="나눔고딕"/>
      <family val="3"/>
      <charset val="129"/>
    </font>
    <font>
      <b/>
      <sz val="11"/>
      <color rgb="FF00B050"/>
      <name val="나눔고딕"/>
      <family val="3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2"/>
      <name val="나눔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rgb="FFFF0000"/>
      <name val="나눔고딕"/>
      <family val="3"/>
      <charset val="129"/>
    </font>
    <font>
      <b/>
      <sz val="15"/>
      <color rgb="FFFF0000"/>
      <name val="나눔고딕"/>
      <family val="3"/>
      <charset val="129"/>
    </font>
    <font>
      <b/>
      <sz val="15"/>
      <color theme="1"/>
      <name val="나눔고딕"/>
      <family val="3"/>
      <charset val="129"/>
    </font>
    <font>
      <b/>
      <sz val="15"/>
      <color rgb="FF0070C0"/>
      <name val="나눔고딕"/>
      <family val="3"/>
      <charset val="129"/>
    </font>
    <font>
      <b/>
      <sz val="12"/>
      <color rgb="FF0070C0"/>
      <name val="나눔고딕"/>
      <family val="3"/>
      <charset val="129"/>
    </font>
    <font>
      <sz val="12"/>
      <color rgb="FF0070C0"/>
      <name val="나눔고딕"/>
      <family val="3"/>
      <charset val="129"/>
    </font>
    <font>
      <b/>
      <u/>
      <sz val="12"/>
      <color rgb="FF0070C0"/>
      <name val="나눔고딕"/>
      <family val="3"/>
      <charset val="129"/>
    </font>
    <font>
      <b/>
      <sz val="12"/>
      <color indexed="10"/>
      <name val="나눔고딕"/>
      <family val="3"/>
      <charset val="129"/>
    </font>
    <font>
      <b/>
      <u/>
      <sz val="12"/>
      <color indexed="10"/>
      <name val="나눔고딕"/>
      <family val="3"/>
      <charset val="129"/>
    </font>
    <font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9A19F"/>
        <bgColor indexed="64"/>
      </patternFill>
    </fill>
    <fill>
      <patternFill patternType="solid">
        <fgColor rgb="FFB8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51" fillId="0" borderId="0"/>
    <xf numFmtId="41" fontId="1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</cellStyleXfs>
  <cellXfs count="148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5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5" applyFont="1">
      <alignment vertical="center"/>
    </xf>
    <xf numFmtId="0" fontId="12" fillId="0" borderId="0" xfId="5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5" applyFont="1">
      <alignment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1" readingOrder="1"/>
    </xf>
    <xf numFmtId="0" fontId="18" fillId="0" borderId="0" xfId="5" quotePrefix="1" applyFont="1">
      <alignment vertical="center"/>
    </xf>
    <xf numFmtId="0" fontId="17" fillId="0" borderId="5" xfId="6" applyFont="1" applyBorder="1" applyAlignment="1">
      <alignment horizontal="center" vertical="center"/>
    </xf>
    <xf numFmtId="0" fontId="17" fillId="0" borderId="5" xfId="6" quotePrefix="1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/>
    </xf>
    <xf numFmtId="0" fontId="17" fillId="0" borderId="0" xfId="5" quotePrefix="1" applyFont="1">
      <alignment vertical="center"/>
    </xf>
    <xf numFmtId="0" fontId="6" fillId="0" borderId="11" xfId="7" applyFont="1" applyBorder="1" applyAlignment="1">
      <alignment horizontal="center" vertical="center"/>
    </xf>
    <xf numFmtId="0" fontId="6" fillId="0" borderId="11" xfId="5" applyFont="1" applyBorder="1">
      <alignment vertical="center"/>
    </xf>
    <xf numFmtId="0" fontId="6" fillId="0" borderId="11" xfId="7" applyFont="1" applyBorder="1" applyAlignment="1">
      <alignment horizontal="center"/>
    </xf>
    <xf numFmtId="0" fontId="6" fillId="0" borderId="11" xfId="8" applyFont="1" applyBorder="1" applyAlignment="1">
      <alignment horizontal="center" vertical="center"/>
    </xf>
    <xf numFmtId="0" fontId="12" fillId="0" borderId="0" xfId="0" applyFont="1">
      <alignment vertical="center"/>
    </xf>
    <xf numFmtId="0" fontId="17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1" fillId="0" borderId="0" xfId="0" applyFont="1">
      <alignment vertical="center"/>
    </xf>
    <xf numFmtId="0" fontId="30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4" fillId="0" borderId="0" xfId="0" applyFont="1">
      <alignment vertical="center"/>
    </xf>
    <xf numFmtId="0" fontId="26" fillId="0" borderId="0" xfId="5" applyFont="1">
      <alignment vertical="center"/>
    </xf>
    <xf numFmtId="0" fontId="18" fillId="0" borderId="0" xfId="0" applyFont="1">
      <alignment vertical="center"/>
    </xf>
    <xf numFmtId="9" fontId="0" fillId="6" borderId="11" xfId="0" applyNumberFormat="1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0" fontId="0" fillId="0" borderId="0" xfId="0" quotePrefix="1">
      <alignment vertical="center"/>
    </xf>
    <xf numFmtId="0" fontId="35" fillId="0" borderId="0" xfId="0" applyFont="1">
      <alignment vertical="center"/>
    </xf>
    <xf numFmtId="0" fontId="0" fillId="0" borderId="0" xfId="0" applyAlignment="1">
      <alignment horizontal="center" vertical="center"/>
    </xf>
    <xf numFmtId="0" fontId="36" fillId="2" borderId="0" xfId="3" applyFont="1" applyBorder="1" applyAlignment="1">
      <alignment horizontal="center" vertical="center"/>
    </xf>
    <xf numFmtId="0" fontId="1" fillId="3" borderId="0" xfId="4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" readingOrder="1"/>
    </xf>
    <xf numFmtId="0" fontId="39" fillId="0" borderId="13" xfId="9" quotePrefix="1" applyFont="1" applyBorder="1" applyAlignment="1">
      <alignment horizontal="left" vertical="center"/>
    </xf>
    <xf numFmtId="0" fontId="39" fillId="0" borderId="11" xfId="9" quotePrefix="1" applyFont="1" applyBorder="1" applyAlignment="1">
      <alignment horizontal="left" vertical="center" indent="1"/>
    </xf>
    <xf numFmtId="0" fontId="43" fillId="0" borderId="11" xfId="9" applyFont="1" applyBorder="1">
      <alignment vertical="center"/>
    </xf>
    <xf numFmtId="0" fontId="39" fillId="0" borderId="13" xfId="9" quotePrefix="1" applyFont="1" applyBorder="1">
      <alignment vertical="center"/>
    </xf>
    <xf numFmtId="0" fontId="39" fillId="0" borderId="11" xfId="9" quotePrefix="1" applyFont="1" applyBorder="1">
      <alignment vertical="center"/>
    </xf>
    <xf numFmtId="0" fontId="12" fillId="0" borderId="0" xfId="9" applyFont="1">
      <alignment vertical="center"/>
    </xf>
    <xf numFmtId="0" fontId="6" fillId="0" borderId="0" xfId="9" applyFont="1">
      <alignment vertical="center"/>
    </xf>
    <xf numFmtId="0" fontId="6" fillId="4" borderId="11" xfId="9" applyFont="1" applyFill="1" applyBorder="1">
      <alignment vertical="center"/>
    </xf>
    <xf numFmtId="0" fontId="6" fillId="0" borderId="11" xfId="9" applyFont="1" applyBorder="1">
      <alignment vertical="center"/>
    </xf>
    <xf numFmtId="0" fontId="6" fillId="0" borderId="0" xfId="11" applyFont="1">
      <alignment vertical="center"/>
    </xf>
    <xf numFmtId="0" fontId="6" fillId="0" borderId="0" xfId="10" applyFont="1">
      <alignment vertical="center"/>
    </xf>
    <xf numFmtId="0" fontId="6" fillId="0" borderId="11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/>
    </xf>
    <xf numFmtId="0" fontId="6" fillId="10" borderId="11" xfId="11" applyFont="1" applyFill="1" applyBorder="1" applyAlignment="1">
      <alignment horizontal="center" vertical="center"/>
    </xf>
    <xf numFmtId="0" fontId="45" fillId="0" borderId="0" xfId="9" applyFont="1" applyAlignment="1">
      <alignment horizontal="right" vertical="center"/>
    </xf>
    <xf numFmtId="0" fontId="11" fillId="0" borderId="12" xfId="9" quotePrefix="1" applyFont="1" applyBorder="1">
      <alignment vertical="center"/>
    </xf>
    <xf numFmtId="0" fontId="11" fillId="0" borderId="14" xfId="9" quotePrefix="1" applyFont="1" applyBorder="1">
      <alignment vertical="center"/>
    </xf>
    <xf numFmtId="0" fontId="6" fillId="0" borderId="0" xfId="9" quotePrefix="1" applyFont="1" applyAlignment="1">
      <alignment horizontal="center" vertical="center"/>
    </xf>
    <xf numFmtId="0" fontId="6" fillId="0" borderId="0" xfId="9" applyFont="1" applyAlignment="1">
      <alignment horizontal="center" vertical="center"/>
    </xf>
    <xf numFmtId="0" fontId="6" fillId="10" borderId="11" xfId="10" applyFont="1" applyFill="1" applyBorder="1">
      <alignment vertical="center"/>
    </xf>
    <xf numFmtId="0" fontId="6" fillId="0" borderId="11" xfId="9" applyFont="1" applyBorder="1" applyAlignment="1">
      <alignment horizontal="center" vertical="center"/>
    </xf>
    <xf numFmtId="0" fontId="6" fillId="10" borderId="11" xfId="9" applyFont="1" applyFill="1" applyBorder="1">
      <alignment vertical="center"/>
    </xf>
    <xf numFmtId="0" fontId="52" fillId="0" borderId="11" xfId="12" applyFont="1" applyBorder="1" applyAlignment="1">
      <alignment horizontal="center"/>
    </xf>
    <xf numFmtId="0" fontId="6" fillId="4" borderId="11" xfId="9" applyFont="1" applyFill="1" applyBorder="1" applyAlignment="1">
      <alignment horizontal="center" vertical="center"/>
    </xf>
    <xf numFmtId="0" fontId="45" fillId="0" borderId="0" xfId="9" applyFont="1">
      <alignment vertical="center"/>
    </xf>
    <xf numFmtId="0" fontId="6" fillId="0" borderId="0" xfId="14" applyFont="1">
      <alignment vertical="center"/>
    </xf>
    <xf numFmtId="0" fontId="6" fillId="0" borderId="0" xfId="15" applyFont="1" applyAlignment="1">
      <alignment horizontal="center"/>
    </xf>
    <xf numFmtId="0" fontId="6" fillId="0" borderId="0" xfId="15" applyFont="1" applyAlignment="1">
      <alignment horizontal="center" vertical="center"/>
    </xf>
    <xf numFmtId="0" fontId="6" fillId="0" borderId="0" xfId="14" applyFont="1" applyAlignment="1">
      <alignment horizontal="center" vertical="center"/>
    </xf>
    <xf numFmtId="0" fontId="55" fillId="0" borderId="0" xfId="14" applyFont="1" applyAlignment="1">
      <alignment horizontal="right" vertical="center"/>
    </xf>
    <xf numFmtId="0" fontId="6" fillId="0" borderId="0" xfId="15" applyFont="1">
      <alignment vertical="center"/>
    </xf>
    <xf numFmtId="0" fontId="17" fillId="0" borderId="0" xfId="14" applyFont="1">
      <alignment vertical="center"/>
    </xf>
    <xf numFmtId="0" fontId="6" fillId="0" borderId="11" xfId="14" applyFont="1" applyBorder="1" applyAlignment="1">
      <alignment horizontal="center" vertical="center"/>
    </xf>
    <xf numFmtId="0" fontId="6" fillId="4" borderId="11" xfId="14" applyFont="1" applyFill="1" applyBorder="1">
      <alignment vertical="center"/>
    </xf>
    <xf numFmtId="0" fontId="6" fillId="12" borderId="11" xfId="14" applyFont="1" applyFill="1" applyBorder="1">
      <alignment vertical="center"/>
    </xf>
    <xf numFmtId="0" fontId="6" fillId="13" borderId="11" xfId="14" applyFont="1" applyFill="1" applyBorder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1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9" xfId="6" applyFont="1" applyBorder="1" applyAlignment="1">
      <alignment horizontal="left" vertical="center"/>
    </xf>
    <xf numFmtId="0" fontId="6" fillId="0" borderId="10" xfId="6" applyFont="1" applyBorder="1" applyAlignment="1">
      <alignment horizontal="left" vertical="center"/>
    </xf>
    <xf numFmtId="0" fontId="17" fillId="5" borderId="2" xfId="6" applyFont="1" applyFill="1" applyBorder="1" applyAlignment="1">
      <alignment horizontal="center" vertical="center"/>
    </xf>
    <xf numFmtId="0" fontId="17" fillId="5" borderId="3" xfId="6" applyFont="1" applyFill="1" applyBorder="1" applyAlignment="1">
      <alignment horizontal="center" vertical="center"/>
    </xf>
    <xf numFmtId="0" fontId="17" fillId="5" borderId="4" xfId="6" applyFont="1" applyFill="1" applyBorder="1" applyAlignment="1">
      <alignment horizontal="center" vertical="center"/>
    </xf>
    <xf numFmtId="0" fontId="17" fillId="0" borderId="6" xfId="6" applyFont="1" applyBorder="1" applyAlignment="1">
      <alignment horizontal="left" vertical="center"/>
    </xf>
    <xf numFmtId="0" fontId="17" fillId="0" borderId="7" xfId="6" applyFont="1" applyBorder="1" applyAlignment="1">
      <alignment horizontal="left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shrinkToFit="1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43" fillId="0" borderId="13" xfId="9" applyFont="1" applyBorder="1" applyAlignment="1">
      <alignment horizontal="left" vertical="center"/>
    </xf>
    <xf numFmtId="0" fontId="43" fillId="0" borderId="11" xfId="9" applyFont="1" applyBorder="1" applyAlignment="1">
      <alignment horizontal="left" vertical="center"/>
    </xf>
    <xf numFmtId="0" fontId="6" fillId="8" borderId="13" xfId="9" applyFont="1" applyFill="1" applyBorder="1" applyAlignment="1">
      <alignment horizontal="center" vertical="center"/>
    </xf>
    <xf numFmtId="0" fontId="6" fillId="8" borderId="11" xfId="9" applyFont="1" applyFill="1" applyBorder="1" applyAlignment="1">
      <alignment horizontal="center" vertical="center"/>
    </xf>
    <xf numFmtId="0" fontId="6" fillId="8" borderId="12" xfId="9" applyFont="1" applyFill="1" applyBorder="1" applyAlignment="1">
      <alignment horizontal="center" vertical="center"/>
    </xf>
    <xf numFmtId="0" fontId="6" fillId="8" borderId="14" xfId="9" applyFont="1" applyFill="1" applyBorder="1" applyAlignment="1">
      <alignment horizontal="center" vertical="center"/>
    </xf>
    <xf numFmtId="0" fontId="6" fillId="8" borderId="15" xfId="9" applyFont="1" applyFill="1" applyBorder="1" applyAlignment="1">
      <alignment horizontal="center" vertical="center"/>
    </xf>
    <xf numFmtId="0" fontId="6" fillId="8" borderId="16" xfId="9" applyFont="1" applyFill="1" applyBorder="1" applyAlignment="1">
      <alignment horizontal="center" vertical="center"/>
    </xf>
    <xf numFmtId="0" fontId="6" fillId="9" borderId="11" xfId="9" applyFont="1" applyFill="1" applyBorder="1" applyAlignment="1">
      <alignment horizontal="center" vertical="center"/>
    </xf>
    <xf numFmtId="0" fontId="43" fillId="0" borderId="13" xfId="9" quotePrefix="1" applyFont="1" applyBorder="1" applyAlignment="1">
      <alignment horizontal="left" vertical="center"/>
    </xf>
    <xf numFmtId="0" fontId="43" fillId="0" borderId="11" xfId="9" quotePrefix="1" applyFont="1" applyBorder="1" applyAlignment="1">
      <alignment horizontal="left" vertical="center"/>
    </xf>
    <xf numFmtId="0" fontId="6" fillId="4" borderId="11" xfId="14" quotePrefix="1" applyFont="1" applyFill="1" applyBorder="1" applyAlignment="1">
      <alignment horizontal="left" vertical="center"/>
    </xf>
    <xf numFmtId="0" fontId="6" fillId="12" borderId="11" xfId="14" quotePrefix="1" applyFont="1" applyFill="1" applyBorder="1" applyAlignment="1">
      <alignment horizontal="left" vertical="center"/>
    </xf>
    <xf numFmtId="0" fontId="6" fillId="13" borderId="11" xfId="14" quotePrefix="1" applyFont="1" applyFill="1" applyBorder="1" applyAlignment="1">
      <alignment horizontal="left" vertical="center"/>
    </xf>
    <xf numFmtId="0" fontId="11" fillId="0" borderId="12" xfId="9" applyFont="1" applyBorder="1" applyAlignment="1">
      <alignment horizontal="left" vertical="center" indent="1"/>
    </xf>
    <xf numFmtId="0" fontId="11" fillId="0" borderId="14" xfId="9" applyFont="1" applyBorder="1" applyAlignment="1">
      <alignment horizontal="left" vertical="center" indent="1"/>
    </xf>
    <xf numFmtId="0" fontId="11" fillId="0" borderId="13" xfId="9" applyFont="1" applyBorder="1" applyAlignment="1">
      <alignment horizontal="left" vertical="center" indent="1"/>
    </xf>
    <xf numFmtId="0" fontId="6" fillId="0" borderId="12" xfId="9" applyFont="1" applyBorder="1" applyAlignment="1">
      <alignment horizontal="left" vertical="center" indent="1"/>
    </xf>
    <xf numFmtId="0" fontId="6" fillId="0" borderId="14" xfId="9" applyFont="1" applyBorder="1" applyAlignment="1">
      <alignment horizontal="left" vertical="center" indent="1"/>
    </xf>
    <xf numFmtId="0" fontId="6" fillId="0" borderId="12" xfId="9" quotePrefix="1" applyFont="1" applyBorder="1" applyAlignment="1">
      <alignment horizontal="left" vertical="center"/>
    </xf>
    <xf numFmtId="0" fontId="6" fillId="0" borderId="13" xfId="9" applyFont="1" applyBorder="1" applyAlignment="1">
      <alignment horizontal="left" vertical="center"/>
    </xf>
    <xf numFmtId="0" fontId="27" fillId="10" borderId="11" xfId="14" applyFont="1" applyFill="1" applyBorder="1" applyAlignment="1">
      <alignment horizontal="center" vertical="center"/>
    </xf>
    <xf numFmtId="0" fontId="56" fillId="11" borderId="11" xfId="14" quotePrefix="1" applyFont="1" applyFill="1" applyBorder="1" applyAlignment="1">
      <alignment horizontal="center" vertical="center"/>
    </xf>
    <xf numFmtId="0" fontId="6" fillId="0" borderId="11" xfId="14" applyFont="1" applyBorder="1" applyAlignment="1">
      <alignment horizontal="center" vertical="center"/>
    </xf>
    <xf numFmtId="0" fontId="6" fillId="0" borderId="11" xfId="9" applyFont="1" applyBorder="1" applyAlignment="1">
      <alignment horizontal="center" vertical="center"/>
    </xf>
    <xf numFmtId="41" fontId="52" fillId="10" borderId="11" xfId="13" applyFont="1" applyFill="1" applyBorder="1" applyAlignment="1">
      <alignment horizontal="center"/>
    </xf>
    <xf numFmtId="0" fontId="6" fillId="4" borderId="12" xfId="9" applyFont="1" applyFill="1" applyBorder="1" applyAlignment="1">
      <alignment horizontal="center" vertical="center"/>
    </xf>
    <xf numFmtId="0" fontId="6" fillId="4" borderId="14" xfId="9" applyFont="1" applyFill="1" applyBorder="1" applyAlignment="1">
      <alignment horizontal="center" vertical="center"/>
    </xf>
    <xf numFmtId="0" fontId="6" fillId="4" borderId="13" xfId="9" applyFont="1" applyFill="1" applyBorder="1" applyAlignment="1">
      <alignment horizontal="center" vertical="center"/>
    </xf>
    <xf numFmtId="0" fontId="11" fillId="0" borderId="12" xfId="9" quotePrefix="1" applyFont="1" applyBorder="1" applyAlignment="1">
      <alignment horizontal="left" vertical="center" indent="1"/>
    </xf>
    <xf numFmtId="0" fontId="11" fillId="0" borderId="14" xfId="9" quotePrefix="1" applyFont="1" applyBorder="1" applyAlignment="1">
      <alignment horizontal="left" vertical="center" indent="1"/>
    </xf>
    <xf numFmtId="0" fontId="11" fillId="0" borderId="13" xfId="9" quotePrefix="1" applyFont="1" applyBorder="1" applyAlignment="1">
      <alignment horizontal="left" vertical="center" indent="1"/>
    </xf>
    <xf numFmtId="0" fontId="6" fillId="0" borderId="11" xfId="9" applyFont="1" applyBorder="1" applyAlignment="1">
      <alignment horizontal="left" vertical="center"/>
    </xf>
    <xf numFmtId="0" fontId="17" fillId="0" borderId="0" xfId="10" applyFont="1" applyAlignment="1">
      <alignment horizontal="center" vertical="center"/>
    </xf>
    <xf numFmtId="0" fontId="6" fillId="0" borderId="12" xfId="10" applyFont="1" applyBorder="1" applyAlignment="1">
      <alignment horizontal="center"/>
    </xf>
    <xf numFmtId="0" fontId="6" fillId="0" borderId="13" xfId="10" applyFont="1" applyBorder="1" applyAlignment="1">
      <alignment horizontal="center"/>
    </xf>
    <xf numFmtId="0" fontId="6" fillId="0" borderId="12" xfId="9" applyFont="1" applyBorder="1" applyAlignment="1">
      <alignment horizontal="center" vertical="center"/>
    </xf>
    <xf numFmtId="0" fontId="6" fillId="0" borderId="13" xfId="9" applyFont="1" applyBorder="1" applyAlignment="1">
      <alignment horizontal="center" vertical="center"/>
    </xf>
    <xf numFmtId="0" fontId="11" fillId="0" borderId="12" xfId="9" quotePrefix="1" applyFont="1" applyBorder="1" applyAlignment="1">
      <alignment horizontal="center" vertical="center"/>
    </xf>
    <xf numFmtId="0" fontId="11" fillId="0" borderId="14" xfId="9" quotePrefix="1" applyFont="1" applyBorder="1" applyAlignment="1">
      <alignment horizontal="center" vertical="center"/>
    </xf>
    <xf numFmtId="0" fontId="11" fillId="0" borderId="13" xfId="9" quotePrefix="1" applyFont="1" applyBorder="1" applyAlignment="1">
      <alignment horizontal="center" vertical="center"/>
    </xf>
    <xf numFmtId="0" fontId="18" fillId="0" borderId="0" xfId="10" applyFont="1" applyAlignment="1">
      <alignment horizontal="center" vertical="center"/>
    </xf>
    <xf numFmtId="0" fontId="6" fillId="4" borderId="11" xfId="9" applyFont="1" applyFill="1" applyBorder="1" applyAlignment="1">
      <alignment horizontal="center" vertical="center"/>
    </xf>
    <xf numFmtId="0" fontId="6" fillId="10" borderId="0" xfId="5" applyFont="1" applyFill="1">
      <alignment vertical="center"/>
    </xf>
    <xf numFmtId="0" fontId="64" fillId="0" borderId="0" xfId="5" applyFont="1">
      <alignment vertical="center"/>
    </xf>
    <xf numFmtId="0" fontId="17" fillId="10" borderId="0" xfId="0" applyFont="1" applyFill="1">
      <alignment vertical="center"/>
    </xf>
    <xf numFmtId="43" fontId="0" fillId="0" borderId="11" xfId="0" applyNumberFormat="1" applyBorder="1">
      <alignment vertical="center"/>
    </xf>
    <xf numFmtId="176" fontId="35" fillId="7" borderId="0" xfId="0" applyNumberFormat="1" applyFont="1" applyFill="1" applyAlignment="1">
      <alignment horizontal="center" vertical="center"/>
    </xf>
    <xf numFmtId="0" fontId="65" fillId="0" borderId="11" xfId="9" applyFont="1" applyBorder="1">
      <alignment vertical="center"/>
    </xf>
    <xf numFmtId="0" fontId="65" fillId="0" borderId="0" xfId="14" applyFont="1">
      <alignment vertical="center"/>
    </xf>
  </cellXfs>
  <cellStyles count="16">
    <cellStyle name="40% - 강조색2" xfId="4" builtinId="35"/>
    <cellStyle name="강조색2" xfId="3" builtinId="33"/>
    <cellStyle name="쉼표 [0]" xfId="1" builtinId="6"/>
    <cellStyle name="쉼표 [0] 9 2" xfId="13" xr:uid="{C07DE03A-196D-4BE7-9B65-700AF38F22FB}"/>
    <cellStyle name="제목 1" xfId="2" builtinId="16"/>
    <cellStyle name="표준" xfId="0" builtinId="0"/>
    <cellStyle name="표준 2 2 2" xfId="12" xr:uid="{087619DD-1D88-40B7-942C-D69FD66D18EB}"/>
    <cellStyle name="표준 2 4 2" xfId="15" xr:uid="{9B9E621C-9390-454E-AA8C-8C07684D0530}"/>
    <cellStyle name="표준 2 4 3" xfId="7" xr:uid="{7D4D9C3C-FBB7-40C2-8981-ADDBD272A836}"/>
    <cellStyle name="표준 2 4 3 2" xfId="10" xr:uid="{B42DBD05-DD4F-4861-B666-13C71E5E8636}"/>
    <cellStyle name="표준 4 4" xfId="8" xr:uid="{C01C0295-DE7A-464C-9EDB-335E917B9582}"/>
    <cellStyle name="표준 4 4 2" xfId="11" xr:uid="{5D250D11-3EFE-47AA-9D35-C3C5E859498A}"/>
    <cellStyle name="표준 6" xfId="14" xr:uid="{D2FE6A35-6315-4485-9F4A-68C733CB220E}"/>
    <cellStyle name="표준 7" xfId="6" xr:uid="{8958D53C-621C-46D8-855D-591E07DD9FF8}"/>
    <cellStyle name="표준 8" xfId="5" xr:uid="{7F804486-501C-4E3C-85E5-A960EF02CD84}"/>
    <cellStyle name="표준 8 2" xfId="9" xr:uid="{A35A6E6F-59AE-457A-A504-CF05789205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12</xdr:row>
      <xdr:rowOff>57151</xdr:rowOff>
    </xdr:from>
    <xdr:to>
      <xdr:col>6</xdr:col>
      <xdr:colOff>361950</xdr:colOff>
      <xdr:row>16</xdr:row>
      <xdr:rowOff>114300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716D5A1E-677A-4A22-88C8-20788332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5295" y="2998471"/>
          <a:ext cx="3571875" cy="758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9</xdr:row>
      <xdr:rowOff>123826</xdr:rowOff>
    </xdr:from>
    <xdr:to>
      <xdr:col>4</xdr:col>
      <xdr:colOff>28575</xdr:colOff>
      <xdr:row>19</xdr:row>
      <xdr:rowOff>96448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17B8221-A243-4C22-8F9B-729AA7496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379346"/>
          <a:ext cx="1362075" cy="1725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12</xdr:row>
      <xdr:rowOff>57150</xdr:rowOff>
    </xdr:from>
    <xdr:to>
      <xdr:col>9</xdr:col>
      <xdr:colOff>626600</xdr:colOff>
      <xdr:row>21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FD215F-3F0E-4DC4-9C0E-9F31521BA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625090"/>
          <a:ext cx="6055850" cy="1849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2</xdr:row>
      <xdr:rowOff>152400</xdr:rowOff>
    </xdr:from>
    <xdr:to>
      <xdr:col>9</xdr:col>
      <xdr:colOff>9525</xdr:colOff>
      <xdr:row>16</xdr:row>
      <xdr:rowOff>19049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1C6614-79FE-4C91-BFB9-45E57841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708660"/>
          <a:ext cx="6517006" cy="2320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66676</xdr:rowOff>
    </xdr:from>
    <xdr:to>
      <xdr:col>9</xdr:col>
      <xdr:colOff>9525</xdr:colOff>
      <xdr:row>27</xdr:row>
      <xdr:rowOff>171450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D74BA92-587D-4526-AA17-E671539F7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72816"/>
          <a:ext cx="6517005" cy="1682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1906</xdr:colOff>
      <xdr:row>36</xdr:row>
      <xdr:rowOff>19051</xdr:rowOff>
    </xdr:from>
    <xdr:to>
      <xdr:col>9</xdr:col>
      <xdr:colOff>0</xdr:colOff>
      <xdr:row>55</xdr:row>
      <xdr:rowOff>161926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0F2DE0D-AF59-43CC-BA7C-E885ADF4767E}"/>
            </a:ext>
          </a:extLst>
        </xdr:cNvPr>
        <xdr:cNvGrpSpPr/>
      </xdr:nvGrpSpPr>
      <xdr:grpSpPr>
        <a:xfrm>
          <a:off x="116206" y="7188201"/>
          <a:ext cx="6500494" cy="3641725"/>
          <a:chOff x="238126" y="7029451"/>
          <a:chExt cx="6057899" cy="3581400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8572CF-9C95-4BB9-9F43-94BEA428384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19" r="23903"/>
          <a:stretch/>
        </xdr:blipFill>
        <xdr:spPr bwMode="auto">
          <a:xfrm>
            <a:off x="257175" y="8286751"/>
            <a:ext cx="6038849" cy="2324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A3E15F79-0653-476F-A5BB-A97621EDD39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9009"/>
          <a:stretch/>
        </xdr:blipFill>
        <xdr:spPr bwMode="auto">
          <a:xfrm>
            <a:off x="238126" y="7029451"/>
            <a:ext cx="6057899" cy="1257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47</xdr:row>
      <xdr:rowOff>200025</xdr:rowOff>
    </xdr:from>
    <xdr:to>
      <xdr:col>6</xdr:col>
      <xdr:colOff>1047750</xdr:colOff>
      <xdr:row>52</xdr:row>
      <xdr:rowOff>28575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2712311-9AA9-4B3A-98F3-9D14E1CF7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734"/>
        <a:stretch>
          <a:fillRect/>
        </a:stretch>
      </xdr:blipFill>
      <xdr:spPr bwMode="auto">
        <a:xfrm>
          <a:off x="367665" y="9046845"/>
          <a:ext cx="6136005" cy="1322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ABBB-6DBC-46F0-8296-1A22B9A1C16D}">
  <dimension ref="B3:E18"/>
  <sheetViews>
    <sheetView workbookViewId="0">
      <selection activeCell="L14" sqref="L14"/>
    </sheetView>
  </sheetViews>
  <sheetFormatPr defaultColWidth="9" defaultRowHeight="14.4"/>
  <cols>
    <col min="1" max="16384" width="9" style="1"/>
  </cols>
  <sheetData>
    <row r="3" spans="2:5" ht="25.8">
      <c r="B3" s="83" t="s">
        <v>0</v>
      </c>
      <c r="C3" s="83"/>
      <c r="D3" s="83"/>
      <c r="E3" s="83"/>
    </row>
    <row r="5" spans="2:5" ht="20.399999999999999">
      <c r="B5" s="84" t="s">
        <v>1</v>
      </c>
      <c r="C5" s="84"/>
    </row>
    <row r="6" spans="2:5" s="2" customFormat="1" ht="17.399999999999999">
      <c r="B6" s="2" t="s">
        <v>2</v>
      </c>
    </row>
    <row r="7" spans="2:5" s="2" customFormat="1" ht="17.399999999999999">
      <c r="B7" s="2" t="s">
        <v>3</v>
      </c>
    </row>
    <row r="8" spans="2:5" s="2" customFormat="1" ht="17.399999999999999">
      <c r="B8" s="2" t="s">
        <v>4</v>
      </c>
    </row>
    <row r="9" spans="2:5" s="2" customFormat="1" ht="17.399999999999999">
      <c r="B9" s="2" t="s">
        <v>5</v>
      </c>
    </row>
    <row r="10" spans="2:5" ht="17.399999999999999">
      <c r="B10" s="2" t="s">
        <v>249</v>
      </c>
    </row>
    <row r="12" spans="2:5" s="2" customFormat="1" ht="17.399999999999999"/>
    <row r="13" spans="2:5" s="2" customFormat="1" ht="20.399999999999999">
      <c r="B13" s="84" t="s">
        <v>6</v>
      </c>
      <c r="C13" s="84"/>
    </row>
    <row r="14" spans="2:5" s="2" customFormat="1" ht="17.399999999999999">
      <c r="B14" s="2" t="s">
        <v>7</v>
      </c>
    </row>
    <row r="15" spans="2:5" s="2" customFormat="1" ht="17.399999999999999">
      <c r="B15" s="2" t="s">
        <v>8</v>
      </c>
    </row>
    <row r="16" spans="2:5" ht="17.399999999999999">
      <c r="B16" s="2" t="s">
        <v>9</v>
      </c>
      <c r="C16" s="2"/>
    </row>
    <row r="17" spans="2:3" ht="17.399999999999999">
      <c r="B17" s="2" t="s">
        <v>10</v>
      </c>
      <c r="C17" s="2"/>
    </row>
    <row r="18" spans="2:3" ht="17.399999999999999">
      <c r="B18" s="2" t="s">
        <v>250</v>
      </c>
    </row>
  </sheetData>
  <mergeCells count="3">
    <mergeCell ref="B3:E3"/>
    <mergeCell ref="B5:C5"/>
    <mergeCell ref="B13:C1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AB61-C707-4D1C-8E0A-92CC0DC8C405}">
  <dimension ref="A2:L68"/>
  <sheetViews>
    <sheetView topLeftCell="A19" zoomScale="118" zoomScaleNormal="118" workbookViewId="0">
      <selection activeCell="F63" sqref="F63"/>
    </sheetView>
  </sheetViews>
  <sheetFormatPr defaultColWidth="9" defaultRowHeight="14.4"/>
  <cols>
    <col min="1" max="1" width="3.09765625" style="3" customWidth="1"/>
    <col min="2" max="7" width="9" style="3"/>
    <col min="8" max="8" width="15.8984375" style="3" customWidth="1"/>
    <col min="9" max="9" width="13.296875" style="3" customWidth="1"/>
    <col min="10" max="16384" width="9" style="3"/>
  </cols>
  <sheetData>
    <row r="2" spans="1:12" ht="25.8">
      <c r="B2" s="4" t="s">
        <v>11</v>
      </c>
    </row>
    <row r="3" spans="1:12" ht="16.5" customHeight="1">
      <c r="B3" s="5"/>
    </row>
    <row r="4" spans="1:12" ht="17.399999999999999">
      <c r="A4" s="6"/>
      <c r="B4" s="7" t="s">
        <v>12</v>
      </c>
    </row>
    <row r="5" spans="1:12" ht="23.25" customHeight="1">
      <c r="B5" s="3" t="s">
        <v>13</v>
      </c>
    </row>
    <row r="6" spans="1:12" ht="23.25" customHeight="1">
      <c r="B6" s="3" t="s">
        <v>14</v>
      </c>
    </row>
    <row r="7" spans="1:12" ht="23.25" customHeight="1">
      <c r="B7" s="3" t="s">
        <v>15</v>
      </c>
    </row>
    <row r="8" spans="1:12" ht="23.25" customHeight="1">
      <c r="B8" s="3" t="s">
        <v>16</v>
      </c>
    </row>
    <row r="9" spans="1:12" ht="23.25" customHeight="1">
      <c r="B9" s="3" t="s">
        <v>17</v>
      </c>
    </row>
    <row r="11" spans="1:12" ht="17.399999999999999">
      <c r="B11" s="8" t="s">
        <v>18</v>
      </c>
      <c r="L11" s="141" t="str">
        <f>'2자동합계'!B3</f>
        <v xml:space="preserve">▶ 자동 합계 도구 </v>
      </c>
    </row>
    <row r="19" spans="2:12" ht="21" customHeight="1">
      <c r="B19" s="9" t="s">
        <v>19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</row>
    <row r="20" spans="2:12" ht="21" customHeight="1">
      <c r="B20" s="9" t="s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2" ht="21" customHeight="1">
      <c r="B21" s="9" t="s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2:12" ht="21" customHeight="1">
      <c r="B22" s="9" t="s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ht="21" customHeight="1">
      <c r="B23" s="9" t="s">
        <v>23</v>
      </c>
      <c r="C23" s="12"/>
      <c r="D23" s="11"/>
      <c r="E23" s="11"/>
      <c r="F23" s="11"/>
      <c r="G23" s="11"/>
      <c r="H23" s="11"/>
      <c r="I23" s="11"/>
      <c r="J23" s="11"/>
      <c r="K23" s="11"/>
      <c r="L23" s="11"/>
    </row>
    <row r="24" spans="2:12" ht="21" customHeight="1">
      <c r="B24" s="13" t="s">
        <v>24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</row>
    <row r="25" spans="2:12" ht="21" customHeight="1">
      <c r="B25" s="9" t="s">
        <v>25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</row>
    <row r="26" spans="2:12" ht="21" customHeight="1">
      <c r="B26" s="9" t="s">
        <v>26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</row>
    <row r="29" spans="2:12" ht="17.399999999999999">
      <c r="B29" s="7" t="s">
        <v>27</v>
      </c>
    </row>
    <row r="30" spans="2:12" s="11" customFormat="1" ht="17.399999999999999">
      <c r="B30" s="11" t="s">
        <v>28</v>
      </c>
    </row>
    <row r="31" spans="2:12" s="11" customFormat="1" ht="15.6"/>
    <row r="32" spans="2:12" s="11" customFormat="1" ht="15.6">
      <c r="B32" s="11" t="s">
        <v>29</v>
      </c>
    </row>
    <row r="33" spans="2:9" s="11" customFormat="1" ht="17.399999999999999">
      <c r="C33" s="7" t="s">
        <v>30</v>
      </c>
    </row>
    <row r="34" spans="2:9" s="11" customFormat="1" ht="15.6">
      <c r="C34" s="14" t="s">
        <v>31</v>
      </c>
    </row>
    <row r="35" spans="2:9" s="11" customFormat="1" ht="16.2" thickBot="1">
      <c r="G35" s="11" t="b">
        <f>20&gt;20</f>
        <v>0</v>
      </c>
    </row>
    <row r="36" spans="2:9" s="11" customFormat="1" ht="16.2" thickTop="1">
      <c r="C36" s="87" t="s">
        <v>32</v>
      </c>
      <c r="D36" s="88"/>
      <c r="E36" s="89"/>
    </row>
    <row r="37" spans="2:9" s="11" customFormat="1" ht="15.6">
      <c r="C37" s="15" t="s">
        <v>33</v>
      </c>
      <c r="D37" s="90" t="s">
        <v>34</v>
      </c>
      <c r="E37" s="91"/>
    </row>
    <row r="38" spans="2:9" s="11" customFormat="1" ht="15.6">
      <c r="C38" s="15" t="s">
        <v>35</v>
      </c>
      <c r="D38" s="90" t="s">
        <v>36</v>
      </c>
      <c r="E38" s="91"/>
    </row>
    <row r="39" spans="2:9" s="11" customFormat="1" ht="15.6">
      <c r="C39" s="15" t="s">
        <v>37</v>
      </c>
      <c r="D39" s="90" t="s">
        <v>38</v>
      </c>
      <c r="E39" s="91"/>
    </row>
    <row r="40" spans="2:9" s="11" customFormat="1" ht="15.6">
      <c r="C40" s="15" t="s">
        <v>39</v>
      </c>
      <c r="D40" s="90" t="s">
        <v>40</v>
      </c>
      <c r="E40" s="91"/>
    </row>
    <row r="41" spans="2:9" s="11" customFormat="1" ht="15.6">
      <c r="C41" s="16" t="s">
        <v>41</v>
      </c>
      <c r="D41" s="90" t="s">
        <v>42</v>
      </c>
      <c r="E41" s="91"/>
    </row>
    <row r="42" spans="2:9" s="11" customFormat="1" ht="16.2" thickBot="1">
      <c r="C42" s="17" t="s">
        <v>43</v>
      </c>
      <c r="D42" s="85" t="s">
        <v>44</v>
      </c>
      <c r="E42" s="86"/>
    </row>
    <row r="43" spans="2:9" s="11" customFormat="1" ht="16.2" thickTop="1"/>
    <row r="44" spans="2:9" s="11" customFormat="1" ht="15.6">
      <c r="B44" s="11" t="s">
        <v>45</v>
      </c>
    </row>
    <row r="45" spans="2:9" ht="17.399999999999999">
      <c r="B45" s="11"/>
      <c r="C45" s="7" t="s">
        <v>46</v>
      </c>
      <c r="D45" s="11"/>
      <c r="E45" s="11"/>
      <c r="F45" s="11"/>
      <c r="G45" s="11"/>
      <c r="H45" s="11"/>
      <c r="I45" s="11"/>
    </row>
    <row r="46" spans="2:9" ht="17.399999999999999">
      <c r="B46" s="11"/>
      <c r="C46" s="18" t="s">
        <v>47</v>
      </c>
      <c r="D46" s="11"/>
      <c r="E46" s="18" t="s">
        <v>48</v>
      </c>
      <c r="F46" s="11"/>
      <c r="G46" s="142" t="s">
        <v>251</v>
      </c>
      <c r="H46" s="142" t="s">
        <v>252</v>
      </c>
      <c r="I46" s="11" t="str">
        <f>G46&amp;H46</f>
        <v>김응빈사랑해</v>
      </c>
    </row>
    <row r="47" spans="2:9" ht="15.6">
      <c r="B47" s="11"/>
      <c r="C47" s="18"/>
      <c r="D47" s="11"/>
      <c r="E47" s="18"/>
      <c r="F47" s="11"/>
      <c r="G47" s="11"/>
      <c r="H47" s="11"/>
      <c r="I47" s="11"/>
    </row>
    <row r="48" spans="2:9" ht="20.399999999999999">
      <c r="B48" s="11" t="s">
        <v>49</v>
      </c>
      <c r="C48" s="11"/>
      <c r="D48" s="11"/>
      <c r="E48" s="11"/>
      <c r="F48" s="11"/>
      <c r="G48" s="11"/>
      <c r="H48" s="11"/>
      <c r="I48" s="11"/>
    </row>
    <row r="49" spans="2:9" ht="15.6">
      <c r="B49" s="11"/>
      <c r="C49" s="11" t="s">
        <v>50</v>
      </c>
      <c r="D49" s="11"/>
      <c r="E49" s="11"/>
      <c r="F49" s="11"/>
      <c r="G49" s="11"/>
      <c r="H49" s="11"/>
      <c r="I49" s="11"/>
    </row>
    <row r="50" spans="2:9" ht="15.6">
      <c r="B50" s="11"/>
      <c r="C50" s="11" t="s">
        <v>51</v>
      </c>
      <c r="D50" s="11"/>
      <c r="E50" s="11"/>
      <c r="F50" s="11"/>
      <c r="G50" s="11"/>
      <c r="H50" s="11"/>
      <c r="I50" s="11"/>
    </row>
    <row r="51" spans="2:9" ht="15.6">
      <c r="B51" s="11"/>
      <c r="C51" s="11" t="s">
        <v>52</v>
      </c>
      <c r="D51" s="11"/>
      <c r="E51" s="11"/>
      <c r="F51" s="11"/>
      <c r="G51" s="11"/>
      <c r="H51" s="11"/>
      <c r="I51" s="11"/>
    </row>
    <row r="52" spans="2:9" ht="15.6">
      <c r="B52" s="11"/>
      <c r="C52" s="11" t="s">
        <v>53</v>
      </c>
      <c r="D52" s="11"/>
      <c r="E52" s="11"/>
      <c r="F52" s="11"/>
      <c r="G52" s="11"/>
      <c r="H52" s="11"/>
      <c r="I52" s="11"/>
    </row>
    <row r="53" spans="2:9" ht="15.6">
      <c r="B53" s="11"/>
      <c r="C53" s="11"/>
      <c r="D53" s="11"/>
      <c r="E53" s="11"/>
      <c r="F53" s="11"/>
      <c r="G53" s="11"/>
      <c r="H53" s="11"/>
      <c r="I53" s="11"/>
    </row>
    <row r="54" spans="2:9" ht="15.6">
      <c r="B54" s="11" t="s">
        <v>54</v>
      </c>
      <c r="C54" s="11"/>
      <c r="D54" s="11"/>
      <c r="E54" s="11"/>
      <c r="F54" s="11"/>
      <c r="G54" s="11"/>
      <c r="H54" s="11"/>
      <c r="I54" s="11"/>
    </row>
    <row r="55" spans="2:9" ht="15.6">
      <c r="B55" s="11" t="s">
        <v>55</v>
      </c>
      <c r="C55" s="11"/>
      <c r="D55" s="11"/>
      <c r="E55" s="11"/>
      <c r="F55" s="11"/>
      <c r="G55" s="11"/>
      <c r="H55" s="11"/>
      <c r="I55" s="11"/>
    </row>
    <row r="56" spans="2:9" ht="15.6">
      <c r="B56" s="11" t="s">
        <v>56</v>
      </c>
      <c r="C56" s="11"/>
      <c r="D56" s="11"/>
      <c r="E56" s="11"/>
      <c r="F56" s="11"/>
      <c r="G56" s="11"/>
      <c r="H56" s="11"/>
      <c r="I56" s="11"/>
    </row>
    <row r="57" spans="2:9" ht="15.6">
      <c r="B57" s="11" t="s">
        <v>57</v>
      </c>
      <c r="C57" s="11"/>
      <c r="D57" s="11"/>
      <c r="E57" s="11"/>
      <c r="F57" s="11"/>
      <c r="G57" s="11"/>
      <c r="H57" s="11"/>
      <c r="I57" s="11"/>
    </row>
    <row r="59" spans="2:9" ht="17.399999999999999">
      <c r="B59" s="7" t="s">
        <v>58</v>
      </c>
    </row>
    <row r="61" spans="2:9">
      <c r="C61" s="19" t="s">
        <v>59</v>
      </c>
      <c r="D61" s="19" t="s">
        <v>60</v>
      </c>
      <c r="E61" s="19" t="s">
        <v>61</v>
      </c>
      <c r="F61" s="19" t="s">
        <v>62</v>
      </c>
      <c r="G61" s="19" t="s">
        <v>63</v>
      </c>
      <c r="H61" s="19" t="s">
        <v>64</v>
      </c>
      <c r="I61" s="20" t="s">
        <v>65</v>
      </c>
    </row>
    <row r="62" spans="2:9">
      <c r="C62" s="21" t="s">
        <v>66</v>
      </c>
      <c r="D62" s="19">
        <v>85</v>
      </c>
      <c r="E62" s="19">
        <v>90</v>
      </c>
      <c r="F62" s="19">
        <v>65</v>
      </c>
      <c r="G62" s="19">
        <v>100</v>
      </c>
      <c r="H62" s="22">
        <f>$D62+$E62+$F62+$G62</f>
        <v>340</v>
      </c>
      <c r="I62" s="20">
        <f>$H62/4</f>
        <v>85</v>
      </c>
    </row>
    <row r="63" spans="2:9">
      <c r="C63" s="21" t="s">
        <v>67</v>
      </c>
      <c r="D63" s="19">
        <v>75</v>
      </c>
      <c r="E63" s="19">
        <v>75</v>
      </c>
      <c r="F63" s="19">
        <v>65</v>
      </c>
      <c r="G63" s="19">
        <v>55</v>
      </c>
      <c r="H63" s="22">
        <f t="shared" ref="H63:H68" si="0">$D63+$E63+$F63+$G63</f>
        <v>270</v>
      </c>
      <c r="I63" s="20">
        <f t="shared" ref="I63:I68" si="1">$H63/4</f>
        <v>67.5</v>
      </c>
    </row>
    <row r="64" spans="2:9">
      <c r="C64" s="21" t="s">
        <v>68</v>
      </c>
      <c r="D64" s="19">
        <v>90</v>
      </c>
      <c r="E64" s="19">
        <v>85</v>
      </c>
      <c r="F64" s="19">
        <v>75</v>
      </c>
      <c r="G64" s="19">
        <v>80</v>
      </c>
      <c r="H64" s="22">
        <f t="shared" si="0"/>
        <v>330</v>
      </c>
      <c r="I64" s="20">
        <f t="shared" si="1"/>
        <v>82.5</v>
      </c>
    </row>
    <row r="65" spans="3:9">
      <c r="C65" s="21" t="s">
        <v>69</v>
      </c>
      <c r="D65" s="19">
        <v>85</v>
      </c>
      <c r="E65" s="19">
        <v>80</v>
      </c>
      <c r="F65" s="19">
        <v>70</v>
      </c>
      <c r="G65" s="19">
        <v>65</v>
      </c>
      <c r="H65" s="22">
        <f t="shared" si="0"/>
        <v>300</v>
      </c>
      <c r="I65" s="20">
        <f t="shared" si="1"/>
        <v>75</v>
      </c>
    </row>
    <row r="66" spans="3:9">
      <c r="C66" s="21" t="s">
        <v>70</v>
      </c>
      <c r="D66" s="19">
        <v>90</v>
      </c>
      <c r="E66" s="19">
        <v>95</v>
      </c>
      <c r="F66" s="19">
        <v>90</v>
      </c>
      <c r="G66" s="19">
        <v>95</v>
      </c>
      <c r="H66" s="22">
        <f t="shared" si="0"/>
        <v>370</v>
      </c>
      <c r="I66" s="20">
        <f t="shared" si="1"/>
        <v>92.5</v>
      </c>
    </row>
    <row r="67" spans="3:9">
      <c r="C67" s="21" t="s">
        <v>71</v>
      </c>
      <c r="D67" s="19">
        <v>80</v>
      </c>
      <c r="E67" s="19">
        <v>85</v>
      </c>
      <c r="F67" s="19">
        <v>90</v>
      </c>
      <c r="G67" s="19">
        <v>85</v>
      </c>
      <c r="H67" s="22">
        <f t="shared" si="0"/>
        <v>340</v>
      </c>
      <c r="I67" s="20">
        <f t="shared" si="1"/>
        <v>85</v>
      </c>
    </row>
    <row r="68" spans="3:9">
      <c r="C68" s="21" t="s">
        <v>72</v>
      </c>
      <c r="D68" s="19">
        <v>60</v>
      </c>
      <c r="E68" s="19">
        <v>100</v>
      </c>
      <c r="F68" s="19">
        <v>80</v>
      </c>
      <c r="G68" s="19">
        <v>90</v>
      </c>
      <c r="H68" s="22">
        <f t="shared" si="0"/>
        <v>330</v>
      </c>
      <c r="I68" s="20">
        <f t="shared" si="1"/>
        <v>82.5</v>
      </c>
    </row>
  </sheetData>
  <mergeCells count="7">
    <mergeCell ref="D42:E42"/>
    <mergeCell ref="C36:E36"/>
    <mergeCell ref="D37:E37"/>
    <mergeCell ref="D38:E38"/>
    <mergeCell ref="D39:E39"/>
    <mergeCell ref="D40:E40"/>
    <mergeCell ref="D41:E41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F95B-3412-44DF-8F62-124C7B78E685}">
  <dimension ref="B1:D9"/>
  <sheetViews>
    <sheetView zoomScale="130" zoomScaleNormal="130" workbookViewId="0">
      <selection activeCell="D4" sqref="D4"/>
    </sheetView>
  </sheetViews>
  <sheetFormatPr defaultColWidth="9" defaultRowHeight="14.4"/>
  <cols>
    <col min="1" max="1" width="4" style="1" customWidth="1"/>
    <col min="2" max="16384" width="9" style="1"/>
  </cols>
  <sheetData>
    <row r="1" spans="2:4" ht="25.8">
      <c r="B1" s="4" t="s">
        <v>73</v>
      </c>
    </row>
    <row r="3" spans="2:4" ht="20.25" customHeight="1">
      <c r="B3" s="23" t="s">
        <v>74</v>
      </c>
    </row>
    <row r="4" spans="2:4" ht="20.25" customHeight="1">
      <c r="B4" s="24" t="s">
        <v>75</v>
      </c>
    </row>
    <row r="5" spans="2:4" ht="20.25" customHeight="1">
      <c r="B5" s="25" t="s">
        <v>76</v>
      </c>
    </row>
    <row r="6" spans="2:4" ht="20.25" customHeight="1">
      <c r="B6" s="26" t="s">
        <v>77</v>
      </c>
      <c r="C6" s="27"/>
      <c r="D6" s="27"/>
    </row>
    <row r="7" spans="2:4" ht="20.25" customHeight="1"/>
    <row r="8" spans="2:4" ht="20.25" customHeight="1">
      <c r="B8" s="23" t="s">
        <v>78</v>
      </c>
    </row>
    <row r="9" spans="2:4" ht="20.25" customHeight="1">
      <c r="B9" s="24" t="s">
        <v>79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045E-FC58-4AD3-81EE-E6E4C7ABF2EC}">
  <dimension ref="A1:K21"/>
  <sheetViews>
    <sheetView zoomScale="130" zoomScaleNormal="130" workbookViewId="0">
      <selection activeCell="F17" sqref="F17:F21"/>
    </sheetView>
  </sheetViews>
  <sheetFormatPr defaultRowHeight="17.399999999999999"/>
  <cols>
    <col min="1" max="1" width="7" customWidth="1"/>
    <col min="2" max="2" width="13.59765625" customWidth="1"/>
    <col min="3" max="7" width="8.3984375" customWidth="1"/>
    <col min="8" max="8" width="7.69921875" customWidth="1"/>
    <col min="9" max="9" width="1.69921875" customWidth="1"/>
    <col min="10" max="10" width="11" customWidth="1"/>
    <col min="11" max="11" width="8.8984375" customWidth="1"/>
  </cols>
  <sheetData>
    <row r="1" spans="1:11" ht="24.75" customHeight="1">
      <c r="A1" s="28" t="s">
        <v>80</v>
      </c>
      <c r="B1" s="29"/>
      <c r="C1" s="29"/>
      <c r="D1" s="29"/>
      <c r="E1" s="29"/>
      <c r="F1" s="29"/>
      <c r="G1" s="29"/>
      <c r="H1" s="29"/>
    </row>
    <row r="2" spans="1:11" ht="17.25" customHeight="1">
      <c r="A2" s="94" t="s">
        <v>81</v>
      </c>
      <c r="B2" s="93" t="s">
        <v>82</v>
      </c>
      <c r="C2" s="93" t="s">
        <v>83</v>
      </c>
      <c r="D2" s="93" t="s">
        <v>84</v>
      </c>
      <c r="E2" s="93"/>
      <c r="F2" s="93" t="s">
        <v>85</v>
      </c>
      <c r="G2" s="93" t="s">
        <v>65</v>
      </c>
      <c r="H2" s="92" t="s">
        <v>86</v>
      </c>
      <c r="J2" s="30" t="s">
        <v>87</v>
      </c>
      <c r="K2" s="31">
        <f>SUM(F4:F21)</f>
        <v>1318</v>
      </c>
    </row>
    <row r="3" spans="1:11">
      <c r="A3" s="94"/>
      <c r="B3" s="93"/>
      <c r="C3" s="93"/>
      <c r="D3" s="30" t="s">
        <v>88</v>
      </c>
      <c r="E3" s="30" t="s">
        <v>89</v>
      </c>
      <c r="F3" s="93"/>
      <c r="G3" s="93"/>
      <c r="H3" s="93"/>
      <c r="J3" s="30" t="s">
        <v>90</v>
      </c>
      <c r="K3" s="31">
        <f>AVERAGE(F4:F21)</f>
        <v>73.222222222222229</v>
      </c>
    </row>
    <row r="4" spans="1:11">
      <c r="A4" s="32" t="s">
        <v>91</v>
      </c>
      <c r="B4" s="31" t="s">
        <v>92</v>
      </c>
      <c r="C4" s="31">
        <v>50</v>
      </c>
      <c r="D4" s="31">
        <v>23</v>
      </c>
      <c r="E4" s="31">
        <v>25</v>
      </c>
      <c r="F4" s="31">
        <f>SUM($D4:$E4)</f>
        <v>48</v>
      </c>
      <c r="G4" s="31">
        <f>AVERAGE($D4:$E4)</f>
        <v>24</v>
      </c>
      <c r="H4" s="31" t="b">
        <f>$F4&gt;=$C4</f>
        <v>0</v>
      </c>
      <c r="J4" s="30" t="s">
        <v>93</v>
      </c>
      <c r="K4" s="31">
        <f>COUNT(F4:F21)</f>
        <v>18</v>
      </c>
    </row>
    <row r="5" spans="1:11">
      <c r="A5" s="32" t="s">
        <v>94</v>
      </c>
      <c r="B5" s="31" t="s">
        <v>95</v>
      </c>
      <c r="C5" s="31">
        <v>60</v>
      </c>
      <c r="D5" s="31">
        <v>17</v>
      </c>
      <c r="E5" s="31">
        <v>22</v>
      </c>
      <c r="F5" s="31">
        <f t="shared" ref="F5:F21" si="0">SUM($D5:$E5)</f>
        <v>39</v>
      </c>
      <c r="G5" s="31">
        <f t="shared" ref="G5:G21" si="1">AVERAGE($D5:$E5)</f>
        <v>19.5</v>
      </c>
      <c r="H5" s="31" t="b">
        <f t="shared" ref="H5:H21" si="2">$F5&gt;=$C5</f>
        <v>0</v>
      </c>
      <c r="J5" s="30" t="s">
        <v>96</v>
      </c>
      <c r="K5" s="31">
        <f>MAX(F4:F21)</f>
        <v>166</v>
      </c>
    </row>
    <row r="6" spans="1:11">
      <c r="A6" s="32" t="s">
        <v>97</v>
      </c>
      <c r="B6" s="31" t="s">
        <v>98</v>
      </c>
      <c r="C6" s="31">
        <v>125</v>
      </c>
      <c r="D6" s="31">
        <v>54</v>
      </c>
      <c r="E6" s="31">
        <v>48</v>
      </c>
      <c r="F6" s="31">
        <f t="shared" si="0"/>
        <v>102</v>
      </c>
      <c r="G6" s="31">
        <f t="shared" si="1"/>
        <v>51</v>
      </c>
      <c r="H6" s="31" t="b">
        <f t="shared" si="2"/>
        <v>0</v>
      </c>
      <c r="J6" s="30" t="s">
        <v>99</v>
      </c>
      <c r="K6" s="31">
        <f>MIN(F4:F21)</f>
        <v>20</v>
      </c>
    </row>
    <row r="7" spans="1:11">
      <c r="A7" s="32" t="s">
        <v>100</v>
      </c>
      <c r="B7" s="31" t="s">
        <v>101</v>
      </c>
      <c r="C7" s="31">
        <v>65</v>
      </c>
      <c r="D7" s="31">
        <v>35</v>
      </c>
      <c r="E7" s="31">
        <v>38</v>
      </c>
      <c r="F7" s="31">
        <f t="shared" si="0"/>
        <v>73</v>
      </c>
      <c r="G7" s="31">
        <f t="shared" si="1"/>
        <v>36.5</v>
      </c>
      <c r="H7" s="31" t="b">
        <f t="shared" si="2"/>
        <v>1</v>
      </c>
    </row>
    <row r="8" spans="1:11">
      <c r="A8" s="32" t="s">
        <v>102</v>
      </c>
      <c r="B8" s="31" t="s">
        <v>103</v>
      </c>
      <c r="C8" s="31">
        <v>40</v>
      </c>
      <c r="D8" s="31">
        <v>13</v>
      </c>
      <c r="E8" s="31">
        <v>19</v>
      </c>
      <c r="F8" s="31">
        <f t="shared" si="0"/>
        <v>32</v>
      </c>
      <c r="G8" s="31">
        <f t="shared" si="1"/>
        <v>16</v>
      </c>
      <c r="H8" s="31" t="b">
        <f t="shared" si="2"/>
        <v>0</v>
      </c>
    </row>
    <row r="9" spans="1:11">
      <c r="A9" s="32" t="s">
        <v>104</v>
      </c>
      <c r="B9" s="31" t="s">
        <v>105</v>
      </c>
      <c r="C9" s="31">
        <v>20</v>
      </c>
      <c r="D9" s="31">
        <v>11</v>
      </c>
      <c r="E9" s="31">
        <v>9</v>
      </c>
      <c r="F9" s="31">
        <f t="shared" si="0"/>
        <v>20</v>
      </c>
      <c r="G9" s="31">
        <f t="shared" si="1"/>
        <v>10</v>
      </c>
      <c r="H9" s="31" t="b">
        <f t="shared" si="2"/>
        <v>1</v>
      </c>
      <c r="J9" s="81" t="s">
        <v>193</v>
      </c>
      <c r="K9" s="82" t="s">
        <v>194</v>
      </c>
    </row>
    <row r="10" spans="1:11">
      <c r="A10" s="32" t="s">
        <v>106</v>
      </c>
      <c r="B10" s="31" t="s">
        <v>107</v>
      </c>
      <c r="C10" s="31">
        <v>50</v>
      </c>
      <c r="D10" s="31">
        <v>26</v>
      </c>
      <c r="E10" s="31">
        <v>30</v>
      </c>
      <c r="F10" s="31">
        <f t="shared" si="0"/>
        <v>56</v>
      </c>
      <c r="G10" s="31">
        <f t="shared" si="1"/>
        <v>28</v>
      </c>
      <c r="H10" s="31" t="b">
        <f t="shared" si="2"/>
        <v>1</v>
      </c>
      <c r="J10" s="31">
        <v>201644048</v>
      </c>
      <c r="K10" s="31" t="s">
        <v>251</v>
      </c>
    </row>
    <row r="11" spans="1:11">
      <c r="A11" s="32" t="s">
        <v>108</v>
      </c>
      <c r="B11" s="31" t="s">
        <v>109</v>
      </c>
      <c r="C11" s="31">
        <v>50</v>
      </c>
      <c r="D11" s="31">
        <v>16</v>
      </c>
      <c r="E11" s="31">
        <v>12</v>
      </c>
      <c r="F11" s="31">
        <f t="shared" si="0"/>
        <v>28</v>
      </c>
      <c r="G11" s="31">
        <f t="shared" si="1"/>
        <v>14</v>
      </c>
      <c r="H11" s="31" t="b">
        <f t="shared" si="2"/>
        <v>0</v>
      </c>
    </row>
    <row r="12" spans="1:11">
      <c r="A12" s="32" t="s">
        <v>110</v>
      </c>
      <c r="B12" s="31" t="s">
        <v>111</v>
      </c>
      <c r="C12" s="31">
        <v>30</v>
      </c>
      <c r="D12" s="31">
        <v>15</v>
      </c>
      <c r="E12" s="31">
        <v>15</v>
      </c>
      <c r="F12" s="31">
        <f t="shared" si="0"/>
        <v>30</v>
      </c>
      <c r="G12" s="31">
        <f t="shared" si="1"/>
        <v>15</v>
      </c>
      <c r="H12" s="31" t="b">
        <f t="shared" si="2"/>
        <v>1</v>
      </c>
    </row>
    <row r="13" spans="1:11">
      <c r="A13" s="32" t="s">
        <v>112</v>
      </c>
      <c r="B13" s="31" t="s">
        <v>113</v>
      </c>
      <c r="C13" s="31">
        <v>200</v>
      </c>
      <c r="D13" s="31">
        <v>81</v>
      </c>
      <c r="E13" s="31">
        <v>85</v>
      </c>
      <c r="F13" s="31">
        <f t="shared" si="0"/>
        <v>166</v>
      </c>
      <c r="G13" s="31">
        <f t="shared" si="1"/>
        <v>83</v>
      </c>
      <c r="H13" s="31" t="b">
        <f t="shared" si="2"/>
        <v>0</v>
      </c>
    </row>
    <row r="14" spans="1:11">
      <c r="A14" s="32" t="s">
        <v>114</v>
      </c>
      <c r="B14" s="31" t="s">
        <v>115</v>
      </c>
      <c r="C14" s="31">
        <v>150</v>
      </c>
      <c r="D14" s="31">
        <v>64</v>
      </c>
      <c r="E14" s="31">
        <v>50</v>
      </c>
      <c r="F14" s="31">
        <f t="shared" si="0"/>
        <v>114</v>
      </c>
      <c r="G14" s="31">
        <f t="shared" si="1"/>
        <v>57</v>
      </c>
      <c r="H14" s="31" t="b">
        <f t="shared" si="2"/>
        <v>0</v>
      </c>
    </row>
    <row r="15" spans="1:11">
      <c r="A15" s="32" t="s">
        <v>116</v>
      </c>
      <c r="B15" s="31" t="s">
        <v>117</v>
      </c>
      <c r="C15" s="31">
        <v>80</v>
      </c>
      <c r="D15" s="31">
        <v>38</v>
      </c>
      <c r="E15" s="31">
        <v>55</v>
      </c>
      <c r="F15" s="31">
        <f t="shared" si="0"/>
        <v>93</v>
      </c>
      <c r="G15" s="31">
        <f t="shared" si="1"/>
        <v>46.5</v>
      </c>
      <c r="H15" s="31" t="b">
        <f t="shared" si="2"/>
        <v>1</v>
      </c>
    </row>
    <row r="16" spans="1:11">
      <c r="A16" s="32" t="s">
        <v>118</v>
      </c>
      <c r="B16" s="31" t="s">
        <v>119</v>
      </c>
      <c r="C16" s="31">
        <v>120</v>
      </c>
      <c r="D16" s="31">
        <v>68</v>
      </c>
      <c r="E16" s="31">
        <v>79</v>
      </c>
      <c r="F16" s="31">
        <f t="shared" si="0"/>
        <v>147</v>
      </c>
      <c r="G16" s="31">
        <f t="shared" si="1"/>
        <v>73.5</v>
      </c>
      <c r="H16" s="31" t="b">
        <f t="shared" si="2"/>
        <v>1</v>
      </c>
    </row>
    <row r="17" spans="1:8">
      <c r="A17" s="32" t="s">
        <v>120</v>
      </c>
      <c r="B17" s="31" t="s">
        <v>121</v>
      </c>
      <c r="C17" s="31">
        <v>80</v>
      </c>
      <c r="D17" s="31">
        <v>28</v>
      </c>
      <c r="E17" s="31">
        <v>35</v>
      </c>
      <c r="F17" s="31">
        <f t="shared" si="0"/>
        <v>63</v>
      </c>
      <c r="G17" s="31">
        <f t="shared" si="1"/>
        <v>31.5</v>
      </c>
      <c r="H17" s="31" t="b">
        <f t="shared" si="2"/>
        <v>0</v>
      </c>
    </row>
    <row r="18" spans="1:8">
      <c r="A18" s="32" t="s">
        <v>122</v>
      </c>
      <c r="B18" s="31" t="s">
        <v>123</v>
      </c>
      <c r="C18" s="31">
        <v>150</v>
      </c>
      <c r="D18" s="31">
        <v>61</v>
      </c>
      <c r="E18" s="31">
        <v>45</v>
      </c>
      <c r="F18" s="31">
        <f t="shared" si="0"/>
        <v>106</v>
      </c>
      <c r="G18" s="31">
        <f t="shared" si="1"/>
        <v>53</v>
      </c>
      <c r="H18" s="31" t="b">
        <f t="shared" si="2"/>
        <v>0</v>
      </c>
    </row>
    <row r="19" spans="1:8">
      <c r="A19" s="32" t="s">
        <v>124</v>
      </c>
      <c r="B19" s="31" t="s">
        <v>125</v>
      </c>
      <c r="C19" s="31">
        <v>100</v>
      </c>
      <c r="D19" s="31">
        <v>38</v>
      </c>
      <c r="E19" s="31">
        <v>35</v>
      </c>
      <c r="F19" s="31">
        <f t="shared" si="0"/>
        <v>73</v>
      </c>
      <c r="G19" s="31">
        <f t="shared" si="1"/>
        <v>36.5</v>
      </c>
      <c r="H19" s="31" t="b">
        <f t="shared" si="2"/>
        <v>0</v>
      </c>
    </row>
    <row r="20" spans="1:8">
      <c r="A20" s="32" t="s">
        <v>126</v>
      </c>
      <c r="B20" s="31" t="s">
        <v>127</v>
      </c>
      <c r="C20" s="31">
        <v>100</v>
      </c>
      <c r="D20" s="31">
        <v>52</v>
      </c>
      <c r="E20" s="31">
        <v>55</v>
      </c>
      <c r="F20" s="31">
        <f t="shared" si="0"/>
        <v>107</v>
      </c>
      <c r="G20" s="31">
        <f t="shared" si="1"/>
        <v>53.5</v>
      </c>
      <c r="H20" s="31" t="b">
        <f t="shared" si="2"/>
        <v>1</v>
      </c>
    </row>
    <row r="21" spans="1:8">
      <c r="A21" s="32" t="s">
        <v>128</v>
      </c>
      <c r="B21" s="31" t="s">
        <v>129</v>
      </c>
      <c r="C21" s="31">
        <v>20</v>
      </c>
      <c r="D21" s="31">
        <v>10</v>
      </c>
      <c r="E21" s="31">
        <v>11</v>
      </c>
      <c r="F21" s="31">
        <f t="shared" si="0"/>
        <v>21</v>
      </c>
      <c r="G21" s="31">
        <f t="shared" si="1"/>
        <v>10.5</v>
      </c>
      <c r="H21" s="31" t="b">
        <f t="shared" si="2"/>
        <v>1</v>
      </c>
    </row>
  </sheetData>
  <mergeCells count="7">
    <mergeCell ref="H2:H3"/>
    <mergeCell ref="A2:A3"/>
    <mergeCell ref="B2:B3"/>
    <mergeCell ref="C2:C3"/>
    <mergeCell ref="D2:E2"/>
    <mergeCell ref="F2:F3"/>
    <mergeCell ref="G2:G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F0C0-67FF-4845-BD6D-54BAA46C614E}">
  <dimension ref="B1:G32"/>
  <sheetViews>
    <sheetView topLeftCell="A22" zoomScale="115" zoomScaleNormal="115" workbookViewId="0">
      <selection activeCell="E28" sqref="E28"/>
    </sheetView>
  </sheetViews>
  <sheetFormatPr defaultColWidth="9" defaultRowHeight="15.6"/>
  <cols>
    <col min="1" max="1" width="3.19921875" style="10" customWidth="1"/>
    <col min="2" max="16384" width="9" style="10"/>
  </cols>
  <sheetData>
    <row r="1" spans="2:2" ht="25.8">
      <c r="B1" s="33" t="s">
        <v>130</v>
      </c>
    </row>
    <row r="2" spans="2:2">
      <c r="B2" s="10" t="s">
        <v>131</v>
      </c>
    </row>
    <row r="3" spans="2:2">
      <c r="B3" s="10" t="s">
        <v>132</v>
      </c>
    </row>
    <row r="4" spans="2:2">
      <c r="B4" s="10" t="s">
        <v>133</v>
      </c>
    </row>
    <row r="5" spans="2:2">
      <c r="B5" s="10" t="s">
        <v>134</v>
      </c>
    </row>
    <row r="6" spans="2:2" ht="17.399999999999999">
      <c r="B6" s="34" t="s">
        <v>135</v>
      </c>
    </row>
    <row r="8" spans="2:2" ht="19.2">
      <c r="B8" s="35" t="s">
        <v>136</v>
      </c>
    </row>
    <row r="9" spans="2:2">
      <c r="B9" s="10" t="s">
        <v>137</v>
      </c>
    </row>
    <row r="10" spans="2:2">
      <c r="B10" s="10" t="s">
        <v>138</v>
      </c>
    </row>
    <row r="11" spans="2:2">
      <c r="B11" s="10" t="s">
        <v>139</v>
      </c>
    </row>
    <row r="24" spans="2:7">
      <c r="B24" s="35" t="s">
        <v>140</v>
      </c>
    </row>
    <row r="25" spans="2:7">
      <c r="B25" s="10" t="s">
        <v>141</v>
      </c>
    </row>
    <row r="26" spans="2:7">
      <c r="B26" s="10" t="s">
        <v>142</v>
      </c>
    </row>
    <row r="27" spans="2:7">
      <c r="B27" s="10" t="s">
        <v>143</v>
      </c>
      <c r="D27" s="143" t="str">
        <f>$B$24</f>
        <v xml:space="preserve">▶절대 참조 </v>
      </c>
      <c r="E27" s="143" t="str">
        <f t="shared" ref="E27:G27" si="0">$B$24</f>
        <v xml:space="preserve">▶절대 참조 </v>
      </c>
      <c r="F27" s="143" t="str">
        <f t="shared" si="0"/>
        <v xml:space="preserve">▶절대 참조 </v>
      </c>
      <c r="G27" s="143" t="str">
        <f t="shared" si="0"/>
        <v xml:space="preserve">▶절대 참조 </v>
      </c>
    </row>
    <row r="28" spans="2:7">
      <c r="D28" s="143" t="str">
        <f>$B$24</f>
        <v xml:space="preserve">▶절대 참조 </v>
      </c>
    </row>
    <row r="29" spans="2:7">
      <c r="B29" s="35" t="s">
        <v>144</v>
      </c>
    </row>
    <row r="30" spans="2:7">
      <c r="B30" s="10" t="s">
        <v>145</v>
      </c>
    </row>
    <row r="31" spans="2:7">
      <c r="B31" s="10" t="s">
        <v>146</v>
      </c>
    </row>
    <row r="32" spans="2:7">
      <c r="B32" s="10" t="s">
        <v>147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1C7B-C1A3-42B6-A266-AA49BD296305}">
  <dimension ref="A1:L21"/>
  <sheetViews>
    <sheetView zoomScale="120" zoomScaleNormal="120" workbookViewId="0">
      <selection activeCell="C12" sqref="C12"/>
    </sheetView>
  </sheetViews>
  <sheetFormatPr defaultRowHeight="17.399999999999999"/>
  <cols>
    <col min="1" max="1" width="7" customWidth="1"/>
    <col min="2" max="2" width="14.19921875" customWidth="1"/>
    <col min="3" max="8" width="8.5" customWidth="1"/>
    <col min="9" max="9" width="8.8984375" customWidth="1"/>
    <col min="10" max="10" width="2.5" customWidth="1"/>
    <col min="11" max="11" width="12.3984375" customWidth="1"/>
    <col min="12" max="12" width="10" customWidth="1"/>
  </cols>
  <sheetData>
    <row r="1" spans="1:12" ht="24.75" customHeight="1">
      <c r="A1" s="28" t="s">
        <v>148</v>
      </c>
      <c r="B1" s="29"/>
      <c r="C1" s="29"/>
      <c r="D1" s="29"/>
      <c r="E1" s="29"/>
      <c r="F1" s="29"/>
      <c r="G1" s="29"/>
      <c r="H1" s="29"/>
    </row>
    <row r="2" spans="1:12" ht="17.25" customHeight="1">
      <c r="A2" s="94" t="s">
        <v>81</v>
      </c>
      <c r="B2" s="93" t="s">
        <v>82</v>
      </c>
      <c r="C2" s="95" t="s">
        <v>149</v>
      </c>
      <c r="D2" s="96"/>
      <c r="E2" s="93" t="s">
        <v>150</v>
      </c>
      <c r="F2" s="93"/>
      <c r="G2" s="93"/>
      <c r="H2" s="93"/>
      <c r="I2" s="93"/>
      <c r="K2" s="30" t="s">
        <v>151</v>
      </c>
    </row>
    <row r="3" spans="1:12">
      <c r="A3" s="94"/>
      <c r="B3" s="93"/>
      <c r="C3" s="30" t="s">
        <v>152</v>
      </c>
      <c r="D3" s="30" t="s">
        <v>153</v>
      </c>
      <c r="E3" s="36">
        <v>0.1</v>
      </c>
      <c r="F3" s="36">
        <v>0.2</v>
      </c>
      <c r="G3" s="36">
        <v>0.3</v>
      </c>
      <c r="H3" s="36">
        <v>0.4</v>
      </c>
      <c r="I3" s="36">
        <v>0.5</v>
      </c>
      <c r="K3" s="31">
        <v>1200</v>
      </c>
    </row>
    <row r="4" spans="1:12">
      <c r="A4" s="32" t="s">
        <v>91</v>
      </c>
      <c r="B4" s="31" t="s">
        <v>92</v>
      </c>
      <c r="C4" s="144">
        <f>D4/환율</f>
        <v>26.666666666666668</v>
      </c>
      <c r="D4" s="37">
        <v>32000</v>
      </c>
      <c r="E4" s="37">
        <f>$D4*(1-E$3)</f>
        <v>28800</v>
      </c>
      <c r="F4" s="37">
        <f t="shared" ref="F4:I19" si="0">$D4*(1-F$3)</f>
        <v>25600</v>
      </c>
      <c r="G4" s="37">
        <f t="shared" si="0"/>
        <v>22400</v>
      </c>
      <c r="H4" s="37">
        <f t="shared" si="0"/>
        <v>19200</v>
      </c>
      <c r="I4" s="37">
        <f t="shared" si="0"/>
        <v>16000</v>
      </c>
    </row>
    <row r="5" spans="1:12">
      <c r="A5" s="32" t="s">
        <v>94</v>
      </c>
      <c r="B5" s="31" t="s">
        <v>95</v>
      </c>
      <c r="C5" s="144">
        <f>D5/환율</f>
        <v>35</v>
      </c>
      <c r="D5" s="37">
        <v>42000</v>
      </c>
      <c r="E5" s="37">
        <f t="shared" ref="E5:I21" si="1">$D5*(1-E$3)</f>
        <v>37800</v>
      </c>
      <c r="F5" s="37">
        <f t="shared" si="0"/>
        <v>33600</v>
      </c>
      <c r="G5" s="37">
        <f t="shared" si="0"/>
        <v>29399.999999999996</v>
      </c>
      <c r="H5" s="37">
        <f t="shared" si="0"/>
        <v>25200</v>
      </c>
      <c r="I5" s="37">
        <f t="shared" si="0"/>
        <v>21000</v>
      </c>
      <c r="K5" t="s">
        <v>150</v>
      </c>
    </row>
    <row r="6" spans="1:12">
      <c r="A6" s="32" t="s">
        <v>97</v>
      </c>
      <c r="B6" s="31" t="s">
        <v>98</v>
      </c>
      <c r="C6" s="144">
        <f>D6/환율</f>
        <v>23.333333333333332</v>
      </c>
      <c r="D6" s="37">
        <v>28000</v>
      </c>
      <c r="E6" s="37">
        <f t="shared" si="1"/>
        <v>25200</v>
      </c>
      <c r="F6" s="37">
        <f t="shared" si="0"/>
        <v>22400</v>
      </c>
      <c r="G6" s="37">
        <f t="shared" si="0"/>
        <v>19600</v>
      </c>
      <c r="H6" s="37">
        <f t="shared" si="0"/>
        <v>16800</v>
      </c>
      <c r="I6" s="37">
        <f t="shared" si="0"/>
        <v>14000</v>
      </c>
      <c r="K6" s="38" t="s">
        <v>154</v>
      </c>
    </row>
    <row r="7" spans="1:12">
      <c r="A7" s="32" t="s">
        <v>100</v>
      </c>
      <c r="B7" s="31" t="s">
        <v>101</v>
      </c>
      <c r="C7" s="144">
        <f>D7/환율</f>
        <v>17.5</v>
      </c>
      <c r="D7" s="37">
        <v>21000</v>
      </c>
      <c r="E7" s="37">
        <f t="shared" si="1"/>
        <v>18900</v>
      </c>
      <c r="F7" s="37">
        <f t="shared" si="0"/>
        <v>16800</v>
      </c>
      <c r="G7" s="37">
        <f t="shared" si="0"/>
        <v>14699.999999999998</v>
      </c>
      <c r="H7" s="37">
        <f t="shared" si="0"/>
        <v>12600</v>
      </c>
      <c r="I7" s="37">
        <f t="shared" si="0"/>
        <v>10500</v>
      </c>
    </row>
    <row r="8" spans="1:12">
      <c r="A8" s="32" t="s">
        <v>102</v>
      </c>
      <c r="B8" s="31" t="s">
        <v>103</v>
      </c>
      <c r="C8" s="144">
        <f>D8/환율</f>
        <v>29.166666666666668</v>
      </c>
      <c r="D8" s="37">
        <v>35000</v>
      </c>
      <c r="E8" s="37">
        <f t="shared" si="1"/>
        <v>31500</v>
      </c>
      <c r="F8" s="37">
        <f t="shared" si="0"/>
        <v>28000</v>
      </c>
      <c r="G8" s="37">
        <f t="shared" si="0"/>
        <v>24500</v>
      </c>
      <c r="H8" s="37">
        <f t="shared" si="0"/>
        <v>21000</v>
      </c>
      <c r="I8" s="37">
        <f t="shared" si="0"/>
        <v>17500</v>
      </c>
      <c r="K8" t="s">
        <v>152</v>
      </c>
    </row>
    <row r="9" spans="1:12">
      <c r="A9" s="32" t="s">
        <v>104</v>
      </c>
      <c r="B9" s="31" t="s">
        <v>105</v>
      </c>
      <c r="C9" s="144">
        <f>D9/환율</f>
        <v>20.833333333333332</v>
      </c>
      <c r="D9" s="37">
        <v>25000</v>
      </c>
      <c r="E9" s="37">
        <f t="shared" si="1"/>
        <v>22500</v>
      </c>
      <c r="F9" s="37">
        <f t="shared" si="0"/>
        <v>20000</v>
      </c>
      <c r="G9" s="37">
        <f t="shared" si="0"/>
        <v>17500</v>
      </c>
      <c r="H9" s="37">
        <f t="shared" si="0"/>
        <v>15000</v>
      </c>
      <c r="I9" s="37">
        <f t="shared" si="0"/>
        <v>12500</v>
      </c>
      <c r="K9" s="38" t="s">
        <v>155</v>
      </c>
    </row>
    <row r="10" spans="1:12">
      <c r="A10" s="32" t="s">
        <v>106</v>
      </c>
      <c r="B10" s="31" t="s">
        <v>107</v>
      </c>
      <c r="C10" s="144">
        <f>D10/환율</f>
        <v>24.166666666666668</v>
      </c>
      <c r="D10" s="37">
        <v>29000</v>
      </c>
      <c r="E10" s="37">
        <f t="shared" si="1"/>
        <v>26100</v>
      </c>
      <c r="F10" s="37">
        <f t="shared" si="0"/>
        <v>23200</v>
      </c>
      <c r="G10" s="37">
        <f t="shared" si="0"/>
        <v>20300</v>
      </c>
      <c r="H10" s="37">
        <f t="shared" si="0"/>
        <v>17400</v>
      </c>
      <c r="I10" s="37">
        <f t="shared" si="0"/>
        <v>14500</v>
      </c>
    </row>
    <row r="11" spans="1:12">
      <c r="A11" s="32" t="s">
        <v>108</v>
      </c>
      <c r="B11" s="31" t="s">
        <v>109</v>
      </c>
      <c r="C11" s="144">
        <f>D11/환율</f>
        <v>19.166666666666668</v>
      </c>
      <c r="D11" s="37">
        <v>23000</v>
      </c>
      <c r="E11" s="37">
        <f t="shared" si="1"/>
        <v>20700</v>
      </c>
      <c r="F11" s="37">
        <f t="shared" si="0"/>
        <v>18400</v>
      </c>
      <c r="G11" s="37">
        <f t="shared" si="0"/>
        <v>16099.999999999998</v>
      </c>
      <c r="H11" s="37">
        <f t="shared" si="0"/>
        <v>13800</v>
      </c>
      <c r="I11" s="37">
        <f t="shared" si="0"/>
        <v>11500</v>
      </c>
      <c r="K11" s="81" t="s">
        <v>193</v>
      </c>
      <c r="L11" s="82" t="s">
        <v>194</v>
      </c>
    </row>
    <row r="12" spans="1:12">
      <c r="A12" s="32" t="s">
        <v>110</v>
      </c>
      <c r="B12" s="31" t="s">
        <v>111</v>
      </c>
      <c r="C12" s="144">
        <f>D12/환율</f>
        <v>25.833333333333332</v>
      </c>
      <c r="D12" s="37">
        <v>31000</v>
      </c>
      <c r="E12" s="37">
        <f t="shared" si="1"/>
        <v>27900</v>
      </c>
      <c r="F12" s="37">
        <f t="shared" si="0"/>
        <v>24800</v>
      </c>
      <c r="G12" s="37">
        <f t="shared" si="0"/>
        <v>21700</v>
      </c>
      <c r="H12" s="37">
        <f t="shared" si="0"/>
        <v>18600</v>
      </c>
      <c r="I12" s="37">
        <f t="shared" si="0"/>
        <v>15500</v>
      </c>
      <c r="K12" s="31">
        <v>201644048</v>
      </c>
      <c r="L12" s="31" t="s">
        <v>251</v>
      </c>
    </row>
    <row r="13" spans="1:12">
      <c r="A13" s="32" t="s">
        <v>112</v>
      </c>
      <c r="B13" s="31" t="s">
        <v>113</v>
      </c>
      <c r="C13" s="144">
        <f>D13/환율</f>
        <v>29.166666666666668</v>
      </c>
      <c r="D13" s="37">
        <v>35000</v>
      </c>
      <c r="E13" s="37">
        <f t="shared" si="1"/>
        <v>31500</v>
      </c>
      <c r="F13" s="37">
        <f t="shared" si="0"/>
        <v>28000</v>
      </c>
      <c r="G13" s="37">
        <f t="shared" si="0"/>
        <v>24500</v>
      </c>
      <c r="H13" s="37">
        <f t="shared" si="0"/>
        <v>21000</v>
      </c>
      <c r="I13" s="37">
        <f t="shared" si="0"/>
        <v>17500</v>
      </c>
    </row>
    <row r="14" spans="1:12">
      <c r="A14" s="32" t="s">
        <v>114</v>
      </c>
      <c r="B14" s="31" t="s">
        <v>115</v>
      </c>
      <c r="C14" s="144">
        <f>D14/환율</f>
        <v>15.833333333333334</v>
      </c>
      <c r="D14" s="37">
        <v>19000</v>
      </c>
      <c r="E14" s="37">
        <f t="shared" si="1"/>
        <v>17100</v>
      </c>
      <c r="F14" s="37">
        <f t="shared" si="0"/>
        <v>15200</v>
      </c>
      <c r="G14" s="37">
        <f t="shared" si="0"/>
        <v>13300</v>
      </c>
      <c r="H14" s="37">
        <f t="shared" si="0"/>
        <v>11400</v>
      </c>
      <c r="I14" s="37">
        <f t="shared" si="0"/>
        <v>9500</v>
      </c>
    </row>
    <row r="15" spans="1:12">
      <c r="A15" s="32" t="s">
        <v>116</v>
      </c>
      <c r="B15" s="31" t="s">
        <v>117</v>
      </c>
      <c r="C15" s="144">
        <f>D15/환율</f>
        <v>18.333333333333332</v>
      </c>
      <c r="D15" s="37">
        <v>22000</v>
      </c>
      <c r="E15" s="37">
        <f t="shared" si="1"/>
        <v>19800</v>
      </c>
      <c r="F15" s="37">
        <f t="shared" si="0"/>
        <v>17600</v>
      </c>
      <c r="G15" s="37">
        <f t="shared" si="0"/>
        <v>15399.999999999998</v>
      </c>
      <c r="H15" s="37">
        <f t="shared" si="0"/>
        <v>13200</v>
      </c>
      <c r="I15" s="37">
        <f t="shared" si="0"/>
        <v>11000</v>
      </c>
    </row>
    <row r="16" spans="1:12">
      <c r="A16" s="32" t="s">
        <v>118</v>
      </c>
      <c r="B16" s="31" t="s">
        <v>119</v>
      </c>
      <c r="C16" s="144">
        <f>D16/환율</f>
        <v>45.833333333333336</v>
      </c>
      <c r="D16" s="37">
        <v>55000</v>
      </c>
      <c r="E16" s="37">
        <f t="shared" si="1"/>
        <v>49500</v>
      </c>
      <c r="F16" s="37">
        <f t="shared" si="0"/>
        <v>44000</v>
      </c>
      <c r="G16" s="37">
        <f t="shared" si="0"/>
        <v>38500</v>
      </c>
      <c r="H16" s="37">
        <f t="shared" si="0"/>
        <v>33000</v>
      </c>
      <c r="I16" s="37">
        <f t="shared" si="0"/>
        <v>27500</v>
      </c>
    </row>
    <row r="17" spans="1:9">
      <c r="A17" s="32" t="s">
        <v>120</v>
      </c>
      <c r="B17" s="31" t="s">
        <v>121</v>
      </c>
      <c r="C17" s="144">
        <f>D17/환율</f>
        <v>54.166666666666664</v>
      </c>
      <c r="D17" s="37">
        <v>65000</v>
      </c>
      <c r="E17" s="37">
        <f t="shared" si="1"/>
        <v>58500</v>
      </c>
      <c r="F17" s="37">
        <f t="shared" si="0"/>
        <v>52000</v>
      </c>
      <c r="G17" s="37">
        <f t="shared" si="0"/>
        <v>45500</v>
      </c>
      <c r="H17" s="37">
        <f t="shared" si="0"/>
        <v>39000</v>
      </c>
      <c r="I17" s="37">
        <f t="shared" si="0"/>
        <v>32500</v>
      </c>
    </row>
    <row r="18" spans="1:9">
      <c r="A18" s="32" t="s">
        <v>122</v>
      </c>
      <c r="B18" s="31" t="s">
        <v>123</v>
      </c>
      <c r="C18" s="144">
        <f>D18/환율</f>
        <v>65</v>
      </c>
      <c r="D18" s="37">
        <v>78000</v>
      </c>
      <c r="E18" s="37">
        <f t="shared" si="1"/>
        <v>70200</v>
      </c>
      <c r="F18" s="37">
        <f t="shared" si="0"/>
        <v>62400</v>
      </c>
      <c r="G18" s="37">
        <f t="shared" si="0"/>
        <v>54600</v>
      </c>
      <c r="H18" s="37">
        <f t="shared" si="0"/>
        <v>46800</v>
      </c>
      <c r="I18" s="37">
        <f t="shared" si="0"/>
        <v>39000</v>
      </c>
    </row>
    <row r="19" spans="1:9">
      <c r="A19" s="32" t="s">
        <v>124</v>
      </c>
      <c r="B19" s="31" t="s">
        <v>125</v>
      </c>
      <c r="C19" s="144">
        <f>D19/환율</f>
        <v>73.333333333333329</v>
      </c>
      <c r="D19" s="37">
        <v>88000</v>
      </c>
      <c r="E19" s="37">
        <f t="shared" si="1"/>
        <v>79200</v>
      </c>
      <c r="F19" s="37">
        <f t="shared" si="0"/>
        <v>70400</v>
      </c>
      <c r="G19" s="37">
        <f t="shared" si="0"/>
        <v>61599.999999999993</v>
      </c>
      <c r="H19" s="37">
        <f t="shared" si="0"/>
        <v>52800</v>
      </c>
      <c r="I19" s="37">
        <f t="shared" si="0"/>
        <v>44000</v>
      </c>
    </row>
    <row r="20" spans="1:9">
      <c r="A20" s="32" t="s">
        <v>126</v>
      </c>
      <c r="B20" s="31" t="s">
        <v>127</v>
      </c>
      <c r="C20" s="144">
        <f>D20/환율</f>
        <v>31.666666666666668</v>
      </c>
      <c r="D20" s="37">
        <v>38000</v>
      </c>
      <c r="E20" s="37">
        <f t="shared" si="1"/>
        <v>34200</v>
      </c>
      <c r="F20" s="37">
        <f t="shared" si="1"/>
        <v>30400</v>
      </c>
      <c r="G20" s="37">
        <f t="shared" si="1"/>
        <v>26600</v>
      </c>
      <c r="H20" s="37">
        <f t="shared" si="1"/>
        <v>22800</v>
      </c>
      <c r="I20" s="37">
        <f t="shared" si="1"/>
        <v>19000</v>
      </c>
    </row>
    <row r="21" spans="1:9">
      <c r="A21" s="32" t="s">
        <v>128</v>
      </c>
      <c r="B21" s="31" t="s">
        <v>129</v>
      </c>
      <c r="C21" s="144">
        <f>D21/환율</f>
        <v>43.333333333333336</v>
      </c>
      <c r="D21" s="37">
        <v>52000</v>
      </c>
      <c r="E21" s="37">
        <f t="shared" si="1"/>
        <v>46800</v>
      </c>
      <c r="F21" s="37">
        <f t="shared" si="1"/>
        <v>41600</v>
      </c>
      <c r="G21" s="37">
        <f t="shared" si="1"/>
        <v>36400</v>
      </c>
      <c r="H21" s="37">
        <f t="shared" si="1"/>
        <v>31200</v>
      </c>
      <c r="I21" s="37">
        <f t="shared" si="1"/>
        <v>26000</v>
      </c>
    </row>
  </sheetData>
  <mergeCells count="4">
    <mergeCell ref="A2:A3"/>
    <mergeCell ref="B2:B3"/>
    <mergeCell ref="C2:D2"/>
    <mergeCell ref="E2:I2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E572-5399-4DA8-9F81-D581E0307D9A}">
  <dimension ref="B1:I22"/>
  <sheetViews>
    <sheetView topLeftCell="A10" zoomScale="130" zoomScaleNormal="130" workbookViewId="0">
      <selection activeCell="G20" sqref="G20"/>
    </sheetView>
  </sheetViews>
  <sheetFormatPr defaultColWidth="9" defaultRowHeight="15.6"/>
  <cols>
    <col min="1" max="1" width="2.5" style="10" customWidth="1"/>
    <col min="2" max="4" width="9" style="10"/>
    <col min="5" max="5" width="13.69921875" style="10" bestFit="1" customWidth="1"/>
    <col min="6" max="7" width="9" style="10"/>
    <col min="8" max="8" width="11.8984375" style="10" customWidth="1"/>
    <col min="9" max="9" width="10.69921875" style="10" customWidth="1"/>
    <col min="10" max="16384" width="9" style="10"/>
  </cols>
  <sheetData>
    <row r="1" spans="2:9" ht="21.75" customHeight="1">
      <c r="B1" s="33" t="s">
        <v>156</v>
      </c>
    </row>
    <row r="2" spans="2:9" ht="9" customHeight="1">
      <c r="B2" s="23"/>
    </row>
    <row r="3" spans="2:9" ht="18.75" customHeight="1">
      <c r="B3" s="10" t="s">
        <v>157</v>
      </c>
    </row>
    <row r="4" spans="2:9" ht="18.75" customHeight="1">
      <c r="B4" s="10" t="s">
        <v>158</v>
      </c>
    </row>
    <row r="5" spans="2:9" ht="18.75" customHeight="1">
      <c r="B5" s="10" t="s">
        <v>159</v>
      </c>
    </row>
    <row r="6" spans="2:9" ht="9.75" customHeight="1"/>
    <row r="7" spans="2:9" ht="19.5" customHeight="1">
      <c r="B7" s="35" t="s">
        <v>160</v>
      </c>
    </row>
    <row r="8" spans="2:9" ht="19.5" customHeight="1">
      <c r="B8" s="10" t="s">
        <v>161</v>
      </c>
    </row>
    <row r="9" spans="2:9" ht="19.5" customHeight="1">
      <c r="B9" s="10" t="s">
        <v>162</v>
      </c>
    </row>
    <row r="12" spans="2:9" ht="24.6" thickBot="1">
      <c r="B12" s="97" t="s">
        <v>163</v>
      </c>
      <c r="C12" s="97"/>
      <c r="D12" s="97"/>
      <c r="E12" s="97"/>
    </row>
    <row r="13" spans="2:9" ht="18" thickTop="1">
      <c r="B13"/>
      <c r="C13"/>
      <c r="D13"/>
      <c r="E13"/>
      <c r="H13" s="81" t="s">
        <v>193</v>
      </c>
      <c r="I13" s="82" t="s">
        <v>194</v>
      </c>
    </row>
    <row r="14" spans="2:9" ht="17.399999999999999">
      <c r="B14" s="39"/>
      <c r="C14" s="39"/>
      <c r="D14"/>
      <c r="E14"/>
      <c r="H14" s="31">
        <v>201644048</v>
      </c>
      <c r="I14" s="31" t="s">
        <v>251</v>
      </c>
    </row>
    <row r="15" spans="2:9" ht="17.399999999999999">
      <c r="B15" s="40"/>
      <c r="C15" s="40"/>
      <c r="D15" s="41" t="s">
        <v>164</v>
      </c>
      <c r="E15" s="42">
        <v>10000</v>
      </c>
    </row>
    <row r="16" spans="2:9" ht="17.399999999999999">
      <c r="B16" s="43" t="s">
        <v>165</v>
      </c>
      <c r="C16" s="40"/>
      <c r="D16" s="40"/>
      <c r="E16" s="40"/>
    </row>
    <row r="17" spans="2:5" ht="17.399999999999999">
      <c r="B17" s="41" t="s">
        <v>166</v>
      </c>
      <c r="C17" s="41" t="s">
        <v>167</v>
      </c>
      <c r="D17" s="41" t="s">
        <v>168</v>
      </c>
      <c r="E17" s="41" t="s">
        <v>169</v>
      </c>
    </row>
    <row r="18" spans="2:5" ht="17.399999999999999">
      <c r="B18" s="42" t="s">
        <v>170</v>
      </c>
      <c r="C18" s="42">
        <v>450</v>
      </c>
      <c r="D18" s="42">
        <v>23000</v>
      </c>
      <c r="E18" s="145">
        <f>C18*D18-할인금액</f>
        <v>10340000</v>
      </c>
    </row>
    <row r="19" spans="2:5" ht="17.399999999999999">
      <c r="B19" s="42" t="s">
        <v>171</v>
      </c>
      <c r="C19" s="42">
        <v>650</v>
      </c>
      <c r="D19" s="42">
        <v>58700</v>
      </c>
      <c r="E19" s="145">
        <f>C19*D19-할인금액</f>
        <v>38145000</v>
      </c>
    </row>
    <row r="20" spans="2:5" ht="17.399999999999999">
      <c r="B20" s="42" t="s">
        <v>172</v>
      </c>
      <c r="C20" s="42">
        <v>350</v>
      </c>
      <c r="D20" s="42">
        <v>42100</v>
      </c>
      <c r="E20" s="145">
        <f>C20*D20-할인금액</f>
        <v>14725000</v>
      </c>
    </row>
    <row r="21" spans="2:5" ht="17.399999999999999">
      <c r="B21" s="42" t="s">
        <v>173</v>
      </c>
      <c r="C21" s="42">
        <v>520</v>
      </c>
      <c r="D21" s="42">
        <v>68500</v>
      </c>
      <c r="E21" s="145">
        <f>C21*D21-할인금액</f>
        <v>35610000</v>
      </c>
    </row>
    <row r="22" spans="2:5" ht="17.399999999999999">
      <c r="B22" s="42" t="s">
        <v>174</v>
      </c>
      <c r="C22" s="42">
        <v>460</v>
      </c>
      <c r="D22" s="42">
        <v>21100</v>
      </c>
      <c r="E22" s="145">
        <f>C22*D22-할인금액</f>
        <v>9696000</v>
      </c>
    </row>
  </sheetData>
  <mergeCells count="1">
    <mergeCell ref="B12:E12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8A02-4378-4F9D-BAF4-B2FF128A29AB}">
  <dimension ref="B2:K36"/>
  <sheetViews>
    <sheetView topLeftCell="A4" zoomScale="120" zoomScaleNormal="120" workbookViewId="0">
      <selection activeCell="L25" sqref="L25"/>
    </sheetView>
  </sheetViews>
  <sheetFormatPr defaultColWidth="9" defaultRowHeight="14.4"/>
  <cols>
    <col min="1" max="1" width="1.5" style="1" customWidth="1"/>
    <col min="2" max="5" width="9" style="1"/>
    <col min="6" max="6" width="14.19921875" style="1" customWidth="1"/>
    <col min="7" max="8" width="9" style="1"/>
    <col min="9" max="9" width="17.19921875" style="1" customWidth="1"/>
    <col min="10" max="10" width="14.8984375" style="1" customWidth="1"/>
    <col min="11" max="16384" width="9" style="1"/>
  </cols>
  <sheetData>
    <row r="2" spans="2:2" ht="30">
      <c r="B2" s="44" t="s">
        <v>175</v>
      </c>
    </row>
    <row r="18" spans="2:11" ht="17.399999999999999">
      <c r="B18" s="23" t="s">
        <v>176</v>
      </c>
    </row>
    <row r="29" spans="2:11" ht="17.399999999999999">
      <c r="B29" s="100" t="s">
        <v>177</v>
      </c>
      <c r="C29" s="101"/>
      <c r="D29" s="101"/>
      <c r="E29" s="101"/>
      <c r="F29" s="101"/>
      <c r="G29" s="102" t="s">
        <v>178</v>
      </c>
      <c r="H29" s="103"/>
      <c r="I29" s="100"/>
      <c r="J29"/>
      <c r="K29"/>
    </row>
    <row r="30" spans="2:11" ht="17.399999999999999">
      <c r="B30" s="45" t="s">
        <v>179</v>
      </c>
      <c r="C30" s="46"/>
      <c r="D30" s="46"/>
      <c r="E30" s="46"/>
      <c r="F30" s="46"/>
      <c r="G30" s="47" t="s">
        <v>180</v>
      </c>
      <c r="H30" s="47"/>
      <c r="I30" s="47"/>
      <c r="J30"/>
      <c r="K30"/>
    </row>
    <row r="31" spans="2:11" ht="17.399999999999999">
      <c r="B31" s="48" t="s">
        <v>181</v>
      </c>
      <c r="C31" s="49"/>
      <c r="D31" s="49"/>
      <c r="E31" s="49"/>
      <c r="F31" s="49"/>
      <c r="G31" s="47" t="s">
        <v>182</v>
      </c>
      <c r="H31" s="47"/>
      <c r="I31" s="47"/>
      <c r="J31"/>
      <c r="K31"/>
    </row>
    <row r="32" spans="2:11" ht="17.399999999999999">
      <c r="B32" s="104" t="s">
        <v>177</v>
      </c>
      <c r="C32" s="104"/>
      <c r="D32" s="104"/>
      <c r="E32" s="105"/>
      <c r="F32" s="106" t="s">
        <v>183</v>
      </c>
      <c r="G32" s="106"/>
      <c r="H32" s="106"/>
      <c r="I32" s="106"/>
      <c r="J32"/>
    </row>
    <row r="33" spans="2:10" ht="17.399999999999999">
      <c r="B33" s="107" t="s">
        <v>184</v>
      </c>
      <c r="C33" s="108"/>
      <c r="D33" s="108"/>
      <c r="E33" s="108"/>
      <c r="F33" s="99" t="s">
        <v>185</v>
      </c>
      <c r="G33" s="99"/>
      <c r="H33" s="99"/>
      <c r="I33" s="99"/>
      <c r="J33"/>
    </row>
    <row r="34" spans="2:10" ht="17.399999999999999">
      <c r="B34" s="98" t="s">
        <v>186</v>
      </c>
      <c r="C34" s="99"/>
      <c r="D34" s="99"/>
      <c r="E34" s="99"/>
      <c r="F34" s="99" t="s">
        <v>187</v>
      </c>
      <c r="G34" s="99"/>
      <c r="H34" s="99"/>
      <c r="I34" s="99"/>
      <c r="J34"/>
    </row>
    <row r="35" spans="2:10" ht="17.399999999999999">
      <c r="B35" s="98" t="s">
        <v>188</v>
      </c>
      <c r="C35" s="99"/>
      <c r="D35" s="99"/>
      <c r="E35" s="99"/>
      <c r="F35" s="99" t="s">
        <v>189</v>
      </c>
      <c r="G35" s="99"/>
      <c r="H35" s="99"/>
      <c r="I35" s="99"/>
      <c r="J35"/>
    </row>
    <row r="36" spans="2:10" ht="17.399999999999999">
      <c r="B36" s="98" t="s">
        <v>190</v>
      </c>
      <c r="C36" s="99"/>
      <c r="D36" s="99"/>
      <c r="E36" s="99"/>
      <c r="F36" s="99" t="s">
        <v>191</v>
      </c>
      <c r="G36" s="99"/>
      <c r="H36" s="99"/>
      <c r="I36" s="99"/>
      <c r="J36"/>
    </row>
  </sheetData>
  <mergeCells count="12">
    <mergeCell ref="B29:F29"/>
    <mergeCell ref="G29:I29"/>
    <mergeCell ref="B32:E32"/>
    <mergeCell ref="F32:I32"/>
    <mergeCell ref="B33:E33"/>
    <mergeCell ref="F33:I33"/>
    <mergeCell ref="B34:E34"/>
    <mergeCell ref="F34:I34"/>
    <mergeCell ref="B35:E35"/>
    <mergeCell ref="F35:I35"/>
    <mergeCell ref="B36:E36"/>
    <mergeCell ref="F36:I36"/>
  </mergeCells>
  <phoneticPr fontId="5" type="noConversion"/>
  <pageMargins left="0.15" right="0.13" top="0.48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73B7-3D8E-46BC-815F-E6C60B317392}">
  <dimension ref="A1:K62"/>
  <sheetViews>
    <sheetView tabSelected="1" topLeftCell="A52" zoomScale="106" zoomScaleNormal="106" workbookViewId="0">
      <selection activeCell="K61" sqref="K61"/>
    </sheetView>
  </sheetViews>
  <sheetFormatPr defaultColWidth="9" defaultRowHeight="14.4"/>
  <cols>
    <col min="1" max="1" width="4.69921875" style="51" customWidth="1"/>
    <col min="2" max="2" width="9.5" style="51" customWidth="1"/>
    <col min="3" max="3" width="17.09765625" style="51" customWidth="1"/>
    <col min="4" max="4" width="15.59765625" style="51" customWidth="1"/>
    <col min="5" max="5" width="13.19921875" style="51" customWidth="1"/>
    <col min="6" max="6" width="11.5" style="51" customWidth="1"/>
    <col min="7" max="7" width="15.5" style="51" customWidth="1"/>
    <col min="8" max="8" width="21.09765625" style="51" customWidth="1"/>
    <col min="9" max="9" width="16.19921875" style="51" customWidth="1"/>
    <col min="10" max="10" width="14.69921875" style="51" customWidth="1"/>
    <col min="11" max="11" width="9.59765625" style="51" customWidth="1"/>
    <col min="12" max="12" width="10.8984375" style="51" bestFit="1" customWidth="1"/>
    <col min="13" max="13" width="12.59765625" style="51" customWidth="1"/>
    <col min="14" max="14" width="13.19921875" style="51" customWidth="1"/>
    <col min="15" max="15" width="12.59765625" style="51" customWidth="1"/>
    <col min="16" max="16" width="15.09765625" style="51" customWidth="1"/>
    <col min="17" max="16384" width="9" style="51"/>
  </cols>
  <sheetData>
    <row r="1" spans="1:10" ht="17.399999999999999">
      <c r="A1" s="50" t="s">
        <v>192</v>
      </c>
    </row>
    <row r="3" spans="1:10" ht="17.399999999999999">
      <c r="A3" s="50" t="s">
        <v>195</v>
      </c>
    </row>
    <row r="6" spans="1:10">
      <c r="B6" s="124" t="s">
        <v>196</v>
      </c>
      <c r="C6" s="125"/>
      <c r="D6" s="126"/>
      <c r="E6" s="124" t="s">
        <v>197</v>
      </c>
      <c r="F6" s="126"/>
      <c r="G6" s="1"/>
      <c r="H6" s="1"/>
      <c r="I6" s="1"/>
      <c r="J6" s="1"/>
    </row>
    <row r="7" spans="1:10">
      <c r="B7" s="136" t="s">
        <v>198</v>
      </c>
      <c r="C7" s="137"/>
      <c r="D7" s="138"/>
      <c r="E7" s="134" t="s">
        <v>199</v>
      </c>
      <c r="F7" s="135"/>
      <c r="G7" s="1"/>
      <c r="H7" s="1"/>
      <c r="I7" s="1"/>
      <c r="J7" s="1"/>
    </row>
    <row r="9" spans="1:10" ht="15.6">
      <c r="A9" s="51" t="s">
        <v>200</v>
      </c>
      <c r="B9" s="139" t="s">
        <v>201</v>
      </c>
      <c r="C9" s="139"/>
      <c r="D9" s="139"/>
      <c r="E9" s="139"/>
      <c r="F9" s="139"/>
      <c r="G9" s="139"/>
      <c r="H9" s="54"/>
    </row>
    <row r="10" spans="1:10" ht="13.8">
      <c r="B10" s="55"/>
      <c r="C10" s="55"/>
      <c r="D10" s="55"/>
      <c r="E10" s="55"/>
      <c r="F10" s="55"/>
      <c r="G10" s="55"/>
      <c r="H10" s="55"/>
    </row>
    <row r="11" spans="1:10">
      <c r="B11" s="56" t="s">
        <v>202</v>
      </c>
      <c r="C11" s="56" t="s">
        <v>59</v>
      </c>
      <c r="D11" s="56" t="s">
        <v>60</v>
      </c>
      <c r="E11" s="56" t="s">
        <v>61</v>
      </c>
      <c r="F11" s="56" t="s">
        <v>62</v>
      </c>
      <c r="G11" s="56" t="s">
        <v>63</v>
      </c>
      <c r="H11" s="56" t="s">
        <v>64</v>
      </c>
    </row>
    <row r="12" spans="1:10">
      <c r="B12" s="56">
        <v>1</v>
      </c>
      <c r="C12" s="57" t="s">
        <v>66</v>
      </c>
      <c r="D12" s="56">
        <v>85</v>
      </c>
      <c r="E12" s="56">
        <v>90</v>
      </c>
      <c r="F12" s="56">
        <v>95</v>
      </c>
      <c r="G12" s="56">
        <v>100</v>
      </c>
      <c r="H12" s="58">
        <f>SUM(D12:G12)</f>
        <v>370</v>
      </c>
    </row>
    <row r="13" spans="1:10">
      <c r="B13" s="56">
        <v>2</v>
      </c>
      <c r="C13" s="57" t="s">
        <v>67</v>
      </c>
      <c r="D13" s="56">
        <v>75</v>
      </c>
      <c r="E13" s="56">
        <v>75</v>
      </c>
      <c r="F13" s="56">
        <v>65</v>
      </c>
      <c r="G13" s="56">
        <v>55</v>
      </c>
      <c r="H13" s="58">
        <f t="shared" ref="H13:H18" si="0">SUM(D13:G13)</f>
        <v>270</v>
      </c>
    </row>
    <row r="14" spans="1:10">
      <c r="B14" s="56">
        <v>3</v>
      </c>
      <c r="C14" s="57" t="s">
        <v>68</v>
      </c>
      <c r="D14" s="56">
        <v>90</v>
      </c>
      <c r="E14" s="56">
        <v>85</v>
      </c>
      <c r="F14" s="56">
        <v>75</v>
      </c>
      <c r="G14" s="56">
        <v>80</v>
      </c>
      <c r="H14" s="58">
        <f t="shared" si="0"/>
        <v>330</v>
      </c>
    </row>
    <row r="15" spans="1:10">
      <c r="B15" s="56">
        <v>4</v>
      </c>
      <c r="C15" s="57" t="s">
        <v>69</v>
      </c>
      <c r="D15" s="56">
        <v>85</v>
      </c>
      <c r="E15" s="56">
        <v>80</v>
      </c>
      <c r="F15" s="56">
        <v>70</v>
      </c>
      <c r="G15" s="56">
        <v>65</v>
      </c>
      <c r="H15" s="58">
        <f t="shared" si="0"/>
        <v>300</v>
      </c>
    </row>
    <row r="16" spans="1:10">
      <c r="B16" s="56">
        <v>5</v>
      </c>
      <c r="C16" s="57" t="s">
        <v>70</v>
      </c>
      <c r="D16" s="56">
        <v>90</v>
      </c>
      <c r="E16" s="56">
        <v>95</v>
      </c>
      <c r="F16" s="56">
        <v>90</v>
      </c>
      <c r="G16" s="56">
        <v>95</v>
      </c>
      <c r="H16" s="58">
        <f t="shared" si="0"/>
        <v>370</v>
      </c>
    </row>
    <row r="17" spans="1:11">
      <c r="B17" s="56">
        <v>6</v>
      </c>
      <c r="C17" s="57" t="s">
        <v>71</v>
      </c>
      <c r="D17" s="56">
        <v>80</v>
      </c>
      <c r="E17" s="56">
        <v>85</v>
      </c>
      <c r="F17" s="56">
        <v>90</v>
      </c>
      <c r="G17" s="56">
        <v>85</v>
      </c>
      <c r="H17" s="58">
        <f t="shared" si="0"/>
        <v>340</v>
      </c>
    </row>
    <row r="18" spans="1:11">
      <c r="B18" s="56">
        <v>7</v>
      </c>
      <c r="C18" s="57" t="s">
        <v>72</v>
      </c>
      <c r="D18" s="56">
        <v>60</v>
      </c>
      <c r="E18" s="56">
        <v>100</v>
      </c>
      <c r="F18" s="56">
        <v>80</v>
      </c>
      <c r="G18" s="56">
        <v>90</v>
      </c>
      <c r="H18" s="58">
        <f t="shared" si="0"/>
        <v>330</v>
      </c>
    </row>
    <row r="21" spans="1:11">
      <c r="B21" s="124" t="s">
        <v>196</v>
      </c>
      <c r="C21" s="125"/>
      <c r="D21" s="125"/>
      <c r="E21" s="126"/>
      <c r="F21" s="140" t="s">
        <v>197</v>
      </c>
      <c r="G21" s="140"/>
      <c r="H21" s="140"/>
      <c r="I21" s="1"/>
      <c r="J21" s="1"/>
      <c r="K21" s="1"/>
    </row>
    <row r="22" spans="1:11" ht="17.399999999999999">
      <c r="A22" s="59" t="s">
        <v>203</v>
      </c>
      <c r="B22" s="60" t="s">
        <v>204</v>
      </c>
      <c r="C22" s="61"/>
      <c r="D22" s="61"/>
      <c r="E22" s="61"/>
      <c r="F22" s="130" t="s">
        <v>205</v>
      </c>
      <c r="G22" s="130"/>
      <c r="H22" s="130"/>
      <c r="I22" s="1"/>
      <c r="J22" s="1"/>
      <c r="K22" s="1"/>
    </row>
    <row r="23" spans="1:11" ht="17.399999999999999">
      <c r="A23" s="59" t="s">
        <v>203</v>
      </c>
      <c r="B23" s="60" t="s">
        <v>206</v>
      </c>
      <c r="C23" s="61"/>
      <c r="D23" s="61"/>
      <c r="E23" s="61"/>
      <c r="F23" s="130" t="s">
        <v>182</v>
      </c>
      <c r="G23" s="130"/>
      <c r="H23" s="130"/>
      <c r="I23" s="1"/>
      <c r="J23" s="1"/>
      <c r="K23" s="1"/>
    </row>
    <row r="24" spans="1:11" ht="13.8">
      <c r="B24" s="62"/>
      <c r="C24" s="62"/>
      <c r="D24" s="62"/>
      <c r="E24" s="62"/>
      <c r="F24" s="62"/>
      <c r="G24" s="63"/>
      <c r="H24" s="63"/>
      <c r="I24" s="63"/>
      <c r="J24" s="63"/>
      <c r="K24" s="63"/>
    </row>
    <row r="26" spans="1:11" ht="15.6">
      <c r="B26" s="131" t="s">
        <v>207</v>
      </c>
      <c r="C26" s="131"/>
      <c r="D26" s="131"/>
    </row>
    <row r="27" spans="1:11" ht="13.8">
      <c r="B27" s="55"/>
      <c r="C27" s="55"/>
      <c r="D27" s="55"/>
    </row>
    <row r="28" spans="1:11">
      <c r="B28" s="56" t="s">
        <v>208</v>
      </c>
      <c r="C28" s="56" t="s">
        <v>209</v>
      </c>
      <c r="D28" s="56" t="s">
        <v>210</v>
      </c>
      <c r="E28" s="56" t="s">
        <v>211</v>
      </c>
      <c r="G28" s="132" t="s">
        <v>212</v>
      </c>
      <c r="H28" s="133"/>
      <c r="I28" s="64">
        <f>SUMIF(C29:C38,"인천",D29:D38)</f>
        <v>2056</v>
      </c>
    </row>
    <row r="29" spans="1:11">
      <c r="B29" s="57" t="s">
        <v>66</v>
      </c>
      <c r="C29" s="56" t="s">
        <v>213</v>
      </c>
      <c r="D29" s="56">
        <v>756</v>
      </c>
      <c r="E29" s="65" t="s">
        <v>214</v>
      </c>
      <c r="G29" s="134" t="s">
        <v>215</v>
      </c>
      <c r="H29" s="135"/>
      <c r="I29" s="66">
        <f>SUMIF(C29:C38,C29,D29:D38)</f>
        <v>2026</v>
      </c>
    </row>
    <row r="30" spans="1:11">
      <c r="B30" s="57" t="s">
        <v>67</v>
      </c>
      <c r="C30" s="56" t="s">
        <v>216</v>
      </c>
      <c r="D30" s="56">
        <v>570</v>
      </c>
      <c r="E30" s="65" t="s">
        <v>214</v>
      </c>
      <c r="G30" s="134" t="s">
        <v>217</v>
      </c>
      <c r="H30" s="135"/>
      <c r="I30" s="66">
        <f>SUMIF(C29:C38,"부산",D29:D38)</f>
        <v>2374</v>
      </c>
    </row>
    <row r="31" spans="1:11">
      <c r="B31" s="57" t="s">
        <v>68</v>
      </c>
      <c r="C31" s="56" t="s">
        <v>218</v>
      </c>
      <c r="D31" s="56">
        <v>856</v>
      </c>
      <c r="E31" s="65" t="s">
        <v>219</v>
      </c>
    </row>
    <row r="32" spans="1:11">
      <c r="B32" s="57" t="s">
        <v>69</v>
      </c>
      <c r="C32" s="56" t="s">
        <v>216</v>
      </c>
      <c r="D32" s="56">
        <v>774</v>
      </c>
      <c r="E32" s="65" t="s">
        <v>219</v>
      </c>
      <c r="G32" s="65" t="s">
        <v>220</v>
      </c>
      <c r="H32" s="65" t="s">
        <v>221</v>
      </c>
      <c r="I32" s="122" t="s">
        <v>222</v>
      </c>
      <c r="J32" s="122"/>
    </row>
    <row r="33" spans="1:10" ht="15.6">
      <c r="B33" s="57" t="s">
        <v>70</v>
      </c>
      <c r="C33" s="56" t="s">
        <v>218</v>
      </c>
      <c r="D33" s="56">
        <v>658</v>
      </c>
      <c r="E33" s="65" t="s">
        <v>214</v>
      </c>
      <c r="G33" s="67" t="s">
        <v>223</v>
      </c>
      <c r="H33" s="67" t="s">
        <v>224</v>
      </c>
      <c r="I33" s="123">
        <f>SUMIFS(D29:D38,C29:C38,C29,E29:E38,E29)</f>
        <v>756</v>
      </c>
      <c r="J33" s="123"/>
    </row>
    <row r="34" spans="1:10">
      <c r="B34" s="57" t="s">
        <v>71</v>
      </c>
      <c r="C34" s="56" t="s">
        <v>213</v>
      </c>
      <c r="D34" s="56">
        <v>760</v>
      </c>
      <c r="E34" s="65" t="s">
        <v>219</v>
      </c>
    </row>
    <row r="35" spans="1:10">
      <c r="B35" s="57" t="s">
        <v>72</v>
      </c>
      <c r="C35" s="56" t="s">
        <v>216</v>
      </c>
      <c r="D35" s="56">
        <v>580</v>
      </c>
      <c r="E35" s="65" t="s">
        <v>219</v>
      </c>
    </row>
    <row r="36" spans="1:10">
      <c r="B36" s="57" t="s">
        <v>225</v>
      </c>
      <c r="C36" s="56" t="s">
        <v>218</v>
      </c>
      <c r="D36" s="56">
        <v>542</v>
      </c>
      <c r="E36" s="65" t="s">
        <v>214</v>
      </c>
      <c r="G36" s="52" t="s">
        <v>193</v>
      </c>
      <c r="H36" s="53">
        <v>201644048</v>
      </c>
    </row>
    <row r="37" spans="1:10">
      <c r="B37" s="57" t="s">
        <v>226</v>
      </c>
      <c r="C37" s="56" t="s">
        <v>216</v>
      </c>
      <c r="D37" s="56">
        <v>450</v>
      </c>
      <c r="E37" s="65" t="s">
        <v>214</v>
      </c>
      <c r="G37" s="52" t="s">
        <v>194</v>
      </c>
      <c r="H37" s="146" t="s">
        <v>251</v>
      </c>
    </row>
    <row r="38" spans="1:10">
      <c r="B38" s="57" t="s">
        <v>227</v>
      </c>
      <c r="C38" s="56" t="s">
        <v>213</v>
      </c>
      <c r="D38" s="56">
        <v>510</v>
      </c>
      <c r="E38" s="65" t="s">
        <v>219</v>
      </c>
    </row>
    <row r="39" spans="1:10">
      <c r="B39" s="55"/>
      <c r="C39" s="55"/>
      <c r="D39" s="55"/>
    </row>
    <row r="42" spans="1:10" ht="20.25" customHeight="1">
      <c r="B42" s="124" t="s">
        <v>196</v>
      </c>
      <c r="C42" s="125"/>
      <c r="D42" s="126"/>
      <c r="E42" s="124" t="s">
        <v>197</v>
      </c>
      <c r="F42" s="125"/>
      <c r="G42" s="126"/>
      <c r="H42" s="124" t="s">
        <v>228</v>
      </c>
      <c r="I42" s="126"/>
      <c r="J42" s="68" t="s">
        <v>229</v>
      </c>
    </row>
    <row r="43" spans="1:10" ht="20.25" customHeight="1">
      <c r="B43" s="127" t="s">
        <v>184</v>
      </c>
      <c r="C43" s="128"/>
      <c r="D43" s="129"/>
      <c r="E43" s="115" t="s">
        <v>185</v>
      </c>
      <c r="F43" s="116"/>
      <c r="G43" s="116"/>
      <c r="H43" s="117" t="s">
        <v>230</v>
      </c>
      <c r="I43" s="118"/>
      <c r="J43" s="66">
        <f>ABS(-3)</f>
        <v>3</v>
      </c>
    </row>
    <row r="44" spans="1:10" ht="20.25" customHeight="1">
      <c r="B44" s="112" t="s">
        <v>186</v>
      </c>
      <c r="C44" s="113"/>
      <c r="D44" s="114"/>
      <c r="E44" s="115" t="s">
        <v>187</v>
      </c>
      <c r="F44" s="116"/>
      <c r="G44" s="116"/>
      <c r="H44" s="117" t="s">
        <v>231</v>
      </c>
      <c r="I44" s="118"/>
      <c r="J44" s="66">
        <f>INT(123.456)</f>
        <v>123</v>
      </c>
    </row>
    <row r="45" spans="1:10" ht="20.25" customHeight="1">
      <c r="A45" s="69" t="s">
        <v>232</v>
      </c>
      <c r="B45" s="112" t="s">
        <v>188</v>
      </c>
      <c r="C45" s="113"/>
      <c r="D45" s="114"/>
      <c r="E45" s="115" t="s">
        <v>189</v>
      </c>
      <c r="F45" s="116"/>
      <c r="G45" s="116"/>
      <c r="H45" s="117" t="s">
        <v>233</v>
      </c>
      <c r="I45" s="118"/>
      <c r="J45" s="66">
        <f>MOD(10,3 )</f>
        <v>1</v>
      </c>
    </row>
    <row r="46" spans="1:10" ht="20.25" customHeight="1">
      <c r="B46" s="112" t="s">
        <v>190</v>
      </c>
      <c r="C46" s="113"/>
      <c r="D46" s="114"/>
      <c r="E46" s="115" t="s">
        <v>191</v>
      </c>
      <c r="F46" s="116"/>
      <c r="G46" s="116"/>
      <c r="H46" s="117" t="s">
        <v>234</v>
      </c>
      <c r="I46" s="118"/>
      <c r="J46" s="66">
        <f>TRUNC(123.45, 1)</f>
        <v>123.4</v>
      </c>
    </row>
    <row r="49" spans="1:11" s="70" customFormat="1" ht="19.5" customHeight="1">
      <c r="B49" s="71"/>
      <c r="C49" s="72"/>
      <c r="D49" s="72"/>
      <c r="E49" s="73"/>
    </row>
    <row r="50" spans="1:11" s="70" customFormat="1" ht="27.75" customHeight="1">
      <c r="A50" s="74" t="s">
        <v>203</v>
      </c>
      <c r="B50" s="71"/>
      <c r="C50" s="72"/>
      <c r="D50" s="72"/>
      <c r="E50" s="73"/>
      <c r="I50" s="119" t="s">
        <v>235</v>
      </c>
      <c r="J50" s="119"/>
      <c r="K50" s="119"/>
    </row>
    <row r="51" spans="1:11" s="70" customFormat="1" ht="27.75" customHeight="1">
      <c r="A51" s="74" t="s">
        <v>236</v>
      </c>
      <c r="B51" s="71"/>
      <c r="C51" s="72"/>
      <c r="D51" s="72"/>
      <c r="E51" s="73"/>
      <c r="I51" s="120" t="s">
        <v>237</v>
      </c>
      <c r="J51" s="120"/>
      <c r="K51" s="120"/>
    </row>
    <row r="52" spans="1:11" s="70" customFormat="1" ht="27.75" customHeight="1">
      <c r="A52" s="74" t="s">
        <v>236</v>
      </c>
      <c r="B52" s="75"/>
      <c r="C52" s="75"/>
      <c r="D52" s="75"/>
      <c r="J52" s="70">
        <f>ROUND(1234.5678, 1)</f>
        <v>1234.5999999999999</v>
      </c>
    </row>
    <row r="53" spans="1:11" s="70" customFormat="1" ht="36" customHeight="1">
      <c r="J53" s="147">
        <f>ROUND(1234.5678, -1)</f>
        <v>1230</v>
      </c>
    </row>
    <row r="54" spans="1:11" s="70" customFormat="1" ht="15.6">
      <c r="B54" s="76" t="s">
        <v>238</v>
      </c>
    </row>
    <row r="55" spans="1:11" s="70" customFormat="1" ht="27.75" customHeight="1">
      <c r="B55" s="76" t="s">
        <v>239</v>
      </c>
    </row>
    <row r="56" spans="1:11" s="70" customFormat="1" ht="15.6">
      <c r="B56" s="76" t="s">
        <v>240</v>
      </c>
    </row>
    <row r="57" spans="1:11" s="70" customFormat="1" ht="18.75" customHeight="1"/>
    <row r="58" spans="1:11" s="70" customFormat="1" ht="21" customHeight="1">
      <c r="B58" s="121" t="s">
        <v>241</v>
      </c>
      <c r="C58" s="121"/>
      <c r="D58" s="77" t="s">
        <v>242</v>
      </c>
      <c r="F58" s="121" t="s">
        <v>241</v>
      </c>
      <c r="G58" s="121"/>
      <c r="H58" s="77" t="s">
        <v>242</v>
      </c>
    </row>
    <row r="59" spans="1:11" s="70" customFormat="1" ht="18" customHeight="1">
      <c r="B59" s="109" t="s">
        <v>243</v>
      </c>
      <c r="C59" s="109"/>
      <c r="D59" s="78">
        <f>ROUND(235.125, 2)</f>
        <v>235.13</v>
      </c>
      <c r="F59" s="109" t="s">
        <v>244</v>
      </c>
      <c r="G59" s="109"/>
      <c r="H59" s="78">
        <f>ROUND(235.125, -1)</f>
        <v>240</v>
      </c>
    </row>
    <row r="60" spans="1:11" s="70" customFormat="1" ht="18" customHeight="1">
      <c r="B60" s="110" t="s">
        <v>245</v>
      </c>
      <c r="C60" s="110"/>
      <c r="D60" s="79">
        <f>ROUNDUP(312.432, 2)</f>
        <v>312.44</v>
      </c>
      <c r="F60" s="110" t="s">
        <v>246</v>
      </c>
      <c r="G60" s="110"/>
      <c r="H60" s="79">
        <f>ROUNDUP(312.432, -1)</f>
        <v>320</v>
      </c>
    </row>
    <row r="61" spans="1:11" s="70" customFormat="1" ht="18" customHeight="1">
      <c r="B61" s="111" t="s">
        <v>247</v>
      </c>
      <c r="C61" s="111"/>
      <c r="D61" s="80">
        <f>ROUNDDOWN(2154.567, 2)</f>
        <v>2154.56</v>
      </c>
      <c r="F61" s="111" t="s">
        <v>248</v>
      </c>
      <c r="G61" s="111"/>
      <c r="H61" s="80">
        <f>ROUNDDOWN(2154.567, -2)</f>
        <v>2100</v>
      </c>
    </row>
    <row r="62" spans="1:11" s="70" customFormat="1"/>
  </sheetData>
  <mergeCells count="40">
    <mergeCell ref="B21:E21"/>
    <mergeCell ref="F21:H21"/>
    <mergeCell ref="B6:D6"/>
    <mergeCell ref="E6:F6"/>
    <mergeCell ref="B7:D7"/>
    <mergeCell ref="E7:F7"/>
    <mergeCell ref="B9:G9"/>
    <mergeCell ref="B43:D43"/>
    <mergeCell ref="E43:G43"/>
    <mergeCell ref="H43:I43"/>
    <mergeCell ref="F22:H22"/>
    <mergeCell ref="F23:H23"/>
    <mergeCell ref="B26:D26"/>
    <mergeCell ref="G28:H28"/>
    <mergeCell ref="G29:H29"/>
    <mergeCell ref="G30:H30"/>
    <mergeCell ref="I32:J32"/>
    <mergeCell ref="I33:J33"/>
    <mergeCell ref="B42:D42"/>
    <mergeCell ref="E42:G42"/>
    <mergeCell ref="H42:I42"/>
    <mergeCell ref="B58:C58"/>
    <mergeCell ref="F58:G58"/>
    <mergeCell ref="B44:D44"/>
    <mergeCell ref="E44:G44"/>
    <mergeCell ref="H44:I44"/>
    <mergeCell ref="B45:D45"/>
    <mergeCell ref="E45:G45"/>
    <mergeCell ref="H45:I45"/>
    <mergeCell ref="B46:D46"/>
    <mergeCell ref="E46:G46"/>
    <mergeCell ref="H46:I46"/>
    <mergeCell ref="I50:K50"/>
    <mergeCell ref="I51:K51"/>
    <mergeCell ref="B59:C59"/>
    <mergeCell ref="F59:G59"/>
    <mergeCell ref="B60:C60"/>
    <mergeCell ref="F60:G60"/>
    <mergeCell ref="B61:C61"/>
    <mergeCell ref="F61:G61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5주 수업</vt:lpstr>
      <vt:lpstr>1수식의 작성</vt:lpstr>
      <vt:lpstr>2자동합계</vt:lpstr>
      <vt:lpstr>실습1</vt:lpstr>
      <vt:lpstr>3셀참조</vt:lpstr>
      <vt:lpstr>실습2</vt:lpstr>
      <vt:lpstr>4이름정의</vt:lpstr>
      <vt:lpstr>수학삼각함수</vt:lpstr>
      <vt:lpstr>기본함수</vt:lpstr>
      <vt:lpstr>할인금액</vt:lpstr>
      <vt:lpstr>환율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혜숙</dc:creator>
  <cp:lastModifiedBy>kim</cp:lastModifiedBy>
  <dcterms:created xsi:type="dcterms:W3CDTF">2020-10-07T15:20:37Z</dcterms:created>
  <dcterms:modified xsi:type="dcterms:W3CDTF">2020-10-14T02:03:38Z</dcterms:modified>
</cp:coreProperties>
</file>