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eunjae/Desktop/analysis/module1/"/>
    </mc:Choice>
  </mc:AlternateContent>
  <xr:revisionPtr revIDLastSave="0" documentId="13_ncr:1_{1A60962F-8071-6F46-A143-7EF29A8DDE52}" xr6:coauthVersionLast="47" xr6:coauthVersionMax="47" xr10:uidLastSave="{00000000-0000-0000-0000-000000000000}"/>
  <bookViews>
    <workbookView xWindow="0" yWindow="740" windowWidth="30240" windowHeight="18900" activeTab="2" xr2:uid="{00000000-000D-0000-FFFF-FFFF00000000}"/>
  </bookViews>
  <sheets>
    <sheet name="데이터핸들링" sheetId="1" r:id="rId1"/>
    <sheet name="유효성검사" sheetId="2" r:id="rId2"/>
    <sheet name="기술통계량" sheetId="4" r:id="rId3"/>
  </sheets>
  <definedNames>
    <definedName name="_xlnm._FilterDatabase" localSheetId="0" hidden="1">데이터핸들링!$A$1:$AP$1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3" i="1" l="1"/>
  <c r="AO4" i="1"/>
  <c r="AO5" i="1"/>
  <c r="AO6" i="1"/>
  <c r="AO7" i="1"/>
  <c r="AO8" i="1"/>
  <c r="AO2" i="1"/>
  <c r="AP3" i="1"/>
  <c r="AP4" i="1"/>
  <c r="AP5" i="1"/>
  <c r="AP6" i="1"/>
  <c r="AP7" i="1"/>
  <c r="AP8" i="1"/>
  <c r="AP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2" i="1"/>
  <c r="V3" i="1"/>
  <c r="Y3" i="1" s="1"/>
  <c r="W3" i="1"/>
  <c r="X3" i="1"/>
  <c r="V4" i="1"/>
  <c r="W4" i="1"/>
  <c r="Y4" i="1" s="1"/>
  <c r="X4" i="1"/>
  <c r="V5" i="1"/>
  <c r="W5" i="1"/>
  <c r="X5" i="1"/>
  <c r="V6" i="1"/>
  <c r="W6" i="1"/>
  <c r="X6" i="1"/>
  <c r="Y6" i="1" s="1"/>
  <c r="V7" i="1"/>
  <c r="W7" i="1"/>
  <c r="X7" i="1"/>
  <c r="V8" i="1"/>
  <c r="W8" i="1"/>
  <c r="X8" i="1"/>
  <c r="Y8" i="1"/>
  <c r="V9" i="1"/>
  <c r="Y9" i="1" s="1"/>
  <c r="W9" i="1"/>
  <c r="X9" i="1"/>
  <c r="V10" i="1"/>
  <c r="Y10" i="1" s="1"/>
  <c r="W10" i="1"/>
  <c r="X10" i="1"/>
  <c r="V11" i="1"/>
  <c r="W11" i="1"/>
  <c r="X11" i="1"/>
  <c r="V12" i="1"/>
  <c r="W12" i="1"/>
  <c r="Y12" i="1" s="1"/>
  <c r="X12" i="1"/>
  <c r="V13" i="1"/>
  <c r="W13" i="1"/>
  <c r="X13" i="1"/>
  <c r="V14" i="1"/>
  <c r="W14" i="1"/>
  <c r="X14" i="1"/>
  <c r="Y14" i="1" s="1"/>
  <c r="V15" i="1"/>
  <c r="W15" i="1"/>
  <c r="X15" i="1"/>
  <c r="V16" i="1"/>
  <c r="Y16" i="1" s="1"/>
  <c r="W16" i="1"/>
  <c r="X16" i="1"/>
  <c r="V17" i="1"/>
  <c r="W17" i="1"/>
  <c r="X17" i="1"/>
  <c r="V18" i="1"/>
  <c r="Y18" i="1" s="1"/>
  <c r="W18" i="1"/>
  <c r="X18" i="1"/>
  <c r="V19" i="1"/>
  <c r="W19" i="1"/>
  <c r="X19" i="1"/>
  <c r="V20" i="1"/>
  <c r="W20" i="1"/>
  <c r="Y20" i="1" s="1"/>
  <c r="X20" i="1"/>
  <c r="V21" i="1"/>
  <c r="W21" i="1"/>
  <c r="X21" i="1"/>
  <c r="V22" i="1"/>
  <c r="W22" i="1"/>
  <c r="X22" i="1"/>
  <c r="Y22" i="1" s="1"/>
  <c r="V23" i="1"/>
  <c r="W23" i="1"/>
  <c r="X23" i="1"/>
  <c r="V24" i="1"/>
  <c r="W24" i="1"/>
  <c r="X24" i="1"/>
  <c r="Y24" i="1"/>
  <c r="V25" i="1"/>
  <c r="Y25" i="1" s="1"/>
  <c r="W25" i="1"/>
  <c r="X25" i="1"/>
  <c r="V26" i="1"/>
  <c r="Y26" i="1" s="1"/>
  <c r="W26" i="1"/>
  <c r="X26" i="1"/>
  <c r="V27" i="1"/>
  <c r="W27" i="1"/>
  <c r="X27" i="1"/>
  <c r="V28" i="1"/>
  <c r="W28" i="1"/>
  <c r="X28" i="1"/>
  <c r="Y28" i="1"/>
  <c r="V29" i="1"/>
  <c r="W29" i="1"/>
  <c r="X29" i="1"/>
  <c r="V30" i="1"/>
  <c r="W30" i="1"/>
  <c r="X30" i="1"/>
  <c r="Y30" i="1" s="1"/>
  <c r="V31" i="1"/>
  <c r="W31" i="1"/>
  <c r="X31" i="1"/>
  <c r="V32" i="1"/>
  <c r="Y32" i="1" s="1"/>
  <c r="W32" i="1"/>
  <c r="X32" i="1"/>
  <c r="V33" i="1"/>
  <c r="W33" i="1"/>
  <c r="X33" i="1"/>
  <c r="V34" i="1"/>
  <c r="Y34" i="1" s="1"/>
  <c r="W34" i="1"/>
  <c r="X34" i="1"/>
  <c r="V35" i="1"/>
  <c r="W35" i="1"/>
  <c r="X35" i="1"/>
  <c r="V36" i="1"/>
  <c r="W36" i="1"/>
  <c r="Y36" i="1" s="1"/>
  <c r="X36" i="1"/>
  <c r="V37" i="1"/>
  <c r="W37" i="1"/>
  <c r="X37" i="1"/>
  <c r="V38" i="1"/>
  <c r="W38" i="1"/>
  <c r="X38" i="1"/>
  <c r="Y38" i="1" s="1"/>
  <c r="V39" i="1"/>
  <c r="W39" i="1"/>
  <c r="X39" i="1"/>
  <c r="V40" i="1"/>
  <c r="W40" i="1"/>
  <c r="X40" i="1"/>
  <c r="Y40" i="1"/>
  <c r="V41" i="1"/>
  <c r="Y41" i="1" s="1"/>
  <c r="W41" i="1"/>
  <c r="X41" i="1"/>
  <c r="V42" i="1"/>
  <c r="Y42" i="1" s="1"/>
  <c r="W42" i="1"/>
  <c r="X42" i="1"/>
  <c r="V43" i="1"/>
  <c r="Y43" i="1" s="1"/>
  <c r="W43" i="1"/>
  <c r="X43" i="1"/>
  <c r="V44" i="1"/>
  <c r="W44" i="1"/>
  <c r="X44" i="1"/>
  <c r="Y44" i="1"/>
  <c r="V45" i="1"/>
  <c r="W45" i="1"/>
  <c r="X45" i="1"/>
  <c r="V46" i="1"/>
  <c r="W46" i="1"/>
  <c r="X46" i="1"/>
  <c r="Y46" i="1" s="1"/>
  <c r="V47" i="1"/>
  <c r="W47" i="1"/>
  <c r="X47" i="1"/>
  <c r="V48" i="1"/>
  <c r="Y48" i="1" s="1"/>
  <c r="W48" i="1"/>
  <c r="X48" i="1"/>
  <c r="V49" i="1"/>
  <c r="W49" i="1"/>
  <c r="X49" i="1"/>
  <c r="V50" i="1"/>
  <c r="Y50" i="1" s="1"/>
  <c r="W50" i="1"/>
  <c r="X50" i="1"/>
  <c r="V51" i="1"/>
  <c r="W51" i="1"/>
  <c r="X51" i="1"/>
  <c r="V52" i="1"/>
  <c r="W52" i="1"/>
  <c r="Y52" i="1" s="1"/>
  <c r="X52" i="1"/>
  <c r="V53" i="1"/>
  <c r="W53" i="1"/>
  <c r="X53" i="1"/>
  <c r="V54" i="1"/>
  <c r="W54" i="1"/>
  <c r="X54" i="1"/>
  <c r="Y54" i="1" s="1"/>
  <c r="V55" i="1"/>
  <c r="W55" i="1"/>
  <c r="X55" i="1"/>
  <c r="V56" i="1"/>
  <c r="W56" i="1"/>
  <c r="X56" i="1"/>
  <c r="Y56" i="1"/>
  <c r="V57" i="1"/>
  <c r="Y57" i="1" s="1"/>
  <c r="W57" i="1"/>
  <c r="X57" i="1"/>
  <c r="V58" i="1"/>
  <c r="Y58" i="1" s="1"/>
  <c r="W58" i="1"/>
  <c r="X58" i="1"/>
  <c r="V59" i="1"/>
  <c r="Y59" i="1" s="1"/>
  <c r="W59" i="1"/>
  <c r="X59" i="1"/>
  <c r="V60" i="1"/>
  <c r="W60" i="1"/>
  <c r="X60" i="1"/>
  <c r="Y60" i="1"/>
  <c r="V61" i="1"/>
  <c r="W61" i="1"/>
  <c r="X61" i="1"/>
  <c r="V62" i="1"/>
  <c r="W62" i="1"/>
  <c r="X62" i="1"/>
  <c r="Y62" i="1" s="1"/>
  <c r="V63" i="1"/>
  <c r="W63" i="1"/>
  <c r="X63" i="1"/>
  <c r="V64" i="1"/>
  <c r="Y64" i="1" s="1"/>
  <c r="W64" i="1"/>
  <c r="X64" i="1"/>
  <c r="V65" i="1"/>
  <c r="W65" i="1"/>
  <c r="X65" i="1"/>
  <c r="V66" i="1"/>
  <c r="Y66" i="1" s="1"/>
  <c r="W66" i="1"/>
  <c r="X66" i="1"/>
  <c r="V67" i="1"/>
  <c r="W67" i="1"/>
  <c r="X67" i="1"/>
  <c r="V68" i="1"/>
  <c r="W68" i="1"/>
  <c r="Y68" i="1" s="1"/>
  <c r="X68" i="1"/>
  <c r="V69" i="1"/>
  <c r="W69" i="1"/>
  <c r="X69" i="1"/>
  <c r="V70" i="1"/>
  <c r="W70" i="1"/>
  <c r="X70" i="1"/>
  <c r="Y70" i="1" s="1"/>
  <c r="V71" i="1"/>
  <c r="W71" i="1"/>
  <c r="X71" i="1"/>
  <c r="V72" i="1"/>
  <c r="W72" i="1"/>
  <c r="X72" i="1"/>
  <c r="Y72" i="1"/>
  <c r="V73" i="1"/>
  <c r="Y73" i="1" s="1"/>
  <c r="W73" i="1"/>
  <c r="X73" i="1"/>
  <c r="V74" i="1"/>
  <c r="Y74" i="1" s="1"/>
  <c r="W74" i="1"/>
  <c r="X74" i="1"/>
  <c r="V75" i="1"/>
  <c r="Y75" i="1" s="1"/>
  <c r="W75" i="1"/>
  <c r="X75" i="1"/>
  <c r="V76" i="1"/>
  <c r="W76" i="1"/>
  <c r="X76" i="1"/>
  <c r="Y76" i="1"/>
  <c r="V77" i="1"/>
  <c r="W77" i="1"/>
  <c r="X77" i="1"/>
  <c r="V78" i="1"/>
  <c r="W78" i="1"/>
  <c r="Y78" i="1" s="1"/>
  <c r="X78" i="1"/>
  <c r="V79" i="1"/>
  <c r="W79" i="1"/>
  <c r="X79" i="1"/>
  <c r="V80" i="1"/>
  <c r="Y80" i="1" s="1"/>
  <c r="W80" i="1"/>
  <c r="X80" i="1"/>
  <c r="V81" i="1"/>
  <c r="W81" i="1"/>
  <c r="X81" i="1"/>
  <c r="V82" i="1"/>
  <c r="Y82" i="1" s="1"/>
  <c r="W82" i="1"/>
  <c r="X82" i="1"/>
  <c r="V83" i="1"/>
  <c r="W83" i="1"/>
  <c r="X83" i="1"/>
  <c r="V84" i="1"/>
  <c r="W84" i="1"/>
  <c r="Y84" i="1" s="1"/>
  <c r="X84" i="1"/>
  <c r="V85" i="1"/>
  <c r="Y85" i="1" s="1"/>
  <c r="W85" i="1"/>
  <c r="X85" i="1"/>
  <c r="V86" i="1"/>
  <c r="W86" i="1"/>
  <c r="X86" i="1"/>
  <c r="Y86" i="1" s="1"/>
  <c r="V87" i="1"/>
  <c r="W87" i="1"/>
  <c r="X87" i="1"/>
  <c r="V88" i="1"/>
  <c r="W88" i="1"/>
  <c r="X88" i="1"/>
  <c r="Y88" i="1"/>
  <c r="V89" i="1"/>
  <c r="Y89" i="1" s="1"/>
  <c r="W89" i="1"/>
  <c r="X89" i="1"/>
  <c r="V90" i="1"/>
  <c r="Y90" i="1" s="1"/>
  <c r="W90" i="1"/>
  <c r="X90" i="1"/>
  <c r="V91" i="1"/>
  <c r="Y91" i="1" s="1"/>
  <c r="W91" i="1"/>
  <c r="X91" i="1"/>
  <c r="V92" i="1"/>
  <c r="Y92" i="1" s="1"/>
  <c r="W92" i="1"/>
  <c r="X92" i="1"/>
  <c r="V93" i="1"/>
  <c r="W93" i="1"/>
  <c r="X93" i="1"/>
  <c r="V94" i="1"/>
  <c r="W94" i="1"/>
  <c r="Y94" i="1" s="1"/>
  <c r="X94" i="1"/>
  <c r="V95" i="1"/>
  <c r="W95" i="1"/>
  <c r="X95" i="1"/>
  <c r="V96" i="1"/>
  <c r="Y96" i="1" s="1"/>
  <c r="W96" i="1"/>
  <c r="X96" i="1"/>
  <c r="V97" i="1"/>
  <c r="W97" i="1"/>
  <c r="X97" i="1"/>
  <c r="V98" i="1"/>
  <c r="Y98" i="1" s="1"/>
  <c r="W98" i="1"/>
  <c r="X98" i="1"/>
  <c r="V99" i="1"/>
  <c r="W99" i="1"/>
  <c r="X99" i="1"/>
  <c r="V100" i="1"/>
  <c r="W100" i="1"/>
  <c r="Y100" i="1" s="1"/>
  <c r="X100" i="1"/>
  <c r="V101" i="1"/>
  <c r="Y101" i="1" s="1"/>
  <c r="W101" i="1"/>
  <c r="X101" i="1"/>
  <c r="X2" i="1"/>
  <c r="W2" i="1"/>
  <c r="V2" i="1"/>
  <c r="Y2" i="1" s="1"/>
  <c r="G9" i="1"/>
  <c r="G10" i="1"/>
  <c r="G17" i="1"/>
  <c r="G18" i="1"/>
  <c r="G25" i="1"/>
  <c r="G26" i="1"/>
  <c r="G33" i="1"/>
  <c r="G34" i="1"/>
  <c r="G41" i="1"/>
  <c r="G42" i="1"/>
  <c r="G49" i="1"/>
  <c r="G50" i="1"/>
  <c r="G57" i="1"/>
  <c r="G58" i="1"/>
  <c r="G65" i="1"/>
  <c r="G66" i="1"/>
  <c r="G73" i="1"/>
  <c r="G74" i="1"/>
  <c r="G81" i="1"/>
  <c r="G82" i="1"/>
  <c r="G89" i="1"/>
  <c r="G90" i="1"/>
  <c r="G97" i="1"/>
  <c r="G98" i="1"/>
  <c r="P3" i="1"/>
  <c r="Q3" i="1"/>
  <c r="R3" i="1"/>
  <c r="P4" i="1"/>
  <c r="S4" i="1" s="1"/>
  <c r="Q4" i="1"/>
  <c r="R4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S10" i="1" s="1"/>
  <c r="Q10" i="1"/>
  <c r="R10" i="1"/>
  <c r="P11" i="1"/>
  <c r="Q11" i="1"/>
  <c r="R11" i="1"/>
  <c r="P12" i="1"/>
  <c r="S12" i="1" s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S18" i="1" s="1"/>
  <c r="Q18" i="1"/>
  <c r="R18" i="1"/>
  <c r="P19" i="1"/>
  <c r="Q19" i="1"/>
  <c r="R19" i="1"/>
  <c r="P20" i="1"/>
  <c r="S20" i="1" s="1"/>
  <c r="Q20" i="1"/>
  <c r="R20" i="1"/>
  <c r="P21" i="1"/>
  <c r="Q21" i="1"/>
  <c r="R21" i="1"/>
  <c r="P22" i="1"/>
  <c r="Q22" i="1"/>
  <c r="R22" i="1"/>
  <c r="P23" i="1"/>
  <c r="Q23" i="1"/>
  <c r="R23" i="1"/>
  <c r="P24" i="1"/>
  <c r="Q24" i="1"/>
  <c r="R24" i="1"/>
  <c r="P25" i="1"/>
  <c r="Q25" i="1"/>
  <c r="R25" i="1"/>
  <c r="P26" i="1"/>
  <c r="S26" i="1" s="1"/>
  <c r="Q26" i="1"/>
  <c r="R26" i="1"/>
  <c r="P27" i="1"/>
  <c r="Q27" i="1"/>
  <c r="R27" i="1"/>
  <c r="P28" i="1"/>
  <c r="S28" i="1" s="1"/>
  <c r="Q28" i="1"/>
  <c r="R28" i="1"/>
  <c r="P29" i="1"/>
  <c r="Q29" i="1"/>
  <c r="R29" i="1"/>
  <c r="P30" i="1"/>
  <c r="Q30" i="1"/>
  <c r="R30" i="1"/>
  <c r="P31" i="1"/>
  <c r="Q31" i="1"/>
  <c r="R31" i="1"/>
  <c r="P32" i="1"/>
  <c r="Q32" i="1"/>
  <c r="R32" i="1"/>
  <c r="P33" i="1"/>
  <c r="Q33" i="1"/>
  <c r="R33" i="1"/>
  <c r="P34" i="1"/>
  <c r="S34" i="1" s="1"/>
  <c r="Q34" i="1"/>
  <c r="R34" i="1"/>
  <c r="P35" i="1"/>
  <c r="Q35" i="1"/>
  <c r="R35" i="1"/>
  <c r="P36" i="1"/>
  <c r="S36" i="1" s="1"/>
  <c r="Q36" i="1"/>
  <c r="R36" i="1"/>
  <c r="P37" i="1"/>
  <c r="Q37" i="1"/>
  <c r="R37" i="1"/>
  <c r="P38" i="1"/>
  <c r="Q38" i="1"/>
  <c r="R38" i="1"/>
  <c r="P39" i="1"/>
  <c r="Q39" i="1"/>
  <c r="R39" i="1"/>
  <c r="P40" i="1"/>
  <c r="Q40" i="1"/>
  <c r="R40" i="1"/>
  <c r="P41" i="1"/>
  <c r="Q41" i="1"/>
  <c r="R41" i="1"/>
  <c r="P42" i="1"/>
  <c r="S42" i="1" s="1"/>
  <c r="Q42" i="1"/>
  <c r="R42" i="1"/>
  <c r="P43" i="1"/>
  <c r="Q43" i="1"/>
  <c r="R43" i="1"/>
  <c r="P44" i="1"/>
  <c r="S44" i="1" s="1"/>
  <c r="Q44" i="1"/>
  <c r="R44" i="1"/>
  <c r="P45" i="1"/>
  <c r="Q45" i="1"/>
  <c r="R45" i="1"/>
  <c r="P46" i="1"/>
  <c r="Q46" i="1"/>
  <c r="R46" i="1"/>
  <c r="P47" i="1"/>
  <c r="Q47" i="1"/>
  <c r="R47" i="1"/>
  <c r="P48" i="1"/>
  <c r="Q48" i="1"/>
  <c r="R48" i="1"/>
  <c r="P49" i="1"/>
  <c r="Q49" i="1"/>
  <c r="R49" i="1"/>
  <c r="P50" i="1"/>
  <c r="S50" i="1" s="1"/>
  <c r="Q50" i="1"/>
  <c r="R50" i="1"/>
  <c r="P51" i="1"/>
  <c r="Q51" i="1"/>
  <c r="R51" i="1"/>
  <c r="P52" i="1"/>
  <c r="S52" i="1" s="1"/>
  <c r="Q52" i="1"/>
  <c r="R52" i="1"/>
  <c r="P53" i="1"/>
  <c r="Q53" i="1"/>
  <c r="R53" i="1"/>
  <c r="P54" i="1"/>
  <c r="Q54" i="1"/>
  <c r="R54" i="1"/>
  <c r="P55" i="1"/>
  <c r="Q55" i="1"/>
  <c r="R55" i="1"/>
  <c r="P56" i="1"/>
  <c r="Q56" i="1"/>
  <c r="R56" i="1"/>
  <c r="P57" i="1"/>
  <c r="Q57" i="1"/>
  <c r="R57" i="1"/>
  <c r="P58" i="1"/>
  <c r="S58" i="1" s="1"/>
  <c r="Q58" i="1"/>
  <c r="R58" i="1"/>
  <c r="P59" i="1"/>
  <c r="Q59" i="1"/>
  <c r="R59" i="1"/>
  <c r="P60" i="1"/>
  <c r="S60" i="1" s="1"/>
  <c r="Q60" i="1"/>
  <c r="R60" i="1"/>
  <c r="P61" i="1"/>
  <c r="Q61" i="1"/>
  <c r="R61" i="1"/>
  <c r="P62" i="1"/>
  <c r="Q62" i="1"/>
  <c r="R62" i="1"/>
  <c r="P63" i="1"/>
  <c r="Q63" i="1"/>
  <c r="R63" i="1"/>
  <c r="P64" i="1"/>
  <c r="Q64" i="1"/>
  <c r="R64" i="1"/>
  <c r="P65" i="1"/>
  <c r="Q65" i="1"/>
  <c r="R65" i="1"/>
  <c r="P66" i="1"/>
  <c r="S66" i="1" s="1"/>
  <c r="Q66" i="1"/>
  <c r="R66" i="1"/>
  <c r="P67" i="1"/>
  <c r="Q67" i="1"/>
  <c r="R67" i="1"/>
  <c r="P68" i="1"/>
  <c r="S68" i="1" s="1"/>
  <c r="Q68" i="1"/>
  <c r="R68" i="1"/>
  <c r="P69" i="1"/>
  <c r="Q69" i="1"/>
  <c r="R69" i="1"/>
  <c r="P70" i="1"/>
  <c r="Q70" i="1"/>
  <c r="R70" i="1"/>
  <c r="P71" i="1"/>
  <c r="Q71" i="1"/>
  <c r="R71" i="1"/>
  <c r="P72" i="1"/>
  <c r="Q72" i="1"/>
  <c r="R72" i="1"/>
  <c r="P73" i="1"/>
  <c r="Q73" i="1"/>
  <c r="R73" i="1"/>
  <c r="P74" i="1"/>
  <c r="S74" i="1" s="1"/>
  <c r="Q74" i="1"/>
  <c r="R74" i="1"/>
  <c r="P75" i="1"/>
  <c r="Q75" i="1"/>
  <c r="R75" i="1"/>
  <c r="P76" i="1"/>
  <c r="S76" i="1" s="1"/>
  <c r="Q76" i="1"/>
  <c r="R76" i="1"/>
  <c r="P77" i="1"/>
  <c r="Q77" i="1"/>
  <c r="R77" i="1"/>
  <c r="P78" i="1"/>
  <c r="Q78" i="1"/>
  <c r="R78" i="1"/>
  <c r="P79" i="1"/>
  <c r="Q79" i="1"/>
  <c r="R79" i="1"/>
  <c r="P80" i="1"/>
  <c r="Q80" i="1"/>
  <c r="R80" i="1"/>
  <c r="P81" i="1"/>
  <c r="Q81" i="1"/>
  <c r="R81" i="1"/>
  <c r="P82" i="1"/>
  <c r="S82" i="1" s="1"/>
  <c r="Q82" i="1"/>
  <c r="R82" i="1"/>
  <c r="P83" i="1"/>
  <c r="Q83" i="1"/>
  <c r="R83" i="1"/>
  <c r="P84" i="1"/>
  <c r="S84" i="1" s="1"/>
  <c r="Q84" i="1"/>
  <c r="R84" i="1"/>
  <c r="P85" i="1"/>
  <c r="Q85" i="1"/>
  <c r="R85" i="1"/>
  <c r="P86" i="1"/>
  <c r="Q86" i="1"/>
  <c r="R86" i="1"/>
  <c r="P87" i="1"/>
  <c r="Q87" i="1"/>
  <c r="R87" i="1"/>
  <c r="P88" i="1"/>
  <c r="Q88" i="1"/>
  <c r="R88" i="1"/>
  <c r="S88" i="1" s="1"/>
  <c r="P89" i="1"/>
  <c r="Q89" i="1"/>
  <c r="R89" i="1"/>
  <c r="P90" i="1"/>
  <c r="S90" i="1" s="1"/>
  <c r="Q90" i="1"/>
  <c r="R90" i="1"/>
  <c r="P91" i="1"/>
  <c r="Q91" i="1"/>
  <c r="R91" i="1"/>
  <c r="P92" i="1"/>
  <c r="S92" i="1" s="1"/>
  <c r="Q92" i="1"/>
  <c r="R92" i="1"/>
  <c r="P93" i="1"/>
  <c r="Q93" i="1"/>
  <c r="R93" i="1"/>
  <c r="P94" i="1"/>
  <c r="Q94" i="1"/>
  <c r="R94" i="1"/>
  <c r="P95" i="1"/>
  <c r="Q95" i="1"/>
  <c r="R95" i="1"/>
  <c r="P96" i="1"/>
  <c r="Q96" i="1"/>
  <c r="R96" i="1"/>
  <c r="S96" i="1" s="1"/>
  <c r="P97" i="1"/>
  <c r="Q97" i="1"/>
  <c r="R97" i="1"/>
  <c r="P98" i="1"/>
  <c r="S98" i="1" s="1"/>
  <c r="Q98" i="1"/>
  <c r="R98" i="1"/>
  <c r="P99" i="1"/>
  <c r="Q99" i="1"/>
  <c r="R99" i="1"/>
  <c r="P100" i="1"/>
  <c r="S100" i="1" s="1"/>
  <c r="Q100" i="1"/>
  <c r="R100" i="1"/>
  <c r="P101" i="1"/>
  <c r="Q101" i="1"/>
  <c r="R101" i="1"/>
  <c r="R2" i="1"/>
  <c r="Q2" i="1"/>
  <c r="P2" i="1"/>
  <c r="S2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F10" i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F18" i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F26" i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F34" i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F42" i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F50" i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F58" i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F66" i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F74" i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F82" i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F90" i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F98" i="1"/>
  <c r="F99" i="1"/>
  <c r="G99" i="1" s="1"/>
  <c r="F100" i="1"/>
  <c r="G100" i="1" s="1"/>
  <c r="F101" i="1"/>
  <c r="G101" i="1" s="1"/>
  <c r="F2" i="1"/>
  <c r="G2" i="1" s="1"/>
  <c r="S65" i="1" l="1"/>
  <c r="S41" i="1"/>
  <c r="S17" i="1"/>
  <c r="Y69" i="1"/>
  <c r="Y53" i="1"/>
  <c r="Y37" i="1"/>
  <c r="Y21" i="1"/>
  <c r="Y5" i="1"/>
  <c r="S97" i="1"/>
  <c r="S49" i="1"/>
  <c r="S9" i="1"/>
  <c r="S95" i="1"/>
  <c r="S87" i="1"/>
  <c r="S79" i="1"/>
  <c r="S71" i="1"/>
  <c r="S63" i="1"/>
  <c r="S55" i="1"/>
  <c r="S47" i="1"/>
  <c r="S39" i="1"/>
  <c r="S31" i="1"/>
  <c r="S23" i="1"/>
  <c r="S15" i="1"/>
  <c r="S7" i="1"/>
  <c r="Y87" i="1"/>
  <c r="Y71" i="1"/>
  <c r="Y55" i="1"/>
  <c r="Y39" i="1"/>
  <c r="Y23" i="1"/>
  <c r="Y7" i="1"/>
  <c r="S73" i="1"/>
  <c r="Y27" i="1"/>
  <c r="Y11" i="1"/>
  <c r="S81" i="1"/>
  <c r="S25" i="1"/>
  <c r="S94" i="1"/>
  <c r="S86" i="1"/>
  <c r="S80" i="1"/>
  <c r="S78" i="1"/>
  <c r="S72" i="1"/>
  <c r="S70" i="1"/>
  <c r="S64" i="1"/>
  <c r="S62" i="1"/>
  <c r="S56" i="1"/>
  <c r="S54" i="1"/>
  <c r="S48" i="1"/>
  <c r="S46" i="1"/>
  <c r="S40" i="1"/>
  <c r="S38" i="1"/>
  <c r="S32" i="1"/>
  <c r="S30" i="1"/>
  <c r="S24" i="1"/>
  <c r="S22" i="1"/>
  <c r="S16" i="1"/>
  <c r="S14" i="1"/>
  <c r="S8" i="1"/>
  <c r="S6" i="1"/>
  <c r="Y93" i="1"/>
  <c r="Y77" i="1"/>
  <c r="Y61" i="1"/>
  <c r="Y45" i="1"/>
  <c r="Y29" i="1"/>
  <c r="Y13" i="1"/>
  <c r="S99" i="1"/>
  <c r="S91" i="1"/>
  <c r="S83" i="1"/>
  <c r="S75" i="1"/>
  <c r="S67" i="1"/>
  <c r="S59" i="1"/>
  <c r="S51" i="1"/>
  <c r="S43" i="1"/>
  <c r="S35" i="1"/>
  <c r="S27" i="1"/>
  <c r="S19" i="1"/>
  <c r="S11" i="1"/>
  <c r="S3" i="1"/>
  <c r="Y95" i="1"/>
  <c r="Y79" i="1"/>
  <c r="Y63" i="1"/>
  <c r="Y47" i="1"/>
  <c r="Y31" i="1"/>
  <c r="Y15" i="1"/>
  <c r="S89" i="1"/>
  <c r="S33" i="1"/>
  <c r="Y97" i="1"/>
  <c r="Y81" i="1"/>
  <c r="Y65" i="1"/>
  <c r="Y49" i="1"/>
  <c r="Y33" i="1"/>
  <c r="Y17" i="1"/>
  <c r="S57" i="1"/>
  <c r="S101" i="1"/>
  <c r="S93" i="1"/>
  <c r="S85" i="1"/>
  <c r="S77" i="1"/>
  <c r="S69" i="1"/>
  <c r="S61" i="1"/>
  <c r="S53" i="1"/>
  <c r="S45" i="1"/>
  <c r="S37" i="1"/>
  <c r="S29" i="1"/>
  <c r="S21" i="1"/>
  <c r="S13" i="1"/>
  <c r="S5" i="1"/>
  <c r="Y99" i="1"/>
  <c r="Y83" i="1"/>
  <c r="Y67" i="1"/>
  <c r="Y51" i="1"/>
  <c r="Y35" i="1"/>
  <c r="Y19" i="1"/>
</calcChain>
</file>

<file path=xl/sharedStrings.xml><?xml version="1.0" encoding="utf-8"?>
<sst xmlns="http://schemas.openxmlformats.org/spreadsheetml/2006/main" count="1267" uniqueCount="307">
  <si>
    <t>patientid</t>
  </si>
  <si>
    <t>2013-044173</t>
  </si>
  <si>
    <t>2013-044268</t>
  </si>
  <si>
    <t>2013-044300</t>
  </si>
  <si>
    <t>2013-044389</t>
  </si>
  <si>
    <t>2013-044780</t>
  </si>
  <si>
    <t>2013-044833</t>
  </si>
  <si>
    <t>2013-044834</t>
  </si>
  <si>
    <t>2013-044835</t>
  </si>
  <si>
    <t>2013-044865</t>
  </si>
  <si>
    <t>2013-044866</t>
  </si>
  <si>
    <t>2013-044893</t>
  </si>
  <si>
    <t>2013-044914</t>
  </si>
  <si>
    <t>2013-044931</t>
  </si>
  <si>
    <t>2013-044934</t>
  </si>
  <si>
    <t>2013-044937</t>
  </si>
  <si>
    <t>2013-044968</t>
  </si>
  <si>
    <t>2013-044976</t>
  </si>
  <si>
    <t>2013-044977</t>
  </si>
  <si>
    <t>2013-044981</t>
  </si>
  <si>
    <t>2013-045055</t>
  </si>
  <si>
    <t>2013-045164</t>
  </si>
  <si>
    <t>2013-045232</t>
  </si>
  <si>
    <t>2013-045239</t>
  </si>
  <si>
    <t>2013-045262</t>
  </si>
  <si>
    <t>2013-045292</t>
  </si>
  <si>
    <t>2013-045333</t>
  </si>
  <si>
    <t>2013-045343</t>
  </si>
  <si>
    <t>2013-045373</t>
  </si>
  <si>
    <t>2013-045390</t>
  </si>
  <si>
    <t>2013-045426</t>
  </si>
  <si>
    <t>2013-045431</t>
  </si>
  <si>
    <t>2013-045493</t>
  </si>
  <si>
    <t>2013-045516</t>
  </si>
  <si>
    <t>2013-045521</t>
  </si>
  <si>
    <t>2013-045607</t>
  </si>
  <si>
    <t>2013-045701</t>
  </si>
  <si>
    <t>2013-045966</t>
  </si>
  <si>
    <t>2013-046094</t>
  </si>
  <si>
    <t>2013-046130</t>
  </si>
  <si>
    <t>2013-046155</t>
  </si>
  <si>
    <t>2013-046174</t>
  </si>
  <si>
    <t>2013-046175</t>
  </si>
  <si>
    <t>2013-046228</t>
  </si>
  <si>
    <t>2013-046229</t>
  </si>
  <si>
    <t>2013-046281</t>
  </si>
  <si>
    <t>2013-046307</t>
  </si>
  <si>
    <t>2013-046317</t>
  </si>
  <si>
    <t>2013-046323</t>
  </si>
  <si>
    <t>2013-046372</t>
  </si>
  <si>
    <t>2013-046379</t>
  </si>
  <si>
    <t>2013-046473</t>
  </si>
  <si>
    <t>2013-046501</t>
  </si>
  <si>
    <t>2013-046502</t>
  </si>
  <si>
    <t>2013-046505</t>
  </si>
  <si>
    <t>2013-046538</t>
  </si>
  <si>
    <t>2013-046594</t>
  </si>
  <si>
    <t>2013-046617</t>
  </si>
  <si>
    <t>2013-046618</t>
  </si>
  <si>
    <t>2013-046696</t>
  </si>
  <si>
    <t>2013-046728</t>
  </si>
  <si>
    <t>2013-046811</t>
  </si>
  <si>
    <t>2013-046819</t>
  </si>
  <si>
    <t>2013-046838</t>
  </si>
  <si>
    <t>2013-046859</t>
  </si>
  <si>
    <t>2013-046876</t>
  </si>
  <si>
    <t>2013-046936</t>
  </si>
  <si>
    <t>2013-046944</t>
  </si>
  <si>
    <t>2013-046974</t>
  </si>
  <si>
    <t>2013-047005</t>
  </si>
  <si>
    <t>2013-047088</t>
  </si>
  <si>
    <t>2013-047094</t>
  </si>
  <si>
    <t>2013-047120</t>
  </si>
  <si>
    <t>2013-047157</t>
  </si>
  <si>
    <t>2013-047184</t>
  </si>
  <si>
    <t>2013-047197</t>
  </si>
  <si>
    <t>2014-049175</t>
  </si>
  <si>
    <t>2014-050199</t>
  </si>
  <si>
    <t>2014-051317</t>
  </si>
  <si>
    <t>2014-051553</t>
  </si>
  <si>
    <t>2014-051872</t>
  </si>
  <si>
    <t>2014-052462</t>
  </si>
  <si>
    <t>2014-052799</t>
  </si>
  <si>
    <t>2014-052922</t>
  </si>
  <si>
    <t>2015-053736</t>
  </si>
  <si>
    <t>2015-053866</t>
  </si>
  <si>
    <t>2015-054850</t>
  </si>
  <si>
    <t>2015-056075</t>
  </si>
  <si>
    <t>2015-056172</t>
  </si>
  <si>
    <t>2015-056273</t>
  </si>
  <si>
    <t>2015-057586</t>
  </si>
  <si>
    <t>2015-057962</t>
  </si>
  <si>
    <t>2015-058496</t>
  </si>
  <si>
    <t>2015-059599</t>
  </si>
  <si>
    <t>2016-059920</t>
  </si>
  <si>
    <t>2016-061003</t>
  </si>
  <si>
    <t>2016-061124</t>
  </si>
  <si>
    <t>2016-061296</t>
  </si>
  <si>
    <t>2016-062675</t>
  </si>
  <si>
    <t>2016-062987</t>
  </si>
  <si>
    <t>2016-063938</t>
  </si>
  <si>
    <t>firstname</t>
  </si>
  <si>
    <t>GJ</t>
  </si>
  <si>
    <t>JE</t>
  </si>
  <si>
    <t>DC</t>
  </si>
  <si>
    <t>AS</t>
  </si>
  <si>
    <t>DM</t>
  </si>
  <si>
    <t>HS</t>
  </si>
  <si>
    <t>SH</t>
  </si>
  <si>
    <t>YW</t>
  </si>
  <si>
    <t>GS</t>
  </si>
  <si>
    <t>BG</t>
  </si>
  <si>
    <t>SJ</t>
  </si>
  <si>
    <t>GB</t>
  </si>
  <si>
    <t>EJ</t>
  </si>
  <si>
    <t>BS</t>
  </si>
  <si>
    <t>KH</t>
  </si>
  <si>
    <t>YS</t>
  </si>
  <si>
    <t>JS</t>
  </si>
  <si>
    <t>YI</t>
  </si>
  <si>
    <t>BO</t>
  </si>
  <si>
    <t>SY</t>
  </si>
  <si>
    <t>MJ</t>
  </si>
  <si>
    <t>HB</t>
  </si>
  <si>
    <t>SS</t>
  </si>
  <si>
    <t>NU</t>
  </si>
  <si>
    <t>JY</t>
  </si>
  <si>
    <t>GH</t>
  </si>
  <si>
    <t>IH</t>
  </si>
  <si>
    <t>JC</t>
  </si>
  <si>
    <t>YG</t>
  </si>
  <si>
    <t>HW</t>
  </si>
  <si>
    <t>SU</t>
  </si>
  <si>
    <t>GW</t>
  </si>
  <si>
    <t>DH</t>
  </si>
  <si>
    <t>BA</t>
  </si>
  <si>
    <t>US</t>
  </si>
  <si>
    <t>YH</t>
  </si>
  <si>
    <t>EH</t>
  </si>
  <si>
    <t>WH</t>
  </si>
  <si>
    <t>JG</t>
  </si>
  <si>
    <t>JJ</t>
  </si>
  <si>
    <t>SG</t>
  </si>
  <si>
    <t>HJ</t>
  </si>
  <si>
    <t>JH</t>
  </si>
  <si>
    <t>HG</t>
  </si>
  <si>
    <t>DR</t>
  </si>
  <si>
    <t>EG</t>
  </si>
  <si>
    <t>DW</t>
  </si>
  <si>
    <t>MG</t>
  </si>
  <si>
    <t>HY</t>
  </si>
  <si>
    <t>DG</t>
  </si>
  <si>
    <t>YJ</t>
  </si>
  <si>
    <t>YB</t>
  </si>
  <si>
    <t>JO</t>
  </si>
  <si>
    <t>JM</t>
  </si>
  <si>
    <t>BH</t>
  </si>
  <si>
    <t>MS</t>
  </si>
  <si>
    <t>CG</t>
  </si>
  <si>
    <t>WU</t>
  </si>
  <si>
    <t>NS</t>
  </si>
  <si>
    <t>lastname</t>
  </si>
  <si>
    <t>L</t>
  </si>
  <si>
    <t>G</t>
  </si>
  <si>
    <t>S</t>
  </si>
  <si>
    <t>H</t>
  </si>
  <si>
    <t>B</t>
  </si>
  <si>
    <t>P</t>
  </si>
  <si>
    <t>K</t>
  </si>
  <si>
    <t>J</t>
  </si>
  <si>
    <t>M</t>
  </si>
  <si>
    <t>C</t>
  </si>
  <si>
    <t>Y</t>
  </si>
  <si>
    <t>O</t>
  </si>
  <si>
    <t>CH</t>
  </si>
  <si>
    <t>R</t>
  </si>
  <si>
    <t>A</t>
  </si>
  <si>
    <t>N</t>
  </si>
  <si>
    <t>birthdy</t>
  </si>
  <si>
    <t>icsdy</t>
  </si>
  <si>
    <t>gender</t>
  </si>
  <si>
    <t>Female</t>
  </si>
  <si>
    <t>Male</t>
  </si>
  <si>
    <t>arm</t>
  </si>
  <si>
    <t>Arm B</t>
  </si>
  <si>
    <t>Arm A</t>
  </si>
  <si>
    <t>weight</t>
  </si>
  <si>
    <t>height</t>
  </si>
  <si>
    <t>bmi</t>
  </si>
  <si>
    <t>ecog</t>
  </si>
  <si>
    <t>opdy</t>
  </si>
  <si>
    <t>deathdy</t>
  </si>
  <si>
    <t>maxfudy</t>
  </si>
  <si>
    <t>fas</t>
  </si>
  <si>
    <t>pp</t>
  </si>
  <si>
    <t>size</t>
  </si>
  <si>
    <t>wbc</t>
  </si>
  <si>
    <t>hb</t>
  </si>
  <si>
    <t>plc</t>
  </si>
  <si>
    <t>podpsts</t>
  </si>
  <si>
    <t>cTx</t>
  </si>
  <si>
    <t>cT1</t>
  </si>
  <si>
    <t>cT1a</t>
  </si>
  <si>
    <t>cT1b</t>
  </si>
  <si>
    <t>podpsns</t>
  </si>
  <si>
    <t>cN0</t>
  </si>
  <si>
    <t>cNx</t>
  </si>
  <si>
    <t>podpsms</t>
  </si>
  <si>
    <t>cM0</t>
  </si>
  <si>
    <t>02/28/2018</t>
  </si>
  <si>
    <t>10/20/2015</t>
  </si>
  <si>
    <t>03/14/2018</t>
  </si>
  <si>
    <t>03/16/2018</t>
  </si>
  <si>
    <t>04/25/2018</t>
  </si>
  <si>
    <t>04/30/2018</t>
  </si>
  <si>
    <t>05/09/2018</t>
  </si>
  <si>
    <t>05/02/2018</t>
  </si>
  <si>
    <t>05/04/2018</t>
  </si>
  <si>
    <t>05/11/2018</t>
  </si>
  <si>
    <t>05/14/2018</t>
  </si>
  <si>
    <t>05/23/2018</t>
  </si>
  <si>
    <t>05/25/2018</t>
  </si>
  <si>
    <t>07/12/2018</t>
  </si>
  <si>
    <t>06/18/2018</t>
  </si>
  <si>
    <t>06/19/2018</t>
  </si>
  <si>
    <t>06/12/2018</t>
  </si>
  <si>
    <t>09/12/2018</t>
  </si>
  <si>
    <t>06/11/2018</t>
  </si>
  <si>
    <t>07/17/2018</t>
  </si>
  <si>
    <t>06/20/2018</t>
  </si>
  <si>
    <t>07/04/2018</t>
  </si>
  <si>
    <t>07/02/2018</t>
  </si>
  <si>
    <t>08/09/2018</t>
  </si>
  <si>
    <t>07/19/2018</t>
  </si>
  <si>
    <t>09/05/2018</t>
  </si>
  <si>
    <t>09/23/2015</t>
  </si>
  <si>
    <t>09/10/2018</t>
  </si>
  <si>
    <t>11/14/2018</t>
  </si>
  <si>
    <t>08/14/2018</t>
  </si>
  <si>
    <t>08/21/2018</t>
  </si>
  <si>
    <t>08/17/2018</t>
  </si>
  <si>
    <t>11/13/2018</t>
  </si>
  <si>
    <t>10/01/2018</t>
  </si>
  <si>
    <t>09/13/2018</t>
  </si>
  <si>
    <t>09/17/2018</t>
  </si>
  <si>
    <t>09/18/2018</t>
  </si>
  <si>
    <t>10/02/2018</t>
  </si>
  <si>
    <t>09/11/2018</t>
  </si>
  <si>
    <t>10/29/2018</t>
  </si>
  <si>
    <t>09/28/2018</t>
  </si>
  <si>
    <t>10/15/2018</t>
  </si>
  <si>
    <t>11/07/2018</t>
  </si>
  <si>
    <t>10/16/2018</t>
  </si>
  <si>
    <t>10/23/2018</t>
  </si>
  <si>
    <t>12/03/2018</t>
  </si>
  <si>
    <t>10/08/2018</t>
  </si>
  <si>
    <t>11/01/2018</t>
  </si>
  <si>
    <t>11/29/2018</t>
  </si>
  <si>
    <t>01/08/2019</t>
  </si>
  <si>
    <t>12/07/2018</t>
  </si>
  <si>
    <t>04/03/2019</t>
  </si>
  <si>
    <t>01/21/2015</t>
  </si>
  <si>
    <t>08/13/2019</t>
  </si>
  <si>
    <t>10/18/2017</t>
  </si>
  <si>
    <t>11/05/2018</t>
  </si>
  <si>
    <t>04/10/2019</t>
  </si>
  <si>
    <t>11/26/2019</t>
  </si>
  <si>
    <t>12/26/2018</t>
  </si>
  <si>
    <t>07/12/2019</t>
  </si>
  <si>
    <t>02/13/2019</t>
  </si>
  <si>
    <t>03/13/2019</t>
  </si>
  <si>
    <t>04/29/2019</t>
  </si>
  <si>
    <t>04/16/2019</t>
  </si>
  <si>
    <t>07/17/2019</t>
  </si>
  <si>
    <t>02/12/2019</t>
  </si>
  <si>
    <t>01/15/2020</t>
  </si>
  <si>
    <t>10/10/2019</t>
  </si>
  <si>
    <t>10/14/2019</t>
  </si>
  <si>
    <t>05/14/2019</t>
  </si>
  <si>
    <t>08/07/2019</t>
  </si>
  <si>
    <t>05/23/2019</t>
  </si>
  <si>
    <t>ECOG</t>
    <phoneticPr fontId="1" type="noConversion"/>
  </si>
  <si>
    <t>구분</t>
  </si>
  <si>
    <t>sex</t>
    <phoneticPr fontId="1" type="noConversion"/>
  </si>
  <si>
    <t>group</t>
    <phoneticPr fontId="1" type="noConversion"/>
  </si>
  <si>
    <t>관측수</t>
    <phoneticPr fontId="1" type="noConversion"/>
  </si>
  <si>
    <t>평균</t>
    <phoneticPr fontId="1" type="noConversion"/>
  </si>
  <si>
    <t>표준편차</t>
    <phoneticPr fontId="1" type="noConversion"/>
  </si>
  <si>
    <t>최소값</t>
    <phoneticPr fontId="1" type="noConversion"/>
  </si>
  <si>
    <t>제1사분위수</t>
    <phoneticPr fontId="1" type="noConversion"/>
  </si>
  <si>
    <t>중앙값</t>
    <phoneticPr fontId="1" type="noConversion"/>
  </si>
  <si>
    <t>제3사분위수</t>
    <phoneticPr fontId="1" type="noConversion"/>
  </si>
  <si>
    <t>최대값</t>
    <phoneticPr fontId="1" type="noConversion"/>
  </si>
  <si>
    <t>event</t>
  </si>
  <si>
    <t>age</t>
    <phoneticPr fontId="1" type="noConversion"/>
  </si>
  <si>
    <t>opyear</t>
    <phoneticPr fontId="1" type="noConversion"/>
  </si>
  <si>
    <t>opmonth</t>
    <phoneticPr fontId="1" type="noConversion"/>
  </si>
  <si>
    <t>opday</t>
    <phoneticPr fontId="1" type="noConversion"/>
  </si>
  <si>
    <t>opdate</t>
    <phoneticPr fontId="1" type="noConversion"/>
  </si>
  <si>
    <t>fu_year</t>
    <phoneticPr fontId="1" type="noConversion"/>
  </si>
  <si>
    <t>fu_month</t>
    <phoneticPr fontId="1" type="noConversion"/>
  </si>
  <si>
    <t>fu_day</t>
    <phoneticPr fontId="1" type="noConversion"/>
  </si>
  <si>
    <t>fu_date</t>
    <phoneticPr fontId="1" type="noConversion"/>
  </si>
  <si>
    <t>age_gr</t>
    <phoneticPr fontId="1" type="noConversion"/>
  </si>
  <si>
    <t>arm_gr</t>
    <phoneticPr fontId="1" type="noConversion"/>
  </si>
  <si>
    <t>event</t>
    <phoneticPr fontId="1" type="noConversion"/>
  </si>
  <si>
    <t>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</si>
</sst>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_);[Red]\(0.0\)"/>
    <numFmt numFmtId="178" formatCode="0.00_);[Red]\(0.00\)"/>
  </numFmts>
  <fonts count="11">
    <font>
      <sz val="11"/>
      <name val="Calibri"/>
    </font>
    <font>
      <sz val="8"/>
      <name val="돋움"/>
      <family val="3"/>
      <charset val="129"/>
    </font>
    <font>
      <b/>
      <sz val="11"/>
      <name val="Calibri"/>
      <family val="2"/>
    </font>
    <font>
      <b/>
      <sz val="10"/>
      <color rgb="FFFFFFFF"/>
      <name val="나눔고딕"/>
      <family val="3"/>
      <charset val="129"/>
    </font>
    <font>
      <sz val="10"/>
      <color rgb="FF000000"/>
      <name val="나눔고딕"/>
      <family val="3"/>
      <charset val="129"/>
    </font>
    <font>
      <sz val="10"/>
      <name val="나눔고딕"/>
      <family val="3"/>
      <charset val="129"/>
    </font>
    <font>
      <sz val="11"/>
      <color rgb="FF000000"/>
      <name val="나눔고딕"/>
      <family val="3"/>
      <charset val="129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name val="Calibri"/>
      <family val="2"/>
    </font>
    <font>
      <b/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7" fontId="0" fillId="0" borderId="2" xfId="0" applyNumberFormat="1" applyBorder="1" applyAlignment="1">
      <alignment horizontal="center"/>
    </xf>
    <xf numFmtId="176" fontId="0" fillId="0" borderId="2" xfId="0" applyNumberForma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8" fontId="0" fillId="0" borderId="2" xfId="0" applyNumberForma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77" fontId="2" fillId="0" borderId="0" xfId="0" applyNumberFormat="1" applyFont="1" applyAlignment="1">
      <alignment horizontal="center"/>
    </xf>
    <xf numFmtId="176" fontId="2" fillId="0" borderId="0" xfId="0" applyNumberFormat="1" applyFont="1" applyAlignment="1">
      <alignment horizontal="center"/>
    </xf>
    <xf numFmtId="178" fontId="2" fillId="0" borderId="0" xfId="0" applyNumberFormat="1" applyFont="1" applyAlignment="1">
      <alignment horizontal="center"/>
    </xf>
    <xf numFmtId="0" fontId="3" fillId="2" borderId="3" xfId="0" applyFont="1" applyFill="1" applyBorder="1" applyAlignment="1">
      <alignment horizontal="center" vertical="center" wrapText="1" readingOrder="1"/>
    </xf>
    <xf numFmtId="0" fontId="4" fillId="0" borderId="3" xfId="0" applyFont="1" applyBorder="1" applyAlignment="1">
      <alignment horizontal="left" vertical="center" wrapText="1" readingOrder="1"/>
    </xf>
    <xf numFmtId="176" fontId="4" fillId="0" borderId="3" xfId="0" applyNumberFormat="1" applyFont="1" applyBorder="1" applyAlignment="1">
      <alignment horizontal="center" vertical="center" wrapText="1" readingOrder="1"/>
    </xf>
    <xf numFmtId="177" fontId="4" fillId="0" borderId="3" xfId="0" applyNumberFormat="1" applyFont="1" applyBorder="1" applyAlignment="1">
      <alignment horizontal="center" vertical="center" wrapText="1" readingOrder="1"/>
    </xf>
    <xf numFmtId="0" fontId="5" fillId="0" borderId="3" xfId="0" applyFont="1" applyBorder="1"/>
    <xf numFmtId="0" fontId="4" fillId="0" borderId="3" xfId="0" applyFont="1" applyFill="1" applyBorder="1" applyAlignment="1">
      <alignment horizontal="left" vertical="center" wrapText="1" readingOrder="1"/>
    </xf>
    <xf numFmtId="0" fontId="3" fillId="2" borderId="2" xfId="0" applyFont="1" applyFill="1" applyBorder="1" applyAlignment="1">
      <alignment horizontal="center" vertical="center" readingOrder="1"/>
    </xf>
    <xf numFmtId="0" fontId="6" fillId="0" borderId="2" xfId="0" applyFont="1" applyBorder="1" applyAlignment="1">
      <alignment horizontal="center" vertical="center" readingOrder="1"/>
    </xf>
    <xf numFmtId="0" fontId="6" fillId="0" borderId="2" xfId="0" applyFont="1" applyBorder="1" applyAlignment="1">
      <alignment horizontal="center" readingOrder="1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76" fontId="7" fillId="0" borderId="0" xfId="0" applyNumberFormat="1" applyFont="1" applyAlignment="1">
      <alignment horizontal="center"/>
    </xf>
    <xf numFmtId="177" fontId="7" fillId="0" borderId="0" xfId="0" applyNumberFormat="1" applyFont="1" applyAlignment="1">
      <alignment horizontal="center"/>
    </xf>
    <xf numFmtId="0" fontId="9" fillId="0" borderId="0" xfId="0" applyFont="1"/>
    <xf numFmtId="177" fontId="8" fillId="0" borderId="2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176" fontId="8" fillId="0" borderId="0" xfId="0" applyNumberFormat="1" applyFont="1" applyAlignment="1">
      <alignment horizontal="center"/>
    </xf>
    <xf numFmtId="177" fontId="8" fillId="0" borderId="0" xfId="0" applyNumberFormat="1" applyFont="1" applyAlignment="1">
      <alignment horizontal="center"/>
    </xf>
    <xf numFmtId="0" fontId="10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76" fontId="0" fillId="0" borderId="0" xfId="0" applyNumberFormat="1"/>
  </cellXfs>
  <cellStyles count="1">
    <cellStyle name="표준" xfId="0" builtinId="0"/>
  </cellStyles>
  <dxfs count="3">
    <dxf>
      <font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17"/>
  <sheetViews>
    <sheetView topLeftCell="AH1" zoomScale="185" workbookViewId="0">
      <pane ySplit="1" topLeftCell="A2" activePane="bottomLeft" state="frozen"/>
      <selection pane="bottomLeft" activeCell="AO2" sqref="AO2:AO8"/>
    </sheetView>
  </sheetViews>
  <sheetFormatPr baseColWidth="10" defaultColWidth="8.83203125" defaultRowHeight="15"/>
  <cols>
    <col min="1" max="1" width="12.6640625" style="1" bestFit="1" customWidth="1"/>
    <col min="2" max="2" width="10.33203125" style="1" bestFit="1" customWidth="1"/>
    <col min="3" max="3" width="9.83203125" style="1" bestFit="1" customWidth="1"/>
    <col min="4" max="5" width="11.33203125" style="1" bestFit="1" customWidth="1"/>
    <col min="6" max="7" width="11.33203125" style="1" customWidth="1"/>
    <col min="8" max="8" width="8.33203125" style="1" bestFit="1" customWidth="1"/>
    <col min="9" max="9" width="7.1640625" style="1" bestFit="1" customWidth="1"/>
    <col min="10" max="10" width="7.1640625" style="1" customWidth="1"/>
    <col min="11" max="11" width="7.83203125" style="3" bestFit="1" customWidth="1"/>
    <col min="12" max="12" width="7.5" style="3" bestFit="1" customWidth="1"/>
    <col min="13" max="13" width="6" style="3" bestFit="1" customWidth="1"/>
    <col min="14" max="14" width="5.83203125" style="4" bestFit="1" customWidth="1"/>
    <col min="15" max="15" width="10.5" style="4" bestFit="1" customWidth="1"/>
    <col min="16" max="19" width="10.5" style="4" customWidth="1"/>
    <col min="20" max="25" width="12.83203125" style="1" customWidth="1"/>
    <col min="26" max="29" width="12.83203125" style="4" customWidth="1"/>
    <col min="30" max="30" width="12.83203125" style="3" customWidth="1"/>
    <col min="31" max="31" width="12.83203125" style="5" customWidth="1"/>
    <col min="32" max="32" width="12.83203125" style="3" customWidth="1"/>
    <col min="33" max="33" width="12.83203125" style="4" customWidth="1"/>
    <col min="34" max="36" width="12.83203125" style="1" customWidth="1"/>
    <col min="40" max="40" width="16.1640625" bestFit="1" customWidth="1"/>
    <col min="41" max="41" width="12.5" customWidth="1"/>
  </cols>
  <sheetData>
    <row r="1" spans="1:42" s="10" customFormat="1">
      <c r="A1" s="11" t="s">
        <v>0</v>
      </c>
      <c r="B1" s="11" t="s">
        <v>101</v>
      </c>
      <c r="C1" s="11" t="s">
        <v>161</v>
      </c>
      <c r="D1" s="11" t="s">
        <v>178</v>
      </c>
      <c r="E1" s="11" t="s">
        <v>179</v>
      </c>
      <c r="F1" s="11" t="s">
        <v>294</v>
      </c>
      <c r="G1" s="11" t="s">
        <v>303</v>
      </c>
      <c r="H1" s="11" t="s">
        <v>180</v>
      </c>
      <c r="I1" s="11" t="s">
        <v>183</v>
      </c>
      <c r="J1" s="11" t="s">
        <v>304</v>
      </c>
      <c r="K1" s="12" t="s">
        <v>186</v>
      </c>
      <c r="L1" s="12" t="s">
        <v>187</v>
      </c>
      <c r="M1" s="12" t="s">
        <v>188</v>
      </c>
      <c r="N1" s="13" t="s">
        <v>189</v>
      </c>
      <c r="O1" s="13" t="s">
        <v>190</v>
      </c>
      <c r="P1" s="13" t="s">
        <v>295</v>
      </c>
      <c r="Q1" s="13" t="s">
        <v>296</v>
      </c>
      <c r="R1" s="13" t="s">
        <v>297</v>
      </c>
      <c r="S1" s="13" t="s">
        <v>298</v>
      </c>
      <c r="T1" s="11" t="s">
        <v>191</v>
      </c>
      <c r="U1" s="11" t="s">
        <v>192</v>
      </c>
      <c r="V1" s="11" t="s">
        <v>299</v>
      </c>
      <c r="W1" s="11" t="s">
        <v>300</v>
      </c>
      <c r="X1" s="11" t="s">
        <v>301</v>
      </c>
      <c r="Y1" s="11" t="s">
        <v>302</v>
      </c>
      <c r="Z1" s="13" t="s">
        <v>305</v>
      </c>
      <c r="AA1" s="13" t="s">
        <v>306</v>
      </c>
      <c r="AB1" s="13" t="s">
        <v>193</v>
      </c>
      <c r="AC1" s="13" t="s">
        <v>194</v>
      </c>
      <c r="AD1" s="12" t="s">
        <v>195</v>
      </c>
      <c r="AE1" s="14" t="s">
        <v>196</v>
      </c>
      <c r="AF1" s="12" t="s">
        <v>197</v>
      </c>
      <c r="AG1" s="13" t="s">
        <v>198</v>
      </c>
      <c r="AH1" s="11" t="s">
        <v>199</v>
      </c>
      <c r="AI1" s="11" t="s">
        <v>204</v>
      </c>
      <c r="AJ1" s="11" t="s">
        <v>207</v>
      </c>
      <c r="AN1" s="21" t="s">
        <v>0</v>
      </c>
      <c r="AO1" s="21" t="s">
        <v>183</v>
      </c>
      <c r="AP1" s="21" t="s">
        <v>293</v>
      </c>
    </row>
    <row r="2" spans="1:42">
      <c r="A2" s="1" t="s">
        <v>1</v>
      </c>
      <c r="B2" s="1" t="s">
        <v>102</v>
      </c>
      <c r="C2" s="1" t="s">
        <v>162</v>
      </c>
      <c r="D2" s="2">
        <v>23769</v>
      </c>
      <c r="E2" s="2">
        <v>41360</v>
      </c>
      <c r="F2" s="7">
        <f>ROUNDDOWN((E2-D2)/365.25,0)</f>
        <v>48</v>
      </c>
      <c r="G2" s="7">
        <f>IF(F2&lt;40,1,IF(F2&lt;60,2,3))</f>
        <v>2</v>
      </c>
      <c r="H2" s="1" t="s">
        <v>181</v>
      </c>
      <c r="I2" s="1" t="s">
        <v>184</v>
      </c>
      <c r="J2" s="1">
        <f>IF(I2="Arm A",1,0)</f>
        <v>0</v>
      </c>
      <c r="K2" s="6">
        <v>53.4</v>
      </c>
      <c r="L2" s="6">
        <v>157.9</v>
      </c>
      <c r="M2" s="6">
        <v>21.4</v>
      </c>
      <c r="N2" s="7">
        <v>0</v>
      </c>
      <c r="O2" s="8">
        <v>20130404</v>
      </c>
      <c r="P2" s="7" t="str">
        <f>LEFT(O2,4)</f>
        <v>2013</v>
      </c>
      <c r="Q2" s="7" t="str">
        <f>MID(O2,5,2)</f>
        <v>04</v>
      </c>
      <c r="R2" s="7" t="str">
        <f>RIGHT(O2,2)</f>
        <v>04</v>
      </c>
      <c r="S2" s="35" t="str">
        <f>CONCATENATE(P2,"-",Q2,"-",R2)</f>
        <v>2013-04-04</v>
      </c>
      <c r="T2" s="2"/>
      <c r="U2" s="2" t="s">
        <v>209</v>
      </c>
      <c r="V2" s="35" t="str">
        <f>MID(U2,7,4)</f>
        <v>2018</v>
      </c>
      <c r="W2" s="35" t="str">
        <f>MID(U2,1,2)</f>
        <v>02</v>
      </c>
      <c r="X2" s="35" t="str">
        <f>MID(U2,4,2)</f>
        <v>28</v>
      </c>
      <c r="Y2" s="35" t="str">
        <f>CONCATENATE(V2,"-",W2,"-",X2)</f>
        <v>2018-02-28</v>
      </c>
      <c r="Z2" s="7">
        <f>IF(T2&gt;0,1,0)</f>
        <v>0</v>
      </c>
      <c r="AA2" s="7">
        <f>IF(Z2=1,(T2-S2)/30.4,(Y2-S2)/30.4)</f>
        <v>58.914473684210527</v>
      </c>
      <c r="AB2" s="7">
        <v>1</v>
      </c>
      <c r="AC2" s="7">
        <v>1</v>
      </c>
      <c r="AD2" s="6">
        <v>1.6</v>
      </c>
      <c r="AE2" s="9">
        <v>4.7</v>
      </c>
      <c r="AF2" s="6">
        <v>15.2</v>
      </c>
      <c r="AG2" s="7">
        <v>305</v>
      </c>
      <c r="AH2" s="1" t="s">
        <v>200</v>
      </c>
      <c r="AI2" s="1" t="s">
        <v>205</v>
      </c>
      <c r="AJ2" s="1" t="s">
        <v>208</v>
      </c>
      <c r="AN2" s="22" t="s">
        <v>93</v>
      </c>
      <c r="AO2" s="23" t="str">
        <f>VLOOKUP(AN2,$A$1:$AJ$101,MATCH($AO$1,$A$1:$AJ$1,0),FALSE)</f>
        <v>Arm A</v>
      </c>
      <c r="AP2" s="23">
        <f>VLOOKUP(AN2,$A$1:$AJ$101,MATCH($AP$1,$A$1:$AJ$1,0),FALSE)</f>
        <v>1</v>
      </c>
    </row>
    <row r="3" spans="1:42">
      <c r="A3" s="1" t="s">
        <v>2</v>
      </c>
      <c r="B3" s="1" t="s">
        <v>103</v>
      </c>
      <c r="C3" s="1" t="s">
        <v>163</v>
      </c>
      <c r="D3" s="2">
        <v>15844</v>
      </c>
      <c r="E3" s="2">
        <v>41366</v>
      </c>
      <c r="F3" s="7">
        <f t="shared" ref="F3:F66" si="0">ROUNDDOWN((E3-D3)/365.25,0)</f>
        <v>69</v>
      </c>
      <c r="G3" s="7">
        <f t="shared" ref="G3:G66" si="1">IF(F3&lt;40,1,IF(F3&lt;60,2,3))</f>
        <v>3</v>
      </c>
      <c r="H3" s="1" t="s">
        <v>182</v>
      </c>
      <c r="I3" s="1" t="s">
        <v>184</v>
      </c>
      <c r="J3" s="1">
        <f t="shared" ref="J3:J66" si="2">IF(I3="Arm A",1,0)</f>
        <v>0</v>
      </c>
      <c r="K3" s="6">
        <v>67.599999999999994</v>
      </c>
      <c r="L3" s="6">
        <v>165.5</v>
      </c>
      <c r="M3" s="6">
        <v>24.7</v>
      </c>
      <c r="N3" s="7">
        <v>0</v>
      </c>
      <c r="O3" s="8">
        <v>20130424</v>
      </c>
      <c r="P3" s="7" t="str">
        <f t="shared" ref="P3:P66" si="3">LEFT(O3,4)</f>
        <v>2013</v>
      </c>
      <c r="Q3" s="7" t="str">
        <f t="shared" ref="Q3:Q66" si="4">MID(O3,5,2)</f>
        <v>04</v>
      </c>
      <c r="R3" s="7" t="str">
        <f t="shared" ref="R3:R66" si="5">RIGHT(O3,2)</f>
        <v>24</v>
      </c>
      <c r="S3" s="35" t="str">
        <f t="shared" ref="S3:S66" si="6">CONCATENATE(P3,"-",Q3,"-",R3)</f>
        <v>2013-04-24</v>
      </c>
      <c r="T3" s="2">
        <v>41747</v>
      </c>
      <c r="U3" s="2" t="s">
        <v>210</v>
      </c>
      <c r="V3" s="35" t="str">
        <f t="shared" ref="V3:V66" si="7">MID(U3,7,4)</f>
        <v>2015</v>
      </c>
      <c r="W3" s="35" t="str">
        <f t="shared" ref="W3:W66" si="8">MID(U3,1,2)</f>
        <v>10</v>
      </c>
      <c r="X3" s="35" t="str">
        <f t="shared" ref="X3:X66" si="9">MID(U3,4,2)</f>
        <v>20</v>
      </c>
      <c r="Y3" s="35" t="str">
        <f t="shared" ref="Y3:Y66" si="10">CONCATENATE(V3,"-",W3,"-",X3)</f>
        <v>2015-10-20</v>
      </c>
      <c r="Z3" s="7">
        <f t="shared" ref="Z3:Z66" si="11">IF(T3&gt;0,1,0)</f>
        <v>1</v>
      </c>
      <c r="AA3" s="7">
        <f t="shared" ref="AA3:AA66" si="12">IF(Z3=1,(T3-S3)/30.4,(Y3-S3)/30.4)</f>
        <v>11.809210526315789</v>
      </c>
      <c r="AB3" s="7">
        <v>1</v>
      </c>
      <c r="AC3" s="7">
        <v>1</v>
      </c>
      <c r="AD3" s="6">
        <v>2.1</v>
      </c>
      <c r="AE3" s="9">
        <v>4.2699999999999996</v>
      </c>
      <c r="AF3" s="6">
        <v>16.7</v>
      </c>
      <c r="AG3" s="7">
        <v>181</v>
      </c>
      <c r="AH3" s="1" t="s">
        <v>201</v>
      </c>
      <c r="AI3" s="1" t="s">
        <v>205</v>
      </c>
      <c r="AJ3" s="1" t="s">
        <v>208</v>
      </c>
      <c r="AN3" s="22" t="s">
        <v>99</v>
      </c>
      <c r="AO3" s="23" t="str">
        <f t="shared" ref="AO3:AO8" si="13">VLOOKUP(AN3,$A$1:$AJ$101,MATCH($AO$1,$A$1:$AJ$1,0),FALSE)</f>
        <v>Arm A</v>
      </c>
      <c r="AP3" s="23">
        <f t="shared" ref="AP3:AP8" si="14">VLOOKUP(AN3,$A$1:$AJ$101,MATCH($AP$1,$A$1:$AJ$1,0),FALSE)</f>
        <v>0</v>
      </c>
    </row>
    <row r="4" spans="1:42">
      <c r="A4" s="1" t="s">
        <v>3</v>
      </c>
      <c r="B4" s="1" t="s">
        <v>104</v>
      </c>
      <c r="C4" s="1" t="s">
        <v>164</v>
      </c>
      <c r="D4" s="2">
        <v>22606</v>
      </c>
      <c r="E4" s="2">
        <v>41369</v>
      </c>
      <c r="F4" s="7">
        <f t="shared" si="0"/>
        <v>51</v>
      </c>
      <c r="G4" s="7">
        <f t="shared" si="1"/>
        <v>2</v>
      </c>
      <c r="H4" s="1" t="s">
        <v>182</v>
      </c>
      <c r="I4" s="1" t="s">
        <v>184</v>
      </c>
      <c r="J4" s="1">
        <f t="shared" si="2"/>
        <v>0</v>
      </c>
      <c r="K4" s="6">
        <v>66.8</v>
      </c>
      <c r="L4" s="6">
        <v>173.8</v>
      </c>
      <c r="M4" s="6">
        <v>22.1</v>
      </c>
      <c r="N4" s="7">
        <v>0</v>
      </c>
      <c r="O4" s="8">
        <v>20130411</v>
      </c>
      <c r="P4" s="7" t="str">
        <f t="shared" si="3"/>
        <v>2013</v>
      </c>
      <c r="Q4" s="7" t="str">
        <f t="shared" si="4"/>
        <v>04</v>
      </c>
      <c r="R4" s="7" t="str">
        <f t="shared" si="5"/>
        <v>11</v>
      </c>
      <c r="S4" s="35" t="str">
        <f t="shared" si="6"/>
        <v>2013-04-11</v>
      </c>
      <c r="T4" s="2"/>
      <c r="U4" s="2" t="s">
        <v>211</v>
      </c>
      <c r="V4" s="35" t="str">
        <f t="shared" si="7"/>
        <v>2018</v>
      </c>
      <c r="W4" s="35" t="str">
        <f t="shared" si="8"/>
        <v>03</v>
      </c>
      <c r="X4" s="35" t="str">
        <f t="shared" si="9"/>
        <v>14</v>
      </c>
      <c r="Y4" s="35" t="str">
        <f t="shared" si="10"/>
        <v>2018-03-14</v>
      </c>
      <c r="Z4" s="7">
        <f t="shared" si="11"/>
        <v>0</v>
      </c>
      <c r="AA4" s="7">
        <f t="shared" si="12"/>
        <v>59.144736842105267</v>
      </c>
      <c r="AB4" s="7">
        <v>1</v>
      </c>
      <c r="AC4" s="7">
        <v>1</v>
      </c>
      <c r="AD4" s="6">
        <v>4.8</v>
      </c>
      <c r="AE4" s="9">
        <v>5.82</v>
      </c>
      <c r="AF4" s="6">
        <v>15.8</v>
      </c>
      <c r="AG4" s="7">
        <v>212</v>
      </c>
      <c r="AH4" s="1" t="s">
        <v>200</v>
      </c>
      <c r="AI4" s="1" t="s">
        <v>205</v>
      </c>
      <c r="AJ4" s="1" t="s">
        <v>208</v>
      </c>
      <c r="AN4" s="22" t="s">
        <v>79</v>
      </c>
      <c r="AO4" s="23" t="str">
        <f t="shared" si="13"/>
        <v>Arm A</v>
      </c>
      <c r="AP4" s="23">
        <f t="shared" si="14"/>
        <v>0</v>
      </c>
    </row>
    <row r="5" spans="1:42">
      <c r="A5" s="1" t="s">
        <v>4</v>
      </c>
      <c r="B5" s="1" t="s">
        <v>105</v>
      </c>
      <c r="C5" s="1" t="s">
        <v>165</v>
      </c>
      <c r="D5" s="2">
        <v>20625</v>
      </c>
      <c r="E5" s="2">
        <v>41376</v>
      </c>
      <c r="F5" s="7">
        <f t="shared" si="0"/>
        <v>56</v>
      </c>
      <c r="G5" s="7">
        <f t="shared" si="1"/>
        <v>2</v>
      </c>
      <c r="H5" s="1" t="s">
        <v>182</v>
      </c>
      <c r="I5" s="1" t="s">
        <v>184</v>
      </c>
      <c r="J5" s="1">
        <f t="shared" si="2"/>
        <v>0</v>
      </c>
      <c r="K5" s="6">
        <v>74</v>
      </c>
      <c r="L5" s="6">
        <v>176</v>
      </c>
      <c r="M5" s="6">
        <v>23.9</v>
      </c>
      <c r="N5" s="7">
        <v>0</v>
      </c>
      <c r="O5" s="8">
        <v>20130418</v>
      </c>
      <c r="P5" s="7" t="str">
        <f t="shared" si="3"/>
        <v>2013</v>
      </c>
      <c r="Q5" s="7" t="str">
        <f t="shared" si="4"/>
        <v>04</v>
      </c>
      <c r="R5" s="7" t="str">
        <f t="shared" si="5"/>
        <v>18</v>
      </c>
      <c r="S5" s="35" t="str">
        <f t="shared" si="6"/>
        <v>2013-04-18</v>
      </c>
      <c r="T5" s="2"/>
      <c r="U5" s="2" t="s">
        <v>212</v>
      </c>
      <c r="V5" s="35" t="str">
        <f t="shared" si="7"/>
        <v>2018</v>
      </c>
      <c r="W5" s="35" t="str">
        <f t="shared" si="8"/>
        <v>03</v>
      </c>
      <c r="X5" s="35" t="str">
        <f t="shared" si="9"/>
        <v>16</v>
      </c>
      <c r="Y5" s="35" t="str">
        <f t="shared" si="10"/>
        <v>2018-03-16</v>
      </c>
      <c r="Z5" s="7">
        <f t="shared" si="11"/>
        <v>0</v>
      </c>
      <c r="AA5" s="7">
        <f t="shared" si="12"/>
        <v>58.98026315789474</v>
      </c>
      <c r="AB5" s="7">
        <v>1</v>
      </c>
      <c r="AC5" s="7">
        <v>1</v>
      </c>
      <c r="AD5" s="6">
        <v>2</v>
      </c>
      <c r="AE5" s="9">
        <v>7.5</v>
      </c>
      <c r="AF5" s="6">
        <v>16.2</v>
      </c>
      <c r="AG5" s="7">
        <v>169</v>
      </c>
      <c r="AH5" s="1" t="s">
        <v>200</v>
      </c>
      <c r="AI5" s="1" t="s">
        <v>205</v>
      </c>
      <c r="AJ5" s="1" t="s">
        <v>208</v>
      </c>
      <c r="AN5" s="22" t="s">
        <v>70</v>
      </c>
      <c r="AO5" s="23" t="str">
        <f t="shared" si="13"/>
        <v>Arm A</v>
      </c>
      <c r="AP5" s="23">
        <f t="shared" si="14"/>
        <v>0</v>
      </c>
    </row>
    <row r="6" spans="1:42">
      <c r="A6" s="1" t="s">
        <v>5</v>
      </c>
      <c r="B6" s="1" t="s">
        <v>106</v>
      </c>
      <c r="C6" s="1" t="s">
        <v>166</v>
      </c>
      <c r="D6" s="2">
        <v>18755</v>
      </c>
      <c r="E6" s="2">
        <v>41409</v>
      </c>
      <c r="F6" s="7">
        <f t="shared" si="0"/>
        <v>62</v>
      </c>
      <c r="G6" s="7">
        <f t="shared" si="1"/>
        <v>3</v>
      </c>
      <c r="H6" s="1" t="s">
        <v>181</v>
      </c>
      <c r="I6" s="1" t="s">
        <v>185</v>
      </c>
      <c r="J6" s="1">
        <f t="shared" si="2"/>
        <v>1</v>
      </c>
      <c r="K6" s="6">
        <v>58.8</v>
      </c>
      <c r="L6" s="6">
        <v>149.19999999999999</v>
      </c>
      <c r="M6" s="6">
        <v>26.4</v>
      </c>
      <c r="N6" s="7">
        <v>0</v>
      </c>
      <c r="O6" s="8">
        <v>20130523</v>
      </c>
      <c r="P6" s="7" t="str">
        <f t="shared" si="3"/>
        <v>2013</v>
      </c>
      <c r="Q6" s="7" t="str">
        <f t="shared" si="4"/>
        <v>05</v>
      </c>
      <c r="R6" s="7" t="str">
        <f t="shared" si="5"/>
        <v>23</v>
      </c>
      <c r="S6" s="35" t="str">
        <f t="shared" si="6"/>
        <v>2013-05-23</v>
      </c>
      <c r="T6" s="2"/>
      <c r="U6" s="2" t="s">
        <v>213</v>
      </c>
      <c r="V6" s="35" t="str">
        <f t="shared" si="7"/>
        <v>2018</v>
      </c>
      <c r="W6" s="35" t="str">
        <f t="shared" si="8"/>
        <v>04</v>
      </c>
      <c r="X6" s="35" t="str">
        <f t="shared" si="9"/>
        <v>25</v>
      </c>
      <c r="Y6" s="35" t="str">
        <f t="shared" si="10"/>
        <v>2018-04-25</v>
      </c>
      <c r="Z6" s="7">
        <f t="shared" si="11"/>
        <v>0</v>
      </c>
      <c r="AA6" s="7">
        <f t="shared" si="12"/>
        <v>59.144736842105267</v>
      </c>
      <c r="AB6" s="7">
        <v>1</v>
      </c>
      <c r="AC6" s="7">
        <v>1</v>
      </c>
      <c r="AD6" s="6">
        <v>0.8</v>
      </c>
      <c r="AE6" s="9">
        <v>6.63</v>
      </c>
      <c r="AF6" s="6">
        <v>12.9</v>
      </c>
      <c r="AG6" s="7">
        <v>239</v>
      </c>
      <c r="AH6" s="1" t="s">
        <v>200</v>
      </c>
      <c r="AI6" s="1" t="s">
        <v>205</v>
      </c>
      <c r="AJ6" s="1" t="s">
        <v>208</v>
      </c>
      <c r="AN6" s="22" t="s">
        <v>28</v>
      </c>
      <c r="AO6" s="23" t="str">
        <f t="shared" si="13"/>
        <v>Arm B</v>
      </c>
      <c r="AP6" s="23">
        <f t="shared" si="14"/>
        <v>1</v>
      </c>
    </row>
    <row r="7" spans="1:42">
      <c r="A7" s="1" t="s">
        <v>6</v>
      </c>
      <c r="B7" s="1" t="s">
        <v>107</v>
      </c>
      <c r="C7" s="1" t="s">
        <v>167</v>
      </c>
      <c r="D7" s="2">
        <v>19611</v>
      </c>
      <c r="E7" s="2">
        <v>41416</v>
      </c>
      <c r="F7" s="7">
        <f t="shared" si="0"/>
        <v>59</v>
      </c>
      <c r="G7" s="7">
        <f t="shared" si="1"/>
        <v>2</v>
      </c>
      <c r="H7" s="1" t="s">
        <v>181</v>
      </c>
      <c r="I7" s="1" t="s">
        <v>185</v>
      </c>
      <c r="J7" s="1">
        <f t="shared" si="2"/>
        <v>1</v>
      </c>
      <c r="K7" s="6">
        <v>67</v>
      </c>
      <c r="L7" s="6">
        <v>155</v>
      </c>
      <c r="M7" s="6">
        <v>27.9</v>
      </c>
      <c r="N7" s="7">
        <v>0</v>
      </c>
      <c r="O7" s="8">
        <v>20130523</v>
      </c>
      <c r="P7" s="7" t="str">
        <f t="shared" si="3"/>
        <v>2013</v>
      </c>
      <c r="Q7" s="7" t="str">
        <f t="shared" si="4"/>
        <v>05</v>
      </c>
      <c r="R7" s="7" t="str">
        <f t="shared" si="5"/>
        <v>23</v>
      </c>
      <c r="S7" s="35" t="str">
        <f t="shared" si="6"/>
        <v>2013-05-23</v>
      </c>
      <c r="T7" s="2"/>
      <c r="U7" s="2" t="s">
        <v>214</v>
      </c>
      <c r="V7" s="35" t="str">
        <f t="shared" si="7"/>
        <v>2018</v>
      </c>
      <c r="W7" s="35" t="str">
        <f t="shared" si="8"/>
        <v>04</v>
      </c>
      <c r="X7" s="35" t="str">
        <f t="shared" si="9"/>
        <v>30</v>
      </c>
      <c r="Y7" s="35" t="str">
        <f t="shared" si="10"/>
        <v>2018-04-30</v>
      </c>
      <c r="Z7" s="7">
        <f t="shared" si="11"/>
        <v>0</v>
      </c>
      <c r="AA7" s="7">
        <f t="shared" si="12"/>
        <v>59.309210526315795</v>
      </c>
      <c r="AB7" s="7">
        <v>1</v>
      </c>
      <c r="AC7" s="7">
        <v>1</v>
      </c>
      <c r="AD7" s="6">
        <v>0.4</v>
      </c>
      <c r="AE7" s="9">
        <v>6.81</v>
      </c>
      <c r="AF7" s="6">
        <v>15.3</v>
      </c>
      <c r="AG7" s="7">
        <v>236</v>
      </c>
      <c r="AH7" s="1" t="s">
        <v>200</v>
      </c>
      <c r="AI7" s="1" t="s">
        <v>205</v>
      </c>
      <c r="AJ7" s="1" t="s">
        <v>208</v>
      </c>
      <c r="AN7" s="22" t="s">
        <v>64</v>
      </c>
      <c r="AO7" s="23" t="str">
        <f t="shared" si="13"/>
        <v>Arm A</v>
      </c>
      <c r="AP7" s="23">
        <f t="shared" si="14"/>
        <v>0</v>
      </c>
    </row>
    <row r="8" spans="1:42">
      <c r="A8" s="1" t="s">
        <v>7</v>
      </c>
      <c r="B8" s="1" t="s">
        <v>108</v>
      </c>
      <c r="C8" s="1" t="s">
        <v>168</v>
      </c>
      <c r="D8" s="2">
        <v>24529</v>
      </c>
      <c r="E8" s="2">
        <v>41416</v>
      </c>
      <c r="F8" s="7">
        <f t="shared" si="0"/>
        <v>46</v>
      </c>
      <c r="G8" s="7">
        <f t="shared" si="1"/>
        <v>2</v>
      </c>
      <c r="H8" s="1" t="s">
        <v>182</v>
      </c>
      <c r="I8" s="1" t="s">
        <v>185</v>
      </c>
      <c r="J8" s="1">
        <f t="shared" si="2"/>
        <v>1</v>
      </c>
      <c r="K8" s="6">
        <v>70.2</v>
      </c>
      <c r="L8" s="6">
        <v>168</v>
      </c>
      <c r="M8" s="6">
        <v>24.9</v>
      </c>
      <c r="N8" s="7">
        <v>0</v>
      </c>
      <c r="O8" s="8">
        <v>20130530</v>
      </c>
      <c r="P8" s="7" t="str">
        <f t="shared" si="3"/>
        <v>2013</v>
      </c>
      <c r="Q8" s="7" t="str">
        <f t="shared" si="4"/>
        <v>05</v>
      </c>
      <c r="R8" s="7" t="str">
        <f t="shared" si="5"/>
        <v>30</v>
      </c>
      <c r="S8" s="35" t="str">
        <f t="shared" si="6"/>
        <v>2013-05-30</v>
      </c>
      <c r="T8" s="2"/>
      <c r="U8" s="2" t="s">
        <v>215</v>
      </c>
      <c r="V8" s="35" t="str">
        <f t="shared" si="7"/>
        <v>2018</v>
      </c>
      <c r="W8" s="35" t="str">
        <f t="shared" si="8"/>
        <v>05</v>
      </c>
      <c r="X8" s="35" t="str">
        <f t="shared" si="9"/>
        <v>09</v>
      </c>
      <c r="Y8" s="35" t="str">
        <f t="shared" si="10"/>
        <v>2018-05-09</v>
      </c>
      <c r="Z8" s="7">
        <f t="shared" si="11"/>
        <v>0</v>
      </c>
      <c r="AA8" s="7">
        <f t="shared" si="12"/>
        <v>59.375</v>
      </c>
      <c r="AB8" s="7">
        <v>1</v>
      </c>
      <c r="AC8" s="7">
        <v>1</v>
      </c>
      <c r="AD8" s="6">
        <v>4</v>
      </c>
      <c r="AE8" s="9">
        <v>6.67</v>
      </c>
      <c r="AF8" s="6">
        <v>16.7</v>
      </c>
      <c r="AG8" s="7">
        <v>230</v>
      </c>
      <c r="AH8" s="1" t="s">
        <v>200</v>
      </c>
      <c r="AI8" s="1" t="s">
        <v>205</v>
      </c>
      <c r="AJ8" s="1" t="s">
        <v>208</v>
      </c>
      <c r="AN8" s="22" t="s">
        <v>38</v>
      </c>
      <c r="AO8" s="23" t="str">
        <f t="shared" si="13"/>
        <v>Arm B</v>
      </c>
      <c r="AP8" s="23">
        <f t="shared" si="14"/>
        <v>0</v>
      </c>
    </row>
    <row r="9" spans="1:42">
      <c r="A9" s="1" t="s">
        <v>8</v>
      </c>
      <c r="B9" s="1" t="s">
        <v>109</v>
      </c>
      <c r="C9" s="1" t="s">
        <v>168</v>
      </c>
      <c r="D9" s="2">
        <v>20302</v>
      </c>
      <c r="E9" s="2">
        <v>41416</v>
      </c>
      <c r="F9" s="7">
        <f t="shared" si="0"/>
        <v>57</v>
      </c>
      <c r="G9" s="7">
        <f t="shared" si="1"/>
        <v>2</v>
      </c>
      <c r="H9" s="1" t="s">
        <v>182</v>
      </c>
      <c r="I9" s="1" t="s">
        <v>184</v>
      </c>
      <c r="J9" s="1">
        <f t="shared" si="2"/>
        <v>0</v>
      </c>
      <c r="K9" s="6">
        <v>74.2</v>
      </c>
      <c r="L9" s="6">
        <v>178.4</v>
      </c>
      <c r="M9" s="6">
        <v>23.3</v>
      </c>
      <c r="N9" s="7">
        <v>0</v>
      </c>
      <c r="O9" s="8">
        <v>20130530</v>
      </c>
      <c r="P9" s="7" t="str">
        <f t="shared" si="3"/>
        <v>2013</v>
      </c>
      <c r="Q9" s="7" t="str">
        <f t="shared" si="4"/>
        <v>05</v>
      </c>
      <c r="R9" s="7" t="str">
        <f t="shared" si="5"/>
        <v>30</v>
      </c>
      <c r="S9" s="35" t="str">
        <f t="shared" si="6"/>
        <v>2013-05-30</v>
      </c>
      <c r="T9" s="2"/>
      <c r="U9" s="2" t="s">
        <v>215</v>
      </c>
      <c r="V9" s="35" t="str">
        <f t="shared" si="7"/>
        <v>2018</v>
      </c>
      <c r="W9" s="35" t="str">
        <f t="shared" si="8"/>
        <v>05</v>
      </c>
      <c r="X9" s="35" t="str">
        <f t="shared" si="9"/>
        <v>09</v>
      </c>
      <c r="Y9" s="35" t="str">
        <f t="shared" si="10"/>
        <v>2018-05-09</v>
      </c>
      <c r="Z9" s="7">
        <f t="shared" si="11"/>
        <v>0</v>
      </c>
      <c r="AA9" s="7">
        <f t="shared" si="12"/>
        <v>59.375</v>
      </c>
      <c r="AB9" s="7">
        <v>1</v>
      </c>
      <c r="AC9" s="7">
        <v>1</v>
      </c>
      <c r="AD9" s="6">
        <v>3.6</v>
      </c>
      <c r="AE9" s="9">
        <v>8.26</v>
      </c>
      <c r="AF9" s="6">
        <v>15</v>
      </c>
      <c r="AG9" s="7">
        <v>271</v>
      </c>
      <c r="AH9" s="1" t="s">
        <v>200</v>
      </c>
      <c r="AI9" s="1" t="s">
        <v>205</v>
      </c>
      <c r="AJ9" s="1" t="s">
        <v>208</v>
      </c>
    </row>
    <row r="10" spans="1:42">
      <c r="A10" s="1" t="s">
        <v>9</v>
      </c>
      <c r="B10" s="1" t="s">
        <v>110</v>
      </c>
      <c r="C10" s="1" t="s">
        <v>169</v>
      </c>
      <c r="D10" s="2">
        <v>18642</v>
      </c>
      <c r="E10" s="2">
        <v>41418</v>
      </c>
      <c r="F10" s="7">
        <f t="shared" si="0"/>
        <v>62</v>
      </c>
      <c r="G10" s="7">
        <f t="shared" si="1"/>
        <v>3</v>
      </c>
      <c r="H10" s="1" t="s">
        <v>181</v>
      </c>
      <c r="I10" s="1" t="s">
        <v>184</v>
      </c>
      <c r="J10" s="1">
        <f t="shared" si="2"/>
        <v>0</v>
      </c>
      <c r="K10" s="6">
        <v>64.099999999999994</v>
      </c>
      <c r="L10" s="6">
        <v>157.69999999999999</v>
      </c>
      <c r="M10" s="6">
        <v>25.8</v>
      </c>
      <c r="N10" s="7">
        <v>0</v>
      </c>
      <c r="O10" s="8">
        <v>20130604</v>
      </c>
      <c r="P10" s="7" t="str">
        <f t="shared" si="3"/>
        <v>2013</v>
      </c>
      <c r="Q10" s="7" t="str">
        <f t="shared" si="4"/>
        <v>06</v>
      </c>
      <c r="R10" s="7" t="str">
        <f t="shared" si="5"/>
        <v>04</v>
      </c>
      <c r="S10" s="35" t="str">
        <f t="shared" si="6"/>
        <v>2013-06-04</v>
      </c>
      <c r="T10" s="2"/>
      <c r="U10" s="2" t="s">
        <v>216</v>
      </c>
      <c r="V10" s="35" t="str">
        <f t="shared" si="7"/>
        <v>2018</v>
      </c>
      <c r="W10" s="35" t="str">
        <f t="shared" si="8"/>
        <v>05</v>
      </c>
      <c r="X10" s="35" t="str">
        <f t="shared" si="9"/>
        <v>02</v>
      </c>
      <c r="Y10" s="35" t="str">
        <f t="shared" si="10"/>
        <v>2018-05-02</v>
      </c>
      <c r="Z10" s="7">
        <f t="shared" si="11"/>
        <v>0</v>
      </c>
      <c r="AA10" s="7">
        <f t="shared" si="12"/>
        <v>58.98026315789474</v>
      </c>
      <c r="AB10" s="7">
        <v>1</v>
      </c>
      <c r="AC10" s="7">
        <v>1</v>
      </c>
      <c r="AD10" s="6">
        <v>1.8</v>
      </c>
      <c r="AE10" s="9">
        <v>4.01</v>
      </c>
      <c r="AF10" s="6">
        <v>15.2</v>
      </c>
      <c r="AG10" s="7">
        <v>212</v>
      </c>
      <c r="AH10" s="1" t="s">
        <v>200</v>
      </c>
      <c r="AI10" s="1" t="s">
        <v>205</v>
      </c>
      <c r="AJ10" s="1" t="s">
        <v>208</v>
      </c>
    </row>
    <row r="11" spans="1:42">
      <c r="A11" s="1" t="s">
        <v>10</v>
      </c>
      <c r="B11" s="1" t="s">
        <v>111</v>
      </c>
      <c r="C11" s="1" t="s">
        <v>169</v>
      </c>
      <c r="D11" s="2">
        <v>16068</v>
      </c>
      <c r="E11" s="2">
        <v>41418</v>
      </c>
      <c r="F11" s="7">
        <f t="shared" si="0"/>
        <v>69</v>
      </c>
      <c r="G11" s="7">
        <f t="shared" si="1"/>
        <v>3</v>
      </c>
      <c r="H11" s="1" t="s">
        <v>182</v>
      </c>
      <c r="I11" s="1" t="s">
        <v>185</v>
      </c>
      <c r="J11" s="1">
        <f t="shared" si="2"/>
        <v>1</v>
      </c>
      <c r="K11" s="6">
        <v>70.400000000000006</v>
      </c>
      <c r="L11" s="6">
        <v>165.2</v>
      </c>
      <c r="M11" s="6">
        <v>25.8</v>
      </c>
      <c r="N11" s="7">
        <v>2</v>
      </c>
      <c r="O11" s="8">
        <v>20130603</v>
      </c>
      <c r="P11" s="7" t="str">
        <f t="shared" si="3"/>
        <v>2013</v>
      </c>
      <c r="Q11" s="7" t="str">
        <f t="shared" si="4"/>
        <v>06</v>
      </c>
      <c r="R11" s="7" t="str">
        <f t="shared" si="5"/>
        <v>03</v>
      </c>
      <c r="S11" s="35" t="str">
        <f t="shared" si="6"/>
        <v>2013-06-03</v>
      </c>
      <c r="T11" s="2"/>
      <c r="U11" s="2" t="s">
        <v>217</v>
      </c>
      <c r="V11" s="35" t="str">
        <f t="shared" si="7"/>
        <v>2018</v>
      </c>
      <c r="W11" s="35" t="str">
        <f t="shared" si="8"/>
        <v>05</v>
      </c>
      <c r="X11" s="35" t="str">
        <f t="shared" si="9"/>
        <v>04</v>
      </c>
      <c r="Y11" s="35" t="str">
        <f t="shared" si="10"/>
        <v>2018-05-04</v>
      </c>
      <c r="Z11" s="7">
        <f t="shared" si="11"/>
        <v>0</v>
      </c>
      <c r="AA11" s="7">
        <f t="shared" si="12"/>
        <v>59.078947368421055</v>
      </c>
      <c r="AB11" s="7">
        <v>1</v>
      </c>
      <c r="AC11" s="7">
        <v>1</v>
      </c>
      <c r="AD11" s="6">
        <v>0.5</v>
      </c>
      <c r="AE11" s="9">
        <v>6.51</v>
      </c>
      <c r="AF11" s="6">
        <v>15.4</v>
      </c>
      <c r="AG11" s="7">
        <v>191</v>
      </c>
      <c r="AH11" s="1" t="s">
        <v>200</v>
      </c>
      <c r="AI11" s="1" t="s">
        <v>205</v>
      </c>
      <c r="AJ11" s="1" t="s">
        <v>208</v>
      </c>
    </row>
    <row r="12" spans="1:42">
      <c r="A12" s="1" t="s">
        <v>11</v>
      </c>
      <c r="B12" s="1" t="s">
        <v>112</v>
      </c>
      <c r="C12" s="1" t="s">
        <v>169</v>
      </c>
      <c r="D12" s="2">
        <v>18825</v>
      </c>
      <c r="E12" s="2">
        <v>41422</v>
      </c>
      <c r="F12" s="7">
        <f t="shared" si="0"/>
        <v>61</v>
      </c>
      <c r="G12" s="7">
        <f t="shared" si="1"/>
        <v>3</v>
      </c>
      <c r="H12" s="1" t="s">
        <v>181</v>
      </c>
      <c r="I12" s="1" t="s">
        <v>185</v>
      </c>
      <c r="J12" s="1">
        <f t="shared" si="2"/>
        <v>1</v>
      </c>
      <c r="K12" s="6">
        <v>74.900000000000006</v>
      </c>
      <c r="L12" s="6">
        <v>158.4</v>
      </c>
      <c r="M12" s="6">
        <v>29.9</v>
      </c>
      <c r="N12" s="7">
        <v>0</v>
      </c>
      <c r="O12" s="8">
        <v>20130611</v>
      </c>
      <c r="P12" s="7" t="str">
        <f t="shared" si="3"/>
        <v>2013</v>
      </c>
      <c r="Q12" s="7" t="str">
        <f t="shared" si="4"/>
        <v>06</v>
      </c>
      <c r="R12" s="7" t="str">
        <f t="shared" si="5"/>
        <v>11</v>
      </c>
      <c r="S12" s="35" t="str">
        <f t="shared" si="6"/>
        <v>2013-06-11</v>
      </c>
      <c r="T12" s="2"/>
      <c r="U12" s="2" t="s">
        <v>214</v>
      </c>
      <c r="V12" s="35" t="str">
        <f t="shared" si="7"/>
        <v>2018</v>
      </c>
      <c r="W12" s="35" t="str">
        <f t="shared" si="8"/>
        <v>04</v>
      </c>
      <c r="X12" s="35" t="str">
        <f t="shared" si="9"/>
        <v>30</v>
      </c>
      <c r="Y12" s="35" t="str">
        <f t="shared" si="10"/>
        <v>2018-04-30</v>
      </c>
      <c r="Z12" s="7">
        <f t="shared" si="11"/>
        <v>0</v>
      </c>
      <c r="AA12" s="7">
        <f t="shared" si="12"/>
        <v>58.684210526315795</v>
      </c>
      <c r="AB12" s="7">
        <v>1</v>
      </c>
      <c r="AC12" s="7">
        <v>1</v>
      </c>
      <c r="AD12" s="6">
        <v>2</v>
      </c>
      <c r="AE12" s="9">
        <v>5.9</v>
      </c>
      <c r="AF12" s="6">
        <v>12.1</v>
      </c>
      <c r="AG12" s="7">
        <v>222</v>
      </c>
      <c r="AH12" s="1" t="s">
        <v>202</v>
      </c>
      <c r="AI12" s="1" t="s">
        <v>205</v>
      </c>
      <c r="AJ12" s="1" t="s">
        <v>208</v>
      </c>
    </row>
    <row r="13" spans="1:42">
      <c r="A13" s="1" t="s">
        <v>12</v>
      </c>
      <c r="B13" s="1" t="s">
        <v>113</v>
      </c>
      <c r="C13" s="1" t="s">
        <v>169</v>
      </c>
      <c r="D13" s="2">
        <v>25505</v>
      </c>
      <c r="E13" s="2">
        <v>41423</v>
      </c>
      <c r="F13" s="7">
        <f t="shared" si="0"/>
        <v>43</v>
      </c>
      <c r="G13" s="7">
        <f t="shared" si="1"/>
        <v>2</v>
      </c>
      <c r="H13" s="1" t="s">
        <v>181</v>
      </c>
      <c r="I13" s="1" t="s">
        <v>184</v>
      </c>
      <c r="J13" s="1">
        <f t="shared" si="2"/>
        <v>0</v>
      </c>
      <c r="K13" s="6">
        <v>51.6</v>
      </c>
      <c r="L13" s="6">
        <v>151.5</v>
      </c>
      <c r="M13" s="6">
        <v>22.5</v>
      </c>
      <c r="N13" s="7">
        <v>0</v>
      </c>
      <c r="O13" s="8">
        <v>20130605</v>
      </c>
      <c r="P13" s="7" t="str">
        <f t="shared" si="3"/>
        <v>2013</v>
      </c>
      <c r="Q13" s="7" t="str">
        <f t="shared" si="4"/>
        <v>06</v>
      </c>
      <c r="R13" s="7" t="str">
        <f t="shared" si="5"/>
        <v>05</v>
      </c>
      <c r="S13" s="35" t="str">
        <f t="shared" si="6"/>
        <v>2013-06-05</v>
      </c>
      <c r="T13" s="2"/>
      <c r="U13" s="2" t="s">
        <v>215</v>
      </c>
      <c r="V13" s="35" t="str">
        <f t="shared" si="7"/>
        <v>2018</v>
      </c>
      <c r="W13" s="35" t="str">
        <f t="shared" si="8"/>
        <v>05</v>
      </c>
      <c r="X13" s="35" t="str">
        <f t="shared" si="9"/>
        <v>09</v>
      </c>
      <c r="Y13" s="35" t="str">
        <f t="shared" si="10"/>
        <v>2018-05-09</v>
      </c>
      <c r="Z13" s="7">
        <f t="shared" si="11"/>
        <v>0</v>
      </c>
      <c r="AA13" s="7">
        <f t="shared" si="12"/>
        <v>59.17763157894737</v>
      </c>
      <c r="AB13" s="7">
        <v>1</v>
      </c>
      <c r="AC13" s="7">
        <v>1</v>
      </c>
      <c r="AD13" s="6">
        <v>1.9</v>
      </c>
      <c r="AE13" s="9">
        <v>4.57</v>
      </c>
      <c r="AF13" s="6">
        <v>13.3</v>
      </c>
      <c r="AG13" s="7">
        <v>222</v>
      </c>
      <c r="AH13" s="1" t="s">
        <v>200</v>
      </c>
      <c r="AI13" s="1" t="s">
        <v>205</v>
      </c>
      <c r="AJ13" s="1" t="s">
        <v>208</v>
      </c>
    </row>
    <row r="14" spans="1:42">
      <c r="A14" s="1" t="s">
        <v>13</v>
      </c>
      <c r="B14" s="1" t="s">
        <v>114</v>
      </c>
      <c r="C14" s="1" t="s">
        <v>167</v>
      </c>
      <c r="D14" s="2">
        <v>20260</v>
      </c>
      <c r="E14" s="2">
        <v>41424</v>
      </c>
      <c r="F14" s="7">
        <f t="shared" si="0"/>
        <v>57</v>
      </c>
      <c r="G14" s="7">
        <f t="shared" si="1"/>
        <v>2</v>
      </c>
      <c r="H14" s="1" t="s">
        <v>181</v>
      </c>
      <c r="I14" s="1" t="s">
        <v>185</v>
      </c>
      <c r="J14" s="1">
        <f t="shared" si="2"/>
        <v>1</v>
      </c>
      <c r="K14" s="6">
        <v>61.7</v>
      </c>
      <c r="L14" s="6">
        <v>163</v>
      </c>
      <c r="M14" s="6">
        <v>23.2</v>
      </c>
      <c r="N14" s="7">
        <v>0</v>
      </c>
      <c r="O14" s="8">
        <v>20130604</v>
      </c>
      <c r="P14" s="7" t="str">
        <f t="shared" si="3"/>
        <v>2013</v>
      </c>
      <c r="Q14" s="7" t="str">
        <f t="shared" si="4"/>
        <v>06</v>
      </c>
      <c r="R14" s="7" t="str">
        <f t="shared" si="5"/>
        <v>04</v>
      </c>
      <c r="S14" s="35" t="str">
        <f t="shared" si="6"/>
        <v>2013-06-04</v>
      </c>
      <c r="T14" s="2"/>
      <c r="U14" s="2" t="s">
        <v>214</v>
      </c>
      <c r="V14" s="35" t="str">
        <f t="shared" si="7"/>
        <v>2018</v>
      </c>
      <c r="W14" s="35" t="str">
        <f t="shared" si="8"/>
        <v>04</v>
      </c>
      <c r="X14" s="35" t="str">
        <f t="shared" si="9"/>
        <v>30</v>
      </c>
      <c r="Y14" s="35" t="str">
        <f t="shared" si="10"/>
        <v>2018-04-30</v>
      </c>
      <c r="Z14" s="7">
        <f t="shared" si="11"/>
        <v>0</v>
      </c>
      <c r="AA14" s="7">
        <f t="shared" si="12"/>
        <v>58.914473684210527</v>
      </c>
      <c r="AB14" s="7">
        <v>1</v>
      </c>
      <c r="AC14" s="7">
        <v>1</v>
      </c>
      <c r="AD14" s="6">
        <v>2.5</v>
      </c>
      <c r="AE14" s="9">
        <v>3.2</v>
      </c>
      <c r="AF14" s="6">
        <v>13</v>
      </c>
      <c r="AG14" s="7">
        <v>184</v>
      </c>
      <c r="AH14" s="1" t="s">
        <v>201</v>
      </c>
      <c r="AI14" s="1" t="s">
        <v>205</v>
      </c>
      <c r="AJ14" s="1" t="s">
        <v>208</v>
      </c>
    </row>
    <row r="15" spans="1:42">
      <c r="A15" s="1" t="s">
        <v>14</v>
      </c>
      <c r="B15" s="1" t="s">
        <v>115</v>
      </c>
      <c r="C15" s="1" t="s">
        <v>162</v>
      </c>
      <c r="D15" s="2">
        <v>19598</v>
      </c>
      <c r="E15" s="2">
        <v>41425</v>
      </c>
      <c r="F15" s="7">
        <f t="shared" si="0"/>
        <v>59</v>
      </c>
      <c r="G15" s="7">
        <f t="shared" si="1"/>
        <v>2</v>
      </c>
      <c r="H15" s="1" t="s">
        <v>181</v>
      </c>
      <c r="I15" s="1" t="s">
        <v>185</v>
      </c>
      <c r="J15" s="1">
        <f t="shared" si="2"/>
        <v>1</v>
      </c>
      <c r="K15" s="6">
        <v>58.3</v>
      </c>
      <c r="L15" s="6">
        <v>158.1</v>
      </c>
      <c r="M15" s="6">
        <v>23.3</v>
      </c>
      <c r="N15" s="7">
        <v>0</v>
      </c>
      <c r="O15" s="8">
        <v>20130625</v>
      </c>
      <c r="P15" s="7" t="str">
        <f t="shared" si="3"/>
        <v>2013</v>
      </c>
      <c r="Q15" s="7" t="str">
        <f t="shared" si="4"/>
        <v>06</v>
      </c>
      <c r="R15" s="7" t="str">
        <f t="shared" si="5"/>
        <v>25</v>
      </c>
      <c r="S15" s="35" t="str">
        <f t="shared" si="6"/>
        <v>2013-06-25</v>
      </c>
      <c r="T15" s="2"/>
      <c r="U15" s="2" t="s">
        <v>218</v>
      </c>
      <c r="V15" s="35" t="str">
        <f t="shared" si="7"/>
        <v>2018</v>
      </c>
      <c r="W15" s="35" t="str">
        <f t="shared" si="8"/>
        <v>05</v>
      </c>
      <c r="X15" s="35" t="str">
        <f t="shared" si="9"/>
        <v>11</v>
      </c>
      <c r="Y15" s="35" t="str">
        <f t="shared" si="10"/>
        <v>2018-05-11</v>
      </c>
      <c r="Z15" s="7">
        <f t="shared" si="11"/>
        <v>0</v>
      </c>
      <c r="AA15" s="7">
        <f t="shared" si="12"/>
        <v>58.58552631578948</v>
      </c>
      <c r="AB15" s="7">
        <v>1</v>
      </c>
      <c r="AC15" s="7">
        <v>1</v>
      </c>
      <c r="AD15" s="6">
        <v>0.8</v>
      </c>
      <c r="AE15" s="9">
        <v>5.17</v>
      </c>
      <c r="AF15" s="6">
        <v>13.6</v>
      </c>
      <c r="AG15" s="7">
        <v>294</v>
      </c>
      <c r="AH15" s="1" t="s">
        <v>200</v>
      </c>
      <c r="AI15" s="1" t="s">
        <v>205</v>
      </c>
      <c r="AJ15" s="1" t="s">
        <v>208</v>
      </c>
    </row>
    <row r="16" spans="1:42">
      <c r="A16" s="1" t="s">
        <v>15</v>
      </c>
      <c r="B16" s="1" t="s">
        <v>116</v>
      </c>
      <c r="C16" s="1" t="s">
        <v>163</v>
      </c>
      <c r="D16" s="2">
        <v>18888</v>
      </c>
      <c r="E16" s="2">
        <v>41426</v>
      </c>
      <c r="F16" s="7">
        <f t="shared" si="0"/>
        <v>61</v>
      </c>
      <c r="G16" s="7">
        <f t="shared" si="1"/>
        <v>3</v>
      </c>
      <c r="H16" s="1" t="s">
        <v>181</v>
      </c>
      <c r="I16" s="1" t="s">
        <v>184</v>
      </c>
      <c r="J16" s="1">
        <f t="shared" si="2"/>
        <v>0</v>
      </c>
      <c r="K16" s="6">
        <v>52.1</v>
      </c>
      <c r="L16" s="6">
        <v>157.30000000000001</v>
      </c>
      <c r="M16" s="6">
        <v>21.1</v>
      </c>
      <c r="N16" s="7">
        <v>2</v>
      </c>
      <c r="O16" s="8">
        <v>20130605</v>
      </c>
      <c r="P16" s="7" t="str">
        <f t="shared" si="3"/>
        <v>2013</v>
      </c>
      <c r="Q16" s="7" t="str">
        <f t="shared" si="4"/>
        <v>06</v>
      </c>
      <c r="R16" s="7" t="str">
        <f t="shared" si="5"/>
        <v>05</v>
      </c>
      <c r="S16" s="35" t="str">
        <f t="shared" si="6"/>
        <v>2013-06-05</v>
      </c>
      <c r="T16" s="2"/>
      <c r="U16" s="2" t="s">
        <v>219</v>
      </c>
      <c r="V16" s="35" t="str">
        <f t="shared" si="7"/>
        <v>2018</v>
      </c>
      <c r="W16" s="35" t="str">
        <f t="shared" si="8"/>
        <v>05</v>
      </c>
      <c r="X16" s="35" t="str">
        <f t="shared" si="9"/>
        <v>14</v>
      </c>
      <c r="Y16" s="35" t="str">
        <f t="shared" si="10"/>
        <v>2018-05-14</v>
      </c>
      <c r="Z16" s="7">
        <f t="shared" si="11"/>
        <v>0</v>
      </c>
      <c r="AA16" s="7">
        <f t="shared" si="12"/>
        <v>59.342105263157897</v>
      </c>
      <c r="AB16" s="7">
        <v>1</v>
      </c>
      <c r="AC16" s="7">
        <v>1</v>
      </c>
      <c r="AD16" s="6">
        <v>3.5</v>
      </c>
      <c r="AE16" s="9">
        <v>5.5</v>
      </c>
      <c r="AF16" s="6">
        <v>13.7</v>
      </c>
      <c r="AG16" s="7">
        <v>245</v>
      </c>
      <c r="AH16" s="1" t="s">
        <v>202</v>
      </c>
      <c r="AI16" s="1" t="s">
        <v>205</v>
      </c>
      <c r="AJ16" s="1" t="s">
        <v>208</v>
      </c>
    </row>
    <row r="17" spans="1:36">
      <c r="A17" s="1" t="s">
        <v>16</v>
      </c>
      <c r="B17" s="1" t="s">
        <v>117</v>
      </c>
      <c r="C17" s="1" t="s">
        <v>168</v>
      </c>
      <c r="D17" s="2">
        <v>21139</v>
      </c>
      <c r="E17" s="2">
        <v>41430</v>
      </c>
      <c r="F17" s="7">
        <f t="shared" si="0"/>
        <v>55</v>
      </c>
      <c r="G17" s="7">
        <f t="shared" si="1"/>
        <v>2</v>
      </c>
      <c r="H17" s="1" t="s">
        <v>182</v>
      </c>
      <c r="I17" s="1" t="s">
        <v>184</v>
      </c>
      <c r="J17" s="1">
        <f t="shared" si="2"/>
        <v>0</v>
      </c>
      <c r="K17" s="6">
        <v>65</v>
      </c>
      <c r="L17" s="6">
        <v>162.6</v>
      </c>
      <c r="M17" s="6">
        <v>24.6</v>
      </c>
      <c r="N17" s="7">
        <v>0</v>
      </c>
      <c r="O17" s="8">
        <v>20130625</v>
      </c>
      <c r="P17" s="7" t="str">
        <f t="shared" si="3"/>
        <v>2013</v>
      </c>
      <c r="Q17" s="7" t="str">
        <f t="shared" si="4"/>
        <v>06</v>
      </c>
      <c r="R17" s="7" t="str">
        <f t="shared" si="5"/>
        <v>25</v>
      </c>
      <c r="S17" s="35" t="str">
        <f t="shared" si="6"/>
        <v>2013-06-25</v>
      </c>
      <c r="T17" s="2"/>
      <c r="U17" s="2" t="s">
        <v>218</v>
      </c>
      <c r="V17" s="35" t="str">
        <f t="shared" si="7"/>
        <v>2018</v>
      </c>
      <c r="W17" s="35" t="str">
        <f t="shared" si="8"/>
        <v>05</v>
      </c>
      <c r="X17" s="35" t="str">
        <f t="shared" si="9"/>
        <v>11</v>
      </c>
      <c r="Y17" s="35" t="str">
        <f t="shared" si="10"/>
        <v>2018-05-11</v>
      </c>
      <c r="Z17" s="7">
        <f t="shared" si="11"/>
        <v>0</v>
      </c>
      <c r="AA17" s="7">
        <f t="shared" si="12"/>
        <v>58.58552631578948</v>
      </c>
      <c r="AB17" s="7">
        <v>1</v>
      </c>
      <c r="AC17" s="7"/>
      <c r="AD17" s="6">
        <v>3.6</v>
      </c>
      <c r="AE17" s="9">
        <v>5.67</v>
      </c>
      <c r="AF17" s="6">
        <v>10.7</v>
      </c>
      <c r="AG17" s="7">
        <v>297</v>
      </c>
      <c r="AH17" s="1" t="s">
        <v>203</v>
      </c>
      <c r="AI17" s="1" t="s">
        <v>205</v>
      </c>
      <c r="AJ17" s="1" t="s">
        <v>208</v>
      </c>
    </row>
    <row r="18" spans="1:36">
      <c r="A18" s="1" t="s">
        <v>17</v>
      </c>
      <c r="B18" s="1" t="s">
        <v>118</v>
      </c>
      <c r="C18" s="1" t="s">
        <v>170</v>
      </c>
      <c r="D18" s="2">
        <v>15757</v>
      </c>
      <c r="E18" s="2">
        <v>41430</v>
      </c>
      <c r="F18" s="7">
        <f t="shared" si="0"/>
        <v>70</v>
      </c>
      <c r="G18" s="7">
        <f t="shared" si="1"/>
        <v>3</v>
      </c>
      <c r="H18" s="1" t="s">
        <v>182</v>
      </c>
      <c r="I18" s="1" t="s">
        <v>184</v>
      </c>
      <c r="J18" s="1">
        <f t="shared" si="2"/>
        <v>0</v>
      </c>
      <c r="K18" s="6">
        <v>76.2</v>
      </c>
      <c r="L18" s="6">
        <v>174.2</v>
      </c>
      <c r="M18" s="6">
        <v>25.1</v>
      </c>
      <c r="N18" s="7">
        <v>0</v>
      </c>
      <c r="O18" s="8">
        <v>20130627</v>
      </c>
      <c r="P18" s="7" t="str">
        <f t="shared" si="3"/>
        <v>2013</v>
      </c>
      <c r="Q18" s="7" t="str">
        <f t="shared" si="4"/>
        <v>06</v>
      </c>
      <c r="R18" s="7" t="str">
        <f t="shared" si="5"/>
        <v>27</v>
      </c>
      <c r="S18" s="35" t="str">
        <f t="shared" si="6"/>
        <v>2013-06-27</v>
      </c>
      <c r="T18" s="2"/>
      <c r="U18" s="2" t="s">
        <v>220</v>
      </c>
      <c r="V18" s="35" t="str">
        <f t="shared" si="7"/>
        <v>2018</v>
      </c>
      <c r="W18" s="35" t="str">
        <f t="shared" si="8"/>
        <v>05</v>
      </c>
      <c r="X18" s="35" t="str">
        <f t="shared" si="9"/>
        <v>23</v>
      </c>
      <c r="Y18" s="35" t="str">
        <f t="shared" si="10"/>
        <v>2018-05-23</v>
      </c>
      <c r="Z18" s="7">
        <f t="shared" si="11"/>
        <v>0</v>
      </c>
      <c r="AA18" s="7">
        <f t="shared" si="12"/>
        <v>58.914473684210527</v>
      </c>
      <c r="AB18" s="7">
        <v>1</v>
      </c>
      <c r="AC18" s="7">
        <v>1</v>
      </c>
      <c r="AD18" s="6">
        <v>5.5</v>
      </c>
      <c r="AE18" s="9">
        <v>6.21</v>
      </c>
      <c r="AF18" s="6">
        <v>14.8</v>
      </c>
      <c r="AG18" s="7">
        <v>227</v>
      </c>
      <c r="AH18" s="1" t="s">
        <v>200</v>
      </c>
      <c r="AI18" s="1" t="s">
        <v>205</v>
      </c>
      <c r="AJ18" s="1" t="s">
        <v>208</v>
      </c>
    </row>
    <row r="19" spans="1:36">
      <c r="A19" s="1" t="s">
        <v>18</v>
      </c>
      <c r="B19" s="1" t="s">
        <v>119</v>
      </c>
      <c r="C19" s="1" t="s">
        <v>165</v>
      </c>
      <c r="D19" s="2">
        <v>22546</v>
      </c>
      <c r="E19" s="2">
        <v>41430</v>
      </c>
      <c r="F19" s="7">
        <f t="shared" si="0"/>
        <v>51</v>
      </c>
      <c r="G19" s="7">
        <f t="shared" si="1"/>
        <v>2</v>
      </c>
      <c r="H19" s="1" t="s">
        <v>182</v>
      </c>
      <c r="I19" s="1" t="s">
        <v>184</v>
      </c>
      <c r="J19" s="1">
        <f t="shared" si="2"/>
        <v>0</v>
      </c>
      <c r="K19" s="6">
        <v>71.2</v>
      </c>
      <c r="L19" s="6">
        <v>172.2</v>
      </c>
      <c r="M19" s="6">
        <v>24</v>
      </c>
      <c r="N19" s="7">
        <v>0</v>
      </c>
      <c r="O19" s="8">
        <v>20130702</v>
      </c>
      <c r="P19" s="7" t="str">
        <f t="shared" si="3"/>
        <v>2013</v>
      </c>
      <c r="Q19" s="7" t="str">
        <f t="shared" si="4"/>
        <v>07</v>
      </c>
      <c r="R19" s="7" t="str">
        <f t="shared" si="5"/>
        <v>02</v>
      </c>
      <c r="S19" s="35" t="str">
        <f t="shared" si="6"/>
        <v>2013-07-02</v>
      </c>
      <c r="T19" s="2">
        <v>43237</v>
      </c>
      <c r="U19" s="2" t="s">
        <v>221</v>
      </c>
      <c r="V19" s="35" t="str">
        <f t="shared" si="7"/>
        <v>2018</v>
      </c>
      <c r="W19" s="35" t="str">
        <f t="shared" si="8"/>
        <v>05</v>
      </c>
      <c r="X19" s="35" t="str">
        <f t="shared" si="9"/>
        <v>25</v>
      </c>
      <c r="Y19" s="35" t="str">
        <f t="shared" si="10"/>
        <v>2018-05-25</v>
      </c>
      <c r="Z19" s="7">
        <f t="shared" si="11"/>
        <v>1</v>
      </c>
      <c r="AA19" s="7">
        <f t="shared" si="12"/>
        <v>58.55263157894737</v>
      </c>
      <c r="AB19" s="7">
        <v>1</v>
      </c>
      <c r="AC19" s="7">
        <v>1</v>
      </c>
      <c r="AD19" s="6">
        <v>2.2000000000000002</v>
      </c>
      <c r="AE19" s="9">
        <v>5.65</v>
      </c>
      <c r="AF19" s="6">
        <v>14.6</v>
      </c>
      <c r="AG19" s="7">
        <v>203</v>
      </c>
      <c r="AH19" s="1" t="s">
        <v>200</v>
      </c>
      <c r="AI19" s="1" t="s">
        <v>205</v>
      </c>
      <c r="AJ19" s="1" t="s">
        <v>208</v>
      </c>
    </row>
    <row r="20" spans="1:36">
      <c r="A20" s="1" t="s">
        <v>19</v>
      </c>
      <c r="B20" s="1" t="s">
        <v>120</v>
      </c>
      <c r="C20" s="1" t="s">
        <v>168</v>
      </c>
      <c r="D20" s="2">
        <v>15004</v>
      </c>
      <c r="E20" s="2">
        <v>41432</v>
      </c>
      <c r="F20" s="7">
        <f t="shared" si="0"/>
        <v>72</v>
      </c>
      <c r="G20" s="7">
        <f t="shared" si="1"/>
        <v>3</v>
      </c>
      <c r="H20" s="1" t="s">
        <v>181</v>
      </c>
      <c r="I20" s="1" t="s">
        <v>185</v>
      </c>
      <c r="J20" s="1">
        <f t="shared" si="2"/>
        <v>1</v>
      </c>
      <c r="K20" s="6">
        <v>52.5</v>
      </c>
      <c r="L20" s="6">
        <v>146.69999999999999</v>
      </c>
      <c r="M20" s="6">
        <v>24.4</v>
      </c>
      <c r="N20" s="7">
        <v>0</v>
      </c>
      <c r="O20" s="8">
        <v>20130624</v>
      </c>
      <c r="P20" s="7" t="str">
        <f t="shared" si="3"/>
        <v>2013</v>
      </c>
      <c r="Q20" s="7" t="str">
        <f t="shared" si="4"/>
        <v>06</v>
      </c>
      <c r="R20" s="7" t="str">
        <f t="shared" si="5"/>
        <v>24</v>
      </c>
      <c r="S20" s="35" t="str">
        <f t="shared" si="6"/>
        <v>2013-06-24</v>
      </c>
      <c r="T20" s="2"/>
      <c r="U20" s="2" t="s">
        <v>222</v>
      </c>
      <c r="V20" s="35" t="str">
        <f t="shared" si="7"/>
        <v>2018</v>
      </c>
      <c r="W20" s="35" t="str">
        <f t="shared" si="8"/>
        <v>07</v>
      </c>
      <c r="X20" s="35" t="str">
        <f t="shared" si="9"/>
        <v>12</v>
      </c>
      <c r="Y20" s="35" t="str">
        <f t="shared" si="10"/>
        <v>2018-07-12</v>
      </c>
      <c r="Z20" s="7">
        <f t="shared" si="11"/>
        <v>0</v>
      </c>
      <c r="AA20" s="7">
        <f t="shared" si="12"/>
        <v>60.65789473684211</v>
      </c>
      <c r="AB20" s="7">
        <v>1</v>
      </c>
      <c r="AC20" s="7">
        <v>1</v>
      </c>
      <c r="AD20" s="6">
        <v>2</v>
      </c>
      <c r="AE20" s="9">
        <v>4.54</v>
      </c>
      <c r="AF20" s="6">
        <v>10.8</v>
      </c>
      <c r="AG20" s="7">
        <v>227</v>
      </c>
      <c r="AH20" s="1" t="s">
        <v>203</v>
      </c>
      <c r="AI20" s="1" t="s">
        <v>205</v>
      </c>
      <c r="AJ20" s="1" t="s">
        <v>208</v>
      </c>
    </row>
    <row r="21" spans="1:36">
      <c r="A21" s="1" t="s">
        <v>20</v>
      </c>
      <c r="B21" s="1" t="s">
        <v>121</v>
      </c>
      <c r="C21" s="1" t="s">
        <v>162</v>
      </c>
      <c r="D21" s="2">
        <v>22272</v>
      </c>
      <c r="E21" s="2">
        <v>41442</v>
      </c>
      <c r="F21" s="7">
        <f t="shared" si="0"/>
        <v>52</v>
      </c>
      <c r="G21" s="7">
        <f t="shared" si="1"/>
        <v>2</v>
      </c>
      <c r="H21" s="1" t="s">
        <v>182</v>
      </c>
      <c r="I21" s="1" t="s">
        <v>185</v>
      </c>
      <c r="J21" s="1">
        <f t="shared" si="2"/>
        <v>1</v>
      </c>
      <c r="K21" s="6">
        <v>76.5</v>
      </c>
      <c r="L21" s="6">
        <v>172.1</v>
      </c>
      <c r="M21" s="6">
        <v>25.8</v>
      </c>
      <c r="N21" s="7">
        <v>0</v>
      </c>
      <c r="O21" s="8">
        <v>20130626</v>
      </c>
      <c r="P21" s="7" t="str">
        <f t="shared" si="3"/>
        <v>2013</v>
      </c>
      <c r="Q21" s="7" t="str">
        <f t="shared" si="4"/>
        <v>06</v>
      </c>
      <c r="R21" s="7" t="str">
        <f t="shared" si="5"/>
        <v>26</v>
      </c>
      <c r="S21" s="35" t="str">
        <f t="shared" si="6"/>
        <v>2013-06-26</v>
      </c>
      <c r="T21" s="2"/>
      <c r="U21" s="2" t="s">
        <v>223</v>
      </c>
      <c r="V21" s="35" t="str">
        <f t="shared" si="7"/>
        <v>2018</v>
      </c>
      <c r="W21" s="35" t="str">
        <f t="shared" si="8"/>
        <v>06</v>
      </c>
      <c r="X21" s="35" t="str">
        <f t="shared" si="9"/>
        <v>18</v>
      </c>
      <c r="Y21" s="35" t="str">
        <f t="shared" si="10"/>
        <v>2018-06-18</v>
      </c>
      <c r="Z21" s="7">
        <f t="shared" si="11"/>
        <v>0</v>
      </c>
      <c r="AA21" s="7">
        <f t="shared" si="12"/>
        <v>59.80263157894737</v>
      </c>
      <c r="AB21" s="7">
        <v>1</v>
      </c>
      <c r="AC21" s="7">
        <v>1</v>
      </c>
      <c r="AD21" s="6">
        <v>4</v>
      </c>
      <c r="AE21" s="9">
        <v>10.220000000000001</v>
      </c>
      <c r="AF21" s="6">
        <v>15.3</v>
      </c>
      <c r="AG21" s="7">
        <v>304</v>
      </c>
      <c r="AH21" s="1" t="s">
        <v>200</v>
      </c>
      <c r="AI21" s="1" t="s">
        <v>205</v>
      </c>
      <c r="AJ21" s="1" t="s">
        <v>208</v>
      </c>
    </row>
    <row r="22" spans="1:36">
      <c r="A22" s="1" t="s">
        <v>21</v>
      </c>
      <c r="B22" s="1" t="s">
        <v>122</v>
      </c>
      <c r="C22" s="1" t="s">
        <v>163</v>
      </c>
      <c r="D22" s="2">
        <v>25498</v>
      </c>
      <c r="E22" s="2">
        <v>41451</v>
      </c>
      <c r="F22" s="7">
        <f t="shared" si="0"/>
        <v>43</v>
      </c>
      <c r="G22" s="7">
        <f t="shared" si="1"/>
        <v>2</v>
      </c>
      <c r="H22" s="1" t="s">
        <v>181</v>
      </c>
      <c r="I22" s="1" t="s">
        <v>185</v>
      </c>
      <c r="J22" s="1">
        <f t="shared" si="2"/>
        <v>1</v>
      </c>
      <c r="K22" s="6">
        <v>52.6</v>
      </c>
      <c r="L22" s="6">
        <v>162.80000000000001</v>
      </c>
      <c r="M22" s="6">
        <v>19.8</v>
      </c>
      <c r="N22" s="7">
        <v>0</v>
      </c>
      <c r="O22" s="8">
        <v>20130628</v>
      </c>
      <c r="P22" s="7" t="str">
        <f t="shared" si="3"/>
        <v>2013</v>
      </c>
      <c r="Q22" s="7" t="str">
        <f t="shared" si="4"/>
        <v>06</v>
      </c>
      <c r="R22" s="7" t="str">
        <f t="shared" si="5"/>
        <v>28</v>
      </c>
      <c r="S22" s="35" t="str">
        <f t="shared" si="6"/>
        <v>2013-06-28</v>
      </c>
      <c r="T22" s="2"/>
      <c r="U22" s="2" t="s">
        <v>223</v>
      </c>
      <c r="V22" s="35" t="str">
        <f t="shared" si="7"/>
        <v>2018</v>
      </c>
      <c r="W22" s="35" t="str">
        <f t="shared" si="8"/>
        <v>06</v>
      </c>
      <c r="X22" s="35" t="str">
        <f t="shared" si="9"/>
        <v>18</v>
      </c>
      <c r="Y22" s="35" t="str">
        <f t="shared" si="10"/>
        <v>2018-06-18</v>
      </c>
      <c r="Z22" s="7">
        <f t="shared" si="11"/>
        <v>0</v>
      </c>
      <c r="AA22" s="7">
        <f t="shared" si="12"/>
        <v>59.736842105263158</v>
      </c>
      <c r="AB22" s="7">
        <v>1</v>
      </c>
      <c r="AC22" s="7">
        <v>1</v>
      </c>
      <c r="AD22" s="6">
        <v>1.5</v>
      </c>
      <c r="AE22" s="9">
        <v>5.6</v>
      </c>
      <c r="AF22" s="6">
        <v>14.2</v>
      </c>
      <c r="AG22" s="7">
        <v>206</v>
      </c>
      <c r="AH22" s="1" t="s">
        <v>200</v>
      </c>
      <c r="AI22" s="1" t="s">
        <v>205</v>
      </c>
      <c r="AJ22" s="1" t="s">
        <v>208</v>
      </c>
    </row>
    <row r="23" spans="1:36">
      <c r="A23" s="1" t="s">
        <v>22</v>
      </c>
      <c r="B23" s="1" t="s">
        <v>123</v>
      </c>
      <c r="C23" s="1" t="s">
        <v>169</v>
      </c>
      <c r="D23" s="2">
        <v>22287</v>
      </c>
      <c r="E23" s="2">
        <v>41457</v>
      </c>
      <c r="F23" s="7">
        <f t="shared" si="0"/>
        <v>52</v>
      </c>
      <c r="G23" s="7">
        <f t="shared" si="1"/>
        <v>2</v>
      </c>
      <c r="H23" s="1" t="s">
        <v>182</v>
      </c>
      <c r="I23" s="1" t="s">
        <v>185</v>
      </c>
      <c r="J23" s="1">
        <f t="shared" si="2"/>
        <v>1</v>
      </c>
      <c r="K23" s="6">
        <v>82.6</v>
      </c>
      <c r="L23" s="6">
        <v>183.6</v>
      </c>
      <c r="M23" s="6">
        <v>24.5</v>
      </c>
      <c r="N23" s="7">
        <v>0</v>
      </c>
      <c r="O23" s="8">
        <v>20130724</v>
      </c>
      <c r="P23" s="7" t="str">
        <f t="shared" si="3"/>
        <v>2013</v>
      </c>
      <c r="Q23" s="7" t="str">
        <f t="shared" si="4"/>
        <v>07</v>
      </c>
      <c r="R23" s="7" t="str">
        <f t="shared" si="5"/>
        <v>24</v>
      </c>
      <c r="S23" s="35" t="str">
        <f t="shared" si="6"/>
        <v>2013-07-24</v>
      </c>
      <c r="T23" s="2"/>
      <c r="U23" s="2" t="s">
        <v>224</v>
      </c>
      <c r="V23" s="35" t="str">
        <f t="shared" si="7"/>
        <v>2018</v>
      </c>
      <c r="W23" s="35" t="str">
        <f t="shared" si="8"/>
        <v>06</v>
      </c>
      <c r="X23" s="35" t="str">
        <f t="shared" si="9"/>
        <v>19</v>
      </c>
      <c r="Y23" s="35" t="str">
        <f t="shared" si="10"/>
        <v>2018-06-19</v>
      </c>
      <c r="Z23" s="7">
        <f t="shared" si="11"/>
        <v>0</v>
      </c>
      <c r="AA23" s="7">
        <f t="shared" si="12"/>
        <v>58.914473684210527</v>
      </c>
      <c r="AB23" s="7">
        <v>1</v>
      </c>
      <c r="AC23" s="7">
        <v>1</v>
      </c>
      <c r="AD23" s="6">
        <v>3.2</v>
      </c>
      <c r="AE23" s="9">
        <v>5.88</v>
      </c>
      <c r="AF23" s="6">
        <v>14.4</v>
      </c>
      <c r="AG23" s="7">
        <v>391</v>
      </c>
      <c r="AH23" s="1" t="s">
        <v>200</v>
      </c>
      <c r="AI23" s="1" t="s">
        <v>205</v>
      </c>
      <c r="AJ23" s="1" t="s">
        <v>208</v>
      </c>
    </row>
    <row r="24" spans="1:36">
      <c r="A24" s="1" t="s">
        <v>23</v>
      </c>
      <c r="B24" s="1" t="s">
        <v>111</v>
      </c>
      <c r="C24" s="1" t="s">
        <v>165</v>
      </c>
      <c r="D24" s="2">
        <v>21765</v>
      </c>
      <c r="E24" s="2">
        <v>41457</v>
      </c>
      <c r="F24" s="7">
        <f t="shared" si="0"/>
        <v>53</v>
      </c>
      <c r="G24" s="7">
        <f t="shared" si="1"/>
        <v>2</v>
      </c>
      <c r="H24" s="1" t="s">
        <v>182</v>
      </c>
      <c r="I24" s="1" t="s">
        <v>184</v>
      </c>
      <c r="J24" s="1">
        <f t="shared" si="2"/>
        <v>0</v>
      </c>
      <c r="K24" s="6">
        <v>68.900000000000006</v>
      </c>
      <c r="L24" s="6">
        <v>166.3</v>
      </c>
      <c r="M24" s="6">
        <v>24.9</v>
      </c>
      <c r="N24" s="7">
        <v>0</v>
      </c>
      <c r="O24" s="8">
        <v>20130726</v>
      </c>
      <c r="P24" s="7" t="str">
        <f t="shared" si="3"/>
        <v>2013</v>
      </c>
      <c r="Q24" s="7" t="str">
        <f t="shared" si="4"/>
        <v>07</v>
      </c>
      <c r="R24" s="7" t="str">
        <f t="shared" si="5"/>
        <v>26</v>
      </c>
      <c r="S24" s="35" t="str">
        <f t="shared" si="6"/>
        <v>2013-07-26</v>
      </c>
      <c r="T24" s="2"/>
      <c r="U24" s="2" t="s">
        <v>225</v>
      </c>
      <c r="V24" s="35" t="str">
        <f t="shared" si="7"/>
        <v>2018</v>
      </c>
      <c r="W24" s="35" t="str">
        <f t="shared" si="8"/>
        <v>06</v>
      </c>
      <c r="X24" s="35" t="str">
        <f t="shared" si="9"/>
        <v>12</v>
      </c>
      <c r="Y24" s="35" t="str">
        <f t="shared" si="10"/>
        <v>2018-06-12</v>
      </c>
      <c r="Z24" s="7">
        <f t="shared" si="11"/>
        <v>0</v>
      </c>
      <c r="AA24" s="7">
        <f t="shared" si="12"/>
        <v>58.618421052631582</v>
      </c>
      <c r="AB24" s="7">
        <v>1</v>
      </c>
      <c r="AC24" s="7">
        <v>1</v>
      </c>
      <c r="AD24" s="6">
        <v>2.4</v>
      </c>
      <c r="AE24" s="9">
        <v>5.12</v>
      </c>
      <c r="AF24" s="6">
        <v>12.1</v>
      </c>
      <c r="AG24" s="7">
        <v>448</v>
      </c>
      <c r="AH24" s="1" t="s">
        <v>200</v>
      </c>
      <c r="AI24" s="1" t="s">
        <v>205</v>
      </c>
      <c r="AJ24" s="1" t="s">
        <v>208</v>
      </c>
    </row>
    <row r="25" spans="1:36">
      <c r="A25" s="1" t="s">
        <v>24</v>
      </c>
      <c r="B25" s="1" t="s">
        <v>108</v>
      </c>
      <c r="C25" s="1" t="s">
        <v>168</v>
      </c>
      <c r="D25" s="2">
        <v>22356</v>
      </c>
      <c r="E25" s="2">
        <v>41459</v>
      </c>
      <c r="F25" s="7">
        <f t="shared" si="0"/>
        <v>52</v>
      </c>
      <c r="G25" s="7">
        <f t="shared" si="1"/>
        <v>2</v>
      </c>
      <c r="H25" s="1" t="s">
        <v>181</v>
      </c>
      <c r="I25" s="1" t="s">
        <v>184</v>
      </c>
      <c r="J25" s="1">
        <f t="shared" si="2"/>
        <v>0</v>
      </c>
      <c r="K25" s="6">
        <v>49</v>
      </c>
      <c r="L25" s="6">
        <v>154</v>
      </c>
      <c r="M25" s="6">
        <v>20.7</v>
      </c>
      <c r="N25" s="7">
        <v>0</v>
      </c>
      <c r="O25" s="8">
        <v>20130711</v>
      </c>
      <c r="P25" s="7" t="str">
        <f t="shared" si="3"/>
        <v>2013</v>
      </c>
      <c r="Q25" s="7" t="str">
        <f t="shared" si="4"/>
        <v>07</v>
      </c>
      <c r="R25" s="7" t="str">
        <f t="shared" si="5"/>
        <v>11</v>
      </c>
      <c r="S25" s="35" t="str">
        <f t="shared" si="6"/>
        <v>2013-07-11</v>
      </c>
      <c r="T25" s="2"/>
      <c r="U25" s="2" t="s">
        <v>226</v>
      </c>
      <c r="V25" s="35" t="str">
        <f t="shared" si="7"/>
        <v>2018</v>
      </c>
      <c r="W25" s="35" t="str">
        <f t="shared" si="8"/>
        <v>09</v>
      </c>
      <c r="X25" s="35" t="str">
        <f t="shared" si="9"/>
        <v>12</v>
      </c>
      <c r="Y25" s="35" t="str">
        <f t="shared" si="10"/>
        <v>2018-09-12</v>
      </c>
      <c r="Z25" s="7">
        <f t="shared" si="11"/>
        <v>0</v>
      </c>
      <c r="AA25" s="7">
        <f t="shared" si="12"/>
        <v>62.138157894736842</v>
      </c>
      <c r="AB25" s="7">
        <v>1</v>
      </c>
      <c r="AC25" s="7">
        <v>1</v>
      </c>
      <c r="AD25" s="6">
        <v>1</v>
      </c>
      <c r="AE25" s="9">
        <v>5.5</v>
      </c>
      <c r="AF25" s="6">
        <v>12.1</v>
      </c>
      <c r="AG25" s="7">
        <v>240</v>
      </c>
      <c r="AH25" s="1" t="s">
        <v>202</v>
      </c>
      <c r="AI25" s="1" t="s">
        <v>205</v>
      </c>
      <c r="AJ25" s="1" t="s">
        <v>208</v>
      </c>
    </row>
    <row r="26" spans="1:36">
      <c r="A26" s="1" t="s">
        <v>25</v>
      </c>
      <c r="B26" s="1" t="s">
        <v>124</v>
      </c>
      <c r="C26" s="1" t="s">
        <v>169</v>
      </c>
      <c r="D26" s="2">
        <v>25820</v>
      </c>
      <c r="E26" s="2">
        <v>41463</v>
      </c>
      <c r="F26" s="7">
        <f t="shared" si="0"/>
        <v>42</v>
      </c>
      <c r="G26" s="7">
        <f t="shared" si="1"/>
        <v>2</v>
      </c>
      <c r="H26" s="1" t="s">
        <v>182</v>
      </c>
      <c r="I26" s="1" t="s">
        <v>184</v>
      </c>
      <c r="J26" s="1">
        <f t="shared" si="2"/>
        <v>0</v>
      </c>
      <c r="K26" s="6">
        <v>73</v>
      </c>
      <c r="L26" s="6">
        <v>170.7</v>
      </c>
      <c r="M26" s="6">
        <v>25.1</v>
      </c>
      <c r="N26" s="7">
        <v>0</v>
      </c>
      <c r="O26" s="8">
        <v>20130712</v>
      </c>
      <c r="P26" s="7" t="str">
        <f t="shared" si="3"/>
        <v>2013</v>
      </c>
      <c r="Q26" s="7" t="str">
        <f t="shared" si="4"/>
        <v>07</v>
      </c>
      <c r="R26" s="7" t="str">
        <f t="shared" si="5"/>
        <v>12</v>
      </c>
      <c r="S26" s="35" t="str">
        <f t="shared" si="6"/>
        <v>2013-07-12</v>
      </c>
      <c r="T26" s="2"/>
      <c r="U26" s="2" t="s">
        <v>227</v>
      </c>
      <c r="V26" s="35" t="str">
        <f t="shared" si="7"/>
        <v>2018</v>
      </c>
      <c r="W26" s="35" t="str">
        <f t="shared" si="8"/>
        <v>06</v>
      </c>
      <c r="X26" s="35" t="str">
        <f t="shared" si="9"/>
        <v>11</v>
      </c>
      <c r="Y26" s="35" t="str">
        <f t="shared" si="10"/>
        <v>2018-06-11</v>
      </c>
      <c r="Z26" s="7">
        <f t="shared" si="11"/>
        <v>0</v>
      </c>
      <c r="AA26" s="7">
        <f t="shared" si="12"/>
        <v>59.046052631578952</v>
      </c>
      <c r="AB26" s="7">
        <v>1</v>
      </c>
      <c r="AC26" s="7">
        <v>1</v>
      </c>
      <c r="AD26" s="6">
        <v>2.2000000000000002</v>
      </c>
      <c r="AE26" s="9">
        <v>5.8</v>
      </c>
      <c r="AF26" s="6">
        <v>16.3</v>
      </c>
      <c r="AG26" s="7">
        <v>211</v>
      </c>
      <c r="AH26" s="1" t="s">
        <v>203</v>
      </c>
      <c r="AI26" s="1" t="s">
        <v>205</v>
      </c>
      <c r="AJ26" s="1" t="s">
        <v>208</v>
      </c>
    </row>
    <row r="27" spans="1:36">
      <c r="A27" s="1" t="s">
        <v>26</v>
      </c>
      <c r="B27" s="1" t="s">
        <v>118</v>
      </c>
      <c r="C27" s="1" t="s">
        <v>171</v>
      </c>
      <c r="D27" s="2">
        <v>17181</v>
      </c>
      <c r="E27" s="2">
        <v>41464</v>
      </c>
      <c r="F27" s="7">
        <f t="shared" si="0"/>
        <v>66</v>
      </c>
      <c r="G27" s="7">
        <f t="shared" si="1"/>
        <v>3</v>
      </c>
      <c r="H27" s="1" t="s">
        <v>181</v>
      </c>
      <c r="I27" s="1" t="s">
        <v>185</v>
      </c>
      <c r="J27" s="1">
        <f t="shared" si="2"/>
        <v>1</v>
      </c>
      <c r="K27" s="6">
        <v>57</v>
      </c>
      <c r="L27" s="6">
        <v>158.19999999999999</v>
      </c>
      <c r="M27" s="6">
        <v>22.8</v>
      </c>
      <c r="N27" s="7">
        <v>2</v>
      </c>
      <c r="O27" s="8">
        <v>20130731</v>
      </c>
      <c r="P27" s="7" t="str">
        <f t="shared" si="3"/>
        <v>2013</v>
      </c>
      <c r="Q27" s="7" t="str">
        <f t="shared" si="4"/>
        <v>07</v>
      </c>
      <c r="R27" s="7" t="str">
        <f t="shared" si="5"/>
        <v>31</v>
      </c>
      <c r="S27" s="35" t="str">
        <f t="shared" si="6"/>
        <v>2013-07-31</v>
      </c>
      <c r="T27" s="2"/>
      <c r="U27" s="2" t="s">
        <v>225</v>
      </c>
      <c r="V27" s="35" t="str">
        <f t="shared" si="7"/>
        <v>2018</v>
      </c>
      <c r="W27" s="35" t="str">
        <f t="shared" si="8"/>
        <v>06</v>
      </c>
      <c r="X27" s="35" t="str">
        <f t="shared" si="9"/>
        <v>12</v>
      </c>
      <c r="Y27" s="35" t="str">
        <f t="shared" si="10"/>
        <v>2018-06-12</v>
      </c>
      <c r="Z27" s="7">
        <f t="shared" si="11"/>
        <v>0</v>
      </c>
      <c r="AA27" s="7">
        <f t="shared" si="12"/>
        <v>58.453947368421055</v>
      </c>
      <c r="AB27" s="7">
        <v>1</v>
      </c>
      <c r="AC27" s="7">
        <v>1</v>
      </c>
      <c r="AD27" s="6">
        <v>2.6</v>
      </c>
      <c r="AE27" s="9">
        <v>5.29</v>
      </c>
      <c r="AF27" s="6">
        <v>12.8</v>
      </c>
      <c r="AG27" s="7">
        <v>210</v>
      </c>
      <c r="AH27" s="1" t="s">
        <v>203</v>
      </c>
      <c r="AI27" s="1" t="s">
        <v>205</v>
      </c>
      <c r="AJ27" s="1" t="s">
        <v>208</v>
      </c>
    </row>
    <row r="28" spans="1:36">
      <c r="A28" s="1" t="s">
        <v>27</v>
      </c>
      <c r="B28" s="1" t="s">
        <v>125</v>
      </c>
      <c r="C28" s="1" t="s">
        <v>171</v>
      </c>
      <c r="D28" s="2">
        <v>18412</v>
      </c>
      <c r="E28" s="2">
        <v>41464</v>
      </c>
      <c r="F28" s="7">
        <f t="shared" si="0"/>
        <v>63</v>
      </c>
      <c r="G28" s="7">
        <f t="shared" si="1"/>
        <v>3</v>
      </c>
      <c r="H28" s="1" t="s">
        <v>182</v>
      </c>
      <c r="I28" s="1" t="s">
        <v>185</v>
      </c>
      <c r="J28" s="1">
        <f t="shared" si="2"/>
        <v>1</v>
      </c>
      <c r="K28" s="6">
        <v>61.4</v>
      </c>
      <c r="L28" s="6">
        <v>166</v>
      </c>
      <c r="M28" s="6">
        <v>22.3</v>
      </c>
      <c r="N28" s="7">
        <v>0</v>
      </c>
      <c r="O28" s="8">
        <v>20130802</v>
      </c>
      <c r="P28" s="7" t="str">
        <f t="shared" si="3"/>
        <v>2013</v>
      </c>
      <c r="Q28" s="7" t="str">
        <f t="shared" si="4"/>
        <v>08</v>
      </c>
      <c r="R28" s="7" t="str">
        <f t="shared" si="5"/>
        <v>02</v>
      </c>
      <c r="S28" s="35" t="str">
        <f t="shared" si="6"/>
        <v>2013-08-02</v>
      </c>
      <c r="T28" s="2"/>
      <c r="U28" s="2" t="s">
        <v>228</v>
      </c>
      <c r="V28" s="35" t="str">
        <f t="shared" si="7"/>
        <v>2018</v>
      </c>
      <c r="W28" s="35" t="str">
        <f t="shared" si="8"/>
        <v>07</v>
      </c>
      <c r="X28" s="35" t="str">
        <f t="shared" si="9"/>
        <v>17</v>
      </c>
      <c r="Y28" s="35" t="str">
        <f t="shared" si="10"/>
        <v>2018-07-17</v>
      </c>
      <c r="Z28" s="7">
        <f t="shared" si="11"/>
        <v>0</v>
      </c>
      <c r="AA28" s="7">
        <f t="shared" si="12"/>
        <v>59.539473684210527</v>
      </c>
      <c r="AB28" s="7">
        <v>1</v>
      </c>
      <c r="AC28" s="7">
        <v>1</v>
      </c>
      <c r="AD28" s="6">
        <v>1.4</v>
      </c>
      <c r="AE28" s="9">
        <v>3.14</v>
      </c>
      <c r="AF28" s="6">
        <v>13.9</v>
      </c>
      <c r="AG28" s="7">
        <v>197</v>
      </c>
      <c r="AH28" s="1" t="s">
        <v>200</v>
      </c>
      <c r="AI28" s="1" t="s">
        <v>205</v>
      </c>
      <c r="AJ28" s="1" t="s">
        <v>208</v>
      </c>
    </row>
    <row r="29" spans="1:36">
      <c r="A29" s="1" t="s">
        <v>28</v>
      </c>
      <c r="B29" s="1" t="s">
        <v>118</v>
      </c>
      <c r="C29" s="1" t="s">
        <v>166</v>
      </c>
      <c r="D29" s="2">
        <v>17455</v>
      </c>
      <c r="E29" s="2">
        <v>41466</v>
      </c>
      <c r="F29" s="7">
        <f t="shared" si="0"/>
        <v>65</v>
      </c>
      <c r="G29" s="7">
        <f t="shared" si="1"/>
        <v>3</v>
      </c>
      <c r="H29" s="1" t="s">
        <v>181</v>
      </c>
      <c r="I29" s="1" t="s">
        <v>184</v>
      </c>
      <c r="J29" s="1">
        <f t="shared" si="2"/>
        <v>0</v>
      </c>
      <c r="K29" s="6">
        <v>58.5</v>
      </c>
      <c r="L29" s="6">
        <v>154.4</v>
      </c>
      <c r="M29" s="6">
        <v>24.5</v>
      </c>
      <c r="N29" s="7">
        <v>0</v>
      </c>
      <c r="O29" s="8">
        <v>20130807</v>
      </c>
      <c r="P29" s="7" t="str">
        <f t="shared" si="3"/>
        <v>2013</v>
      </c>
      <c r="Q29" s="7" t="str">
        <f t="shared" si="4"/>
        <v>08</v>
      </c>
      <c r="R29" s="7" t="str">
        <f t="shared" si="5"/>
        <v>07</v>
      </c>
      <c r="S29" s="35" t="str">
        <f t="shared" si="6"/>
        <v>2013-08-07</v>
      </c>
      <c r="T29" s="2">
        <v>41677</v>
      </c>
      <c r="U29" s="2" t="s">
        <v>229</v>
      </c>
      <c r="V29" s="35" t="str">
        <f t="shared" si="7"/>
        <v>2018</v>
      </c>
      <c r="W29" s="35" t="str">
        <f t="shared" si="8"/>
        <v>06</v>
      </c>
      <c r="X29" s="35" t="str">
        <f t="shared" si="9"/>
        <v>20</v>
      </c>
      <c r="Y29" s="35" t="str">
        <f t="shared" si="10"/>
        <v>2018-06-20</v>
      </c>
      <c r="Z29" s="7">
        <f t="shared" si="11"/>
        <v>1</v>
      </c>
      <c r="AA29" s="7">
        <f t="shared" si="12"/>
        <v>6.052631578947369</v>
      </c>
      <c r="AB29" s="7">
        <v>1</v>
      </c>
      <c r="AC29" s="7">
        <v>1</v>
      </c>
      <c r="AD29" s="6">
        <v>1.3</v>
      </c>
      <c r="AE29" s="9">
        <v>3.63</v>
      </c>
      <c r="AF29" s="6">
        <v>14.2</v>
      </c>
      <c r="AG29" s="7">
        <v>206</v>
      </c>
      <c r="AH29" s="1" t="s">
        <v>200</v>
      </c>
      <c r="AI29" s="1" t="s">
        <v>205</v>
      </c>
      <c r="AJ29" s="1" t="s">
        <v>208</v>
      </c>
    </row>
    <row r="30" spans="1:36">
      <c r="A30" s="1" t="s">
        <v>29</v>
      </c>
      <c r="B30" s="1" t="s">
        <v>117</v>
      </c>
      <c r="C30" s="1" t="s">
        <v>162</v>
      </c>
      <c r="D30" s="2">
        <v>22977</v>
      </c>
      <c r="E30" s="2">
        <v>41467</v>
      </c>
      <c r="F30" s="7">
        <f t="shared" si="0"/>
        <v>50</v>
      </c>
      <c r="G30" s="7">
        <f t="shared" si="1"/>
        <v>2</v>
      </c>
      <c r="H30" s="1" t="s">
        <v>181</v>
      </c>
      <c r="I30" s="1" t="s">
        <v>185</v>
      </c>
      <c r="J30" s="1">
        <f t="shared" si="2"/>
        <v>1</v>
      </c>
      <c r="K30" s="6">
        <v>58.7</v>
      </c>
      <c r="L30" s="6">
        <v>158.80000000000001</v>
      </c>
      <c r="M30" s="6">
        <v>23.3</v>
      </c>
      <c r="N30" s="7">
        <v>0</v>
      </c>
      <c r="O30" s="8">
        <v>20130723</v>
      </c>
      <c r="P30" s="7" t="str">
        <f t="shared" si="3"/>
        <v>2013</v>
      </c>
      <c r="Q30" s="7" t="str">
        <f t="shared" si="4"/>
        <v>07</v>
      </c>
      <c r="R30" s="7" t="str">
        <f t="shared" si="5"/>
        <v>23</v>
      </c>
      <c r="S30" s="35" t="str">
        <f t="shared" si="6"/>
        <v>2013-07-23</v>
      </c>
      <c r="T30" s="2"/>
      <c r="U30" s="2" t="s">
        <v>229</v>
      </c>
      <c r="V30" s="35" t="str">
        <f t="shared" si="7"/>
        <v>2018</v>
      </c>
      <c r="W30" s="35" t="str">
        <f t="shared" si="8"/>
        <v>06</v>
      </c>
      <c r="X30" s="35" t="str">
        <f t="shared" si="9"/>
        <v>20</v>
      </c>
      <c r="Y30" s="35" t="str">
        <f t="shared" si="10"/>
        <v>2018-06-20</v>
      </c>
      <c r="Z30" s="7">
        <f t="shared" si="11"/>
        <v>0</v>
      </c>
      <c r="AA30" s="7">
        <f t="shared" si="12"/>
        <v>58.98026315789474</v>
      </c>
      <c r="AB30" s="7">
        <v>1</v>
      </c>
      <c r="AC30" s="7">
        <v>1</v>
      </c>
      <c r="AD30" s="6">
        <v>2</v>
      </c>
      <c r="AE30" s="9">
        <v>5.01</v>
      </c>
      <c r="AF30" s="6">
        <v>13.4</v>
      </c>
      <c r="AG30" s="7">
        <v>235</v>
      </c>
      <c r="AH30" s="1" t="s">
        <v>203</v>
      </c>
      <c r="AI30" s="1" t="s">
        <v>205</v>
      </c>
      <c r="AJ30" s="1" t="s">
        <v>208</v>
      </c>
    </row>
    <row r="31" spans="1:36">
      <c r="A31" s="1" t="s">
        <v>30</v>
      </c>
      <c r="B31" s="1" t="s">
        <v>126</v>
      </c>
      <c r="C31" s="1" t="s">
        <v>162</v>
      </c>
      <c r="D31" s="2">
        <v>25274</v>
      </c>
      <c r="E31" s="2">
        <v>41472</v>
      </c>
      <c r="F31" s="7">
        <f t="shared" si="0"/>
        <v>44</v>
      </c>
      <c r="G31" s="7">
        <f t="shared" si="1"/>
        <v>2</v>
      </c>
      <c r="H31" s="1" t="s">
        <v>181</v>
      </c>
      <c r="I31" s="1" t="s">
        <v>184</v>
      </c>
      <c r="J31" s="1">
        <f t="shared" si="2"/>
        <v>0</v>
      </c>
      <c r="K31" s="6">
        <v>49.1</v>
      </c>
      <c r="L31" s="6">
        <v>157.69999999999999</v>
      </c>
      <c r="M31" s="6">
        <v>19.7</v>
      </c>
      <c r="N31" s="7">
        <v>0</v>
      </c>
      <c r="O31" s="8">
        <v>20130723</v>
      </c>
      <c r="P31" s="7" t="str">
        <f t="shared" si="3"/>
        <v>2013</v>
      </c>
      <c r="Q31" s="7" t="str">
        <f t="shared" si="4"/>
        <v>07</v>
      </c>
      <c r="R31" s="7" t="str">
        <f t="shared" si="5"/>
        <v>23</v>
      </c>
      <c r="S31" s="35" t="str">
        <f t="shared" si="6"/>
        <v>2013-07-23</v>
      </c>
      <c r="T31" s="2"/>
      <c r="U31" s="2" t="s">
        <v>230</v>
      </c>
      <c r="V31" s="35" t="str">
        <f t="shared" si="7"/>
        <v>2018</v>
      </c>
      <c r="W31" s="35" t="str">
        <f t="shared" si="8"/>
        <v>07</v>
      </c>
      <c r="X31" s="35" t="str">
        <f t="shared" si="9"/>
        <v>04</v>
      </c>
      <c r="Y31" s="35" t="str">
        <f t="shared" si="10"/>
        <v>2018-07-04</v>
      </c>
      <c r="Z31" s="7">
        <f t="shared" si="11"/>
        <v>0</v>
      </c>
      <c r="AA31" s="7">
        <f t="shared" si="12"/>
        <v>59.440789473684212</v>
      </c>
      <c r="AB31" s="7">
        <v>1</v>
      </c>
      <c r="AC31" s="7">
        <v>1</v>
      </c>
      <c r="AD31" s="6">
        <v>1.3</v>
      </c>
      <c r="AE31" s="9">
        <v>4.9800000000000004</v>
      </c>
      <c r="AF31" s="6">
        <v>11.9</v>
      </c>
      <c r="AG31" s="7">
        <v>270</v>
      </c>
      <c r="AH31" s="1" t="s">
        <v>203</v>
      </c>
      <c r="AI31" s="1" t="s">
        <v>205</v>
      </c>
      <c r="AJ31" s="1" t="s">
        <v>208</v>
      </c>
    </row>
    <row r="32" spans="1:36">
      <c r="A32" s="1" t="s">
        <v>31</v>
      </c>
      <c r="B32" s="1" t="s">
        <v>127</v>
      </c>
      <c r="C32" s="1" t="s">
        <v>168</v>
      </c>
      <c r="D32" s="2">
        <v>18193</v>
      </c>
      <c r="E32" s="2">
        <v>41472</v>
      </c>
      <c r="F32" s="7">
        <f t="shared" si="0"/>
        <v>63</v>
      </c>
      <c r="G32" s="7">
        <f t="shared" si="1"/>
        <v>3</v>
      </c>
      <c r="H32" s="1" t="s">
        <v>182</v>
      </c>
      <c r="I32" s="1" t="s">
        <v>185</v>
      </c>
      <c r="J32" s="1">
        <f t="shared" si="2"/>
        <v>1</v>
      </c>
      <c r="K32" s="6">
        <v>64.5</v>
      </c>
      <c r="L32" s="6">
        <v>159.69999999999999</v>
      </c>
      <c r="M32" s="6">
        <v>25.3</v>
      </c>
      <c r="N32" s="7">
        <v>0</v>
      </c>
      <c r="O32" s="8">
        <v>20130719</v>
      </c>
      <c r="P32" s="7" t="str">
        <f t="shared" si="3"/>
        <v>2013</v>
      </c>
      <c r="Q32" s="7" t="str">
        <f t="shared" si="4"/>
        <v>07</v>
      </c>
      <c r="R32" s="7" t="str">
        <f t="shared" si="5"/>
        <v>19</v>
      </c>
      <c r="S32" s="35" t="str">
        <f t="shared" si="6"/>
        <v>2013-07-19</v>
      </c>
      <c r="T32" s="2"/>
      <c r="U32" s="2" t="s">
        <v>222</v>
      </c>
      <c r="V32" s="35" t="str">
        <f t="shared" si="7"/>
        <v>2018</v>
      </c>
      <c r="W32" s="35" t="str">
        <f t="shared" si="8"/>
        <v>07</v>
      </c>
      <c r="X32" s="35" t="str">
        <f t="shared" si="9"/>
        <v>12</v>
      </c>
      <c r="Y32" s="35" t="str">
        <f t="shared" si="10"/>
        <v>2018-07-12</v>
      </c>
      <c r="Z32" s="7">
        <f t="shared" si="11"/>
        <v>0</v>
      </c>
      <c r="AA32" s="7">
        <f t="shared" si="12"/>
        <v>59.83552631578948</v>
      </c>
      <c r="AB32" s="7">
        <v>1</v>
      </c>
      <c r="AC32" s="7">
        <v>1</v>
      </c>
      <c r="AD32" s="6">
        <v>1.5</v>
      </c>
      <c r="AE32" s="9">
        <v>7.87</v>
      </c>
      <c r="AF32" s="6">
        <v>13.8</v>
      </c>
      <c r="AG32" s="7">
        <v>183</v>
      </c>
      <c r="AH32" s="1" t="s">
        <v>203</v>
      </c>
      <c r="AI32" s="1" t="s">
        <v>205</v>
      </c>
      <c r="AJ32" s="1" t="s">
        <v>208</v>
      </c>
    </row>
    <row r="33" spans="1:36">
      <c r="A33" s="1" t="s">
        <v>32</v>
      </c>
      <c r="B33" s="1" t="s">
        <v>108</v>
      </c>
      <c r="C33" s="1" t="s">
        <v>168</v>
      </c>
      <c r="D33" s="2">
        <v>24214</v>
      </c>
      <c r="E33" s="2">
        <v>41477</v>
      </c>
      <c r="F33" s="7">
        <f t="shared" si="0"/>
        <v>47</v>
      </c>
      <c r="G33" s="7">
        <f t="shared" si="1"/>
        <v>2</v>
      </c>
      <c r="H33" s="1" t="s">
        <v>182</v>
      </c>
      <c r="I33" s="1" t="s">
        <v>185</v>
      </c>
      <c r="J33" s="1">
        <f t="shared" si="2"/>
        <v>1</v>
      </c>
      <c r="K33" s="6">
        <v>90.8</v>
      </c>
      <c r="L33" s="6">
        <v>176.6</v>
      </c>
      <c r="M33" s="6">
        <v>29.1</v>
      </c>
      <c r="N33" s="7">
        <v>2</v>
      </c>
      <c r="O33" s="8">
        <v>20130816</v>
      </c>
      <c r="P33" s="7" t="str">
        <f t="shared" si="3"/>
        <v>2013</v>
      </c>
      <c r="Q33" s="7" t="str">
        <f t="shared" si="4"/>
        <v>08</v>
      </c>
      <c r="R33" s="7" t="str">
        <f t="shared" si="5"/>
        <v>16</v>
      </c>
      <c r="S33" s="35" t="str">
        <f t="shared" si="6"/>
        <v>2013-08-16</v>
      </c>
      <c r="T33" s="2"/>
      <c r="U33" s="2" t="s">
        <v>231</v>
      </c>
      <c r="V33" s="35" t="str">
        <f t="shared" si="7"/>
        <v>2018</v>
      </c>
      <c r="W33" s="35" t="str">
        <f t="shared" si="8"/>
        <v>07</v>
      </c>
      <c r="X33" s="35" t="str">
        <f t="shared" si="9"/>
        <v>02</v>
      </c>
      <c r="Y33" s="35" t="str">
        <f t="shared" si="10"/>
        <v>2018-07-02</v>
      </c>
      <c r="Z33" s="7">
        <f t="shared" si="11"/>
        <v>0</v>
      </c>
      <c r="AA33" s="7">
        <f t="shared" si="12"/>
        <v>58.58552631578948</v>
      </c>
      <c r="AB33" s="7">
        <v>1</v>
      </c>
      <c r="AC33" s="7">
        <v>1</v>
      </c>
      <c r="AD33" s="6">
        <v>2.4</v>
      </c>
      <c r="AE33" s="9">
        <v>6.97</v>
      </c>
      <c r="AF33" s="6">
        <v>16.3</v>
      </c>
      <c r="AG33" s="7">
        <v>357</v>
      </c>
      <c r="AH33" s="1" t="s">
        <v>203</v>
      </c>
      <c r="AI33" s="1" t="s">
        <v>205</v>
      </c>
      <c r="AJ33" s="1" t="s">
        <v>208</v>
      </c>
    </row>
    <row r="34" spans="1:36">
      <c r="A34" s="1" t="s">
        <v>33</v>
      </c>
      <c r="B34" s="1" t="s">
        <v>117</v>
      </c>
      <c r="C34" s="1" t="s">
        <v>168</v>
      </c>
      <c r="D34" s="2">
        <v>26215</v>
      </c>
      <c r="E34" s="2">
        <v>41478</v>
      </c>
      <c r="F34" s="7">
        <f t="shared" si="0"/>
        <v>41</v>
      </c>
      <c r="G34" s="7">
        <f t="shared" si="1"/>
        <v>2</v>
      </c>
      <c r="H34" s="1" t="s">
        <v>181</v>
      </c>
      <c r="I34" s="1" t="s">
        <v>185</v>
      </c>
      <c r="J34" s="1">
        <f t="shared" si="2"/>
        <v>1</v>
      </c>
      <c r="K34" s="6">
        <v>67.5</v>
      </c>
      <c r="L34" s="6">
        <v>162.4</v>
      </c>
      <c r="M34" s="6">
        <v>25.6</v>
      </c>
      <c r="N34" s="7">
        <v>0</v>
      </c>
      <c r="O34" s="8">
        <v>20130814</v>
      </c>
      <c r="P34" s="7" t="str">
        <f t="shared" si="3"/>
        <v>2013</v>
      </c>
      <c r="Q34" s="7" t="str">
        <f t="shared" si="4"/>
        <v>08</v>
      </c>
      <c r="R34" s="7" t="str">
        <f t="shared" si="5"/>
        <v>14</v>
      </c>
      <c r="S34" s="35" t="str">
        <f t="shared" si="6"/>
        <v>2013-08-14</v>
      </c>
      <c r="T34" s="2">
        <v>41862</v>
      </c>
      <c r="U34" s="2" t="s">
        <v>232</v>
      </c>
      <c r="V34" s="35" t="str">
        <f t="shared" si="7"/>
        <v>2018</v>
      </c>
      <c r="W34" s="35" t="str">
        <f t="shared" si="8"/>
        <v>08</v>
      </c>
      <c r="X34" s="35" t="str">
        <f t="shared" si="9"/>
        <v>09</v>
      </c>
      <c r="Y34" s="35" t="str">
        <f t="shared" si="10"/>
        <v>2018-08-09</v>
      </c>
      <c r="Z34" s="7">
        <f t="shared" si="11"/>
        <v>1</v>
      </c>
      <c r="AA34" s="7">
        <f t="shared" si="12"/>
        <v>11.907894736842106</v>
      </c>
      <c r="AB34" s="7">
        <v>1</v>
      </c>
      <c r="AC34" s="7">
        <v>1</v>
      </c>
      <c r="AD34" s="6">
        <v>1.2</v>
      </c>
      <c r="AE34" s="9">
        <v>5.99</v>
      </c>
      <c r="AF34" s="6">
        <v>15</v>
      </c>
      <c r="AG34" s="7">
        <v>250</v>
      </c>
      <c r="AH34" s="1" t="s">
        <v>200</v>
      </c>
      <c r="AI34" s="1" t="s">
        <v>205</v>
      </c>
      <c r="AJ34" s="1" t="s">
        <v>208</v>
      </c>
    </row>
    <row r="35" spans="1:36">
      <c r="A35" s="1" t="s">
        <v>34</v>
      </c>
      <c r="B35" s="1" t="s">
        <v>128</v>
      </c>
      <c r="C35" s="1" t="s">
        <v>171</v>
      </c>
      <c r="D35" s="2">
        <v>21667</v>
      </c>
      <c r="E35" s="2">
        <v>41478</v>
      </c>
      <c r="F35" s="7">
        <f t="shared" si="0"/>
        <v>54</v>
      </c>
      <c r="G35" s="7">
        <f t="shared" si="1"/>
        <v>2</v>
      </c>
      <c r="H35" s="1" t="s">
        <v>182</v>
      </c>
      <c r="I35" s="1" t="s">
        <v>185</v>
      </c>
      <c r="J35" s="1">
        <f t="shared" si="2"/>
        <v>1</v>
      </c>
      <c r="K35" s="6">
        <v>82.4</v>
      </c>
      <c r="L35" s="6">
        <v>167.7</v>
      </c>
      <c r="M35" s="6">
        <v>29.3</v>
      </c>
      <c r="N35" s="7">
        <v>0</v>
      </c>
      <c r="O35" s="8">
        <v>20130819</v>
      </c>
      <c r="P35" s="7" t="str">
        <f t="shared" si="3"/>
        <v>2013</v>
      </c>
      <c r="Q35" s="7" t="str">
        <f t="shared" si="4"/>
        <v>08</v>
      </c>
      <c r="R35" s="7" t="str">
        <f t="shared" si="5"/>
        <v>19</v>
      </c>
      <c r="S35" s="35" t="str">
        <f t="shared" si="6"/>
        <v>2013-08-19</v>
      </c>
      <c r="T35" s="2"/>
      <c r="U35" s="2" t="s">
        <v>228</v>
      </c>
      <c r="V35" s="35" t="str">
        <f t="shared" si="7"/>
        <v>2018</v>
      </c>
      <c r="W35" s="35" t="str">
        <f t="shared" si="8"/>
        <v>07</v>
      </c>
      <c r="X35" s="35" t="str">
        <f t="shared" si="9"/>
        <v>17</v>
      </c>
      <c r="Y35" s="35" t="str">
        <f t="shared" si="10"/>
        <v>2018-07-17</v>
      </c>
      <c r="Z35" s="7">
        <f t="shared" si="11"/>
        <v>0</v>
      </c>
      <c r="AA35" s="7">
        <f t="shared" si="12"/>
        <v>58.98026315789474</v>
      </c>
      <c r="AB35" s="7">
        <v>1</v>
      </c>
      <c r="AC35" s="7">
        <v>1</v>
      </c>
      <c r="AD35" s="6">
        <v>1.6</v>
      </c>
      <c r="AE35" s="9">
        <v>9.3699999999999992</v>
      </c>
      <c r="AF35" s="6">
        <v>15.7</v>
      </c>
      <c r="AG35" s="7">
        <v>196</v>
      </c>
      <c r="AH35" s="1" t="s">
        <v>200</v>
      </c>
      <c r="AI35" s="1" t="s">
        <v>205</v>
      </c>
      <c r="AJ35" s="1" t="s">
        <v>208</v>
      </c>
    </row>
    <row r="36" spans="1:36">
      <c r="A36" s="1" t="s">
        <v>35</v>
      </c>
      <c r="B36" s="1" t="s">
        <v>129</v>
      </c>
      <c r="C36" s="1" t="s">
        <v>171</v>
      </c>
      <c r="D36" s="2">
        <v>23133</v>
      </c>
      <c r="E36" s="2">
        <v>41484</v>
      </c>
      <c r="F36" s="7">
        <f t="shared" si="0"/>
        <v>50</v>
      </c>
      <c r="G36" s="7">
        <f t="shared" si="1"/>
        <v>2</v>
      </c>
      <c r="H36" s="1" t="s">
        <v>182</v>
      </c>
      <c r="I36" s="1" t="s">
        <v>184</v>
      </c>
      <c r="J36" s="1">
        <f t="shared" si="2"/>
        <v>0</v>
      </c>
      <c r="K36" s="6">
        <v>86</v>
      </c>
      <c r="L36" s="6">
        <v>171.2</v>
      </c>
      <c r="M36" s="6">
        <v>29.3</v>
      </c>
      <c r="N36" s="7">
        <v>0</v>
      </c>
      <c r="O36" s="8">
        <v>20130802</v>
      </c>
      <c r="P36" s="7" t="str">
        <f t="shared" si="3"/>
        <v>2013</v>
      </c>
      <c r="Q36" s="7" t="str">
        <f t="shared" si="4"/>
        <v>08</v>
      </c>
      <c r="R36" s="7" t="str">
        <f t="shared" si="5"/>
        <v>02</v>
      </c>
      <c r="S36" s="35" t="str">
        <f t="shared" si="6"/>
        <v>2013-08-02</v>
      </c>
      <c r="T36" s="2"/>
      <c r="U36" s="2" t="s">
        <v>230</v>
      </c>
      <c r="V36" s="35" t="str">
        <f t="shared" si="7"/>
        <v>2018</v>
      </c>
      <c r="W36" s="35" t="str">
        <f t="shared" si="8"/>
        <v>07</v>
      </c>
      <c r="X36" s="35" t="str">
        <f t="shared" si="9"/>
        <v>04</v>
      </c>
      <c r="Y36" s="35" t="str">
        <f t="shared" si="10"/>
        <v>2018-07-04</v>
      </c>
      <c r="Z36" s="7">
        <f t="shared" si="11"/>
        <v>0</v>
      </c>
      <c r="AA36" s="7">
        <f t="shared" si="12"/>
        <v>59.111842105263158</v>
      </c>
      <c r="AB36" s="7">
        <v>1</v>
      </c>
      <c r="AC36" s="7">
        <v>1</v>
      </c>
      <c r="AD36" s="6">
        <v>2.8</v>
      </c>
      <c r="AE36" s="9">
        <v>8.8000000000000007</v>
      </c>
      <c r="AF36" s="6">
        <v>16.100000000000001</v>
      </c>
      <c r="AG36" s="7">
        <v>340</v>
      </c>
      <c r="AH36" s="1" t="s">
        <v>203</v>
      </c>
      <c r="AI36" s="1" t="s">
        <v>205</v>
      </c>
      <c r="AJ36" s="1" t="s">
        <v>208</v>
      </c>
    </row>
    <row r="37" spans="1:36">
      <c r="A37" s="1" t="s">
        <v>36</v>
      </c>
      <c r="B37" s="1" t="s">
        <v>112</v>
      </c>
      <c r="C37" s="1" t="s">
        <v>168</v>
      </c>
      <c r="D37" s="2">
        <v>21113</v>
      </c>
      <c r="E37" s="2">
        <v>41491</v>
      </c>
      <c r="F37" s="7">
        <f t="shared" si="0"/>
        <v>55</v>
      </c>
      <c r="G37" s="7">
        <f t="shared" si="1"/>
        <v>2</v>
      </c>
      <c r="H37" s="1" t="s">
        <v>181</v>
      </c>
      <c r="I37" s="1" t="s">
        <v>185</v>
      </c>
      <c r="J37" s="1">
        <f t="shared" si="2"/>
        <v>1</v>
      </c>
      <c r="K37" s="6">
        <v>53</v>
      </c>
      <c r="L37" s="6">
        <v>161.6</v>
      </c>
      <c r="M37" s="6">
        <v>20.3</v>
      </c>
      <c r="N37" s="7">
        <v>0</v>
      </c>
      <c r="O37" s="8">
        <v>20130806</v>
      </c>
      <c r="P37" s="7" t="str">
        <f t="shared" si="3"/>
        <v>2013</v>
      </c>
      <c r="Q37" s="7" t="str">
        <f t="shared" si="4"/>
        <v>08</v>
      </c>
      <c r="R37" s="7" t="str">
        <f t="shared" si="5"/>
        <v>06</v>
      </c>
      <c r="S37" s="35" t="str">
        <f t="shared" si="6"/>
        <v>2013-08-06</v>
      </c>
      <c r="T37" s="2"/>
      <c r="U37" s="2" t="s">
        <v>233</v>
      </c>
      <c r="V37" s="35" t="str">
        <f t="shared" si="7"/>
        <v>2018</v>
      </c>
      <c r="W37" s="35" t="str">
        <f t="shared" si="8"/>
        <v>07</v>
      </c>
      <c r="X37" s="35" t="str">
        <f t="shared" si="9"/>
        <v>19</v>
      </c>
      <c r="Y37" s="35" t="str">
        <f t="shared" si="10"/>
        <v>2018-07-19</v>
      </c>
      <c r="Z37" s="7">
        <f t="shared" si="11"/>
        <v>0</v>
      </c>
      <c r="AA37" s="7">
        <f t="shared" si="12"/>
        <v>59.473684210526315</v>
      </c>
      <c r="AB37" s="7">
        <v>1</v>
      </c>
      <c r="AC37" s="7">
        <v>1</v>
      </c>
      <c r="AD37" s="6">
        <v>1.5</v>
      </c>
      <c r="AE37" s="9">
        <v>4.75</v>
      </c>
      <c r="AF37" s="6">
        <v>12.4</v>
      </c>
      <c r="AG37" s="7">
        <v>230</v>
      </c>
      <c r="AH37" s="1" t="s">
        <v>202</v>
      </c>
      <c r="AI37" s="1" t="s">
        <v>206</v>
      </c>
      <c r="AJ37" s="1" t="s">
        <v>208</v>
      </c>
    </row>
    <row r="38" spans="1:36">
      <c r="A38" s="1" t="s">
        <v>37</v>
      </c>
      <c r="B38" s="1" t="s">
        <v>104</v>
      </c>
      <c r="C38" s="1" t="s">
        <v>167</v>
      </c>
      <c r="D38" s="2">
        <v>17637</v>
      </c>
      <c r="E38" s="2">
        <v>41512</v>
      </c>
      <c r="F38" s="7">
        <f t="shared" si="0"/>
        <v>65</v>
      </c>
      <c r="G38" s="7">
        <f t="shared" si="1"/>
        <v>3</v>
      </c>
      <c r="H38" s="1" t="s">
        <v>182</v>
      </c>
      <c r="I38" s="1" t="s">
        <v>185</v>
      </c>
      <c r="J38" s="1">
        <f t="shared" si="2"/>
        <v>1</v>
      </c>
      <c r="K38" s="6">
        <v>74</v>
      </c>
      <c r="L38" s="6">
        <v>173</v>
      </c>
      <c r="M38" s="6">
        <v>24.7</v>
      </c>
      <c r="N38" s="7">
        <v>0</v>
      </c>
      <c r="O38" s="8">
        <v>20130905</v>
      </c>
      <c r="P38" s="7" t="str">
        <f t="shared" si="3"/>
        <v>2013</v>
      </c>
      <c r="Q38" s="7" t="str">
        <f t="shared" si="4"/>
        <v>09</v>
      </c>
      <c r="R38" s="7" t="str">
        <f t="shared" si="5"/>
        <v>05</v>
      </c>
      <c r="S38" s="35" t="str">
        <f t="shared" si="6"/>
        <v>2013-09-05</v>
      </c>
      <c r="T38" s="2"/>
      <c r="U38" s="2" t="s">
        <v>234</v>
      </c>
      <c r="V38" s="35" t="str">
        <f t="shared" si="7"/>
        <v>2018</v>
      </c>
      <c r="W38" s="35" t="str">
        <f t="shared" si="8"/>
        <v>09</v>
      </c>
      <c r="X38" s="35" t="str">
        <f t="shared" si="9"/>
        <v>05</v>
      </c>
      <c r="Y38" s="35" t="str">
        <f t="shared" si="10"/>
        <v>2018-09-05</v>
      </c>
      <c r="Z38" s="7">
        <f t="shared" si="11"/>
        <v>0</v>
      </c>
      <c r="AA38" s="7">
        <f t="shared" si="12"/>
        <v>60.065789473684212</v>
      </c>
      <c r="AB38" s="7">
        <v>1</v>
      </c>
      <c r="AC38" s="7">
        <v>1</v>
      </c>
      <c r="AD38" s="6">
        <v>1.1000000000000001</v>
      </c>
      <c r="AE38" s="9">
        <v>8.6</v>
      </c>
      <c r="AF38" s="6">
        <v>13.6</v>
      </c>
      <c r="AG38" s="7">
        <v>201</v>
      </c>
      <c r="AH38" s="1" t="s">
        <v>201</v>
      </c>
      <c r="AI38" s="1" t="s">
        <v>205</v>
      </c>
      <c r="AJ38" s="1" t="s">
        <v>208</v>
      </c>
    </row>
    <row r="39" spans="1:36">
      <c r="A39" s="1" t="s">
        <v>38</v>
      </c>
      <c r="B39" s="1" t="s">
        <v>130</v>
      </c>
      <c r="C39" s="1" t="s">
        <v>169</v>
      </c>
      <c r="D39" s="2">
        <v>22179</v>
      </c>
      <c r="E39" s="2">
        <v>41521</v>
      </c>
      <c r="F39" s="7">
        <f t="shared" si="0"/>
        <v>52</v>
      </c>
      <c r="G39" s="7">
        <f t="shared" si="1"/>
        <v>2</v>
      </c>
      <c r="H39" s="1" t="s">
        <v>182</v>
      </c>
      <c r="I39" s="1" t="s">
        <v>184</v>
      </c>
      <c r="J39" s="1">
        <f t="shared" si="2"/>
        <v>0</v>
      </c>
      <c r="K39" s="6">
        <v>67.7</v>
      </c>
      <c r="L39" s="6">
        <v>167.6</v>
      </c>
      <c r="M39" s="6">
        <v>24.1</v>
      </c>
      <c r="N39" s="7">
        <v>0</v>
      </c>
      <c r="O39" s="8">
        <v>20130924</v>
      </c>
      <c r="P39" s="7" t="str">
        <f t="shared" si="3"/>
        <v>2013</v>
      </c>
      <c r="Q39" s="7" t="str">
        <f t="shared" si="4"/>
        <v>09</v>
      </c>
      <c r="R39" s="7" t="str">
        <f t="shared" si="5"/>
        <v>24</v>
      </c>
      <c r="S39" s="35" t="str">
        <f t="shared" si="6"/>
        <v>2013-09-24</v>
      </c>
      <c r="T39" s="2"/>
      <c r="U39" s="2" t="s">
        <v>235</v>
      </c>
      <c r="V39" s="35" t="str">
        <f t="shared" si="7"/>
        <v>2015</v>
      </c>
      <c r="W39" s="35" t="str">
        <f t="shared" si="8"/>
        <v>09</v>
      </c>
      <c r="X39" s="35" t="str">
        <f t="shared" si="9"/>
        <v>23</v>
      </c>
      <c r="Y39" s="35" t="str">
        <f t="shared" si="10"/>
        <v>2015-09-23</v>
      </c>
      <c r="Z39" s="7">
        <f t="shared" si="11"/>
        <v>0</v>
      </c>
      <c r="AA39" s="7">
        <f t="shared" si="12"/>
        <v>23.980263157894736</v>
      </c>
      <c r="AB39" s="7">
        <v>1</v>
      </c>
      <c r="AC39" s="7">
        <v>1</v>
      </c>
      <c r="AD39" s="6">
        <v>1.2</v>
      </c>
      <c r="AE39" s="9">
        <v>11.22</v>
      </c>
      <c r="AF39" s="6">
        <v>15.5</v>
      </c>
      <c r="AG39" s="7">
        <v>320</v>
      </c>
      <c r="AH39" s="1" t="s">
        <v>200</v>
      </c>
      <c r="AI39" s="1" t="s">
        <v>205</v>
      </c>
      <c r="AJ39" s="1" t="s">
        <v>208</v>
      </c>
    </row>
    <row r="40" spans="1:36">
      <c r="A40" s="1" t="s">
        <v>39</v>
      </c>
      <c r="B40" s="1" t="s">
        <v>131</v>
      </c>
      <c r="C40" s="1" t="s">
        <v>164</v>
      </c>
      <c r="D40" s="2">
        <v>14355</v>
      </c>
      <c r="E40" s="2">
        <v>41523</v>
      </c>
      <c r="F40" s="7">
        <f t="shared" si="0"/>
        <v>74</v>
      </c>
      <c r="G40" s="7">
        <f t="shared" si="1"/>
        <v>3</v>
      </c>
      <c r="H40" s="1" t="s">
        <v>182</v>
      </c>
      <c r="I40" s="1" t="s">
        <v>184</v>
      </c>
      <c r="J40" s="1">
        <f t="shared" si="2"/>
        <v>0</v>
      </c>
      <c r="K40" s="6">
        <v>78.5</v>
      </c>
      <c r="L40" s="6">
        <v>172.2</v>
      </c>
      <c r="M40" s="6">
        <v>26.5</v>
      </c>
      <c r="N40" s="7">
        <v>1</v>
      </c>
      <c r="O40" s="8">
        <v>20130912</v>
      </c>
      <c r="P40" s="7" t="str">
        <f t="shared" si="3"/>
        <v>2013</v>
      </c>
      <c r="Q40" s="7" t="str">
        <f t="shared" si="4"/>
        <v>09</v>
      </c>
      <c r="R40" s="7" t="str">
        <f t="shared" si="5"/>
        <v>12</v>
      </c>
      <c r="S40" s="35" t="str">
        <f t="shared" si="6"/>
        <v>2013-09-12</v>
      </c>
      <c r="T40" s="2"/>
      <c r="U40" s="2" t="s">
        <v>236</v>
      </c>
      <c r="V40" s="35" t="str">
        <f t="shared" si="7"/>
        <v>2018</v>
      </c>
      <c r="W40" s="35" t="str">
        <f t="shared" si="8"/>
        <v>09</v>
      </c>
      <c r="X40" s="35" t="str">
        <f t="shared" si="9"/>
        <v>10</v>
      </c>
      <c r="Y40" s="35" t="str">
        <f t="shared" si="10"/>
        <v>2018-09-10</v>
      </c>
      <c r="Z40" s="7">
        <f t="shared" si="11"/>
        <v>0</v>
      </c>
      <c r="AA40" s="7">
        <f t="shared" si="12"/>
        <v>60</v>
      </c>
      <c r="AB40" s="7">
        <v>1</v>
      </c>
      <c r="AC40" s="7">
        <v>1</v>
      </c>
      <c r="AD40" s="6">
        <v>1.5</v>
      </c>
      <c r="AE40" s="9">
        <v>5.0999999999999996</v>
      </c>
      <c r="AF40" s="6">
        <v>13.9</v>
      </c>
      <c r="AG40" s="7">
        <v>256</v>
      </c>
      <c r="AH40" s="1" t="s">
        <v>201</v>
      </c>
      <c r="AI40" s="1" t="s">
        <v>205</v>
      </c>
      <c r="AJ40" s="1" t="s">
        <v>208</v>
      </c>
    </row>
    <row r="41" spans="1:36">
      <c r="A41" s="1" t="s">
        <v>40</v>
      </c>
      <c r="B41" s="1" t="s">
        <v>108</v>
      </c>
      <c r="C41" s="1" t="s">
        <v>172</v>
      </c>
      <c r="D41" s="2">
        <v>25449</v>
      </c>
      <c r="E41" s="2">
        <v>41526</v>
      </c>
      <c r="F41" s="7">
        <f t="shared" si="0"/>
        <v>44</v>
      </c>
      <c r="G41" s="7">
        <f t="shared" si="1"/>
        <v>2</v>
      </c>
      <c r="H41" s="1" t="s">
        <v>182</v>
      </c>
      <c r="I41" s="1" t="s">
        <v>184</v>
      </c>
      <c r="J41" s="1">
        <f t="shared" si="2"/>
        <v>0</v>
      </c>
      <c r="K41" s="6">
        <v>65.900000000000006</v>
      </c>
      <c r="L41" s="6">
        <v>171.3</v>
      </c>
      <c r="M41" s="6">
        <v>22.5</v>
      </c>
      <c r="N41" s="7">
        <v>0</v>
      </c>
      <c r="O41" s="8">
        <v>20130910</v>
      </c>
      <c r="P41" s="7" t="str">
        <f t="shared" si="3"/>
        <v>2013</v>
      </c>
      <c r="Q41" s="7" t="str">
        <f t="shared" si="4"/>
        <v>09</v>
      </c>
      <c r="R41" s="7" t="str">
        <f t="shared" si="5"/>
        <v>10</v>
      </c>
      <c r="S41" s="35" t="str">
        <f t="shared" si="6"/>
        <v>2013-09-10</v>
      </c>
      <c r="T41" s="2"/>
      <c r="U41" s="2" t="s">
        <v>237</v>
      </c>
      <c r="V41" s="35" t="str">
        <f t="shared" si="7"/>
        <v>2018</v>
      </c>
      <c r="W41" s="35" t="str">
        <f t="shared" si="8"/>
        <v>11</v>
      </c>
      <c r="X41" s="35" t="str">
        <f t="shared" si="9"/>
        <v>14</v>
      </c>
      <c r="Y41" s="35" t="str">
        <f t="shared" si="10"/>
        <v>2018-11-14</v>
      </c>
      <c r="Z41" s="7">
        <f t="shared" si="11"/>
        <v>0</v>
      </c>
      <c r="AA41" s="7">
        <f t="shared" si="12"/>
        <v>62.203947368421055</v>
      </c>
      <c r="AB41" s="7">
        <v>1</v>
      </c>
      <c r="AC41" s="7">
        <v>1</v>
      </c>
      <c r="AD41" s="6">
        <v>1</v>
      </c>
      <c r="AE41" s="9">
        <v>5.47</v>
      </c>
      <c r="AF41" s="6">
        <v>15.8</v>
      </c>
      <c r="AG41" s="7">
        <v>237</v>
      </c>
      <c r="AH41" s="1" t="s">
        <v>202</v>
      </c>
      <c r="AI41" s="1" t="s">
        <v>205</v>
      </c>
      <c r="AJ41" s="1" t="s">
        <v>208</v>
      </c>
    </row>
    <row r="42" spans="1:36">
      <c r="A42" s="1" t="s">
        <v>41</v>
      </c>
      <c r="B42" s="1" t="s">
        <v>132</v>
      </c>
      <c r="C42" s="1" t="s">
        <v>162</v>
      </c>
      <c r="D42" s="2">
        <v>21615</v>
      </c>
      <c r="E42" s="2">
        <v>41527</v>
      </c>
      <c r="F42" s="7">
        <f t="shared" si="0"/>
        <v>54</v>
      </c>
      <c r="G42" s="7">
        <f t="shared" si="1"/>
        <v>2</v>
      </c>
      <c r="H42" s="1" t="s">
        <v>182</v>
      </c>
      <c r="I42" s="1" t="s">
        <v>185</v>
      </c>
      <c r="J42" s="1">
        <f t="shared" si="2"/>
        <v>1</v>
      </c>
      <c r="K42" s="6">
        <v>65.2</v>
      </c>
      <c r="L42" s="6">
        <v>163.9</v>
      </c>
      <c r="M42" s="6">
        <v>24.3</v>
      </c>
      <c r="N42" s="7">
        <v>0</v>
      </c>
      <c r="O42" s="8">
        <v>20131002</v>
      </c>
      <c r="P42" s="7" t="str">
        <f t="shared" si="3"/>
        <v>2013</v>
      </c>
      <c r="Q42" s="7" t="str">
        <f t="shared" si="4"/>
        <v>10</v>
      </c>
      <c r="R42" s="7" t="str">
        <f t="shared" si="5"/>
        <v>02</v>
      </c>
      <c r="S42" s="35" t="str">
        <f t="shared" si="6"/>
        <v>2013-10-02</v>
      </c>
      <c r="T42" s="2"/>
      <c r="U42" s="2" t="s">
        <v>238</v>
      </c>
      <c r="V42" s="35" t="str">
        <f t="shared" si="7"/>
        <v>2018</v>
      </c>
      <c r="W42" s="35" t="str">
        <f t="shared" si="8"/>
        <v>08</v>
      </c>
      <c r="X42" s="35" t="str">
        <f t="shared" si="9"/>
        <v>14</v>
      </c>
      <c r="Y42" s="35" t="str">
        <f t="shared" si="10"/>
        <v>2018-08-14</v>
      </c>
      <c r="Z42" s="7">
        <f t="shared" si="11"/>
        <v>0</v>
      </c>
      <c r="AA42" s="7">
        <f t="shared" si="12"/>
        <v>58.453947368421055</v>
      </c>
      <c r="AB42" s="7">
        <v>1</v>
      </c>
      <c r="AC42" s="7">
        <v>1</v>
      </c>
      <c r="AD42" s="6">
        <v>4.4000000000000004</v>
      </c>
      <c r="AE42" s="9">
        <v>5.0599999999999996</v>
      </c>
      <c r="AF42" s="6">
        <v>16.399999999999999</v>
      </c>
      <c r="AG42" s="7">
        <v>240</v>
      </c>
      <c r="AH42" s="1" t="s">
        <v>200</v>
      </c>
      <c r="AI42" s="1" t="s">
        <v>205</v>
      </c>
      <c r="AJ42" s="1" t="s">
        <v>208</v>
      </c>
    </row>
    <row r="43" spans="1:36">
      <c r="A43" s="1" t="s">
        <v>42</v>
      </c>
      <c r="B43" s="1" t="s">
        <v>124</v>
      </c>
      <c r="C43" s="1" t="s">
        <v>167</v>
      </c>
      <c r="D43" s="2">
        <v>19297</v>
      </c>
      <c r="E43" s="2">
        <v>41527</v>
      </c>
      <c r="F43" s="7">
        <f t="shared" si="0"/>
        <v>60</v>
      </c>
      <c r="G43" s="7">
        <f t="shared" si="1"/>
        <v>3</v>
      </c>
      <c r="H43" s="1" t="s">
        <v>182</v>
      </c>
      <c r="I43" s="1" t="s">
        <v>184</v>
      </c>
      <c r="J43" s="1">
        <f t="shared" si="2"/>
        <v>0</v>
      </c>
      <c r="K43" s="6">
        <v>61.9</v>
      </c>
      <c r="L43" s="6">
        <v>171.7</v>
      </c>
      <c r="M43" s="6">
        <v>21</v>
      </c>
      <c r="N43" s="7">
        <v>0</v>
      </c>
      <c r="O43" s="8">
        <v>20131002</v>
      </c>
      <c r="P43" s="7" t="str">
        <f t="shared" si="3"/>
        <v>2013</v>
      </c>
      <c r="Q43" s="7" t="str">
        <f t="shared" si="4"/>
        <v>10</v>
      </c>
      <c r="R43" s="7" t="str">
        <f t="shared" si="5"/>
        <v>02</v>
      </c>
      <c r="S43" s="35" t="str">
        <f t="shared" si="6"/>
        <v>2013-10-02</v>
      </c>
      <c r="T43" s="2"/>
      <c r="U43" s="2" t="s">
        <v>239</v>
      </c>
      <c r="V43" s="35" t="str">
        <f t="shared" si="7"/>
        <v>2018</v>
      </c>
      <c r="W43" s="35" t="str">
        <f t="shared" si="8"/>
        <v>08</v>
      </c>
      <c r="X43" s="35" t="str">
        <f t="shared" si="9"/>
        <v>21</v>
      </c>
      <c r="Y43" s="35" t="str">
        <f t="shared" si="10"/>
        <v>2018-08-21</v>
      </c>
      <c r="Z43" s="7">
        <f t="shared" si="11"/>
        <v>0</v>
      </c>
      <c r="AA43" s="7">
        <f t="shared" si="12"/>
        <v>58.684210526315795</v>
      </c>
      <c r="AB43" s="7">
        <v>1</v>
      </c>
      <c r="AC43" s="7">
        <v>1</v>
      </c>
      <c r="AD43" s="6">
        <v>1.4</v>
      </c>
      <c r="AE43" s="9">
        <v>5.99</v>
      </c>
      <c r="AF43" s="6">
        <v>12.8</v>
      </c>
      <c r="AG43" s="7">
        <v>216</v>
      </c>
      <c r="AH43" s="1" t="s">
        <v>200</v>
      </c>
      <c r="AI43" s="1" t="s">
        <v>205</v>
      </c>
      <c r="AJ43" s="1" t="s">
        <v>208</v>
      </c>
    </row>
    <row r="44" spans="1:36">
      <c r="A44" s="1" t="s">
        <v>43</v>
      </c>
      <c r="B44" s="1" t="s">
        <v>133</v>
      </c>
      <c r="C44" s="1" t="s">
        <v>165</v>
      </c>
      <c r="D44" s="2">
        <v>12971</v>
      </c>
      <c r="E44" s="2">
        <v>41530</v>
      </c>
      <c r="F44" s="7">
        <f t="shared" si="0"/>
        <v>78</v>
      </c>
      <c r="G44" s="7">
        <f t="shared" si="1"/>
        <v>3</v>
      </c>
      <c r="H44" s="1" t="s">
        <v>181</v>
      </c>
      <c r="I44" s="1" t="s">
        <v>184</v>
      </c>
      <c r="J44" s="1">
        <f t="shared" si="2"/>
        <v>0</v>
      </c>
      <c r="K44" s="6">
        <v>46</v>
      </c>
      <c r="L44" s="6">
        <v>148.30000000000001</v>
      </c>
      <c r="M44" s="6">
        <v>20.9</v>
      </c>
      <c r="N44" s="7">
        <v>0</v>
      </c>
      <c r="O44" s="8">
        <v>20131001</v>
      </c>
      <c r="P44" s="7" t="str">
        <f t="shared" si="3"/>
        <v>2013</v>
      </c>
      <c r="Q44" s="7" t="str">
        <f t="shared" si="4"/>
        <v>10</v>
      </c>
      <c r="R44" s="7" t="str">
        <f t="shared" si="5"/>
        <v>01</v>
      </c>
      <c r="S44" s="35" t="str">
        <f t="shared" si="6"/>
        <v>2013-10-01</v>
      </c>
      <c r="T44" s="2"/>
      <c r="U44" s="2" t="s">
        <v>240</v>
      </c>
      <c r="V44" s="35" t="str">
        <f t="shared" si="7"/>
        <v>2018</v>
      </c>
      <c r="W44" s="35" t="str">
        <f t="shared" si="8"/>
        <v>08</v>
      </c>
      <c r="X44" s="35" t="str">
        <f t="shared" si="9"/>
        <v>17</v>
      </c>
      <c r="Y44" s="35" t="str">
        <f t="shared" si="10"/>
        <v>2018-08-17</v>
      </c>
      <c r="Z44" s="7">
        <f t="shared" si="11"/>
        <v>0</v>
      </c>
      <c r="AA44" s="7">
        <f t="shared" si="12"/>
        <v>58.58552631578948</v>
      </c>
      <c r="AB44" s="7">
        <v>1</v>
      </c>
      <c r="AC44" s="7">
        <v>1</v>
      </c>
      <c r="AD44" s="6">
        <v>1.6</v>
      </c>
      <c r="AE44" s="9">
        <v>5.48</v>
      </c>
      <c r="AF44" s="6">
        <v>12.5</v>
      </c>
      <c r="AG44" s="7">
        <v>247</v>
      </c>
      <c r="AH44" s="1" t="s">
        <v>200</v>
      </c>
      <c r="AI44" s="1" t="s">
        <v>205</v>
      </c>
      <c r="AJ44" s="1" t="s">
        <v>208</v>
      </c>
    </row>
    <row r="45" spans="1:36">
      <c r="A45" s="1" t="s">
        <v>44</v>
      </c>
      <c r="B45" s="1" t="s">
        <v>110</v>
      </c>
      <c r="C45" s="1" t="s">
        <v>164</v>
      </c>
      <c r="D45" s="2">
        <v>19665</v>
      </c>
      <c r="E45" s="2">
        <v>41530</v>
      </c>
      <c r="F45" s="7">
        <f t="shared" si="0"/>
        <v>59</v>
      </c>
      <c r="G45" s="7">
        <f t="shared" si="1"/>
        <v>2</v>
      </c>
      <c r="H45" s="1" t="s">
        <v>182</v>
      </c>
      <c r="I45" s="1" t="s">
        <v>185</v>
      </c>
      <c r="J45" s="1">
        <f t="shared" si="2"/>
        <v>1</v>
      </c>
      <c r="K45" s="6">
        <v>84.1</v>
      </c>
      <c r="L45" s="6">
        <v>172.8</v>
      </c>
      <c r="M45" s="6">
        <v>28.2</v>
      </c>
      <c r="N45" s="7">
        <v>0</v>
      </c>
      <c r="O45" s="8">
        <v>20131001</v>
      </c>
      <c r="P45" s="7" t="str">
        <f t="shared" si="3"/>
        <v>2013</v>
      </c>
      <c r="Q45" s="7" t="str">
        <f t="shared" si="4"/>
        <v>10</v>
      </c>
      <c r="R45" s="7" t="str">
        <f t="shared" si="5"/>
        <v>01</v>
      </c>
      <c r="S45" s="35" t="str">
        <f t="shared" si="6"/>
        <v>2013-10-01</v>
      </c>
      <c r="T45" s="2"/>
      <c r="U45" s="2" t="s">
        <v>234</v>
      </c>
      <c r="V45" s="35" t="str">
        <f t="shared" si="7"/>
        <v>2018</v>
      </c>
      <c r="W45" s="35" t="str">
        <f t="shared" si="8"/>
        <v>09</v>
      </c>
      <c r="X45" s="35" t="str">
        <f t="shared" si="9"/>
        <v>05</v>
      </c>
      <c r="Y45" s="35" t="str">
        <f t="shared" si="10"/>
        <v>2018-09-05</v>
      </c>
      <c r="Z45" s="7">
        <f t="shared" si="11"/>
        <v>0</v>
      </c>
      <c r="AA45" s="7">
        <f t="shared" si="12"/>
        <v>59.21052631578948</v>
      </c>
      <c r="AB45" s="7">
        <v>1</v>
      </c>
      <c r="AC45" s="7">
        <v>1</v>
      </c>
      <c r="AD45" s="6">
        <v>1.2</v>
      </c>
      <c r="AE45" s="9">
        <v>4.93</v>
      </c>
      <c r="AF45" s="6">
        <v>14.8</v>
      </c>
      <c r="AG45" s="7">
        <v>211</v>
      </c>
      <c r="AH45" s="1" t="s">
        <v>202</v>
      </c>
      <c r="AI45" s="1" t="s">
        <v>205</v>
      </c>
      <c r="AJ45" s="1" t="s">
        <v>208</v>
      </c>
    </row>
    <row r="46" spans="1:36">
      <c r="A46" s="1" t="s">
        <v>45</v>
      </c>
      <c r="B46" s="1" t="s">
        <v>124</v>
      </c>
      <c r="C46" s="1" t="s">
        <v>162</v>
      </c>
      <c r="D46" s="2">
        <v>23577</v>
      </c>
      <c r="E46" s="2">
        <v>41541</v>
      </c>
      <c r="F46" s="7">
        <f t="shared" si="0"/>
        <v>49</v>
      </c>
      <c r="G46" s="7">
        <f t="shared" si="1"/>
        <v>2</v>
      </c>
      <c r="H46" s="1" t="s">
        <v>182</v>
      </c>
      <c r="I46" s="1" t="s">
        <v>184</v>
      </c>
      <c r="J46" s="1">
        <f t="shared" si="2"/>
        <v>0</v>
      </c>
      <c r="K46" s="6">
        <v>76</v>
      </c>
      <c r="L46" s="6">
        <v>169.5</v>
      </c>
      <c r="M46" s="6">
        <v>26.5</v>
      </c>
      <c r="N46" s="7">
        <v>0</v>
      </c>
      <c r="O46" s="8">
        <v>20131016</v>
      </c>
      <c r="P46" s="7" t="str">
        <f t="shared" si="3"/>
        <v>2013</v>
      </c>
      <c r="Q46" s="7" t="str">
        <f t="shared" si="4"/>
        <v>10</v>
      </c>
      <c r="R46" s="7" t="str">
        <f t="shared" si="5"/>
        <v>16</v>
      </c>
      <c r="S46" s="35" t="str">
        <f t="shared" si="6"/>
        <v>2013-10-16</v>
      </c>
      <c r="T46" s="2">
        <v>43060</v>
      </c>
      <c r="U46" s="2" t="s">
        <v>239</v>
      </c>
      <c r="V46" s="35" t="str">
        <f t="shared" si="7"/>
        <v>2018</v>
      </c>
      <c r="W46" s="35" t="str">
        <f t="shared" si="8"/>
        <v>08</v>
      </c>
      <c r="X46" s="35" t="str">
        <f t="shared" si="9"/>
        <v>21</v>
      </c>
      <c r="Y46" s="35" t="str">
        <f t="shared" si="10"/>
        <v>2018-08-21</v>
      </c>
      <c r="Z46" s="7">
        <f t="shared" si="11"/>
        <v>1</v>
      </c>
      <c r="AA46" s="7">
        <f t="shared" si="12"/>
        <v>49.243421052631582</v>
      </c>
      <c r="AB46" s="7">
        <v>1</v>
      </c>
      <c r="AC46" s="7">
        <v>1</v>
      </c>
      <c r="AD46" s="6">
        <v>2</v>
      </c>
      <c r="AE46" s="9">
        <v>6.07</v>
      </c>
      <c r="AF46" s="6">
        <v>15.3</v>
      </c>
      <c r="AG46" s="7">
        <v>219</v>
      </c>
      <c r="AH46" s="1" t="s">
        <v>200</v>
      </c>
      <c r="AI46" s="1" t="s">
        <v>205</v>
      </c>
      <c r="AJ46" s="1" t="s">
        <v>208</v>
      </c>
    </row>
    <row r="47" spans="1:36">
      <c r="A47" s="1" t="s">
        <v>46</v>
      </c>
      <c r="B47" s="1" t="s">
        <v>134</v>
      </c>
      <c r="C47" s="1" t="s">
        <v>166</v>
      </c>
      <c r="D47" s="2">
        <v>22639</v>
      </c>
      <c r="E47" s="2">
        <v>41543</v>
      </c>
      <c r="F47" s="7">
        <f t="shared" si="0"/>
        <v>51</v>
      </c>
      <c r="G47" s="7">
        <f t="shared" si="1"/>
        <v>2</v>
      </c>
      <c r="H47" s="1" t="s">
        <v>182</v>
      </c>
      <c r="I47" s="1" t="s">
        <v>185</v>
      </c>
      <c r="J47" s="1">
        <f t="shared" si="2"/>
        <v>1</v>
      </c>
      <c r="K47" s="6">
        <v>70.3</v>
      </c>
      <c r="L47" s="6">
        <v>165.8</v>
      </c>
      <c r="M47" s="6">
        <v>25.6</v>
      </c>
      <c r="N47" s="7">
        <v>0</v>
      </c>
      <c r="O47" s="8">
        <v>20131001</v>
      </c>
      <c r="P47" s="7" t="str">
        <f t="shared" si="3"/>
        <v>2013</v>
      </c>
      <c r="Q47" s="7" t="str">
        <f t="shared" si="4"/>
        <v>10</v>
      </c>
      <c r="R47" s="7" t="str">
        <f t="shared" si="5"/>
        <v>01</v>
      </c>
      <c r="S47" s="35" t="str">
        <f t="shared" si="6"/>
        <v>2013-10-01</v>
      </c>
      <c r="T47" s="2"/>
      <c r="U47" s="2" t="s">
        <v>241</v>
      </c>
      <c r="V47" s="35" t="str">
        <f t="shared" si="7"/>
        <v>2018</v>
      </c>
      <c r="W47" s="35" t="str">
        <f t="shared" si="8"/>
        <v>11</v>
      </c>
      <c r="X47" s="35" t="str">
        <f t="shared" si="9"/>
        <v>13</v>
      </c>
      <c r="Y47" s="35" t="str">
        <f t="shared" si="10"/>
        <v>2018-11-13</v>
      </c>
      <c r="Z47" s="7">
        <f t="shared" si="11"/>
        <v>0</v>
      </c>
      <c r="AA47" s="7">
        <f t="shared" si="12"/>
        <v>61.48026315789474</v>
      </c>
      <c r="AB47" s="7">
        <v>1</v>
      </c>
      <c r="AC47" s="7">
        <v>1</v>
      </c>
      <c r="AD47" s="6">
        <v>4</v>
      </c>
      <c r="AE47" s="9">
        <v>5.99</v>
      </c>
      <c r="AF47" s="6">
        <v>16.399999999999999</v>
      </c>
      <c r="AG47" s="7">
        <v>263</v>
      </c>
      <c r="AH47" s="1" t="s">
        <v>200</v>
      </c>
      <c r="AI47" s="1" t="s">
        <v>205</v>
      </c>
      <c r="AJ47" s="1" t="s">
        <v>208</v>
      </c>
    </row>
    <row r="48" spans="1:36">
      <c r="A48" s="1" t="s">
        <v>47</v>
      </c>
      <c r="B48" s="1" t="s">
        <v>135</v>
      </c>
      <c r="C48" s="1" t="s">
        <v>167</v>
      </c>
      <c r="D48" s="2">
        <v>19150</v>
      </c>
      <c r="E48" s="2">
        <v>41544</v>
      </c>
      <c r="F48" s="7">
        <f t="shared" si="0"/>
        <v>61</v>
      </c>
      <c r="G48" s="7">
        <f t="shared" si="1"/>
        <v>3</v>
      </c>
      <c r="H48" s="1" t="s">
        <v>181</v>
      </c>
      <c r="I48" s="1" t="s">
        <v>185</v>
      </c>
      <c r="J48" s="1">
        <f t="shared" si="2"/>
        <v>1</v>
      </c>
      <c r="K48" s="6">
        <v>63.9</v>
      </c>
      <c r="L48" s="6">
        <v>158.6</v>
      </c>
      <c r="M48" s="6">
        <v>25.4</v>
      </c>
      <c r="N48" s="7">
        <v>0</v>
      </c>
      <c r="O48" s="8">
        <v>20131011</v>
      </c>
      <c r="P48" s="7" t="str">
        <f t="shared" si="3"/>
        <v>2013</v>
      </c>
      <c r="Q48" s="7" t="str">
        <f t="shared" si="4"/>
        <v>10</v>
      </c>
      <c r="R48" s="7" t="str">
        <f t="shared" si="5"/>
        <v>11</v>
      </c>
      <c r="S48" s="35" t="str">
        <f t="shared" si="6"/>
        <v>2013-10-11</v>
      </c>
      <c r="T48" s="2"/>
      <c r="U48" s="2" t="s">
        <v>239</v>
      </c>
      <c r="V48" s="35" t="str">
        <f t="shared" si="7"/>
        <v>2018</v>
      </c>
      <c r="W48" s="35" t="str">
        <f t="shared" si="8"/>
        <v>08</v>
      </c>
      <c r="X48" s="35" t="str">
        <f t="shared" si="9"/>
        <v>21</v>
      </c>
      <c r="Y48" s="35" t="str">
        <f t="shared" si="10"/>
        <v>2018-08-21</v>
      </c>
      <c r="Z48" s="7">
        <f t="shared" si="11"/>
        <v>0</v>
      </c>
      <c r="AA48" s="7">
        <f t="shared" si="12"/>
        <v>58.388157894736842</v>
      </c>
      <c r="AB48" s="7">
        <v>1</v>
      </c>
      <c r="AC48" s="7">
        <v>1</v>
      </c>
      <c r="AD48" s="6">
        <v>1.6</v>
      </c>
      <c r="AE48" s="9">
        <v>4.29</v>
      </c>
      <c r="AF48" s="6">
        <v>14.2</v>
      </c>
      <c r="AG48" s="7">
        <v>209</v>
      </c>
      <c r="AH48" s="1" t="s">
        <v>200</v>
      </c>
      <c r="AI48" s="1" t="s">
        <v>205</v>
      </c>
      <c r="AJ48" s="1" t="s">
        <v>208</v>
      </c>
    </row>
    <row r="49" spans="1:36">
      <c r="A49" s="1" t="s">
        <v>48</v>
      </c>
      <c r="B49" s="1" t="s">
        <v>107</v>
      </c>
      <c r="C49" s="1" t="s">
        <v>169</v>
      </c>
      <c r="D49" s="2">
        <v>13182</v>
      </c>
      <c r="E49" s="2">
        <v>41544</v>
      </c>
      <c r="F49" s="7">
        <f t="shared" si="0"/>
        <v>77</v>
      </c>
      <c r="G49" s="7">
        <f t="shared" si="1"/>
        <v>3</v>
      </c>
      <c r="H49" s="1" t="s">
        <v>181</v>
      </c>
      <c r="I49" s="1" t="s">
        <v>185</v>
      </c>
      <c r="J49" s="1">
        <f t="shared" si="2"/>
        <v>1</v>
      </c>
      <c r="K49" s="6">
        <v>48</v>
      </c>
      <c r="L49" s="6">
        <v>150.69999999999999</v>
      </c>
      <c r="M49" s="6">
        <v>21.1</v>
      </c>
      <c r="N49" s="7">
        <v>1</v>
      </c>
      <c r="O49" s="8">
        <v>20131001</v>
      </c>
      <c r="P49" s="7" t="str">
        <f t="shared" si="3"/>
        <v>2013</v>
      </c>
      <c r="Q49" s="7" t="str">
        <f t="shared" si="4"/>
        <v>10</v>
      </c>
      <c r="R49" s="7" t="str">
        <f t="shared" si="5"/>
        <v>01</v>
      </c>
      <c r="S49" s="35" t="str">
        <f t="shared" si="6"/>
        <v>2013-10-01</v>
      </c>
      <c r="T49" s="2"/>
      <c r="U49" s="2" t="s">
        <v>242</v>
      </c>
      <c r="V49" s="35" t="str">
        <f t="shared" si="7"/>
        <v>2018</v>
      </c>
      <c r="W49" s="35" t="str">
        <f t="shared" si="8"/>
        <v>10</v>
      </c>
      <c r="X49" s="35" t="str">
        <f t="shared" si="9"/>
        <v>01</v>
      </c>
      <c r="Y49" s="35" t="str">
        <f t="shared" si="10"/>
        <v>2018-10-01</v>
      </c>
      <c r="Z49" s="7">
        <f t="shared" si="11"/>
        <v>0</v>
      </c>
      <c r="AA49" s="7">
        <f t="shared" si="12"/>
        <v>60.065789473684212</v>
      </c>
      <c r="AB49" s="7">
        <v>1</v>
      </c>
      <c r="AC49" s="7">
        <v>1</v>
      </c>
      <c r="AD49" s="6">
        <v>3</v>
      </c>
      <c r="AE49" s="9">
        <v>7</v>
      </c>
      <c r="AF49" s="6">
        <v>11.5</v>
      </c>
      <c r="AG49" s="7">
        <v>324</v>
      </c>
      <c r="AH49" s="1" t="s">
        <v>203</v>
      </c>
      <c r="AI49" s="1" t="s">
        <v>205</v>
      </c>
      <c r="AJ49" s="1" t="s">
        <v>208</v>
      </c>
    </row>
    <row r="50" spans="1:36">
      <c r="A50" s="1" t="s">
        <v>49</v>
      </c>
      <c r="B50" s="1" t="s">
        <v>136</v>
      </c>
      <c r="C50" s="1" t="s">
        <v>164</v>
      </c>
      <c r="D50" s="2">
        <v>23293</v>
      </c>
      <c r="E50" s="2">
        <v>41549</v>
      </c>
      <c r="F50" s="7">
        <f t="shared" si="0"/>
        <v>49</v>
      </c>
      <c r="G50" s="7">
        <f t="shared" si="1"/>
        <v>2</v>
      </c>
      <c r="H50" s="1" t="s">
        <v>182</v>
      </c>
      <c r="I50" s="1" t="s">
        <v>184</v>
      </c>
      <c r="J50" s="1">
        <f t="shared" si="2"/>
        <v>0</v>
      </c>
      <c r="K50" s="6">
        <v>77.099999999999994</v>
      </c>
      <c r="L50" s="6">
        <v>176.3</v>
      </c>
      <c r="M50" s="6">
        <v>24.8</v>
      </c>
      <c r="N50" s="7">
        <v>0</v>
      </c>
      <c r="O50" s="8">
        <v>20131008</v>
      </c>
      <c r="P50" s="7" t="str">
        <f t="shared" si="3"/>
        <v>2013</v>
      </c>
      <c r="Q50" s="7" t="str">
        <f t="shared" si="4"/>
        <v>10</v>
      </c>
      <c r="R50" s="7" t="str">
        <f t="shared" si="5"/>
        <v>08</v>
      </c>
      <c r="S50" s="35" t="str">
        <f t="shared" si="6"/>
        <v>2013-10-08</v>
      </c>
      <c r="T50" s="2"/>
      <c r="U50" s="2" t="s">
        <v>226</v>
      </c>
      <c r="V50" s="35" t="str">
        <f t="shared" si="7"/>
        <v>2018</v>
      </c>
      <c r="W50" s="35" t="str">
        <f t="shared" si="8"/>
        <v>09</v>
      </c>
      <c r="X50" s="35" t="str">
        <f t="shared" si="9"/>
        <v>12</v>
      </c>
      <c r="Y50" s="35" t="str">
        <f t="shared" si="10"/>
        <v>2018-09-12</v>
      </c>
      <c r="Z50" s="7">
        <f t="shared" si="11"/>
        <v>0</v>
      </c>
      <c r="AA50" s="7">
        <f t="shared" si="12"/>
        <v>59.21052631578948</v>
      </c>
      <c r="AB50" s="7">
        <v>1</v>
      </c>
      <c r="AC50" s="7">
        <v>1</v>
      </c>
      <c r="AD50" s="6">
        <v>3.1</v>
      </c>
      <c r="AE50" s="9">
        <v>5.33</v>
      </c>
      <c r="AF50" s="6">
        <v>16.399999999999999</v>
      </c>
      <c r="AG50" s="7">
        <v>319</v>
      </c>
      <c r="AH50" s="1" t="s">
        <v>203</v>
      </c>
      <c r="AI50" s="1" t="s">
        <v>205</v>
      </c>
      <c r="AJ50" s="1" t="s">
        <v>208</v>
      </c>
    </row>
    <row r="51" spans="1:36">
      <c r="A51" s="1" t="s">
        <v>50</v>
      </c>
      <c r="B51" s="1" t="s">
        <v>137</v>
      </c>
      <c r="C51" s="1" t="s">
        <v>168</v>
      </c>
      <c r="D51" s="2">
        <v>23463</v>
      </c>
      <c r="E51" s="2">
        <v>41547</v>
      </c>
      <c r="F51" s="7">
        <f t="shared" si="0"/>
        <v>49</v>
      </c>
      <c r="G51" s="7">
        <f t="shared" si="1"/>
        <v>2</v>
      </c>
      <c r="H51" s="1" t="s">
        <v>182</v>
      </c>
      <c r="I51" s="1" t="s">
        <v>184</v>
      </c>
      <c r="J51" s="1">
        <f t="shared" si="2"/>
        <v>0</v>
      </c>
      <c r="K51" s="6">
        <v>52.2</v>
      </c>
      <c r="L51" s="6">
        <v>163.5</v>
      </c>
      <c r="M51" s="6">
        <v>19.5</v>
      </c>
      <c r="N51" s="7">
        <v>0</v>
      </c>
      <c r="O51" s="8">
        <v>20131010</v>
      </c>
      <c r="P51" s="7" t="str">
        <f t="shared" si="3"/>
        <v>2013</v>
      </c>
      <c r="Q51" s="7" t="str">
        <f t="shared" si="4"/>
        <v>10</v>
      </c>
      <c r="R51" s="7" t="str">
        <f t="shared" si="5"/>
        <v>10</v>
      </c>
      <c r="S51" s="35" t="str">
        <f t="shared" si="6"/>
        <v>2013-10-10</v>
      </c>
      <c r="T51" s="2"/>
      <c r="U51" s="2" t="s">
        <v>243</v>
      </c>
      <c r="V51" s="35" t="str">
        <f t="shared" si="7"/>
        <v>2018</v>
      </c>
      <c r="W51" s="35" t="str">
        <f t="shared" si="8"/>
        <v>09</v>
      </c>
      <c r="X51" s="35" t="str">
        <f t="shared" si="9"/>
        <v>13</v>
      </c>
      <c r="Y51" s="35" t="str">
        <f t="shared" si="10"/>
        <v>2018-09-13</v>
      </c>
      <c r="Z51" s="7">
        <f t="shared" si="11"/>
        <v>0</v>
      </c>
      <c r="AA51" s="7">
        <f t="shared" si="12"/>
        <v>59.17763157894737</v>
      </c>
      <c r="AB51" s="7">
        <v>1</v>
      </c>
      <c r="AC51" s="7">
        <v>1</v>
      </c>
      <c r="AD51" s="6">
        <v>1.3</v>
      </c>
      <c r="AE51" s="9">
        <v>4.13</v>
      </c>
      <c r="AF51" s="6">
        <v>12.6</v>
      </c>
      <c r="AG51" s="7">
        <v>416</v>
      </c>
      <c r="AH51" s="1" t="s">
        <v>200</v>
      </c>
      <c r="AI51" s="1" t="s">
        <v>205</v>
      </c>
      <c r="AJ51" s="1" t="s">
        <v>208</v>
      </c>
    </row>
    <row r="52" spans="1:36">
      <c r="A52" s="1" t="s">
        <v>51</v>
      </c>
      <c r="B52" s="1" t="s">
        <v>121</v>
      </c>
      <c r="C52" s="1" t="s">
        <v>168</v>
      </c>
      <c r="D52" s="2">
        <v>20106</v>
      </c>
      <c r="E52" s="2">
        <v>41557</v>
      </c>
      <c r="F52" s="7">
        <f t="shared" si="0"/>
        <v>58</v>
      </c>
      <c r="G52" s="7">
        <f t="shared" si="1"/>
        <v>2</v>
      </c>
      <c r="H52" s="1" t="s">
        <v>181</v>
      </c>
      <c r="I52" s="1" t="s">
        <v>184</v>
      </c>
      <c r="J52" s="1">
        <f t="shared" si="2"/>
        <v>0</v>
      </c>
      <c r="K52" s="6">
        <v>58</v>
      </c>
      <c r="L52" s="6">
        <v>158</v>
      </c>
      <c r="M52" s="6">
        <v>23.2</v>
      </c>
      <c r="N52" s="7">
        <v>0</v>
      </c>
      <c r="O52" s="8">
        <v>20131014</v>
      </c>
      <c r="P52" s="7" t="str">
        <f t="shared" si="3"/>
        <v>2013</v>
      </c>
      <c r="Q52" s="7" t="str">
        <f t="shared" si="4"/>
        <v>10</v>
      </c>
      <c r="R52" s="7" t="str">
        <f t="shared" si="5"/>
        <v>14</v>
      </c>
      <c r="S52" s="35" t="str">
        <f t="shared" si="6"/>
        <v>2013-10-14</v>
      </c>
      <c r="T52" s="2"/>
      <c r="U52" s="2" t="s">
        <v>244</v>
      </c>
      <c r="V52" s="35" t="str">
        <f t="shared" si="7"/>
        <v>2018</v>
      </c>
      <c r="W52" s="35" t="str">
        <f t="shared" si="8"/>
        <v>09</v>
      </c>
      <c r="X52" s="35" t="str">
        <f t="shared" si="9"/>
        <v>17</v>
      </c>
      <c r="Y52" s="35" t="str">
        <f t="shared" si="10"/>
        <v>2018-09-17</v>
      </c>
      <c r="Z52" s="7">
        <f t="shared" si="11"/>
        <v>0</v>
      </c>
      <c r="AA52" s="7">
        <f t="shared" si="12"/>
        <v>59.17763157894737</v>
      </c>
      <c r="AB52" s="7">
        <v>1</v>
      </c>
      <c r="AC52" s="7">
        <v>1</v>
      </c>
      <c r="AD52" s="6">
        <v>3.2</v>
      </c>
      <c r="AE52" s="9">
        <v>7.43</v>
      </c>
      <c r="AF52" s="6">
        <v>13.3</v>
      </c>
      <c r="AG52" s="7">
        <v>249</v>
      </c>
      <c r="AH52" s="1" t="s">
        <v>202</v>
      </c>
      <c r="AI52" s="1" t="s">
        <v>205</v>
      </c>
      <c r="AJ52" s="1" t="s">
        <v>208</v>
      </c>
    </row>
    <row r="53" spans="1:36">
      <c r="A53" s="1" t="s">
        <v>52</v>
      </c>
      <c r="B53" s="1" t="s">
        <v>102</v>
      </c>
      <c r="C53" s="1" t="s">
        <v>162</v>
      </c>
      <c r="D53" s="2">
        <v>21849</v>
      </c>
      <c r="E53" s="2">
        <v>41562</v>
      </c>
      <c r="F53" s="7">
        <f t="shared" si="0"/>
        <v>53</v>
      </c>
      <c r="G53" s="7">
        <f t="shared" si="1"/>
        <v>2</v>
      </c>
      <c r="H53" s="1" t="s">
        <v>181</v>
      </c>
      <c r="I53" s="1" t="s">
        <v>185</v>
      </c>
      <c r="J53" s="1">
        <f t="shared" si="2"/>
        <v>1</v>
      </c>
      <c r="K53" s="6">
        <v>53.1</v>
      </c>
      <c r="L53" s="6">
        <v>158.19999999999999</v>
      </c>
      <c r="M53" s="6">
        <v>21.2</v>
      </c>
      <c r="N53" s="7">
        <v>0</v>
      </c>
      <c r="O53" s="8">
        <v>20131023</v>
      </c>
      <c r="P53" s="7" t="str">
        <f t="shared" si="3"/>
        <v>2013</v>
      </c>
      <c r="Q53" s="7" t="str">
        <f t="shared" si="4"/>
        <v>10</v>
      </c>
      <c r="R53" s="7" t="str">
        <f t="shared" si="5"/>
        <v>23</v>
      </c>
      <c r="S53" s="35" t="str">
        <f t="shared" si="6"/>
        <v>2013-10-23</v>
      </c>
      <c r="T53" s="2"/>
      <c r="U53" s="2" t="s">
        <v>245</v>
      </c>
      <c r="V53" s="35" t="str">
        <f t="shared" si="7"/>
        <v>2018</v>
      </c>
      <c r="W53" s="35" t="str">
        <f t="shared" si="8"/>
        <v>09</v>
      </c>
      <c r="X53" s="35" t="str">
        <f t="shared" si="9"/>
        <v>18</v>
      </c>
      <c r="Y53" s="35" t="str">
        <f t="shared" si="10"/>
        <v>2018-09-18</v>
      </c>
      <c r="Z53" s="7">
        <f t="shared" si="11"/>
        <v>0</v>
      </c>
      <c r="AA53" s="7">
        <f t="shared" si="12"/>
        <v>58.914473684210527</v>
      </c>
      <c r="AB53" s="7">
        <v>1</v>
      </c>
      <c r="AC53" s="7">
        <v>1</v>
      </c>
      <c r="AD53" s="6">
        <v>2.9</v>
      </c>
      <c r="AE53" s="9">
        <v>5.0999999999999996</v>
      </c>
      <c r="AF53" s="6">
        <v>13.2</v>
      </c>
      <c r="AG53" s="7">
        <v>193</v>
      </c>
      <c r="AH53" s="1" t="s">
        <v>203</v>
      </c>
      <c r="AI53" s="1" t="s">
        <v>205</v>
      </c>
      <c r="AJ53" s="1" t="s">
        <v>208</v>
      </c>
    </row>
    <row r="54" spans="1:36">
      <c r="A54" s="1" t="s">
        <v>53</v>
      </c>
      <c r="B54" s="1" t="s">
        <v>112</v>
      </c>
      <c r="C54" s="1" t="s">
        <v>171</v>
      </c>
      <c r="D54" s="2">
        <v>22564</v>
      </c>
      <c r="E54" s="2">
        <v>41562</v>
      </c>
      <c r="F54" s="7">
        <f t="shared" si="0"/>
        <v>52</v>
      </c>
      <c r="G54" s="7">
        <f t="shared" si="1"/>
        <v>2</v>
      </c>
      <c r="H54" s="1" t="s">
        <v>181</v>
      </c>
      <c r="I54" s="1" t="s">
        <v>184</v>
      </c>
      <c r="J54" s="1">
        <f t="shared" si="2"/>
        <v>0</v>
      </c>
      <c r="K54" s="6">
        <v>46.9</v>
      </c>
      <c r="L54" s="6">
        <v>152.69999999999999</v>
      </c>
      <c r="M54" s="6">
        <v>20.100000000000001</v>
      </c>
      <c r="N54" s="7">
        <v>0</v>
      </c>
      <c r="O54" s="8">
        <v>20131106</v>
      </c>
      <c r="P54" s="7" t="str">
        <f t="shared" si="3"/>
        <v>2013</v>
      </c>
      <c r="Q54" s="7" t="str">
        <f t="shared" si="4"/>
        <v>11</v>
      </c>
      <c r="R54" s="7" t="str">
        <f t="shared" si="5"/>
        <v>06</v>
      </c>
      <c r="S54" s="35" t="str">
        <f t="shared" si="6"/>
        <v>2013-11-06</v>
      </c>
      <c r="T54" s="2"/>
      <c r="U54" s="2" t="s">
        <v>246</v>
      </c>
      <c r="V54" s="35" t="str">
        <f t="shared" si="7"/>
        <v>2018</v>
      </c>
      <c r="W54" s="35" t="str">
        <f t="shared" si="8"/>
        <v>10</v>
      </c>
      <c r="X54" s="35" t="str">
        <f t="shared" si="9"/>
        <v>02</v>
      </c>
      <c r="Y54" s="35" t="str">
        <f t="shared" si="10"/>
        <v>2018-10-02</v>
      </c>
      <c r="Z54" s="7">
        <f t="shared" si="11"/>
        <v>0</v>
      </c>
      <c r="AA54" s="7">
        <f t="shared" si="12"/>
        <v>58.914473684210527</v>
      </c>
      <c r="AB54" s="7">
        <v>1</v>
      </c>
      <c r="AC54" s="7">
        <v>1</v>
      </c>
      <c r="AD54" s="6">
        <v>1.8</v>
      </c>
      <c r="AE54" s="9">
        <v>8.8800000000000008</v>
      </c>
      <c r="AF54" s="6">
        <v>13.6</v>
      </c>
      <c r="AG54" s="7">
        <v>187</v>
      </c>
      <c r="AH54" s="1" t="s">
        <v>200</v>
      </c>
      <c r="AI54" s="1" t="s">
        <v>205</v>
      </c>
      <c r="AJ54" s="1" t="s">
        <v>208</v>
      </c>
    </row>
    <row r="55" spans="1:36">
      <c r="A55" s="1" t="s">
        <v>54</v>
      </c>
      <c r="B55" s="1" t="s">
        <v>128</v>
      </c>
      <c r="C55" s="1" t="s">
        <v>173</v>
      </c>
      <c r="D55" s="2">
        <v>21574</v>
      </c>
      <c r="E55" s="2">
        <v>41562</v>
      </c>
      <c r="F55" s="7">
        <f t="shared" si="0"/>
        <v>54</v>
      </c>
      <c r="G55" s="7">
        <f t="shared" si="1"/>
        <v>2</v>
      </c>
      <c r="H55" s="1" t="s">
        <v>182</v>
      </c>
      <c r="I55" s="1" t="s">
        <v>184</v>
      </c>
      <c r="J55" s="1">
        <f t="shared" si="2"/>
        <v>0</v>
      </c>
      <c r="K55" s="6">
        <v>85.2</v>
      </c>
      <c r="L55" s="6">
        <v>176.2</v>
      </c>
      <c r="M55" s="6">
        <v>27.4</v>
      </c>
      <c r="N55" s="7">
        <v>0</v>
      </c>
      <c r="O55" s="8">
        <v>20131113</v>
      </c>
      <c r="P55" s="7" t="str">
        <f t="shared" si="3"/>
        <v>2013</v>
      </c>
      <c r="Q55" s="7" t="str">
        <f t="shared" si="4"/>
        <v>11</v>
      </c>
      <c r="R55" s="7" t="str">
        <f t="shared" si="5"/>
        <v>13</v>
      </c>
      <c r="S55" s="35" t="str">
        <f t="shared" si="6"/>
        <v>2013-11-13</v>
      </c>
      <c r="T55" s="2"/>
      <c r="U55" s="2" t="s">
        <v>247</v>
      </c>
      <c r="V55" s="35" t="str">
        <f t="shared" si="7"/>
        <v>2018</v>
      </c>
      <c r="W55" s="35" t="str">
        <f t="shared" si="8"/>
        <v>09</v>
      </c>
      <c r="X55" s="35" t="str">
        <f t="shared" si="9"/>
        <v>11</v>
      </c>
      <c r="Y55" s="35" t="str">
        <f t="shared" si="10"/>
        <v>2018-09-11</v>
      </c>
      <c r="Z55" s="7">
        <f t="shared" si="11"/>
        <v>0</v>
      </c>
      <c r="AA55" s="7">
        <f t="shared" si="12"/>
        <v>57.993421052631582</v>
      </c>
      <c r="AB55" s="7">
        <v>1</v>
      </c>
      <c r="AC55" s="7">
        <v>1</v>
      </c>
      <c r="AD55" s="6">
        <v>1.6</v>
      </c>
      <c r="AE55" s="9">
        <v>5.44</v>
      </c>
      <c r="AF55" s="6">
        <v>17.3</v>
      </c>
      <c r="AG55" s="7">
        <v>226</v>
      </c>
      <c r="AH55" s="1" t="s">
        <v>200</v>
      </c>
      <c r="AI55" s="1" t="s">
        <v>205</v>
      </c>
      <c r="AJ55" s="1" t="s">
        <v>208</v>
      </c>
    </row>
    <row r="56" spans="1:36">
      <c r="A56" s="1" t="s">
        <v>55</v>
      </c>
      <c r="B56" s="1" t="s">
        <v>138</v>
      </c>
      <c r="C56" s="1" t="s">
        <v>162</v>
      </c>
      <c r="D56" s="2">
        <v>31714</v>
      </c>
      <c r="E56" s="2">
        <v>41562</v>
      </c>
      <c r="F56" s="7">
        <f t="shared" si="0"/>
        <v>26</v>
      </c>
      <c r="G56" s="7">
        <f t="shared" si="1"/>
        <v>1</v>
      </c>
      <c r="H56" s="1" t="s">
        <v>181</v>
      </c>
      <c r="I56" s="1" t="s">
        <v>185</v>
      </c>
      <c r="J56" s="1">
        <f t="shared" si="2"/>
        <v>1</v>
      </c>
      <c r="K56" s="6">
        <v>55</v>
      </c>
      <c r="L56" s="6">
        <v>153</v>
      </c>
      <c r="M56" s="6">
        <v>23.5</v>
      </c>
      <c r="N56" s="7">
        <v>2</v>
      </c>
      <c r="O56" s="8">
        <v>20131023</v>
      </c>
      <c r="P56" s="7" t="str">
        <f t="shared" si="3"/>
        <v>2013</v>
      </c>
      <c r="Q56" s="7" t="str">
        <f t="shared" si="4"/>
        <v>10</v>
      </c>
      <c r="R56" s="7" t="str">
        <f t="shared" si="5"/>
        <v>23</v>
      </c>
      <c r="S56" s="35" t="str">
        <f t="shared" si="6"/>
        <v>2013-10-23</v>
      </c>
      <c r="T56" s="2"/>
      <c r="U56" s="2" t="s">
        <v>244</v>
      </c>
      <c r="V56" s="35" t="str">
        <f t="shared" si="7"/>
        <v>2018</v>
      </c>
      <c r="W56" s="35" t="str">
        <f t="shared" si="8"/>
        <v>09</v>
      </c>
      <c r="X56" s="35" t="str">
        <f t="shared" si="9"/>
        <v>17</v>
      </c>
      <c r="Y56" s="35" t="str">
        <f t="shared" si="10"/>
        <v>2018-09-17</v>
      </c>
      <c r="Z56" s="7">
        <f t="shared" si="11"/>
        <v>0</v>
      </c>
      <c r="AA56" s="7">
        <f t="shared" si="12"/>
        <v>58.881578947368425</v>
      </c>
      <c r="AB56" s="7">
        <v>1</v>
      </c>
      <c r="AC56" s="7">
        <v>1</v>
      </c>
      <c r="AD56" s="6">
        <v>2.8</v>
      </c>
      <c r="AE56" s="9">
        <v>7.91</v>
      </c>
      <c r="AF56" s="6">
        <v>14.1</v>
      </c>
      <c r="AG56" s="7">
        <v>234</v>
      </c>
      <c r="AH56" s="1" t="s">
        <v>202</v>
      </c>
      <c r="AI56" s="1" t="s">
        <v>205</v>
      </c>
      <c r="AJ56" s="1" t="s">
        <v>208</v>
      </c>
    </row>
    <row r="57" spans="1:36">
      <c r="A57" s="1" t="s">
        <v>56</v>
      </c>
      <c r="B57" s="1" t="s">
        <v>139</v>
      </c>
      <c r="C57" s="1" t="s">
        <v>174</v>
      </c>
      <c r="D57" s="2">
        <v>27322</v>
      </c>
      <c r="E57" s="2">
        <v>41568</v>
      </c>
      <c r="F57" s="7">
        <f t="shared" si="0"/>
        <v>39</v>
      </c>
      <c r="G57" s="7">
        <f t="shared" si="1"/>
        <v>1</v>
      </c>
      <c r="H57" s="1" t="s">
        <v>182</v>
      </c>
      <c r="I57" s="1" t="s">
        <v>184</v>
      </c>
      <c r="J57" s="1">
        <f t="shared" si="2"/>
        <v>0</v>
      </c>
      <c r="K57" s="6">
        <v>44.5</v>
      </c>
      <c r="L57" s="6">
        <v>165.9</v>
      </c>
      <c r="M57" s="6">
        <v>16.2</v>
      </c>
      <c r="N57" s="7">
        <v>0</v>
      </c>
      <c r="O57" s="8">
        <v>20131022</v>
      </c>
      <c r="P57" s="7" t="str">
        <f t="shared" si="3"/>
        <v>2013</v>
      </c>
      <c r="Q57" s="7" t="str">
        <f t="shared" si="4"/>
        <v>10</v>
      </c>
      <c r="R57" s="7" t="str">
        <f t="shared" si="5"/>
        <v>22</v>
      </c>
      <c r="S57" s="35" t="str">
        <f t="shared" si="6"/>
        <v>2013-10-22</v>
      </c>
      <c r="T57" s="2"/>
      <c r="U57" s="2" t="s">
        <v>248</v>
      </c>
      <c r="V57" s="35" t="str">
        <f t="shared" si="7"/>
        <v>2018</v>
      </c>
      <c r="W57" s="35" t="str">
        <f t="shared" si="8"/>
        <v>10</v>
      </c>
      <c r="X57" s="35" t="str">
        <f t="shared" si="9"/>
        <v>29</v>
      </c>
      <c r="Y57" s="35" t="str">
        <f t="shared" si="10"/>
        <v>2018-10-29</v>
      </c>
      <c r="Z57" s="7">
        <f t="shared" si="11"/>
        <v>0</v>
      </c>
      <c r="AA57" s="7">
        <f t="shared" si="12"/>
        <v>60.296052631578952</v>
      </c>
      <c r="AB57" s="7">
        <v>1</v>
      </c>
      <c r="AC57" s="7">
        <v>1</v>
      </c>
      <c r="AD57" s="6">
        <v>2</v>
      </c>
      <c r="AE57" s="9">
        <v>6.74</v>
      </c>
      <c r="AF57" s="6">
        <v>14</v>
      </c>
      <c r="AG57" s="7">
        <v>289</v>
      </c>
      <c r="AH57" s="1" t="s">
        <v>202</v>
      </c>
      <c r="AI57" s="1" t="s">
        <v>205</v>
      </c>
      <c r="AJ57" s="1" t="s">
        <v>208</v>
      </c>
    </row>
    <row r="58" spans="1:36">
      <c r="A58" s="1" t="s">
        <v>57</v>
      </c>
      <c r="B58" s="1" t="s">
        <v>108</v>
      </c>
      <c r="C58" s="1" t="s">
        <v>162</v>
      </c>
      <c r="D58" s="2">
        <v>17210</v>
      </c>
      <c r="E58" s="2">
        <v>41569</v>
      </c>
      <c r="F58" s="7">
        <f t="shared" si="0"/>
        <v>66</v>
      </c>
      <c r="G58" s="7">
        <f t="shared" si="1"/>
        <v>3</v>
      </c>
      <c r="H58" s="1" t="s">
        <v>181</v>
      </c>
      <c r="I58" s="1" t="s">
        <v>185</v>
      </c>
      <c r="J58" s="1">
        <f t="shared" si="2"/>
        <v>1</v>
      </c>
      <c r="K58" s="6">
        <v>59.7</v>
      </c>
      <c r="L58" s="6">
        <v>156</v>
      </c>
      <c r="M58" s="6">
        <v>24.5</v>
      </c>
      <c r="N58" s="7">
        <v>0</v>
      </c>
      <c r="O58" s="8">
        <v>20131114</v>
      </c>
      <c r="P58" s="7" t="str">
        <f t="shared" si="3"/>
        <v>2013</v>
      </c>
      <c r="Q58" s="7" t="str">
        <f t="shared" si="4"/>
        <v>11</v>
      </c>
      <c r="R58" s="7" t="str">
        <f t="shared" si="5"/>
        <v>14</v>
      </c>
      <c r="S58" s="35" t="str">
        <f t="shared" si="6"/>
        <v>2013-11-14</v>
      </c>
      <c r="T58" s="2"/>
      <c r="U58" s="2" t="s">
        <v>246</v>
      </c>
      <c r="V58" s="35" t="str">
        <f t="shared" si="7"/>
        <v>2018</v>
      </c>
      <c r="W58" s="35" t="str">
        <f t="shared" si="8"/>
        <v>10</v>
      </c>
      <c r="X58" s="35" t="str">
        <f t="shared" si="9"/>
        <v>02</v>
      </c>
      <c r="Y58" s="35" t="str">
        <f t="shared" si="10"/>
        <v>2018-10-02</v>
      </c>
      <c r="Z58" s="7">
        <f t="shared" si="11"/>
        <v>0</v>
      </c>
      <c r="AA58" s="7">
        <f t="shared" si="12"/>
        <v>58.651315789473685</v>
      </c>
      <c r="AB58" s="7">
        <v>1</v>
      </c>
      <c r="AC58" s="7">
        <v>1</v>
      </c>
      <c r="AD58" s="6">
        <v>2.8</v>
      </c>
      <c r="AE58" s="9">
        <v>6.35</v>
      </c>
      <c r="AF58" s="6">
        <v>11.6</v>
      </c>
      <c r="AG58" s="7">
        <v>248</v>
      </c>
      <c r="AH58" s="1" t="s">
        <v>203</v>
      </c>
      <c r="AI58" s="1" t="s">
        <v>205</v>
      </c>
      <c r="AJ58" s="1" t="s">
        <v>208</v>
      </c>
    </row>
    <row r="59" spans="1:36">
      <c r="A59" s="1" t="s">
        <v>58</v>
      </c>
      <c r="B59" s="1" t="s">
        <v>140</v>
      </c>
      <c r="C59" s="1" t="s">
        <v>166</v>
      </c>
      <c r="D59" s="2">
        <v>26697</v>
      </c>
      <c r="E59" s="2">
        <v>41569</v>
      </c>
      <c r="F59" s="7">
        <f t="shared" si="0"/>
        <v>40</v>
      </c>
      <c r="G59" s="7">
        <f t="shared" si="1"/>
        <v>2</v>
      </c>
      <c r="H59" s="1" t="s">
        <v>182</v>
      </c>
      <c r="I59" s="1" t="s">
        <v>184</v>
      </c>
      <c r="J59" s="1">
        <f t="shared" si="2"/>
        <v>0</v>
      </c>
      <c r="K59" s="6">
        <v>68.900000000000006</v>
      </c>
      <c r="L59" s="6">
        <v>170</v>
      </c>
      <c r="M59" s="6">
        <v>23.8</v>
      </c>
      <c r="N59" s="7">
        <v>0</v>
      </c>
      <c r="O59" s="8">
        <v>20131115</v>
      </c>
      <c r="P59" s="7" t="str">
        <f t="shared" si="3"/>
        <v>2013</v>
      </c>
      <c r="Q59" s="7" t="str">
        <f t="shared" si="4"/>
        <v>11</v>
      </c>
      <c r="R59" s="7" t="str">
        <f t="shared" si="5"/>
        <v>15</v>
      </c>
      <c r="S59" s="35" t="str">
        <f t="shared" si="6"/>
        <v>2013-11-15</v>
      </c>
      <c r="T59" s="2"/>
      <c r="U59" s="2" t="s">
        <v>246</v>
      </c>
      <c r="V59" s="35" t="str">
        <f t="shared" si="7"/>
        <v>2018</v>
      </c>
      <c r="W59" s="35" t="str">
        <f t="shared" si="8"/>
        <v>10</v>
      </c>
      <c r="X59" s="35" t="str">
        <f t="shared" si="9"/>
        <v>02</v>
      </c>
      <c r="Y59" s="35" t="str">
        <f t="shared" si="10"/>
        <v>2018-10-02</v>
      </c>
      <c r="Z59" s="7">
        <f t="shared" si="11"/>
        <v>0</v>
      </c>
      <c r="AA59" s="7">
        <f t="shared" si="12"/>
        <v>58.618421052631582</v>
      </c>
      <c r="AB59" s="7">
        <v>1</v>
      </c>
      <c r="AC59" s="7">
        <v>1</v>
      </c>
      <c r="AD59" s="6">
        <v>2.4</v>
      </c>
      <c r="AE59" s="9">
        <v>5.84</v>
      </c>
      <c r="AF59" s="6">
        <v>16.5</v>
      </c>
      <c r="AG59" s="7">
        <v>263</v>
      </c>
      <c r="AH59" s="1" t="s">
        <v>203</v>
      </c>
      <c r="AI59" s="1" t="s">
        <v>205</v>
      </c>
      <c r="AJ59" s="1" t="s">
        <v>208</v>
      </c>
    </row>
    <row r="60" spans="1:36">
      <c r="A60" s="1" t="s">
        <v>59</v>
      </c>
      <c r="B60" s="1" t="s">
        <v>117</v>
      </c>
      <c r="C60" s="1" t="s">
        <v>164</v>
      </c>
      <c r="D60" s="2">
        <v>23939</v>
      </c>
      <c r="E60" s="2">
        <v>41572</v>
      </c>
      <c r="F60" s="7">
        <f t="shared" si="0"/>
        <v>48</v>
      </c>
      <c r="G60" s="7">
        <f t="shared" si="1"/>
        <v>2</v>
      </c>
      <c r="H60" s="1" t="s">
        <v>181</v>
      </c>
      <c r="I60" s="1" t="s">
        <v>185</v>
      </c>
      <c r="J60" s="1">
        <f t="shared" si="2"/>
        <v>1</v>
      </c>
      <c r="K60" s="6">
        <v>51.6</v>
      </c>
      <c r="L60" s="6">
        <v>160.5</v>
      </c>
      <c r="M60" s="6">
        <v>20</v>
      </c>
      <c r="N60" s="7">
        <v>0</v>
      </c>
      <c r="O60" s="8">
        <v>20131112</v>
      </c>
      <c r="P60" s="7" t="str">
        <f t="shared" si="3"/>
        <v>2013</v>
      </c>
      <c r="Q60" s="7" t="str">
        <f t="shared" si="4"/>
        <v>11</v>
      </c>
      <c r="R60" s="7" t="str">
        <f t="shared" si="5"/>
        <v>12</v>
      </c>
      <c r="S60" s="35" t="str">
        <f t="shared" si="6"/>
        <v>2013-11-12</v>
      </c>
      <c r="T60" s="2"/>
      <c r="U60" s="2" t="s">
        <v>249</v>
      </c>
      <c r="V60" s="35" t="str">
        <f t="shared" si="7"/>
        <v>2018</v>
      </c>
      <c r="W60" s="35" t="str">
        <f t="shared" si="8"/>
        <v>09</v>
      </c>
      <c r="X60" s="35" t="str">
        <f t="shared" si="9"/>
        <v>28</v>
      </c>
      <c r="Y60" s="35" t="str">
        <f t="shared" si="10"/>
        <v>2018-09-28</v>
      </c>
      <c r="Z60" s="7">
        <f t="shared" si="11"/>
        <v>0</v>
      </c>
      <c r="AA60" s="7">
        <f t="shared" si="12"/>
        <v>58.58552631578948</v>
      </c>
      <c r="AB60" s="7">
        <v>1</v>
      </c>
      <c r="AC60" s="7">
        <v>1</v>
      </c>
      <c r="AD60" s="6">
        <v>5</v>
      </c>
      <c r="AE60" s="9">
        <v>4.8</v>
      </c>
      <c r="AF60" s="6">
        <v>13.4</v>
      </c>
      <c r="AG60" s="7">
        <v>295</v>
      </c>
      <c r="AH60" s="1" t="s">
        <v>200</v>
      </c>
      <c r="AI60" s="1" t="s">
        <v>205</v>
      </c>
      <c r="AJ60" s="1" t="s">
        <v>208</v>
      </c>
    </row>
    <row r="61" spans="1:36">
      <c r="A61" s="1" t="s">
        <v>60</v>
      </c>
      <c r="B61" s="1" t="s">
        <v>110</v>
      </c>
      <c r="C61" s="1" t="s">
        <v>168</v>
      </c>
      <c r="D61" s="2">
        <v>14699</v>
      </c>
      <c r="E61" s="2">
        <v>41576</v>
      </c>
      <c r="F61" s="7">
        <f t="shared" si="0"/>
        <v>73</v>
      </c>
      <c r="G61" s="7">
        <f t="shared" si="1"/>
        <v>3</v>
      </c>
      <c r="H61" s="1" t="s">
        <v>182</v>
      </c>
      <c r="I61" s="1" t="s">
        <v>185</v>
      </c>
      <c r="J61" s="1">
        <f t="shared" si="2"/>
        <v>1</v>
      </c>
      <c r="K61" s="6">
        <v>70.400000000000006</v>
      </c>
      <c r="L61" s="6">
        <v>160.69999999999999</v>
      </c>
      <c r="M61" s="6">
        <v>27.3</v>
      </c>
      <c r="N61" s="7">
        <v>0</v>
      </c>
      <c r="O61" s="8">
        <v>20131029</v>
      </c>
      <c r="P61" s="7" t="str">
        <f t="shared" si="3"/>
        <v>2013</v>
      </c>
      <c r="Q61" s="7" t="str">
        <f t="shared" si="4"/>
        <v>10</v>
      </c>
      <c r="R61" s="7" t="str">
        <f t="shared" si="5"/>
        <v>29</v>
      </c>
      <c r="S61" s="35" t="str">
        <f t="shared" si="6"/>
        <v>2013-10-29</v>
      </c>
      <c r="T61" s="2"/>
      <c r="U61" s="2" t="s">
        <v>250</v>
      </c>
      <c r="V61" s="35" t="str">
        <f t="shared" si="7"/>
        <v>2018</v>
      </c>
      <c r="W61" s="35" t="str">
        <f t="shared" si="8"/>
        <v>10</v>
      </c>
      <c r="X61" s="35" t="str">
        <f t="shared" si="9"/>
        <v>15</v>
      </c>
      <c r="Y61" s="35" t="str">
        <f t="shared" si="10"/>
        <v>2018-10-15</v>
      </c>
      <c r="Z61" s="7">
        <f t="shared" si="11"/>
        <v>0</v>
      </c>
      <c r="AA61" s="7">
        <f t="shared" si="12"/>
        <v>59.60526315789474</v>
      </c>
      <c r="AB61" s="7">
        <v>1</v>
      </c>
      <c r="AC61" s="7">
        <v>1</v>
      </c>
      <c r="AD61" s="6">
        <v>1.8</v>
      </c>
      <c r="AE61" s="9">
        <v>4.96</v>
      </c>
      <c r="AF61" s="6">
        <v>15.3</v>
      </c>
      <c r="AG61" s="7">
        <v>216</v>
      </c>
      <c r="AH61" s="1" t="s">
        <v>202</v>
      </c>
      <c r="AI61" s="1" t="s">
        <v>205</v>
      </c>
      <c r="AJ61" s="1" t="s">
        <v>208</v>
      </c>
    </row>
    <row r="62" spans="1:36">
      <c r="A62" s="1" t="s">
        <v>61</v>
      </c>
      <c r="B62" s="1" t="s">
        <v>141</v>
      </c>
      <c r="C62" s="1" t="s">
        <v>167</v>
      </c>
      <c r="D62" s="2">
        <v>21773</v>
      </c>
      <c r="E62" s="2">
        <v>41580</v>
      </c>
      <c r="F62" s="7">
        <f t="shared" si="0"/>
        <v>54</v>
      </c>
      <c r="G62" s="7">
        <f t="shared" si="1"/>
        <v>2</v>
      </c>
      <c r="H62" s="1" t="s">
        <v>181</v>
      </c>
      <c r="I62" s="1" t="s">
        <v>184</v>
      </c>
      <c r="J62" s="1">
        <f t="shared" si="2"/>
        <v>0</v>
      </c>
      <c r="K62" s="6">
        <v>71</v>
      </c>
      <c r="L62" s="6">
        <v>163</v>
      </c>
      <c r="M62" s="6">
        <v>26.7</v>
      </c>
      <c r="N62" s="7">
        <v>0</v>
      </c>
      <c r="O62" s="8">
        <v>20131106</v>
      </c>
      <c r="P62" s="7" t="str">
        <f t="shared" si="3"/>
        <v>2013</v>
      </c>
      <c r="Q62" s="7" t="str">
        <f t="shared" si="4"/>
        <v>11</v>
      </c>
      <c r="R62" s="7" t="str">
        <f t="shared" si="5"/>
        <v>06</v>
      </c>
      <c r="S62" s="35" t="str">
        <f t="shared" si="6"/>
        <v>2013-11-06</v>
      </c>
      <c r="T62" s="2"/>
      <c r="U62" s="2" t="s">
        <v>251</v>
      </c>
      <c r="V62" s="35" t="str">
        <f t="shared" si="7"/>
        <v>2018</v>
      </c>
      <c r="W62" s="35" t="str">
        <f t="shared" si="8"/>
        <v>11</v>
      </c>
      <c r="X62" s="35" t="str">
        <f t="shared" si="9"/>
        <v>07</v>
      </c>
      <c r="Y62" s="35" t="str">
        <f t="shared" si="10"/>
        <v>2018-11-07</v>
      </c>
      <c r="Z62" s="7">
        <f t="shared" si="11"/>
        <v>0</v>
      </c>
      <c r="AA62" s="7">
        <f t="shared" si="12"/>
        <v>60.098684210526322</v>
      </c>
      <c r="AB62" s="7">
        <v>1</v>
      </c>
      <c r="AC62" s="7">
        <v>1</v>
      </c>
      <c r="AD62" s="6">
        <v>2.5</v>
      </c>
      <c r="AE62" s="9">
        <v>7.57</v>
      </c>
      <c r="AF62" s="6">
        <v>14</v>
      </c>
      <c r="AG62" s="7">
        <v>298</v>
      </c>
      <c r="AH62" s="1" t="s">
        <v>202</v>
      </c>
      <c r="AI62" s="1" t="s">
        <v>205</v>
      </c>
      <c r="AJ62" s="1" t="s">
        <v>208</v>
      </c>
    </row>
    <row r="63" spans="1:36">
      <c r="A63" s="1" t="s">
        <v>62</v>
      </c>
      <c r="B63" s="1" t="s">
        <v>142</v>
      </c>
      <c r="C63" s="1" t="s">
        <v>162</v>
      </c>
      <c r="D63" s="2">
        <v>25499</v>
      </c>
      <c r="E63" s="2">
        <v>41583</v>
      </c>
      <c r="F63" s="7">
        <f t="shared" si="0"/>
        <v>44</v>
      </c>
      <c r="G63" s="7">
        <f t="shared" si="1"/>
        <v>2</v>
      </c>
      <c r="H63" s="1" t="s">
        <v>181</v>
      </c>
      <c r="I63" s="1" t="s">
        <v>185</v>
      </c>
      <c r="J63" s="1">
        <f t="shared" si="2"/>
        <v>1</v>
      </c>
      <c r="K63" s="6">
        <v>53</v>
      </c>
      <c r="L63" s="6">
        <v>167.6</v>
      </c>
      <c r="M63" s="6">
        <v>18.899999999999999</v>
      </c>
      <c r="N63" s="7">
        <v>0</v>
      </c>
      <c r="O63" s="8">
        <v>20131120</v>
      </c>
      <c r="P63" s="7" t="str">
        <f t="shared" si="3"/>
        <v>2013</v>
      </c>
      <c r="Q63" s="7" t="str">
        <f t="shared" si="4"/>
        <v>11</v>
      </c>
      <c r="R63" s="7" t="str">
        <f t="shared" si="5"/>
        <v>20</v>
      </c>
      <c r="S63" s="35" t="str">
        <f t="shared" si="6"/>
        <v>2013-11-20</v>
      </c>
      <c r="T63" s="2">
        <v>43056</v>
      </c>
      <c r="U63" s="2" t="s">
        <v>252</v>
      </c>
      <c r="V63" s="35" t="str">
        <f t="shared" si="7"/>
        <v>2018</v>
      </c>
      <c r="W63" s="35" t="str">
        <f t="shared" si="8"/>
        <v>10</v>
      </c>
      <c r="X63" s="35" t="str">
        <f t="shared" si="9"/>
        <v>16</v>
      </c>
      <c r="Y63" s="35" t="str">
        <f t="shared" si="10"/>
        <v>2018-10-16</v>
      </c>
      <c r="Z63" s="7">
        <f t="shared" si="11"/>
        <v>1</v>
      </c>
      <c r="AA63" s="7">
        <f t="shared" si="12"/>
        <v>47.960526315789473</v>
      </c>
      <c r="AB63" s="7">
        <v>1</v>
      </c>
      <c r="AC63" s="7">
        <v>1</v>
      </c>
      <c r="AD63" s="6">
        <v>3.2</v>
      </c>
      <c r="AE63" s="9">
        <v>3.03</v>
      </c>
      <c r="AF63" s="6">
        <v>10.4</v>
      </c>
      <c r="AG63" s="7">
        <v>183</v>
      </c>
      <c r="AH63" s="1" t="s">
        <v>200</v>
      </c>
      <c r="AI63" s="1" t="s">
        <v>205</v>
      </c>
      <c r="AJ63" s="1" t="s">
        <v>208</v>
      </c>
    </row>
    <row r="64" spans="1:36">
      <c r="A64" s="1" t="s">
        <v>63</v>
      </c>
      <c r="B64" s="1" t="s">
        <v>143</v>
      </c>
      <c r="C64" s="1" t="s">
        <v>162</v>
      </c>
      <c r="D64" s="2">
        <v>18925</v>
      </c>
      <c r="E64" s="2">
        <v>41584</v>
      </c>
      <c r="F64" s="7">
        <f t="shared" si="0"/>
        <v>62</v>
      </c>
      <c r="G64" s="7">
        <f t="shared" si="1"/>
        <v>3</v>
      </c>
      <c r="H64" s="1" t="s">
        <v>182</v>
      </c>
      <c r="I64" s="1" t="s">
        <v>185</v>
      </c>
      <c r="J64" s="1">
        <f t="shared" si="2"/>
        <v>1</v>
      </c>
      <c r="K64" s="6">
        <v>57.2</v>
      </c>
      <c r="L64" s="6">
        <v>168.6</v>
      </c>
      <c r="M64" s="6">
        <v>20.100000000000001</v>
      </c>
      <c r="N64" s="7">
        <v>0</v>
      </c>
      <c r="O64" s="8">
        <v>20131119</v>
      </c>
      <c r="P64" s="7" t="str">
        <f t="shared" si="3"/>
        <v>2013</v>
      </c>
      <c r="Q64" s="7" t="str">
        <f t="shared" si="4"/>
        <v>11</v>
      </c>
      <c r="R64" s="7" t="str">
        <f t="shared" si="5"/>
        <v>19</v>
      </c>
      <c r="S64" s="35" t="str">
        <f t="shared" si="6"/>
        <v>2013-11-19</v>
      </c>
      <c r="T64" s="2"/>
      <c r="U64" s="2" t="s">
        <v>226</v>
      </c>
      <c r="V64" s="35" t="str">
        <f t="shared" si="7"/>
        <v>2018</v>
      </c>
      <c r="W64" s="35" t="str">
        <f t="shared" si="8"/>
        <v>09</v>
      </c>
      <c r="X64" s="35" t="str">
        <f t="shared" si="9"/>
        <v>12</v>
      </c>
      <c r="Y64" s="35" t="str">
        <f t="shared" si="10"/>
        <v>2018-09-12</v>
      </c>
      <c r="Z64" s="7">
        <f t="shared" si="11"/>
        <v>0</v>
      </c>
      <c r="AA64" s="7">
        <f t="shared" si="12"/>
        <v>57.828947368421055</v>
      </c>
      <c r="AB64" s="7">
        <v>1</v>
      </c>
      <c r="AC64" s="7">
        <v>1</v>
      </c>
      <c r="AD64" s="6">
        <v>4</v>
      </c>
      <c r="AE64" s="9">
        <v>6.39</v>
      </c>
      <c r="AF64" s="6">
        <v>15.4</v>
      </c>
      <c r="AG64" s="7">
        <v>266</v>
      </c>
      <c r="AH64" s="1" t="s">
        <v>200</v>
      </c>
      <c r="AI64" s="1" t="s">
        <v>205</v>
      </c>
      <c r="AJ64" s="1" t="s">
        <v>208</v>
      </c>
    </row>
    <row r="65" spans="1:36">
      <c r="A65" s="1" t="s">
        <v>64</v>
      </c>
      <c r="B65" s="1" t="s">
        <v>112</v>
      </c>
      <c r="C65" s="1" t="s">
        <v>162</v>
      </c>
      <c r="D65" s="2">
        <v>19008</v>
      </c>
      <c r="E65" s="2">
        <v>41584</v>
      </c>
      <c r="F65" s="7">
        <f t="shared" si="0"/>
        <v>61</v>
      </c>
      <c r="G65" s="7">
        <f t="shared" si="1"/>
        <v>3</v>
      </c>
      <c r="H65" s="1" t="s">
        <v>181</v>
      </c>
      <c r="I65" s="1" t="s">
        <v>185</v>
      </c>
      <c r="J65" s="1">
        <f t="shared" si="2"/>
        <v>1</v>
      </c>
      <c r="K65" s="6">
        <v>81.7</v>
      </c>
      <c r="L65" s="6">
        <v>152.69999999999999</v>
      </c>
      <c r="M65" s="6">
        <v>35</v>
      </c>
      <c r="N65" s="7">
        <v>0</v>
      </c>
      <c r="O65" s="8">
        <v>20131119</v>
      </c>
      <c r="P65" s="7" t="str">
        <f t="shared" si="3"/>
        <v>2013</v>
      </c>
      <c r="Q65" s="7" t="str">
        <f t="shared" si="4"/>
        <v>11</v>
      </c>
      <c r="R65" s="7" t="str">
        <f t="shared" si="5"/>
        <v>19</v>
      </c>
      <c r="S65" s="35" t="str">
        <f t="shared" si="6"/>
        <v>2013-11-19</v>
      </c>
      <c r="T65" s="2"/>
      <c r="U65" s="2" t="s">
        <v>249</v>
      </c>
      <c r="V65" s="35" t="str">
        <f t="shared" si="7"/>
        <v>2018</v>
      </c>
      <c r="W65" s="35" t="str">
        <f t="shared" si="8"/>
        <v>09</v>
      </c>
      <c r="X65" s="35" t="str">
        <f t="shared" si="9"/>
        <v>28</v>
      </c>
      <c r="Y65" s="35" t="str">
        <f t="shared" si="10"/>
        <v>2018-09-28</v>
      </c>
      <c r="Z65" s="7">
        <f t="shared" si="11"/>
        <v>0</v>
      </c>
      <c r="AA65" s="7">
        <f t="shared" si="12"/>
        <v>58.35526315789474</v>
      </c>
      <c r="AB65" s="7">
        <v>1</v>
      </c>
      <c r="AC65" s="7">
        <v>1</v>
      </c>
      <c r="AD65" s="6">
        <v>0.8</v>
      </c>
      <c r="AE65" s="9">
        <v>7.95</v>
      </c>
      <c r="AF65" s="6">
        <v>13.5</v>
      </c>
      <c r="AG65" s="7">
        <v>261</v>
      </c>
      <c r="AH65" s="1" t="s">
        <v>200</v>
      </c>
      <c r="AI65" s="1" t="s">
        <v>205</v>
      </c>
      <c r="AJ65" s="1" t="s">
        <v>208</v>
      </c>
    </row>
    <row r="66" spans="1:36">
      <c r="A66" s="1" t="s">
        <v>65</v>
      </c>
      <c r="B66" s="1" t="s">
        <v>102</v>
      </c>
      <c r="C66" s="1" t="s">
        <v>162</v>
      </c>
      <c r="D66" s="2">
        <v>20050</v>
      </c>
      <c r="E66" s="2">
        <v>41583</v>
      </c>
      <c r="F66" s="7">
        <f t="shared" si="0"/>
        <v>58</v>
      </c>
      <c r="G66" s="7">
        <f t="shared" si="1"/>
        <v>2</v>
      </c>
      <c r="H66" s="1" t="s">
        <v>181</v>
      </c>
      <c r="I66" s="1" t="s">
        <v>185</v>
      </c>
      <c r="J66" s="1">
        <f t="shared" si="2"/>
        <v>1</v>
      </c>
      <c r="K66" s="6">
        <v>60</v>
      </c>
      <c r="L66" s="6">
        <v>155.69999999999999</v>
      </c>
      <c r="M66" s="6">
        <v>24.7</v>
      </c>
      <c r="N66" s="7">
        <v>0</v>
      </c>
      <c r="O66" s="8">
        <v>20131204</v>
      </c>
      <c r="P66" s="7" t="str">
        <f t="shared" si="3"/>
        <v>2013</v>
      </c>
      <c r="Q66" s="7" t="str">
        <f t="shared" si="4"/>
        <v>12</v>
      </c>
      <c r="R66" s="7" t="str">
        <f t="shared" si="5"/>
        <v>04</v>
      </c>
      <c r="S66" s="35" t="str">
        <f t="shared" si="6"/>
        <v>2013-12-04</v>
      </c>
      <c r="T66" s="2"/>
      <c r="U66" s="2" t="s">
        <v>252</v>
      </c>
      <c r="V66" s="35" t="str">
        <f t="shared" si="7"/>
        <v>2018</v>
      </c>
      <c r="W66" s="35" t="str">
        <f t="shared" si="8"/>
        <v>10</v>
      </c>
      <c r="X66" s="35" t="str">
        <f t="shared" si="9"/>
        <v>16</v>
      </c>
      <c r="Y66" s="35" t="str">
        <f t="shared" si="10"/>
        <v>2018-10-16</v>
      </c>
      <c r="Z66" s="7">
        <f t="shared" si="11"/>
        <v>0</v>
      </c>
      <c r="AA66" s="7">
        <f t="shared" si="12"/>
        <v>58.453947368421055</v>
      </c>
      <c r="AB66" s="7">
        <v>1</v>
      </c>
      <c r="AC66" s="7">
        <v>1</v>
      </c>
      <c r="AD66" s="6">
        <v>3.2</v>
      </c>
      <c r="AE66" s="9">
        <v>6.77</v>
      </c>
      <c r="AF66" s="6">
        <v>14.1</v>
      </c>
      <c r="AG66" s="7">
        <v>298</v>
      </c>
      <c r="AH66" s="1" t="s">
        <v>203</v>
      </c>
      <c r="AI66" s="1" t="s">
        <v>205</v>
      </c>
      <c r="AJ66" s="1" t="s">
        <v>208</v>
      </c>
    </row>
    <row r="67" spans="1:36">
      <c r="A67" s="1" t="s">
        <v>66</v>
      </c>
      <c r="B67" s="1" t="s">
        <v>118</v>
      </c>
      <c r="C67" s="1" t="s">
        <v>168</v>
      </c>
      <c r="D67" s="2">
        <v>20013</v>
      </c>
      <c r="E67" s="2">
        <v>41590</v>
      </c>
      <c r="F67" s="7">
        <f t="shared" ref="F67:F101" si="15">ROUNDDOWN((E67-D67)/365.25,0)</f>
        <v>59</v>
      </c>
      <c r="G67" s="7">
        <f t="shared" ref="G67:G101" si="16">IF(F67&lt;40,1,IF(F67&lt;60,2,3))</f>
        <v>2</v>
      </c>
      <c r="H67" s="1" t="s">
        <v>182</v>
      </c>
      <c r="I67" s="1" t="s">
        <v>184</v>
      </c>
      <c r="J67" s="1">
        <f t="shared" ref="J67:J101" si="17">IF(I67="Arm A",1,0)</f>
        <v>0</v>
      </c>
      <c r="K67" s="6">
        <v>71.599999999999994</v>
      </c>
      <c r="L67" s="6">
        <v>174.6</v>
      </c>
      <c r="M67" s="6">
        <v>23.5</v>
      </c>
      <c r="N67" s="7">
        <v>0</v>
      </c>
      <c r="O67" s="8">
        <v>20131206</v>
      </c>
      <c r="P67" s="7" t="str">
        <f t="shared" ref="P67:P101" si="18">LEFT(O67,4)</f>
        <v>2013</v>
      </c>
      <c r="Q67" s="7" t="str">
        <f t="shared" ref="Q67:Q101" si="19">MID(O67,5,2)</f>
        <v>12</v>
      </c>
      <c r="R67" s="7" t="str">
        <f t="shared" ref="R67:R101" si="20">RIGHT(O67,2)</f>
        <v>06</v>
      </c>
      <c r="S67" s="35" t="str">
        <f t="shared" ref="S67:S101" si="21">CONCATENATE(P67,"-",Q67,"-",R67)</f>
        <v>2013-12-06</v>
      </c>
      <c r="T67" s="2"/>
      <c r="U67" s="2" t="s">
        <v>253</v>
      </c>
      <c r="V67" s="35" t="str">
        <f t="shared" ref="V67:V101" si="22">MID(U67,7,4)</f>
        <v>2018</v>
      </c>
      <c r="W67" s="35" t="str">
        <f t="shared" ref="W67:W101" si="23">MID(U67,1,2)</f>
        <v>10</v>
      </c>
      <c r="X67" s="35" t="str">
        <f t="shared" ref="X67:X101" si="24">MID(U67,4,2)</f>
        <v>23</v>
      </c>
      <c r="Y67" s="35" t="str">
        <f t="shared" ref="Y67:Y101" si="25">CONCATENATE(V67,"-",W67,"-",X67)</f>
        <v>2018-10-23</v>
      </c>
      <c r="Z67" s="7">
        <f t="shared" ref="Z67:Z101" si="26">IF(T67&gt;0,1,0)</f>
        <v>0</v>
      </c>
      <c r="AA67" s="7">
        <f t="shared" ref="AA67:AA101" si="27">IF(Z67=1,(T67-S67)/30.4,(Y67-S67)/30.4)</f>
        <v>58.618421052631582</v>
      </c>
      <c r="AB67" s="7">
        <v>1</v>
      </c>
      <c r="AC67" s="7">
        <v>1</v>
      </c>
      <c r="AD67" s="6">
        <v>1.2</v>
      </c>
      <c r="AE67" s="9">
        <v>7.84</v>
      </c>
      <c r="AF67" s="6">
        <v>14.3</v>
      </c>
      <c r="AG67" s="7">
        <v>236</v>
      </c>
      <c r="AH67" s="1" t="s">
        <v>200</v>
      </c>
      <c r="AI67" s="1" t="s">
        <v>205</v>
      </c>
      <c r="AJ67" s="1" t="s">
        <v>208</v>
      </c>
    </row>
    <row r="68" spans="1:36">
      <c r="A68" s="1" t="s">
        <v>67</v>
      </c>
      <c r="B68" s="1" t="s">
        <v>144</v>
      </c>
      <c r="C68" s="1" t="s">
        <v>172</v>
      </c>
      <c r="D68" s="2">
        <v>17927</v>
      </c>
      <c r="E68" s="2">
        <v>41590</v>
      </c>
      <c r="F68" s="7">
        <f t="shared" si="15"/>
        <v>64</v>
      </c>
      <c r="G68" s="7">
        <f t="shared" si="16"/>
        <v>3</v>
      </c>
      <c r="H68" s="1" t="s">
        <v>182</v>
      </c>
      <c r="I68" s="1" t="s">
        <v>185</v>
      </c>
      <c r="J68" s="1">
        <f t="shared" si="17"/>
        <v>1</v>
      </c>
      <c r="K68" s="6">
        <v>65.5</v>
      </c>
      <c r="L68" s="6">
        <v>167.5</v>
      </c>
      <c r="M68" s="6">
        <v>23.3</v>
      </c>
      <c r="N68" s="7">
        <v>0</v>
      </c>
      <c r="O68" s="8">
        <v>20131113</v>
      </c>
      <c r="P68" s="7" t="str">
        <f t="shared" si="18"/>
        <v>2013</v>
      </c>
      <c r="Q68" s="7" t="str">
        <f t="shared" si="19"/>
        <v>11</v>
      </c>
      <c r="R68" s="7" t="str">
        <f t="shared" si="20"/>
        <v>13</v>
      </c>
      <c r="S68" s="35" t="str">
        <f t="shared" si="21"/>
        <v>2013-11-13</v>
      </c>
      <c r="T68" s="2"/>
      <c r="U68" s="2" t="s">
        <v>244</v>
      </c>
      <c r="V68" s="35" t="str">
        <f t="shared" si="22"/>
        <v>2018</v>
      </c>
      <c r="W68" s="35" t="str">
        <f t="shared" si="23"/>
        <v>09</v>
      </c>
      <c r="X68" s="35" t="str">
        <f t="shared" si="24"/>
        <v>17</v>
      </c>
      <c r="Y68" s="35" t="str">
        <f t="shared" si="25"/>
        <v>2018-09-17</v>
      </c>
      <c r="Z68" s="7">
        <f t="shared" si="26"/>
        <v>0</v>
      </c>
      <c r="AA68" s="7">
        <f t="shared" si="27"/>
        <v>58.190789473684212</v>
      </c>
      <c r="AB68" s="7">
        <v>1</v>
      </c>
      <c r="AC68" s="7">
        <v>1</v>
      </c>
      <c r="AD68" s="6">
        <v>0.6</v>
      </c>
      <c r="AE68" s="9">
        <v>7.01</v>
      </c>
      <c r="AF68" s="6">
        <v>14.4</v>
      </c>
      <c r="AG68" s="7">
        <v>250</v>
      </c>
      <c r="AH68" s="1" t="s">
        <v>200</v>
      </c>
      <c r="AI68" s="1" t="s">
        <v>205</v>
      </c>
      <c r="AJ68" s="1" t="s">
        <v>208</v>
      </c>
    </row>
    <row r="69" spans="1:36">
      <c r="A69" s="1" t="s">
        <v>68</v>
      </c>
      <c r="B69" s="1" t="s">
        <v>126</v>
      </c>
      <c r="C69" s="1" t="s">
        <v>164</v>
      </c>
      <c r="D69" s="2">
        <v>21969</v>
      </c>
      <c r="E69" s="2">
        <v>41583</v>
      </c>
      <c r="F69" s="7">
        <f t="shared" si="15"/>
        <v>53</v>
      </c>
      <c r="G69" s="7">
        <f t="shared" si="16"/>
        <v>2</v>
      </c>
      <c r="H69" s="1" t="s">
        <v>182</v>
      </c>
      <c r="I69" s="1" t="s">
        <v>185</v>
      </c>
      <c r="J69" s="1">
        <f t="shared" si="17"/>
        <v>1</v>
      </c>
      <c r="K69" s="6">
        <v>70</v>
      </c>
      <c r="L69" s="6">
        <v>179</v>
      </c>
      <c r="M69" s="6">
        <v>21.8</v>
      </c>
      <c r="N69" s="7">
        <v>0</v>
      </c>
      <c r="O69" s="8">
        <v>20131127</v>
      </c>
      <c r="P69" s="7" t="str">
        <f t="shared" si="18"/>
        <v>2013</v>
      </c>
      <c r="Q69" s="7" t="str">
        <f t="shared" si="19"/>
        <v>11</v>
      </c>
      <c r="R69" s="7" t="str">
        <f t="shared" si="20"/>
        <v>27</v>
      </c>
      <c r="S69" s="35" t="str">
        <f t="shared" si="21"/>
        <v>2013-11-27</v>
      </c>
      <c r="T69" s="2"/>
      <c r="U69" s="2" t="s">
        <v>242</v>
      </c>
      <c r="V69" s="35" t="str">
        <f t="shared" si="22"/>
        <v>2018</v>
      </c>
      <c r="W69" s="35" t="str">
        <f t="shared" si="23"/>
        <v>10</v>
      </c>
      <c r="X69" s="35" t="str">
        <f t="shared" si="24"/>
        <v>01</v>
      </c>
      <c r="Y69" s="35" t="str">
        <f t="shared" si="25"/>
        <v>2018-10-01</v>
      </c>
      <c r="Z69" s="7">
        <f t="shared" si="26"/>
        <v>0</v>
      </c>
      <c r="AA69" s="7">
        <f t="shared" si="27"/>
        <v>58.190789473684212</v>
      </c>
      <c r="AB69" s="7">
        <v>1</v>
      </c>
      <c r="AC69" s="7">
        <v>1</v>
      </c>
      <c r="AD69" s="6">
        <v>3</v>
      </c>
      <c r="AE69" s="9">
        <v>5.23</v>
      </c>
      <c r="AF69" s="6">
        <v>14.8</v>
      </c>
      <c r="AG69" s="7">
        <v>201</v>
      </c>
      <c r="AH69" s="1" t="s">
        <v>202</v>
      </c>
      <c r="AI69" s="1" t="s">
        <v>205</v>
      </c>
      <c r="AJ69" s="1" t="s">
        <v>208</v>
      </c>
    </row>
    <row r="70" spans="1:36">
      <c r="A70" s="1" t="s">
        <v>69</v>
      </c>
      <c r="B70" s="1" t="s">
        <v>106</v>
      </c>
      <c r="C70" s="1" t="s">
        <v>171</v>
      </c>
      <c r="D70" s="2">
        <v>24474</v>
      </c>
      <c r="E70" s="2">
        <v>41596</v>
      </c>
      <c r="F70" s="7">
        <f t="shared" si="15"/>
        <v>46</v>
      </c>
      <c r="G70" s="7">
        <f t="shared" si="16"/>
        <v>2</v>
      </c>
      <c r="H70" s="1" t="s">
        <v>182</v>
      </c>
      <c r="I70" s="1" t="s">
        <v>185</v>
      </c>
      <c r="J70" s="1">
        <f t="shared" si="17"/>
        <v>1</v>
      </c>
      <c r="K70" s="6">
        <v>122.2</v>
      </c>
      <c r="L70" s="6">
        <v>175.9</v>
      </c>
      <c r="M70" s="6">
        <v>39.5</v>
      </c>
      <c r="N70" s="7">
        <v>0</v>
      </c>
      <c r="O70" s="8">
        <v>20131204</v>
      </c>
      <c r="P70" s="7" t="str">
        <f t="shared" si="18"/>
        <v>2013</v>
      </c>
      <c r="Q70" s="7" t="str">
        <f t="shared" si="19"/>
        <v>12</v>
      </c>
      <c r="R70" s="7" t="str">
        <f t="shared" si="20"/>
        <v>04</v>
      </c>
      <c r="S70" s="35" t="str">
        <f t="shared" si="21"/>
        <v>2013-12-04</v>
      </c>
      <c r="T70" s="2"/>
      <c r="U70" s="2" t="s">
        <v>254</v>
      </c>
      <c r="V70" s="35" t="str">
        <f t="shared" si="22"/>
        <v>2018</v>
      </c>
      <c r="W70" s="35" t="str">
        <f t="shared" si="23"/>
        <v>12</v>
      </c>
      <c r="X70" s="35" t="str">
        <f t="shared" si="24"/>
        <v>03</v>
      </c>
      <c r="Y70" s="35" t="str">
        <f t="shared" si="25"/>
        <v>2018-12-03</v>
      </c>
      <c r="Z70" s="7">
        <f t="shared" si="26"/>
        <v>0</v>
      </c>
      <c r="AA70" s="7">
        <f t="shared" si="27"/>
        <v>60.03289473684211</v>
      </c>
      <c r="AB70" s="7">
        <v>1</v>
      </c>
      <c r="AC70" s="7">
        <v>1</v>
      </c>
      <c r="AD70" s="6">
        <v>1.6</v>
      </c>
      <c r="AE70" s="9">
        <v>7.14</v>
      </c>
      <c r="AF70" s="6">
        <v>17.8</v>
      </c>
      <c r="AG70" s="7">
        <v>247</v>
      </c>
      <c r="AH70" s="1" t="s">
        <v>200</v>
      </c>
      <c r="AI70" s="1" t="s">
        <v>205</v>
      </c>
      <c r="AJ70" s="1" t="s">
        <v>208</v>
      </c>
    </row>
    <row r="71" spans="1:36">
      <c r="A71" s="1" t="s">
        <v>70</v>
      </c>
      <c r="B71" s="1" t="s">
        <v>108</v>
      </c>
      <c r="C71" s="1" t="s">
        <v>164</v>
      </c>
      <c r="D71" s="2">
        <v>26005</v>
      </c>
      <c r="E71" s="2">
        <v>41603</v>
      </c>
      <c r="F71" s="7">
        <f t="shared" si="15"/>
        <v>42</v>
      </c>
      <c r="G71" s="7">
        <f t="shared" si="16"/>
        <v>2</v>
      </c>
      <c r="H71" s="1" t="s">
        <v>182</v>
      </c>
      <c r="I71" s="1" t="s">
        <v>185</v>
      </c>
      <c r="J71" s="1">
        <f t="shared" si="17"/>
        <v>1</v>
      </c>
      <c r="K71" s="6">
        <v>79.099999999999994</v>
      </c>
      <c r="L71" s="6">
        <v>184.5</v>
      </c>
      <c r="M71" s="6">
        <v>23.2</v>
      </c>
      <c r="N71" s="7">
        <v>0</v>
      </c>
      <c r="O71" s="8">
        <v>20131203</v>
      </c>
      <c r="P71" s="7" t="str">
        <f t="shared" si="18"/>
        <v>2013</v>
      </c>
      <c r="Q71" s="7" t="str">
        <f t="shared" si="19"/>
        <v>12</v>
      </c>
      <c r="R71" s="7" t="str">
        <f t="shared" si="20"/>
        <v>03</v>
      </c>
      <c r="S71" s="35" t="str">
        <f t="shared" si="21"/>
        <v>2013-12-03</v>
      </c>
      <c r="T71" s="2"/>
      <c r="U71" s="2" t="s">
        <v>255</v>
      </c>
      <c r="V71" s="35" t="str">
        <f t="shared" si="22"/>
        <v>2018</v>
      </c>
      <c r="W71" s="35" t="str">
        <f t="shared" si="23"/>
        <v>10</v>
      </c>
      <c r="X71" s="35" t="str">
        <f t="shared" si="24"/>
        <v>08</v>
      </c>
      <c r="Y71" s="35" t="str">
        <f t="shared" si="25"/>
        <v>2018-10-08</v>
      </c>
      <c r="Z71" s="7">
        <f t="shared" si="26"/>
        <v>0</v>
      </c>
      <c r="AA71" s="7">
        <f t="shared" si="27"/>
        <v>58.223684210526315</v>
      </c>
      <c r="AB71" s="7">
        <v>1</v>
      </c>
      <c r="AC71" s="7">
        <v>1</v>
      </c>
      <c r="AD71" s="6">
        <v>5</v>
      </c>
      <c r="AE71" s="9">
        <v>7.5</v>
      </c>
      <c r="AF71" s="6">
        <v>15.2</v>
      </c>
      <c r="AG71" s="7">
        <v>181</v>
      </c>
      <c r="AH71" s="1" t="s">
        <v>200</v>
      </c>
      <c r="AI71" s="1" t="s">
        <v>205</v>
      </c>
      <c r="AJ71" s="1" t="s">
        <v>208</v>
      </c>
    </row>
    <row r="72" spans="1:36">
      <c r="A72" s="1" t="s">
        <v>71</v>
      </c>
      <c r="B72" s="1" t="s">
        <v>118</v>
      </c>
      <c r="C72" s="1" t="s">
        <v>175</v>
      </c>
      <c r="D72" s="2">
        <v>18728</v>
      </c>
      <c r="E72" s="2">
        <v>41604</v>
      </c>
      <c r="F72" s="7">
        <f t="shared" si="15"/>
        <v>62</v>
      </c>
      <c r="G72" s="7">
        <f t="shared" si="16"/>
        <v>3</v>
      </c>
      <c r="H72" s="1" t="s">
        <v>182</v>
      </c>
      <c r="I72" s="1" t="s">
        <v>185</v>
      </c>
      <c r="J72" s="1">
        <f t="shared" si="17"/>
        <v>1</v>
      </c>
      <c r="K72" s="6">
        <v>59</v>
      </c>
      <c r="L72" s="6">
        <v>173.4</v>
      </c>
      <c r="M72" s="6">
        <v>19.600000000000001</v>
      </c>
      <c r="N72" s="7">
        <v>0</v>
      </c>
      <c r="O72" s="8">
        <v>20131126</v>
      </c>
      <c r="P72" s="7" t="str">
        <f t="shared" si="18"/>
        <v>2013</v>
      </c>
      <c r="Q72" s="7" t="str">
        <f t="shared" si="19"/>
        <v>11</v>
      </c>
      <c r="R72" s="7" t="str">
        <f t="shared" si="20"/>
        <v>26</v>
      </c>
      <c r="S72" s="35" t="str">
        <f t="shared" si="21"/>
        <v>2013-11-26</v>
      </c>
      <c r="T72" s="2"/>
      <c r="U72" s="2" t="s">
        <v>256</v>
      </c>
      <c r="V72" s="35" t="str">
        <f t="shared" si="22"/>
        <v>2018</v>
      </c>
      <c r="W72" s="35" t="str">
        <f t="shared" si="23"/>
        <v>11</v>
      </c>
      <c r="X72" s="35" t="str">
        <f t="shared" si="24"/>
        <v>01</v>
      </c>
      <c r="Y72" s="35" t="str">
        <f t="shared" si="25"/>
        <v>2018-11-01</v>
      </c>
      <c r="Z72" s="7">
        <f t="shared" si="26"/>
        <v>0</v>
      </c>
      <c r="AA72" s="7">
        <f t="shared" si="27"/>
        <v>59.243421052631582</v>
      </c>
      <c r="AB72" s="7">
        <v>1</v>
      </c>
      <c r="AC72" s="7">
        <v>1</v>
      </c>
      <c r="AD72" s="6">
        <v>0.9</v>
      </c>
      <c r="AE72" s="9">
        <v>4.72</v>
      </c>
      <c r="AF72" s="6">
        <v>14.2</v>
      </c>
      <c r="AG72" s="7">
        <v>232</v>
      </c>
      <c r="AH72" s="1" t="s">
        <v>202</v>
      </c>
      <c r="AI72" s="1" t="s">
        <v>206</v>
      </c>
      <c r="AJ72" s="1" t="s">
        <v>208</v>
      </c>
    </row>
    <row r="73" spans="1:36">
      <c r="A73" s="1" t="s">
        <v>72</v>
      </c>
      <c r="B73" s="1" t="s">
        <v>145</v>
      </c>
      <c r="C73" s="1" t="s">
        <v>162</v>
      </c>
      <c r="D73" s="2">
        <v>20135</v>
      </c>
      <c r="E73" s="2">
        <v>41605</v>
      </c>
      <c r="F73" s="7">
        <f t="shared" si="15"/>
        <v>58</v>
      </c>
      <c r="G73" s="7">
        <f t="shared" si="16"/>
        <v>2</v>
      </c>
      <c r="H73" s="1" t="s">
        <v>182</v>
      </c>
      <c r="I73" s="1" t="s">
        <v>184</v>
      </c>
      <c r="J73" s="1">
        <f t="shared" si="17"/>
        <v>0</v>
      </c>
      <c r="K73" s="6">
        <v>61.3</v>
      </c>
      <c r="L73" s="6">
        <v>163.19999999999999</v>
      </c>
      <c r="M73" s="6">
        <v>23</v>
      </c>
      <c r="N73" s="7">
        <v>0</v>
      </c>
      <c r="O73" s="8">
        <v>20131205</v>
      </c>
      <c r="P73" s="7" t="str">
        <f t="shared" si="18"/>
        <v>2013</v>
      </c>
      <c r="Q73" s="7" t="str">
        <f t="shared" si="19"/>
        <v>12</v>
      </c>
      <c r="R73" s="7" t="str">
        <f t="shared" si="20"/>
        <v>05</v>
      </c>
      <c r="S73" s="35" t="str">
        <f t="shared" si="21"/>
        <v>2013-12-05</v>
      </c>
      <c r="T73" s="2">
        <v>42702</v>
      </c>
      <c r="U73" s="2" t="s">
        <v>251</v>
      </c>
      <c r="V73" s="35" t="str">
        <f t="shared" si="22"/>
        <v>2018</v>
      </c>
      <c r="W73" s="35" t="str">
        <f t="shared" si="23"/>
        <v>11</v>
      </c>
      <c r="X73" s="35" t="str">
        <f t="shared" si="24"/>
        <v>07</v>
      </c>
      <c r="Y73" s="35" t="str">
        <f t="shared" si="25"/>
        <v>2018-11-07</v>
      </c>
      <c r="Z73" s="7">
        <f t="shared" si="26"/>
        <v>1</v>
      </c>
      <c r="AA73" s="7">
        <f t="shared" si="27"/>
        <v>35.82236842105263</v>
      </c>
      <c r="AB73" s="7">
        <v>1</v>
      </c>
      <c r="AC73" s="7">
        <v>1</v>
      </c>
      <c r="AD73" s="6">
        <v>3</v>
      </c>
      <c r="AE73" s="9">
        <v>15.22</v>
      </c>
      <c r="AF73" s="6">
        <v>16.5</v>
      </c>
      <c r="AG73" s="7">
        <v>305</v>
      </c>
      <c r="AH73" s="1" t="s">
        <v>200</v>
      </c>
      <c r="AI73" s="1" t="s">
        <v>205</v>
      </c>
      <c r="AJ73" s="1" t="s">
        <v>208</v>
      </c>
    </row>
    <row r="74" spans="1:36">
      <c r="A74" s="1" t="s">
        <v>73</v>
      </c>
      <c r="B74" s="1" t="s">
        <v>111</v>
      </c>
      <c r="C74" s="1" t="s">
        <v>162</v>
      </c>
      <c r="D74" s="2">
        <v>23592</v>
      </c>
      <c r="E74" s="2">
        <v>41607</v>
      </c>
      <c r="F74" s="7">
        <f t="shared" si="15"/>
        <v>49</v>
      </c>
      <c r="G74" s="7">
        <f t="shared" si="16"/>
        <v>2</v>
      </c>
      <c r="H74" s="1" t="s">
        <v>182</v>
      </c>
      <c r="I74" s="1" t="s">
        <v>185</v>
      </c>
      <c r="J74" s="1">
        <f t="shared" si="17"/>
        <v>1</v>
      </c>
      <c r="K74" s="6">
        <v>75</v>
      </c>
      <c r="L74" s="6">
        <v>173.2</v>
      </c>
      <c r="M74" s="6">
        <v>25</v>
      </c>
      <c r="N74" s="7">
        <v>0</v>
      </c>
      <c r="O74" s="8">
        <v>20131205</v>
      </c>
      <c r="P74" s="7" t="str">
        <f t="shared" si="18"/>
        <v>2013</v>
      </c>
      <c r="Q74" s="7" t="str">
        <f t="shared" si="19"/>
        <v>12</v>
      </c>
      <c r="R74" s="7" t="str">
        <f t="shared" si="20"/>
        <v>05</v>
      </c>
      <c r="S74" s="35" t="str">
        <f t="shared" si="21"/>
        <v>2013-12-05</v>
      </c>
      <c r="T74" s="2"/>
      <c r="U74" s="2" t="s">
        <v>257</v>
      </c>
      <c r="V74" s="35" t="str">
        <f t="shared" si="22"/>
        <v>2018</v>
      </c>
      <c r="W74" s="35" t="str">
        <f t="shared" si="23"/>
        <v>11</v>
      </c>
      <c r="X74" s="35" t="str">
        <f t="shared" si="24"/>
        <v>29</v>
      </c>
      <c r="Y74" s="35" t="str">
        <f t="shared" si="25"/>
        <v>2018-11-29</v>
      </c>
      <c r="Z74" s="7">
        <f t="shared" si="26"/>
        <v>0</v>
      </c>
      <c r="AA74" s="7">
        <f t="shared" si="27"/>
        <v>59.868421052631582</v>
      </c>
      <c r="AB74" s="7">
        <v>1</v>
      </c>
      <c r="AC74" s="7">
        <v>1</v>
      </c>
      <c r="AD74" s="6">
        <v>2.1</v>
      </c>
      <c r="AE74" s="9">
        <v>9.9</v>
      </c>
      <c r="AF74" s="6">
        <v>15.6</v>
      </c>
      <c r="AG74" s="7">
        <v>289</v>
      </c>
      <c r="AH74" s="1" t="s">
        <v>200</v>
      </c>
      <c r="AI74" s="1" t="s">
        <v>205</v>
      </c>
      <c r="AJ74" s="1" t="s">
        <v>208</v>
      </c>
    </row>
    <row r="75" spans="1:36">
      <c r="A75" s="1" t="s">
        <v>74</v>
      </c>
      <c r="B75" s="1" t="s">
        <v>110</v>
      </c>
      <c r="C75" s="1" t="s">
        <v>176</v>
      </c>
      <c r="D75" s="2">
        <v>15950</v>
      </c>
      <c r="E75" s="2">
        <v>41611</v>
      </c>
      <c r="F75" s="7">
        <f t="shared" si="15"/>
        <v>70</v>
      </c>
      <c r="G75" s="7">
        <f t="shared" si="16"/>
        <v>3</v>
      </c>
      <c r="H75" s="1" t="s">
        <v>182</v>
      </c>
      <c r="I75" s="1" t="s">
        <v>185</v>
      </c>
      <c r="J75" s="1">
        <f t="shared" si="17"/>
        <v>1</v>
      </c>
      <c r="K75" s="6">
        <v>74.5</v>
      </c>
      <c r="L75" s="6">
        <v>164.7</v>
      </c>
      <c r="M75" s="6">
        <v>27.5</v>
      </c>
      <c r="N75" s="7">
        <v>0</v>
      </c>
      <c r="O75" s="8">
        <v>20140103</v>
      </c>
      <c r="P75" s="7" t="str">
        <f t="shared" si="18"/>
        <v>2014</v>
      </c>
      <c r="Q75" s="7" t="str">
        <f t="shared" si="19"/>
        <v>01</v>
      </c>
      <c r="R75" s="7" t="str">
        <f t="shared" si="20"/>
        <v>03</v>
      </c>
      <c r="S75" s="35" t="str">
        <f t="shared" si="21"/>
        <v>2014-01-03</v>
      </c>
      <c r="T75" s="2"/>
      <c r="U75" s="2" t="s">
        <v>258</v>
      </c>
      <c r="V75" s="35" t="str">
        <f t="shared" si="22"/>
        <v>2019</v>
      </c>
      <c r="W75" s="35" t="str">
        <f t="shared" si="23"/>
        <v>01</v>
      </c>
      <c r="X75" s="35" t="str">
        <f t="shared" si="24"/>
        <v>08</v>
      </c>
      <c r="Y75" s="35" t="str">
        <f t="shared" si="25"/>
        <v>2019-01-08</v>
      </c>
      <c r="Z75" s="7">
        <f t="shared" si="26"/>
        <v>0</v>
      </c>
      <c r="AA75" s="7">
        <f t="shared" si="27"/>
        <v>60.23026315789474</v>
      </c>
      <c r="AB75" s="7">
        <v>1</v>
      </c>
      <c r="AC75" s="7">
        <v>1</v>
      </c>
      <c r="AD75" s="6">
        <v>1.8</v>
      </c>
      <c r="AE75" s="9">
        <v>8.1</v>
      </c>
      <c r="AF75" s="6">
        <v>14.5</v>
      </c>
      <c r="AG75" s="7">
        <v>241</v>
      </c>
      <c r="AH75" s="1" t="s">
        <v>202</v>
      </c>
      <c r="AI75" s="1" t="s">
        <v>205</v>
      </c>
      <c r="AJ75" s="1" t="s">
        <v>208</v>
      </c>
    </row>
    <row r="76" spans="1:36">
      <c r="A76" s="1" t="s">
        <v>75</v>
      </c>
      <c r="B76" s="1" t="s">
        <v>146</v>
      </c>
      <c r="C76" s="1" t="s">
        <v>168</v>
      </c>
      <c r="D76" s="2">
        <v>16129</v>
      </c>
      <c r="E76" s="2">
        <v>41612</v>
      </c>
      <c r="F76" s="7">
        <f t="shared" si="15"/>
        <v>69</v>
      </c>
      <c r="G76" s="7">
        <f t="shared" si="16"/>
        <v>3</v>
      </c>
      <c r="H76" s="1" t="s">
        <v>182</v>
      </c>
      <c r="I76" s="1" t="s">
        <v>185</v>
      </c>
      <c r="J76" s="1">
        <f t="shared" si="17"/>
        <v>1</v>
      </c>
      <c r="K76" s="6">
        <v>51.5</v>
      </c>
      <c r="L76" s="6">
        <v>157.30000000000001</v>
      </c>
      <c r="M76" s="6">
        <v>20.8</v>
      </c>
      <c r="N76" s="7">
        <v>0</v>
      </c>
      <c r="O76" s="8">
        <v>20131209</v>
      </c>
      <c r="P76" s="7" t="str">
        <f t="shared" si="18"/>
        <v>2013</v>
      </c>
      <c r="Q76" s="7" t="str">
        <f t="shared" si="19"/>
        <v>12</v>
      </c>
      <c r="R76" s="7" t="str">
        <f t="shared" si="20"/>
        <v>09</v>
      </c>
      <c r="S76" s="35" t="str">
        <f t="shared" si="21"/>
        <v>2013-12-09</v>
      </c>
      <c r="T76" s="2">
        <v>42415</v>
      </c>
      <c r="U76" s="2" t="s">
        <v>259</v>
      </c>
      <c r="V76" s="35" t="str">
        <f t="shared" si="22"/>
        <v>2018</v>
      </c>
      <c r="W76" s="35" t="str">
        <f t="shared" si="23"/>
        <v>12</v>
      </c>
      <c r="X76" s="35" t="str">
        <f t="shared" si="24"/>
        <v>07</v>
      </c>
      <c r="Y76" s="35" t="str">
        <f t="shared" si="25"/>
        <v>2018-12-07</v>
      </c>
      <c r="Z76" s="7">
        <f t="shared" si="26"/>
        <v>1</v>
      </c>
      <c r="AA76" s="7">
        <f t="shared" si="27"/>
        <v>26.25</v>
      </c>
      <c r="AB76" s="7">
        <v>1</v>
      </c>
      <c r="AC76" s="7">
        <v>1</v>
      </c>
      <c r="AD76" s="6">
        <v>1.2</v>
      </c>
      <c r="AE76" s="9">
        <v>5.58</v>
      </c>
      <c r="AF76" s="6">
        <v>13.9</v>
      </c>
      <c r="AG76" s="7">
        <v>158</v>
      </c>
      <c r="AH76" s="1" t="s">
        <v>200</v>
      </c>
      <c r="AI76" s="1" t="s">
        <v>205</v>
      </c>
      <c r="AJ76" s="1" t="s">
        <v>208</v>
      </c>
    </row>
    <row r="77" spans="1:36">
      <c r="A77" s="1" t="s">
        <v>76</v>
      </c>
      <c r="B77" s="1" t="s">
        <v>147</v>
      </c>
      <c r="C77" s="1" t="s">
        <v>164</v>
      </c>
      <c r="D77" s="2">
        <v>19467</v>
      </c>
      <c r="E77" s="2">
        <v>41766</v>
      </c>
      <c r="F77" s="7">
        <f t="shared" si="15"/>
        <v>61</v>
      </c>
      <c r="G77" s="7">
        <f t="shared" si="16"/>
        <v>3</v>
      </c>
      <c r="H77" s="1" t="s">
        <v>181</v>
      </c>
      <c r="I77" s="1" t="s">
        <v>184</v>
      </c>
      <c r="J77" s="1">
        <f t="shared" si="17"/>
        <v>0</v>
      </c>
      <c r="K77" s="6">
        <v>60.15</v>
      </c>
      <c r="L77" s="6">
        <v>164.6</v>
      </c>
      <c r="M77" s="6">
        <v>22.2</v>
      </c>
      <c r="N77" s="7">
        <v>0</v>
      </c>
      <c r="O77" s="8">
        <v>20140508</v>
      </c>
      <c r="P77" s="7" t="str">
        <f t="shared" si="18"/>
        <v>2014</v>
      </c>
      <c r="Q77" s="7" t="str">
        <f t="shared" si="19"/>
        <v>05</v>
      </c>
      <c r="R77" s="7" t="str">
        <f t="shared" si="20"/>
        <v>08</v>
      </c>
      <c r="S77" s="35" t="str">
        <f t="shared" si="21"/>
        <v>2014-05-08</v>
      </c>
      <c r="T77" s="2">
        <v>42894</v>
      </c>
      <c r="U77" s="2" t="s">
        <v>260</v>
      </c>
      <c r="V77" s="35" t="str">
        <f t="shared" si="22"/>
        <v>2019</v>
      </c>
      <c r="W77" s="35" t="str">
        <f t="shared" si="23"/>
        <v>04</v>
      </c>
      <c r="X77" s="35" t="str">
        <f t="shared" si="24"/>
        <v>03</v>
      </c>
      <c r="Y77" s="35" t="str">
        <f t="shared" si="25"/>
        <v>2019-04-03</v>
      </c>
      <c r="Z77" s="7">
        <f t="shared" si="26"/>
        <v>1</v>
      </c>
      <c r="AA77" s="7">
        <f t="shared" si="27"/>
        <v>37.07236842105263</v>
      </c>
      <c r="AB77" s="7">
        <v>1</v>
      </c>
      <c r="AC77" s="7">
        <v>1</v>
      </c>
      <c r="AD77" s="6">
        <v>2.7</v>
      </c>
      <c r="AE77" s="9">
        <v>5.37</v>
      </c>
      <c r="AF77" s="6">
        <v>13.2</v>
      </c>
      <c r="AG77" s="7">
        <v>225</v>
      </c>
      <c r="AH77" s="1" t="s">
        <v>200</v>
      </c>
      <c r="AI77" s="1" t="s">
        <v>205</v>
      </c>
      <c r="AJ77" s="1" t="s">
        <v>208</v>
      </c>
    </row>
    <row r="78" spans="1:36">
      <c r="A78" s="1" t="s">
        <v>77</v>
      </c>
      <c r="B78" s="1" t="s">
        <v>140</v>
      </c>
      <c r="C78" s="1" t="s">
        <v>164</v>
      </c>
      <c r="D78" s="2">
        <v>17576</v>
      </c>
      <c r="E78" s="2">
        <v>41831</v>
      </c>
      <c r="F78" s="7">
        <f t="shared" si="15"/>
        <v>66</v>
      </c>
      <c r="G78" s="7">
        <f t="shared" si="16"/>
        <v>3</v>
      </c>
      <c r="H78" s="1" t="s">
        <v>182</v>
      </c>
      <c r="I78" s="1" t="s">
        <v>184</v>
      </c>
      <c r="J78" s="1">
        <f t="shared" si="17"/>
        <v>0</v>
      </c>
      <c r="K78" s="6">
        <v>63.4</v>
      </c>
      <c r="L78" s="6">
        <v>162.6</v>
      </c>
      <c r="M78" s="6">
        <v>24</v>
      </c>
      <c r="N78" s="7">
        <v>0</v>
      </c>
      <c r="O78" s="8">
        <v>20140722</v>
      </c>
      <c r="P78" s="7" t="str">
        <f t="shared" si="18"/>
        <v>2014</v>
      </c>
      <c r="Q78" s="7" t="str">
        <f t="shared" si="19"/>
        <v>07</v>
      </c>
      <c r="R78" s="7" t="str">
        <f t="shared" si="20"/>
        <v>22</v>
      </c>
      <c r="S78" s="35" t="str">
        <f t="shared" si="21"/>
        <v>2014-07-22</v>
      </c>
      <c r="T78" s="2"/>
      <c r="U78" s="2" t="s">
        <v>261</v>
      </c>
      <c r="V78" s="35" t="str">
        <f t="shared" si="22"/>
        <v>2015</v>
      </c>
      <c r="W78" s="35" t="str">
        <f t="shared" si="23"/>
        <v>01</v>
      </c>
      <c r="X78" s="35" t="str">
        <f t="shared" si="24"/>
        <v>21</v>
      </c>
      <c r="Y78" s="35" t="str">
        <f t="shared" si="25"/>
        <v>2015-01-21</v>
      </c>
      <c r="Z78" s="7">
        <f t="shared" si="26"/>
        <v>0</v>
      </c>
      <c r="AA78" s="7">
        <f t="shared" si="27"/>
        <v>6.0197368421052637</v>
      </c>
      <c r="AB78" s="7">
        <v>1</v>
      </c>
      <c r="AC78" s="7">
        <v>1</v>
      </c>
      <c r="AD78" s="6">
        <v>2.2999999999999998</v>
      </c>
      <c r="AE78" s="9">
        <v>7.04</v>
      </c>
      <c r="AF78" s="6">
        <v>14.3</v>
      </c>
      <c r="AG78" s="7">
        <v>313</v>
      </c>
      <c r="AH78" s="1" t="s">
        <v>200</v>
      </c>
      <c r="AI78" s="1" t="s">
        <v>205</v>
      </c>
      <c r="AJ78" s="1" t="s">
        <v>208</v>
      </c>
    </row>
    <row r="79" spans="1:36">
      <c r="A79" s="1" t="s">
        <v>78</v>
      </c>
      <c r="B79" s="1" t="s">
        <v>118</v>
      </c>
      <c r="C79" s="1" t="s">
        <v>172</v>
      </c>
      <c r="D79" s="2">
        <v>13942</v>
      </c>
      <c r="E79" s="2">
        <v>41884</v>
      </c>
      <c r="F79" s="7">
        <f t="shared" si="15"/>
        <v>76</v>
      </c>
      <c r="G79" s="7">
        <f t="shared" si="16"/>
        <v>3</v>
      </c>
      <c r="H79" s="1" t="s">
        <v>182</v>
      </c>
      <c r="I79" s="1" t="s">
        <v>185</v>
      </c>
      <c r="J79" s="1">
        <f t="shared" si="17"/>
        <v>1</v>
      </c>
      <c r="K79" s="6">
        <v>72.3</v>
      </c>
      <c r="L79" s="6">
        <v>175.2</v>
      </c>
      <c r="M79" s="6">
        <v>23.6</v>
      </c>
      <c r="N79" s="7">
        <v>0</v>
      </c>
      <c r="O79" s="8">
        <v>20140917</v>
      </c>
      <c r="P79" s="7" t="str">
        <f t="shared" si="18"/>
        <v>2014</v>
      </c>
      <c r="Q79" s="7" t="str">
        <f t="shared" si="19"/>
        <v>09</v>
      </c>
      <c r="R79" s="7" t="str">
        <f t="shared" si="20"/>
        <v>17</v>
      </c>
      <c r="S79" s="35" t="str">
        <f t="shared" si="21"/>
        <v>2014-09-17</v>
      </c>
      <c r="T79" s="2">
        <v>42719</v>
      </c>
      <c r="U79" s="2" t="s">
        <v>262</v>
      </c>
      <c r="V79" s="35" t="str">
        <f t="shared" si="22"/>
        <v>2019</v>
      </c>
      <c r="W79" s="35" t="str">
        <f t="shared" si="23"/>
        <v>08</v>
      </c>
      <c r="X79" s="35" t="str">
        <f t="shared" si="24"/>
        <v>13</v>
      </c>
      <c r="Y79" s="35" t="str">
        <f t="shared" si="25"/>
        <v>2019-08-13</v>
      </c>
      <c r="Z79" s="7">
        <f t="shared" si="26"/>
        <v>1</v>
      </c>
      <c r="AA79" s="7">
        <f t="shared" si="27"/>
        <v>26.973684210526319</v>
      </c>
      <c r="AB79" s="7">
        <v>1</v>
      </c>
      <c r="AC79" s="7">
        <v>1</v>
      </c>
      <c r="AD79" s="6">
        <v>2</v>
      </c>
      <c r="AE79" s="9">
        <v>6.02</v>
      </c>
      <c r="AF79" s="6">
        <v>13.3</v>
      </c>
      <c r="AG79" s="7">
        <v>225</v>
      </c>
      <c r="AH79" s="1" t="s">
        <v>200</v>
      </c>
      <c r="AI79" s="1" t="s">
        <v>205</v>
      </c>
      <c r="AJ79" s="1" t="s">
        <v>208</v>
      </c>
    </row>
    <row r="80" spans="1:36">
      <c r="A80" s="1" t="s">
        <v>79</v>
      </c>
      <c r="B80" s="1" t="s">
        <v>148</v>
      </c>
      <c r="C80" s="1" t="s">
        <v>170</v>
      </c>
      <c r="D80" s="2">
        <v>18856</v>
      </c>
      <c r="E80" s="2">
        <v>41900</v>
      </c>
      <c r="F80" s="7">
        <f t="shared" si="15"/>
        <v>63</v>
      </c>
      <c r="G80" s="7">
        <f t="shared" si="16"/>
        <v>3</v>
      </c>
      <c r="H80" s="1" t="s">
        <v>182</v>
      </c>
      <c r="I80" s="1" t="s">
        <v>185</v>
      </c>
      <c r="J80" s="1">
        <f t="shared" si="17"/>
        <v>1</v>
      </c>
      <c r="K80" s="6">
        <v>63</v>
      </c>
      <c r="L80" s="6">
        <v>162.9</v>
      </c>
      <c r="M80" s="6">
        <v>23.7</v>
      </c>
      <c r="N80" s="7">
        <v>0</v>
      </c>
      <c r="O80" s="8">
        <v>20140923</v>
      </c>
      <c r="P80" s="7" t="str">
        <f t="shared" si="18"/>
        <v>2014</v>
      </c>
      <c r="Q80" s="7" t="str">
        <f t="shared" si="19"/>
        <v>09</v>
      </c>
      <c r="R80" s="7" t="str">
        <f t="shared" si="20"/>
        <v>23</v>
      </c>
      <c r="S80" s="35" t="str">
        <f t="shared" si="21"/>
        <v>2014-09-23</v>
      </c>
      <c r="T80" s="2"/>
      <c r="U80" s="2" t="s">
        <v>263</v>
      </c>
      <c r="V80" s="35" t="str">
        <f t="shared" si="22"/>
        <v>2017</v>
      </c>
      <c r="W80" s="35" t="str">
        <f t="shared" si="23"/>
        <v>10</v>
      </c>
      <c r="X80" s="35" t="str">
        <f t="shared" si="24"/>
        <v>18</v>
      </c>
      <c r="Y80" s="35" t="str">
        <f t="shared" si="25"/>
        <v>2017-10-18</v>
      </c>
      <c r="Z80" s="7">
        <f t="shared" si="26"/>
        <v>0</v>
      </c>
      <c r="AA80" s="7">
        <f t="shared" si="27"/>
        <v>36.875</v>
      </c>
      <c r="AB80" s="7">
        <v>1</v>
      </c>
      <c r="AC80" s="7">
        <v>1</v>
      </c>
      <c r="AD80" s="6">
        <v>4</v>
      </c>
      <c r="AE80" s="9">
        <v>6.6</v>
      </c>
      <c r="AF80" s="6">
        <v>14.9</v>
      </c>
      <c r="AG80" s="7">
        <v>232</v>
      </c>
      <c r="AH80" s="1" t="s">
        <v>203</v>
      </c>
      <c r="AI80" s="1" t="s">
        <v>205</v>
      </c>
      <c r="AJ80" s="1" t="s">
        <v>208</v>
      </c>
    </row>
    <row r="81" spans="1:36">
      <c r="A81" s="1" t="s">
        <v>80</v>
      </c>
      <c r="B81" s="1" t="s">
        <v>149</v>
      </c>
      <c r="C81" s="1" t="s">
        <v>172</v>
      </c>
      <c r="D81" s="2">
        <v>22229</v>
      </c>
      <c r="E81" s="2">
        <v>41928</v>
      </c>
      <c r="F81" s="7">
        <f t="shared" si="15"/>
        <v>53</v>
      </c>
      <c r="G81" s="7">
        <f t="shared" si="16"/>
        <v>2</v>
      </c>
      <c r="H81" s="1" t="s">
        <v>182</v>
      </c>
      <c r="I81" s="1" t="s">
        <v>185</v>
      </c>
      <c r="J81" s="1">
        <f t="shared" si="17"/>
        <v>1</v>
      </c>
      <c r="K81" s="6">
        <v>59.6</v>
      </c>
      <c r="L81" s="6">
        <v>173.7</v>
      </c>
      <c r="M81" s="6">
        <v>19.8</v>
      </c>
      <c r="N81" s="7">
        <v>0</v>
      </c>
      <c r="O81" s="8">
        <v>20141023</v>
      </c>
      <c r="P81" s="7" t="str">
        <f t="shared" si="18"/>
        <v>2014</v>
      </c>
      <c r="Q81" s="7" t="str">
        <f t="shared" si="19"/>
        <v>10</v>
      </c>
      <c r="R81" s="7" t="str">
        <f t="shared" si="20"/>
        <v>23</v>
      </c>
      <c r="S81" s="35" t="str">
        <f t="shared" si="21"/>
        <v>2014-10-23</v>
      </c>
      <c r="T81" s="2">
        <v>42849</v>
      </c>
      <c r="U81" s="2" t="s">
        <v>264</v>
      </c>
      <c r="V81" s="35" t="str">
        <f t="shared" si="22"/>
        <v>2018</v>
      </c>
      <c r="W81" s="35" t="str">
        <f t="shared" si="23"/>
        <v>11</v>
      </c>
      <c r="X81" s="35" t="str">
        <f t="shared" si="24"/>
        <v>05</v>
      </c>
      <c r="Y81" s="35" t="str">
        <f t="shared" si="25"/>
        <v>2018-11-05</v>
      </c>
      <c r="Z81" s="7">
        <f t="shared" si="26"/>
        <v>1</v>
      </c>
      <c r="AA81" s="7">
        <f t="shared" si="27"/>
        <v>30.065789473684212</v>
      </c>
      <c r="AB81" s="7">
        <v>1</v>
      </c>
      <c r="AC81" s="7">
        <v>1</v>
      </c>
      <c r="AD81" s="6">
        <v>2.5</v>
      </c>
      <c r="AE81" s="9">
        <v>7.2</v>
      </c>
      <c r="AF81" s="6">
        <v>14.6</v>
      </c>
      <c r="AG81" s="7">
        <v>216</v>
      </c>
      <c r="AH81" s="1" t="s">
        <v>201</v>
      </c>
      <c r="AI81" s="1" t="s">
        <v>205</v>
      </c>
      <c r="AJ81" s="1" t="s">
        <v>208</v>
      </c>
    </row>
    <row r="82" spans="1:36">
      <c r="A82" s="1" t="s">
        <v>81</v>
      </c>
      <c r="B82" s="1" t="s">
        <v>150</v>
      </c>
      <c r="C82" s="1" t="s">
        <v>171</v>
      </c>
      <c r="D82" s="2">
        <v>21949</v>
      </c>
      <c r="E82" s="2">
        <v>41955</v>
      </c>
      <c r="F82" s="7">
        <f t="shared" si="15"/>
        <v>54</v>
      </c>
      <c r="G82" s="7">
        <f t="shared" si="16"/>
        <v>2</v>
      </c>
      <c r="H82" s="1" t="s">
        <v>182</v>
      </c>
      <c r="I82" s="1" t="s">
        <v>184</v>
      </c>
      <c r="J82" s="1">
        <f t="shared" si="17"/>
        <v>0</v>
      </c>
      <c r="K82" s="6">
        <v>63.3</v>
      </c>
      <c r="L82" s="6">
        <v>164.9</v>
      </c>
      <c r="M82" s="6">
        <v>23.3</v>
      </c>
      <c r="N82" s="7">
        <v>0</v>
      </c>
      <c r="O82" s="8">
        <v>20141120</v>
      </c>
      <c r="P82" s="7" t="str">
        <f t="shared" si="18"/>
        <v>2014</v>
      </c>
      <c r="Q82" s="7" t="str">
        <f t="shared" si="19"/>
        <v>11</v>
      </c>
      <c r="R82" s="7" t="str">
        <f t="shared" si="20"/>
        <v>20</v>
      </c>
      <c r="S82" s="35" t="str">
        <f t="shared" si="21"/>
        <v>2014-11-20</v>
      </c>
      <c r="T82" s="2">
        <v>43546</v>
      </c>
      <c r="U82" s="2" t="s">
        <v>265</v>
      </c>
      <c r="V82" s="35" t="str">
        <f t="shared" si="22"/>
        <v>2019</v>
      </c>
      <c r="W82" s="35" t="str">
        <f t="shared" si="23"/>
        <v>04</v>
      </c>
      <c r="X82" s="35" t="str">
        <f t="shared" si="24"/>
        <v>10</v>
      </c>
      <c r="Y82" s="35" t="str">
        <f t="shared" si="25"/>
        <v>2019-04-10</v>
      </c>
      <c r="Z82" s="7">
        <f t="shared" si="26"/>
        <v>1</v>
      </c>
      <c r="AA82" s="7">
        <f t="shared" si="27"/>
        <v>52.072368421052637</v>
      </c>
      <c r="AB82" s="7">
        <v>1</v>
      </c>
      <c r="AC82" s="7">
        <v>1</v>
      </c>
      <c r="AD82" s="6">
        <v>3</v>
      </c>
      <c r="AE82" s="9">
        <v>7.72</v>
      </c>
      <c r="AF82" s="6">
        <v>16.3</v>
      </c>
      <c r="AG82" s="7">
        <v>248</v>
      </c>
      <c r="AH82" s="1" t="s">
        <v>200</v>
      </c>
      <c r="AI82" s="1" t="s">
        <v>205</v>
      </c>
      <c r="AJ82" s="1" t="s">
        <v>208</v>
      </c>
    </row>
    <row r="83" spans="1:36">
      <c r="A83" s="1" t="s">
        <v>82</v>
      </c>
      <c r="B83" s="1" t="s">
        <v>102</v>
      </c>
      <c r="C83" s="1" t="s">
        <v>169</v>
      </c>
      <c r="D83" s="2">
        <v>20491</v>
      </c>
      <c r="E83" s="2">
        <v>41975</v>
      </c>
      <c r="F83" s="7">
        <f t="shared" si="15"/>
        <v>58</v>
      </c>
      <c r="G83" s="7">
        <f t="shared" si="16"/>
        <v>2</v>
      </c>
      <c r="H83" s="1" t="s">
        <v>182</v>
      </c>
      <c r="I83" s="1" t="s">
        <v>184</v>
      </c>
      <c r="J83" s="1">
        <f t="shared" si="17"/>
        <v>0</v>
      </c>
      <c r="K83" s="6">
        <v>67.900000000000006</v>
      </c>
      <c r="L83" s="6">
        <v>165</v>
      </c>
      <c r="M83" s="6">
        <v>24.9</v>
      </c>
      <c r="N83" s="7">
        <v>0</v>
      </c>
      <c r="O83" s="8">
        <v>20141210</v>
      </c>
      <c r="P83" s="7" t="str">
        <f t="shared" si="18"/>
        <v>2014</v>
      </c>
      <c r="Q83" s="7" t="str">
        <f t="shared" si="19"/>
        <v>12</v>
      </c>
      <c r="R83" s="7" t="str">
        <f t="shared" si="20"/>
        <v>10</v>
      </c>
      <c r="S83" s="35" t="str">
        <f t="shared" si="21"/>
        <v>2014-12-10</v>
      </c>
      <c r="T83" s="2"/>
      <c r="U83" s="2" t="s">
        <v>266</v>
      </c>
      <c r="V83" s="35" t="str">
        <f t="shared" si="22"/>
        <v>2019</v>
      </c>
      <c r="W83" s="35" t="str">
        <f t="shared" si="23"/>
        <v>11</v>
      </c>
      <c r="X83" s="35" t="str">
        <f t="shared" si="24"/>
        <v>26</v>
      </c>
      <c r="Y83" s="35" t="str">
        <f t="shared" si="25"/>
        <v>2019-11-26</v>
      </c>
      <c r="Z83" s="7">
        <f t="shared" si="26"/>
        <v>0</v>
      </c>
      <c r="AA83" s="7">
        <f t="shared" si="27"/>
        <v>59.60526315789474</v>
      </c>
      <c r="AB83" s="7">
        <v>1</v>
      </c>
      <c r="AC83" s="7">
        <v>1</v>
      </c>
      <c r="AD83" s="6">
        <v>0.4</v>
      </c>
      <c r="AE83" s="9">
        <v>5.8</v>
      </c>
      <c r="AF83" s="6">
        <v>14.9</v>
      </c>
      <c r="AG83" s="7">
        <v>169</v>
      </c>
      <c r="AH83" s="1" t="s">
        <v>201</v>
      </c>
      <c r="AI83" s="1" t="s">
        <v>205</v>
      </c>
      <c r="AJ83" s="1" t="s">
        <v>208</v>
      </c>
    </row>
    <row r="84" spans="1:36">
      <c r="A84" s="1" t="s">
        <v>83</v>
      </c>
      <c r="B84" s="1" t="s">
        <v>151</v>
      </c>
      <c r="C84" s="1" t="s">
        <v>168</v>
      </c>
      <c r="D84" s="2">
        <v>16664</v>
      </c>
      <c r="E84" s="2">
        <v>41983</v>
      </c>
      <c r="F84" s="7">
        <f t="shared" si="15"/>
        <v>69</v>
      </c>
      <c r="G84" s="7">
        <f t="shared" si="16"/>
        <v>3</v>
      </c>
      <c r="H84" s="1" t="s">
        <v>182</v>
      </c>
      <c r="I84" s="1" t="s">
        <v>184</v>
      </c>
      <c r="J84" s="1">
        <f t="shared" si="17"/>
        <v>0</v>
      </c>
      <c r="K84" s="6">
        <v>75.400000000000006</v>
      </c>
      <c r="L84" s="6">
        <v>182.7</v>
      </c>
      <c r="M84" s="6">
        <v>22.6</v>
      </c>
      <c r="N84" s="7">
        <v>0</v>
      </c>
      <c r="O84" s="8">
        <v>20141226</v>
      </c>
      <c r="P84" s="7" t="str">
        <f t="shared" si="18"/>
        <v>2014</v>
      </c>
      <c r="Q84" s="7" t="str">
        <f t="shared" si="19"/>
        <v>12</v>
      </c>
      <c r="R84" s="7" t="str">
        <f t="shared" si="20"/>
        <v>26</v>
      </c>
      <c r="S84" s="35" t="str">
        <f t="shared" si="21"/>
        <v>2014-12-26</v>
      </c>
      <c r="T84" s="2">
        <v>42361</v>
      </c>
      <c r="U84" s="2" t="s">
        <v>267</v>
      </c>
      <c r="V84" s="35" t="str">
        <f t="shared" si="22"/>
        <v>2018</v>
      </c>
      <c r="W84" s="35" t="str">
        <f t="shared" si="23"/>
        <v>12</v>
      </c>
      <c r="X84" s="35" t="str">
        <f t="shared" si="24"/>
        <v>26</v>
      </c>
      <c r="Y84" s="35" t="str">
        <f t="shared" si="25"/>
        <v>2018-12-26</v>
      </c>
      <c r="Z84" s="7">
        <f t="shared" si="26"/>
        <v>1</v>
      </c>
      <c r="AA84" s="7">
        <f t="shared" si="27"/>
        <v>11.907894736842106</v>
      </c>
      <c r="AB84" s="7">
        <v>1</v>
      </c>
      <c r="AC84" s="7">
        <v>1</v>
      </c>
      <c r="AD84" s="6">
        <v>3.8</v>
      </c>
      <c r="AE84" s="9">
        <v>4.9000000000000004</v>
      </c>
      <c r="AF84" s="6">
        <v>15</v>
      </c>
      <c r="AG84" s="7">
        <v>217</v>
      </c>
      <c r="AH84" s="1" t="s">
        <v>203</v>
      </c>
      <c r="AI84" s="1" t="s">
        <v>205</v>
      </c>
      <c r="AJ84" s="1" t="s">
        <v>208</v>
      </c>
    </row>
    <row r="85" spans="1:36">
      <c r="A85" s="1" t="s">
        <v>84</v>
      </c>
      <c r="B85" s="1" t="s">
        <v>152</v>
      </c>
      <c r="C85" s="1" t="s">
        <v>168</v>
      </c>
      <c r="D85" s="2">
        <v>25087</v>
      </c>
      <c r="E85" s="2">
        <v>42026</v>
      </c>
      <c r="F85" s="7">
        <f t="shared" si="15"/>
        <v>46</v>
      </c>
      <c r="G85" s="7">
        <f t="shared" si="16"/>
        <v>2</v>
      </c>
      <c r="H85" s="1" t="s">
        <v>182</v>
      </c>
      <c r="I85" s="1" t="s">
        <v>185</v>
      </c>
      <c r="J85" s="1">
        <f t="shared" si="17"/>
        <v>1</v>
      </c>
      <c r="K85" s="6">
        <v>84</v>
      </c>
      <c r="L85" s="6">
        <v>170</v>
      </c>
      <c r="M85" s="6">
        <v>29.1</v>
      </c>
      <c r="N85" s="7">
        <v>0</v>
      </c>
      <c r="O85" s="8">
        <v>20150128</v>
      </c>
      <c r="P85" s="7" t="str">
        <f t="shared" si="18"/>
        <v>2015</v>
      </c>
      <c r="Q85" s="7" t="str">
        <f t="shared" si="19"/>
        <v>01</v>
      </c>
      <c r="R85" s="7" t="str">
        <f t="shared" si="20"/>
        <v>28</v>
      </c>
      <c r="S85" s="35" t="str">
        <f t="shared" si="21"/>
        <v>2015-01-28</v>
      </c>
      <c r="T85" s="2">
        <v>42499</v>
      </c>
      <c r="U85" s="2" t="s">
        <v>268</v>
      </c>
      <c r="V85" s="35" t="str">
        <f t="shared" si="22"/>
        <v>2019</v>
      </c>
      <c r="W85" s="35" t="str">
        <f t="shared" si="23"/>
        <v>07</v>
      </c>
      <c r="X85" s="35" t="str">
        <f t="shared" si="24"/>
        <v>12</v>
      </c>
      <c r="Y85" s="35" t="str">
        <f t="shared" si="25"/>
        <v>2019-07-12</v>
      </c>
      <c r="Z85" s="7">
        <f t="shared" si="26"/>
        <v>1</v>
      </c>
      <c r="AA85" s="7">
        <f t="shared" si="27"/>
        <v>15.361842105263159</v>
      </c>
      <c r="AB85" s="7">
        <v>1</v>
      </c>
      <c r="AC85" s="7">
        <v>1</v>
      </c>
      <c r="AD85" s="6">
        <v>3</v>
      </c>
      <c r="AE85" s="9">
        <v>4.9000000000000004</v>
      </c>
      <c r="AF85" s="6">
        <v>16.8</v>
      </c>
      <c r="AG85" s="7">
        <v>188</v>
      </c>
      <c r="AH85" s="1" t="s">
        <v>201</v>
      </c>
      <c r="AI85" s="1" t="s">
        <v>205</v>
      </c>
      <c r="AJ85" s="1" t="s">
        <v>208</v>
      </c>
    </row>
    <row r="86" spans="1:36">
      <c r="A86" s="1" t="s">
        <v>85</v>
      </c>
      <c r="B86" s="1" t="s">
        <v>153</v>
      </c>
      <c r="C86" s="1" t="s">
        <v>168</v>
      </c>
      <c r="D86" s="2">
        <v>16239</v>
      </c>
      <c r="E86" s="2">
        <v>42034</v>
      </c>
      <c r="F86" s="7">
        <f t="shared" si="15"/>
        <v>70</v>
      </c>
      <c r="G86" s="7">
        <f t="shared" si="16"/>
        <v>3</v>
      </c>
      <c r="H86" s="1" t="s">
        <v>182</v>
      </c>
      <c r="I86" s="1" t="s">
        <v>184</v>
      </c>
      <c r="J86" s="1">
        <f t="shared" si="17"/>
        <v>0</v>
      </c>
      <c r="K86" s="6">
        <v>51.9</v>
      </c>
      <c r="L86" s="6">
        <v>163.30000000000001</v>
      </c>
      <c r="M86" s="6">
        <v>19.5</v>
      </c>
      <c r="N86" s="7">
        <v>0</v>
      </c>
      <c r="O86" s="8">
        <v>20150210</v>
      </c>
      <c r="P86" s="7" t="str">
        <f t="shared" si="18"/>
        <v>2015</v>
      </c>
      <c r="Q86" s="7" t="str">
        <f t="shared" si="19"/>
        <v>02</v>
      </c>
      <c r="R86" s="7" t="str">
        <f t="shared" si="20"/>
        <v>10</v>
      </c>
      <c r="S86" s="35" t="str">
        <f t="shared" si="21"/>
        <v>2015-02-10</v>
      </c>
      <c r="T86" s="2"/>
      <c r="U86" s="2" t="s">
        <v>269</v>
      </c>
      <c r="V86" s="35" t="str">
        <f t="shared" si="22"/>
        <v>2019</v>
      </c>
      <c r="W86" s="35" t="str">
        <f t="shared" si="23"/>
        <v>02</v>
      </c>
      <c r="X86" s="35" t="str">
        <f t="shared" si="24"/>
        <v>13</v>
      </c>
      <c r="Y86" s="35" t="str">
        <f t="shared" si="25"/>
        <v>2019-02-13</v>
      </c>
      <c r="Z86" s="7">
        <f t="shared" si="26"/>
        <v>0</v>
      </c>
      <c r="AA86" s="7">
        <f t="shared" si="27"/>
        <v>48.15789473684211</v>
      </c>
      <c r="AB86" s="7">
        <v>1</v>
      </c>
      <c r="AC86" s="7">
        <v>1</v>
      </c>
      <c r="AD86" s="6">
        <v>1.9</v>
      </c>
      <c r="AE86" s="9">
        <v>4.03</v>
      </c>
      <c r="AF86" s="6">
        <v>12.2</v>
      </c>
      <c r="AG86" s="7">
        <v>134</v>
      </c>
      <c r="AH86" s="1" t="s">
        <v>200</v>
      </c>
      <c r="AI86" s="1" t="s">
        <v>205</v>
      </c>
      <c r="AJ86" s="1" t="s">
        <v>208</v>
      </c>
    </row>
    <row r="87" spans="1:36">
      <c r="A87" s="1" t="s">
        <v>86</v>
      </c>
      <c r="B87" s="1" t="s">
        <v>154</v>
      </c>
      <c r="C87" s="1" t="s">
        <v>162</v>
      </c>
      <c r="D87" s="2">
        <v>22980</v>
      </c>
      <c r="E87" s="2">
        <v>42109</v>
      </c>
      <c r="F87" s="7">
        <f t="shared" si="15"/>
        <v>52</v>
      </c>
      <c r="G87" s="7">
        <f t="shared" si="16"/>
        <v>2</v>
      </c>
      <c r="H87" s="1" t="s">
        <v>181</v>
      </c>
      <c r="I87" s="1" t="s">
        <v>184</v>
      </c>
      <c r="J87" s="1">
        <f t="shared" si="17"/>
        <v>0</v>
      </c>
      <c r="K87" s="6">
        <v>43.1</v>
      </c>
      <c r="L87" s="6">
        <v>150.4</v>
      </c>
      <c r="M87" s="6">
        <v>19.100000000000001</v>
      </c>
      <c r="N87" s="7">
        <v>0</v>
      </c>
      <c r="O87" s="8">
        <v>20150428</v>
      </c>
      <c r="P87" s="7" t="str">
        <f t="shared" si="18"/>
        <v>2015</v>
      </c>
      <c r="Q87" s="7" t="str">
        <f t="shared" si="19"/>
        <v>04</v>
      </c>
      <c r="R87" s="7" t="str">
        <f t="shared" si="20"/>
        <v>28</v>
      </c>
      <c r="S87" s="35" t="str">
        <f t="shared" si="21"/>
        <v>2015-04-28</v>
      </c>
      <c r="T87" s="2">
        <v>43136</v>
      </c>
      <c r="U87" s="2" t="s">
        <v>265</v>
      </c>
      <c r="V87" s="35" t="str">
        <f t="shared" si="22"/>
        <v>2019</v>
      </c>
      <c r="W87" s="35" t="str">
        <f t="shared" si="23"/>
        <v>04</v>
      </c>
      <c r="X87" s="35" t="str">
        <f t="shared" si="24"/>
        <v>10</v>
      </c>
      <c r="Y87" s="35" t="str">
        <f t="shared" si="25"/>
        <v>2019-04-10</v>
      </c>
      <c r="Z87" s="7">
        <f t="shared" si="26"/>
        <v>1</v>
      </c>
      <c r="AA87" s="7">
        <f t="shared" si="27"/>
        <v>33.35526315789474</v>
      </c>
      <c r="AB87" s="7">
        <v>1</v>
      </c>
      <c r="AC87" s="7">
        <v>1</v>
      </c>
      <c r="AD87" s="6">
        <v>3.4</v>
      </c>
      <c r="AE87" s="9">
        <v>3.76</v>
      </c>
      <c r="AF87" s="6">
        <v>13.3</v>
      </c>
      <c r="AG87" s="7">
        <v>335</v>
      </c>
      <c r="AH87" s="1" t="s">
        <v>200</v>
      </c>
      <c r="AI87" s="1" t="s">
        <v>205</v>
      </c>
      <c r="AJ87" s="1" t="s">
        <v>208</v>
      </c>
    </row>
    <row r="88" spans="1:36">
      <c r="A88" s="1" t="s">
        <v>87</v>
      </c>
      <c r="B88" s="1" t="s">
        <v>124</v>
      </c>
      <c r="C88" s="1" t="s">
        <v>162</v>
      </c>
      <c r="D88" s="2">
        <v>20103</v>
      </c>
      <c r="E88" s="2">
        <v>42209</v>
      </c>
      <c r="F88" s="7">
        <f t="shared" si="15"/>
        <v>60</v>
      </c>
      <c r="G88" s="7">
        <f t="shared" si="16"/>
        <v>3</v>
      </c>
      <c r="H88" s="1" t="s">
        <v>182</v>
      </c>
      <c r="I88" s="1" t="s">
        <v>184</v>
      </c>
      <c r="J88" s="1">
        <f t="shared" si="17"/>
        <v>0</v>
      </c>
      <c r="K88" s="6">
        <v>67.5</v>
      </c>
      <c r="L88" s="6">
        <v>168.6</v>
      </c>
      <c r="M88" s="6">
        <v>23.7</v>
      </c>
      <c r="N88" s="7">
        <v>0</v>
      </c>
      <c r="O88" s="8">
        <v>20150728</v>
      </c>
      <c r="P88" s="7" t="str">
        <f t="shared" si="18"/>
        <v>2015</v>
      </c>
      <c r="Q88" s="7" t="str">
        <f t="shared" si="19"/>
        <v>07</v>
      </c>
      <c r="R88" s="7" t="str">
        <f t="shared" si="20"/>
        <v>28</v>
      </c>
      <c r="S88" s="35" t="str">
        <f t="shared" si="21"/>
        <v>2015-07-28</v>
      </c>
      <c r="T88" s="2">
        <v>43126</v>
      </c>
      <c r="U88" s="2" t="s">
        <v>270</v>
      </c>
      <c r="V88" s="35" t="str">
        <f t="shared" si="22"/>
        <v>2019</v>
      </c>
      <c r="W88" s="35" t="str">
        <f t="shared" si="23"/>
        <v>03</v>
      </c>
      <c r="X88" s="35" t="str">
        <f t="shared" si="24"/>
        <v>13</v>
      </c>
      <c r="Y88" s="35" t="str">
        <f t="shared" si="25"/>
        <v>2019-03-13</v>
      </c>
      <c r="Z88" s="7">
        <f t="shared" si="26"/>
        <v>1</v>
      </c>
      <c r="AA88" s="7">
        <f t="shared" si="27"/>
        <v>30.032894736842106</v>
      </c>
      <c r="AB88" s="7">
        <v>1</v>
      </c>
      <c r="AC88" s="7">
        <v>1</v>
      </c>
      <c r="AD88" s="6">
        <v>2.2000000000000002</v>
      </c>
      <c r="AE88" s="9">
        <v>5.36</v>
      </c>
      <c r="AF88" s="6">
        <v>14.9</v>
      </c>
      <c r="AG88" s="7">
        <v>233</v>
      </c>
      <c r="AH88" s="1" t="s">
        <v>200</v>
      </c>
      <c r="AI88" s="1" t="s">
        <v>205</v>
      </c>
      <c r="AJ88" s="1" t="s">
        <v>208</v>
      </c>
    </row>
    <row r="89" spans="1:36">
      <c r="A89" s="1" t="s">
        <v>88</v>
      </c>
      <c r="B89" s="1" t="s">
        <v>145</v>
      </c>
      <c r="C89" s="1" t="s">
        <v>168</v>
      </c>
      <c r="D89" s="2">
        <v>16584</v>
      </c>
      <c r="E89" s="2">
        <v>42216</v>
      </c>
      <c r="F89" s="7">
        <f t="shared" si="15"/>
        <v>70</v>
      </c>
      <c r="G89" s="7">
        <f t="shared" si="16"/>
        <v>3</v>
      </c>
      <c r="H89" s="1" t="s">
        <v>182</v>
      </c>
      <c r="I89" s="1" t="s">
        <v>184</v>
      </c>
      <c r="J89" s="1">
        <f t="shared" si="17"/>
        <v>0</v>
      </c>
      <c r="K89" s="6">
        <v>63.7</v>
      </c>
      <c r="L89" s="6">
        <v>166.3</v>
      </c>
      <c r="M89" s="6">
        <v>23</v>
      </c>
      <c r="N89" s="7">
        <v>0</v>
      </c>
      <c r="O89" s="8">
        <v>20150811</v>
      </c>
      <c r="P89" s="7" t="str">
        <f t="shared" si="18"/>
        <v>2015</v>
      </c>
      <c r="Q89" s="7" t="str">
        <f t="shared" si="19"/>
        <v>08</v>
      </c>
      <c r="R89" s="7" t="str">
        <f t="shared" si="20"/>
        <v>11</v>
      </c>
      <c r="S89" s="35" t="str">
        <f t="shared" si="21"/>
        <v>2015-08-11</v>
      </c>
      <c r="T89" s="2">
        <v>42954</v>
      </c>
      <c r="U89" s="2" t="s">
        <v>269</v>
      </c>
      <c r="V89" s="35" t="str">
        <f t="shared" si="22"/>
        <v>2019</v>
      </c>
      <c r="W89" s="35" t="str">
        <f t="shared" si="23"/>
        <v>02</v>
      </c>
      <c r="X89" s="35" t="str">
        <f t="shared" si="24"/>
        <v>13</v>
      </c>
      <c r="Y89" s="35" t="str">
        <f t="shared" si="25"/>
        <v>2019-02-13</v>
      </c>
      <c r="Z89" s="7">
        <f t="shared" si="26"/>
        <v>1</v>
      </c>
      <c r="AA89" s="7">
        <f t="shared" si="27"/>
        <v>23.914473684210527</v>
      </c>
      <c r="AB89" s="7">
        <v>1</v>
      </c>
      <c r="AC89" s="7">
        <v>1</v>
      </c>
      <c r="AD89" s="6">
        <v>1.6</v>
      </c>
      <c r="AE89" s="9">
        <v>5.77</v>
      </c>
      <c r="AF89" s="6">
        <v>14.5</v>
      </c>
      <c r="AG89" s="7">
        <v>216</v>
      </c>
      <c r="AH89" s="1" t="s">
        <v>200</v>
      </c>
      <c r="AI89" s="1" t="s">
        <v>205</v>
      </c>
      <c r="AJ89" s="1" t="s">
        <v>208</v>
      </c>
    </row>
    <row r="90" spans="1:36">
      <c r="A90" s="1" t="s">
        <v>89</v>
      </c>
      <c r="B90" s="1" t="s">
        <v>117</v>
      </c>
      <c r="C90" s="1" t="s">
        <v>167</v>
      </c>
      <c r="D90" s="2">
        <v>21879</v>
      </c>
      <c r="E90" s="2">
        <v>42223</v>
      </c>
      <c r="F90" s="7">
        <f t="shared" si="15"/>
        <v>55</v>
      </c>
      <c r="G90" s="7">
        <f t="shared" si="16"/>
        <v>2</v>
      </c>
      <c r="H90" s="1" t="s">
        <v>182</v>
      </c>
      <c r="I90" s="1" t="s">
        <v>185</v>
      </c>
      <c r="J90" s="1">
        <f t="shared" si="17"/>
        <v>1</v>
      </c>
      <c r="K90" s="6">
        <v>68.900000000000006</v>
      </c>
      <c r="L90" s="6">
        <v>169.2</v>
      </c>
      <c r="M90" s="6">
        <v>24.1</v>
      </c>
      <c r="N90" s="7">
        <v>0</v>
      </c>
      <c r="O90" s="8">
        <v>20150813</v>
      </c>
      <c r="P90" s="7" t="str">
        <f t="shared" si="18"/>
        <v>2015</v>
      </c>
      <c r="Q90" s="7" t="str">
        <f t="shared" si="19"/>
        <v>08</v>
      </c>
      <c r="R90" s="7" t="str">
        <f t="shared" si="20"/>
        <v>13</v>
      </c>
      <c r="S90" s="35" t="str">
        <f t="shared" si="21"/>
        <v>2015-08-13</v>
      </c>
      <c r="T90" s="2"/>
      <c r="U90" s="2" t="s">
        <v>269</v>
      </c>
      <c r="V90" s="35" t="str">
        <f t="shared" si="22"/>
        <v>2019</v>
      </c>
      <c r="W90" s="35" t="str">
        <f t="shared" si="23"/>
        <v>02</v>
      </c>
      <c r="X90" s="35" t="str">
        <f t="shared" si="24"/>
        <v>13</v>
      </c>
      <c r="Y90" s="35" t="str">
        <f t="shared" si="25"/>
        <v>2019-02-13</v>
      </c>
      <c r="Z90" s="7">
        <f t="shared" si="26"/>
        <v>0</v>
      </c>
      <c r="AA90" s="7">
        <f t="shared" si="27"/>
        <v>42.10526315789474</v>
      </c>
      <c r="AB90" s="7">
        <v>1</v>
      </c>
      <c r="AC90" s="7">
        <v>1</v>
      </c>
      <c r="AD90" s="6">
        <v>6.5</v>
      </c>
      <c r="AE90" s="9">
        <v>5.65</v>
      </c>
      <c r="AF90" s="6">
        <v>15.8</v>
      </c>
      <c r="AG90" s="7">
        <v>189</v>
      </c>
      <c r="AH90" s="1" t="s">
        <v>203</v>
      </c>
      <c r="AI90" s="1" t="s">
        <v>205</v>
      </c>
      <c r="AJ90" s="1" t="s">
        <v>208</v>
      </c>
    </row>
    <row r="91" spans="1:36">
      <c r="A91" s="1" t="s">
        <v>90</v>
      </c>
      <c r="B91" s="1" t="s">
        <v>155</v>
      </c>
      <c r="C91" s="1" t="s">
        <v>163</v>
      </c>
      <c r="D91" s="2">
        <v>27683</v>
      </c>
      <c r="E91" s="2">
        <v>42298</v>
      </c>
      <c r="F91" s="7">
        <f t="shared" si="15"/>
        <v>40</v>
      </c>
      <c r="G91" s="7">
        <f t="shared" si="16"/>
        <v>2</v>
      </c>
      <c r="H91" s="1" t="s">
        <v>182</v>
      </c>
      <c r="I91" s="1" t="s">
        <v>185</v>
      </c>
      <c r="J91" s="1">
        <f t="shared" si="17"/>
        <v>1</v>
      </c>
      <c r="K91" s="6">
        <v>83.5</v>
      </c>
      <c r="L91" s="6">
        <v>177</v>
      </c>
      <c r="M91" s="6">
        <v>26.7</v>
      </c>
      <c r="N91" s="7">
        <v>0</v>
      </c>
      <c r="O91" s="8">
        <v>20151028</v>
      </c>
      <c r="P91" s="7" t="str">
        <f t="shared" si="18"/>
        <v>2015</v>
      </c>
      <c r="Q91" s="7" t="str">
        <f t="shared" si="19"/>
        <v>10</v>
      </c>
      <c r="R91" s="7" t="str">
        <f t="shared" si="20"/>
        <v>28</v>
      </c>
      <c r="S91" s="35" t="str">
        <f t="shared" si="21"/>
        <v>2015-10-28</v>
      </c>
      <c r="T91" s="2">
        <v>42493</v>
      </c>
      <c r="U91" s="2" t="s">
        <v>271</v>
      </c>
      <c r="V91" s="35" t="str">
        <f t="shared" si="22"/>
        <v>2019</v>
      </c>
      <c r="W91" s="35" t="str">
        <f t="shared" si="23"/>
        <v>04</v>
      </c>
      <c r="X91" s="35" t="str">
        <f t="shared" si="24"/>
        <v>29</v>
      </c>
      <c r="Y91" s="35" t="str">
        <f t="shared" si="25"/>
        <v>2019-04-29</v>
      </c>
      <c r="Z91" s="7">
        <f t="shared" si="26"/>
        <v>1</v>
      </c>
      <c r="AA91" s="7">
        <f t="shared" si="27"/>
        <v>6.1842105263157894</v>
      </c>
      <c r="AB91" s="7">
        <v>1</v>
      </c>
      <c r="AC91" s="7">
        <v>1</v>
      </c>
      <c r="AD91" s="6">
        <v>2.5</v>
      </c>
      <c r="AE91" s="9">
        <v>5</v>
      </c>
      <c r="AF91" s="6">
        <v>15</v>
      </c>
      <c r="AG91" s="7">
        <v>215</v>
      </c>
      <c r="AH91" s="1" t="s">
        <v>203</v>
      </c>
      <c r="AI91" s="1" t="s">
        <v>205</v>
      </c>
      <c r="AJ91" s="1" t="s">
        <v>208</v>
      </c>
    </row>
    <row r="92" spans="1:36">
      <c r="A92" s="1" t="s">
        <v>91</v>
      </c>
      <c r="B92" s="1" t="s">
        <v>156</v>
      </c>
      <c r="C92" s="1" t="s">
        <v>177</v>
      </c>
      <c r="D92" s="2">
        <v>23435</v>
      </c>
      <c r="E92" s="2">
        <v>42325</v>
      </c>
      <c r="F92" s="7">
        <f t="shared" si="15"/>
        <v>51</v>
      </c>
      <c r="G92" s="7">
        <f t="shared" si="16"/>
        <v>2</v>
      </c>
      <c r="H92" s="1" t="s">
        <v>182</v>
      </c>
      <c r="I92" s="1" t="s">
        <v>184</v>
      </c>
      <c r="J92" s="1">
        <f t="shared" si="17"/>
        <v>0</v>
      </c>
      <c r="K92" s="6">
        <v>70.400000000000006</v>
      </c>
      <c r="L92" s="6">
        <v>164.2</v>
      </c>
      <c r="M92" s="6">
        <v>26.1</v>
      </c>
      <c r="N92" s="7">
        <v>0</v>
      </c>
      <c r="O92" s="8">
        <v>20151223</v>
      </c>
      <c r="P92" s="7" t="str">
        <f t="shared" si="18"/>
        <v>2015</v>
      </c>
      <c r="Q92" s="7" t="str">
        <f t="shared" si="19"/>
        <v>12</v>
      </c>
      <c r="R92" s="7" t="str">
        <f t="shared" si="20"/>
        <v>23</v>
      </c>
      <c r="S92" s="35" t="str">
        <f t="shared" si="21"/>
        <v>2015-12-23</v>
      </c>
      <c r="T92" s="2">
        <v>42531</v>
      </c>
      <c r="U92" s="2" t="s">
        <v>272</v>
      </c>
      <c r="V92" s="35" t="str">
        <f t="shared" si="22"/>
        <v>2019</v>
      </c>
      <c r="W92" s="35" t="str">
        <f t="shared" si="23"/>
        <v>04</v>
      </c>
      <c r="X92" s="35" t="str">
        <f t="shared" si="24"/>
        <v>16</v>
      </c>
      <c r="Y92" s="35" t="str">
        <f t="shared" si="25"/>
        <v>2019-04-16</v>
      </c>
      <c r="Z92" s="7">
        <f t="shared" si="26"/>
        <v>1</v>
      </c>
      <c r="AA92" s="7">
        <f t="shared" si="27"/>
        <v>5.5921052631578947</v>
      </c>
      <c r="AB92" s="7">
        <v>1</v>
      </c>
      <c r="AC92" s="7">
        <v>1</v>
      </c>
      <c r="AD92" s="6">
        <v>3.6</v>
      </c>
      <c r="AE92" s="9">
        <v>6.65</v>
      </c>
      <c r="AF92" s="6">
        <v>14.4</v>
      </c>
      <c r="AG92" s="7">
        <v>250</v>
      </c>
      <c r="AH92" s="1" t="s">
        <v>203</v>
      </c>
      <c r="AI92" s="1" t="s">
        <v>205</v>
      </c>
      <c r="AJ92" s="1" t="s">
        <v>208</v>
      </c>
    </row>
    <row r="93" spans="1:36">
      <c r="A93" s="1" t="s">
        <v>92</v>
      </c>
      <c r="B93" s="1" t="s">
        <v>108</v>
      </c>
      <c r="C93" s="1" t="s">
        <v>168</v>
      </c>
      <c r="D93" s="2">
        <v>18641</v>
      </c>
      <c r="E93" s="2">
        <v>42347</v>
      </c>
      <c r="F93" s="7">
        <f t="shared" si="15"/>
        <v>64</v>
      </c>
      <c r="G93" s="7">
        <f t="shared" si="16"/>
        <v>3</v>
      </c>
      <c r="H93" s="1" t="s">
        <v>182</v>
      </c>
      <c r="I93" s="1" t="s">
        <v>184</v>
      </c>
      <c r="J93" s="1">
        <f t="shared" si="17"/>
        <v>0</v>
      </c>
      <c r="K93" s="6">
        <v>54.4</v>
      </c>
      <c r="L93" s="6">
        <v>165.1</v>
      </c>
      <c r="M93" s="6">
        <v>20</v>
      </c>
      <c r="N93" s="7">
        <v>0</v>
      </c>
      <c r="O93" s="8">
        <v>20151217</v>
      </c>
      <c r="P93" s="7" t="str">
        <f t="shared" si="18"/>
        <v>2015</v>
      </c>
      <c r="Q93" s="7" t="str">
        <f t="shared" si="19"/>
        <v>12</v>
      </c>
      <c r="R93" s="7" t="str">
        <f t="shared" si="20"/>
        <v>17</v>
      </c>
      <c r="S93" s="35" t="str">
        <f t="shared" si="21"/>
        <v>2015-12-17</v>
      </c>
      <c r="T93" s="2"/>
      <c r="U93" s="2" t="s">
        <v>273</v>
      </c>
      <c r="V93" s="35" t="str">
        <f t="shared" si="22"/>
        <v>2019</v>
      </c>
      <c r="W93" s="35" t="str">
        <f t="shared" si="23"/>
        <v>07</v>
      </c>
      <c r="X93" s="35" t="str">
        <f t="shared" si="24"/>
        <v>17</v>
      </c>
      <c r="Y93" s="35" t="str">
        <f t="shared" si="25"/>
        <v>2019-07-17</v>
      </c>
      <c r="Z93" s="7">
        <f t="shared" si="26"/>
        <v>0</v>
      </c>
      <c r="AA93" s="7">
        <f t="shared" si="27"/>
        <v>43.026315789473685</v>
      </c>
      <c r="AB93" s="7">
        <v>1</v>
      </c>
      <c r="AC93" s="7">
        <v>1</v>
      </c>
      <c r="AD93" s="6">
        <v>4.5999999999999996</v>
      </c>
      <c r="AE93" s="9">
        <v>10.34</v>
      </c>
      <c r="AF93" s="6">
        <v>16.100000000000001</v>
      </c>
      <c r="AG93" s="7">
        <v>275</v>
      </c>
      <c r="AH93" s="1" t="s">
        <v>203</v>
      </c>
      <c r="AI93" s="1" t="s">
        <v>205</v>
      </c>
      <c r="AJ93" s="1" t="s">
        <v>208</v>
      </c>
    </row>
    <row r="94" spans="1:36">
      <c r="A94" s="1" t="s">
        <v>93</v>
      </c>
      <c r="B94" s="1" t="s">
        <v>150</v>
      </c>
      <c r="C94" s="1" t="s">
        <v>167</v>
      </c>
      <c r="D94" s="2">
        <v>27499</v>
      </c>
      <c r="E94" s="2">
        <v>42367</v>
      </c>
      <c r="F94" s="7">
        <f t="shared" si="15"/>
        <v>40</v>
      </c>
      <c r="G94" s="7">
        <f t="shared" si="16"/>
        <v>2</v>
      </c>
      <c r="H94" s="1" t="s">
        <v>181</v>
      </c>
      <c r="I94" s="1" t="s">
        <v>185</v>
      </c>
      <c r="J94" s="1">
        <f t="shared" si="17"/>
        <v>1</v>
      </c>
      <c r="K94" s="6">
        <v>54.8</v>
      </c>
      <c r="L94" s="6">
        <v>160.19999999999999</v>
      </c>
      <c r="M94" s="6">
        <v>21.4</v>
      </c>
      <c r="N94" s="7">
        <v>0</v>
      </c>
      <c r="O94" s="8">
        <v>20160129</v>
      </c>
      <c r="P94" s="7" t="str">
        <f t="shared" si="18"/>
        <v>2016</v>
      </c>
      <c r="Q94" s="7" t="str">
        <f t="shared" si="19"/>
        <v>01</v>
      </c>
      <c r="R94" s="7" t="str">
        <f t="shared" si="20"/>
        <v>29</v>
      </c>
      <c r="S94" s="35" t="str">
        <f t="shared" si="21"/>
        <v>2016-01-29</v>
      </c>
      <c r="T94" s="2">
        <v>43130</v>
      </c>
      <c r="U94" s="2" t="s">
        <v>274</v>
      </c>
      <c r="V94" s="35" t="str">
        <f t="shared" si="22"/>
        <v>2019</v>
      </c>
      <c r="W94" s="35" t="str">
        <f t="shared" si="23"/>
        <v>02</v>
      </c>
      <c r="X94" s="35" t="str">
        <f t="shared" si="24"/>
        <v>12</v>
      </c>
      <c r="Y94" s="35" t="str">
        <f t="shared" si="25"/>
        <v>2019-02-12</v>
      </c>
      <c r="Z94" s="7">
        <f t="shared" si="26"/>
        <v>1</v>
      </c>
      <c r="AA94" s="7">
        <f t="shared" si="27"/>
        <v>24.078947368421055</v>
      </c>
      <c r="AB94" s="7">
        <v>1</v>
      </c>
      <c r="AC94" s="7">
        <v>1</v>
      </c>
      <c r="AD94" s="6">
        <v>0.7</v>
      </c>
      <c r="AE94" s="9">
        <v>5.95</v>
      </c>
      <c r="AF94" s="6">
        <v>12.8</v>
      </c>
      <c r="AG94" s="7">
        <v>303</v>
      </c>
      <c r="AH94" s="1" t="s">
        <v>203</v>
      </c>
      <c r="AI94" s="1" t="s">
        <v>205</v>
      </c>
      <c r="AJ94" s="1" t="s">
        <v>208</v>
      </c>
    </row>
    <row r="95" spans="1:36">
      <c r="A95" s="1" t="s">
        <v>94</v>
      </c>
      <c r="B95" s="1" t="s">
        <v>110</v>
      </c>
      <c r="C95" s="1" t="s">
        <v>163</v>
      </c>
      <c r="D95" s="2">
        <v>25327</v>
      </c>
      <c r="E95" s="2">
        <v>42375</v>
      </c>
      <c r="F95" s="7">
        <f t="shared" si="15"/>
        <v>46</v>
      </c>
      <c r="G95" s="7">
        <f t="shared" si="16"/>
        <v>2</v>
      </c>
      <c r="H95" s="1" t="s">
        <v>182</v>
      </c>
      <c r="I95" s="1" t="s">
        <v>184</v>
      </c>
      <c r="J95" s="1">
        <f t="shared" si="17"/>
        <v>0</v>
      </c>
      <c r="K95" s="6">
        <v>78.900000000000006</v>
      </c>
      <c r="L95" s="6">
        <v>171.7</v>
      </c>
      <c r="M95" s="6">
        <v>26.8</v>
      </c>
      <c r="N95" s="7">
        <v>0</v>
      </c>
      <c r="O95" s="8">
        <v>20160112</v>
      </c>
      <c r="P95" s="7" t="str">
        <f t="shared" si="18"/>
        <v>2016</v>
      </c>
      <c r="Q95" s="7" t="str">
        <f t="shared" si="19"/>
        <v>01</v>
      </c>
      <c r="R95" s="7" t="str">
        <f t="shared" si="20"/>
        <v>12</v>
      </c>
      <c r="S95" s="35" t="str">
        <f t="shared" si="21"/>
        <v>2016-01-12</v>
      </c>
      <c r="T95" s="2">
        <v>43832</v>
      </c>
      <c r="U95" s="2" t="s">
        <v>275</v>
      </c>
      <c r="V95" s="35" t="str">
        <f t="shared" si="22"/>
        <v>2020</v>
      </c>
      <c r="W95" s="35" t="str">
        <f t="shared" si="23"/>
        <v>01</v>
      </c>
      <c r="X95" s="35" t="str">
        <f t="shared" si="24"/>
        <v>15</v>
      </c>
      <c r="Y95" s="35" t="str">
        <f t="shared" si="25"/>
        <v>2020-01-15</v>
      </c>
      <c r="Z95" s="7">
        <f t="shared" si="26"/>
        <v>1</v>
      </c>
      <c r="AA95" s="7">
        <f t="shared" si="27"/>
        <v>47.73026315789474</v>
      </c>
      <c r="AB95" s="7">
        <v>1</v>
      </c>
      <c r="AC95" s="7">
        <v>1</v>
      </c>
      <c r="AD95" s="6">
        <v>2.6</v>
      </c>
      <c r="AE95" s="9">
        <v>7.53</v>
      </c>
      <c r="AF95" s="6">
        <v>14.9</v>
      </c>
      <c r="AG95" s="7">
        <v>240</v>
      </c>
      <c r="AH95" s="1" t="s">
        <v>200</v>
      </c>
      <c r="AI95" s="1" t="s">
        <v>205</v>
      </c>
      <c r="AJ95" s="1" t="s">
        <v>208</v>
      </c>
    </row>
    <row r="96" spans="1:36">
      <c r="A96" s="1" t="s">
        <v>95</v>
      </c>
      <c r="B96" s="1" t="s">
        <v>141</v>
      </c>
      <c r="C96" s="1" t="s">
        <v>164</v>
      </c>
      <c r="D96" s="2">
        <v>16242</v>
      </c>
      <c r="E96" s="2">
        <v>42450</v>
      </c>
      <c r="F96" s="7">
        <f t="shared" si="15"/>
        <v>71</v>
      </c>
      <c r="G96" s="7">
        <f t="shared" si="16"/>
        <v>3</v>
      </c>
      <c r="H96" s="1" t="s">
        <v>181</v>
      </c>
      <c r="I96" s="1" t="s">
        <v>184</v>
      </c>
      <c r="J96" s="1">
        <f t="shared" si="17"/>
        <v>0</v>
      </c>
      <c r="K96" s="6">
        <v>62.3</v>
      </c>
      <c r="L96" s="6">
        <v>155.69999999999999</v>
      </c>
      <c r="M96" s="6">
        <v>25.7</v>
      </c>
      <c r="N96" s="7">
        <v>0</v>
      </c>
      <c r="O96" s="8">
        <v>20160323</v>
      </c>
      <c r="P96" s="7" t="str">
        <f t="shared" si="18"/>
        <v>2016</v>
      </c>
      <c r="Q96" s="7" t="str">
        <f t="shared" si="19"/>
        <v>03</v>
      </c>
      <c r="R96" s="7" t="str">
        <f t="shared" si="20"/>
        <v>23</v>
      </c>
      <c r="S96" s="35" t="str">
        <f t="shared" si="21"/>
        <v>2016-03-23</v>
      </c>
      <c r="T96" s="2">
        <v>42984</v>
      </c>
      <c r="U96" s="2" t="s">
        <v>276</v>
      </c>
      <c r="V96" s="35" t="str">
        <f t="shared" si="22"/>
        <v>2019</v>
      </c>
      <c r="W96" s="35" t="str">
        <f t="shared" si="23"/>
        <v>10</v>
      </c>
      <c r="X96" s="35" t="str">
        <f t="shared" si="24"/>
        <v>10</v>
      </c>
      <c r="Y96" s="35" t="str">
        <f t="shared" si="25"/>
        <v>2019-10-10</v>
      </c>
      <c r="Z96" s="7">
        <f t="shared" si="26"/>
        <v>1</v>
      </c>
      <c r="AA96" s="7">
        <f t="shared" si="27"/>
        <v>17.5</v>
      </c>
      <c r="AB96" s="7">
        <v>1</v>
      </c>
      <c r="AC96" s="7">
        <v>1</v>
      </c>
      <c r="AD96" s="6">
        <v>1.3</v>
      </c>
      <c r="AE96" s="9">
        <v>6.75</v>
      </c>
      <c r="AF96" s="6">
        <v>12.5</v>
      </c>
      <c r="AG96" s="7">
        <v>192</v>
      </c>
      <c r="AH96" s="1" t="s">
        <v>202</v>
      </c>
      <c r="AI96" s="1" t="s">
        <v>206</v>
      </c>
      <c r="AJ96" s="1" t="s">
        <v>208</v>
      </c>
    </row>
    <row r="97" spans="1:36">
      <c r="A97" s="1" t="s">
        <v>96</v>
      </c>
      <c r="B97" s="1" t="s">
        <v>157</v>
      </c>
      <c r="C97" s="1" t="s">
        <v>162</v>
      </c>
      <c r="D97" s="2">
        <v>23649</v>
      </c>
      <c r="E97" s="2">
        <v>42458</v>
      </c>
      <c r="F97" s="7">
        <f t="shared" si="15"/>
        <v>51</v>
      </c>
      <c r="G97" s="7">
        <f t="shared" si="16"/>
        <v>2</v>
      </c>
      <c r="H97" s="1" t="s">
        <v>181</v>
      </c>
      <c r="I97" s="1" t="s">
        <v>184</v>
      </c>
      <c r="J97" s="1">
        <f t="shared" si="17"/>
        <v>0</v>
      </c>
      <c r="K97" s="6">
        <v>58</v>
      </c>
      <c r="L97" s="6">
        <v>150</v>
      </c>
      <c r="M97" s="6">
        <v>25.8</v>
      </c>
      <c r="N97" s="7">
        <v>0</v>
      </c>
      <c r="O97" s="8">
        <v>20160412</v>
      </c>
      <c r="P97" s="7" t="str">
        <f t="shared" si="18"/>
        <v>2016</v>
      </c>
      <c r="Q97" s="7" t="str">
        <f t="shared" si="19"/>
        <v>04</v>
      </c>
      <c r="R97" s="7" t="str">
        <f t="shared" si="20"/>
        <v>12</v>
      </c>
      <c r="S97" s="35" t="str">
        <f t="shared" si="21"/>
        <v>2016-04-12</v>
      </c>
      <c r="T97" s="2"/>
      <c r="U97" s="2" t="s">
        <v>277</v>
      </c>
      <c r="V97" s="35" t="str">
        <f t="shared" si="22"/>
        <v>2019</v>
      </c>
      <c r="W97" s="35" t="str">
        <f t="shared" si="23"/>
        <v>10</v>
      </c>
      <c r="X97" s="35" t="str">
        <f t="shared" si="24"/>
        <v>14</v>
      </c>
      <c r="Y97" s="35" t="str">
        <f t="shared" si="25"/>
        <v>2019-10-14</v>
      </c>
      <c r="Z97" s="7">
        <f t="shared" si="26"/>
        <v>0</v>
      </c>
      <c r="AA97" s="7">
        <f t="shared" si="27"/>
        <v>42.10526315789474</v>
      </c>
      <c r="AB97" s="7">
        <v>1</v>
      </c>
      <c r="AC97" s="7">
        <v>1</v>
      </c>
      <c r="AD97" s="6">
        <v>1.5</v>
      </c>
      <c r="AE97" s="9">
        <v>5.7</v>
      </c>
      <c r="AF97" s="6">
        <v>13.3</v>
      </c>
      <c r="AG97" s="7">
        <v>277</v>
      </c>
      <c r="AH97" s="1" t="s">
        <v>203</v>
      </c>
      <c r="AI97" s="1" t="s">
        <v>205</v>
      </c>
      <c r="AJ97" s="1" t="s">
        <v>208</v>
      </c>
    </row>
    <row r="98" spans="1:36">
      <c r="A98" s="1" t="s">
        <v>97</v>
      </c>
      <c r="B98" s="1" t="s">
        <v>158</v>
      </c>
      <c r="C98" s="1" t="s">
        <v>168</v>
      </c>
      <c r="D98" s="2">
        <v>22700</v>
      </c>
      <c r="E98" s="2">
        <v>42465</v>
      </c>
      <c r="F98" s="7">
        <f t="shared" si="15"/>
        <v>54</v>
      </c>
      <c r="G98" s="7">
        <f t="shared" si="16"/>
        <v>2</v>
      </c>
      <c r="H98" s="1" t="s">
        <v>182</v>
      </c>
      <c r="I98" s="1" t="s">
        <v>184</v>
      </c>
      <c r="J98" s="1">
        <f t="shared" si="17"/>
        <v>0</v>
      </c>
      <c r="K98" s="6">
        <v>67.5</v>
      </c>
      <c r="L98" s="6">
        <v>171.3</v>
      </c>
      <c r="M98" s="6">
        <v>23</v>
      </c>
      <c r="N98" s="7">
        <v>0</v>
      </c>
      <c r="O98" s="8">
        <v>20160425</v>
      </c>
      <c r="P98" s="7" t="str">
        <f t="shared" si="18"/>
        <v>2016</v>
      </c>
      <c r="Q98" s="7" t="str">
        <f t="shared" si="19"/>
        <v>04</v>
      </c>
      <c r="R98" s="7" t="str">
        <f t="shared" si="20"/>
        <v>25</v>
      </c>
      <c r="S98" s="35" t="str">
        <f t="shared" si="21"/>
        <v>2016-04-25</v>
      </c>
      <c r="T98" s="2">
        <v>42670</v>
      </c>
      <c r="U98" s="2" t="s">
        <v>278</v>
      </c>
      <c r="V98" s="35" t="str">
        <f t="shared" si="22"/>
        <v>2019</v>
      </c>
      <c r="W98" s="35" t="str">
        <f t="shared" si="23"/>
        <v>05</v>
      </c>
      <c r="X98" s="35" t="str">
        <f t="shared" si="24"/>
        <v>14</v>
      </c>
      <c r="Y98" s="35" t="str">
        <f t="shared" si="25"/>
        <v>2019-05-14</v>
      </c>
      <c r="Z98" s="7">
        <f t="shared" si="26"/>
        <v>1</v>
      </c>
      <c r="AA98" s="7">
        <f t="shared" si="27"/>
        <v>6.0855263157894743</v>
      </c>
      <c r="AB98" s="7">
        <v>1</v>
      </c>
      <c r="AC98" s="7">
        <v>1</v>
      </c>
      <c r="AD98" s="6">
        <v>2.2000000000000002</v>
      </c>
      <c r="AE98" s="9">
        <v>4.91</v>
      </c>
      <c r="AF98" s="6">
        <v>14.8</v>
      </c>
      <c r="AG98" s="7">
        <v>188</v>
      </c>
      <c r="AH98" s="1" t="s">
        <v>200</v>
      </c>
      <c r="AI98" s="1" t="s">
        <v>205</v>
      </c>
      <c r="AJ98" s="1" t="s">
        <v>208</v>
      </c>
    </row>
    <row r="99" spans="1:36">
      <c r="A99" s="1" t="s">
        <v>98</v>
      </c>
      <c r="B99" s="1" t="s">
        <v>159</v>
      </c>
      <c r="C99" s="1" t="s">
        <v>171</v>
      </c>
      <c r="D99" s="2">
        <v>21494</v>
      </c>
      <c r="E99" s="2">
        <v>42557</v>
      </c>
      <c r="F99" s="7">
        <f t="shared" si="15"/>
        <v>57</v>
      </c>
      <c r="G99" s="7">
        <f t="shared" si="16"/>
        <v>2</v>
      </c>
      <c r="H99" s="1" t="s">
        <v>182</v>
      </c>
      <c r="I99" s="1" t="s">
        <v>184</v>
      </c>
      <c r="J99" s="1">
        <f t="shared" si="17"/>
        <v>0</v>
      </c>
      <c r="K99" s="6">
        <v>75.400000000000006</v>
      </c>
      <c r="L99" s="6">
        <v>163.80000000000001</v>
      </c>
      <c r="M99" s="6">
        <v>28.1</v>
      </c>
      <c r="N99" s="7">
        <v>0</v>
      </c>
      <c r="O99" s="8">
        <v>20160721</v>
      </c>
      <c r="P99" s="7" t="str">
        <f t="shared" si="18"/>
        <v>2016</v>
      </c>
      <c r="Q99" s="7" t="str">
        <f t="shared" si="19"/>
        <v>07</v>
      </c>
      <c r="R99" s="7" t="str">
        <f t="shared" si="20"/>
        <v>21</v>
      </c>
      <c r="S99" s="35" t="str">
        <f t="shared" si="21"/>
        <v>2016-07-21</v>
      </c>
      <c r="T99" s="2">
        <v>42936</v>
      </c>
      <c r="U99" s="2" t="s">
        <v>279</v>
      </c>
      <c r="V99" s="35" t="str">
        <f t="shared" si="22"/>
        <v>2019</v>
      </c>
      <c r="W99" s="35" t="str">
        <f t="shared" si="23"/>
        <v>08</v>
      </c>
      <c r="X99" s="35" t="str">
        <f t="shared" si="24"/>
        <v>07</v>
      </c>
      <c r="Y99" s="35" t="str">
        <f t="shared" si="25"/>
        <v>2019-08-07</v>
      </c>
      <c r="Z99" s="7">
        <f t="shared" si="26"/>
        <v>1</v>
      </c>
      <c r="AA99" s="7">
        <f t="shared" si="27"/>
        <v>11.973684210526317</v>
      </c>
      <c r="AB99" s="7">
        <v>1</v>
      </c>
      <c r="AC99" s="7">
        <v>1</v>
      </c>
      <c r="AD99" s="6">
        <v>2.2000000000000002</v>
      </c>
      <c r="AE99" s="9">
        <v>6.17</v>
      </c>
      <c r="AF99" s="6">
        <v>14.5</v>
      </c>
      <c r="AG99" s="7">
        <v>304</v>
      </c>
      <c r="AH99" s="1" t="s">
        <v>200</v>
      </c>
      <c r="AI99" s="1" t="s">
        <v>205</v>
      </c>
      <c r="AJ99" s="1" t="s">
        <v>208</v>
      </c>
    </row>
    <row r="100" spans="1:36">
      <c r="A100" s="1" t="s">
        <v>99</v>
      </c>
      <c r="B100" s="1" t="s">
        <v>160</v>
      </c>
      <c r="C100" s="1" t="s">
        <v>164</v>
      </c>
      <c r="D100" s="2">
        <v>17655</v>
      </c>
      <c r="E100" s="2">
        <v>42580</v>
      </c>
      <c r="F100" s="7">
        <f t="shared" si="15"/>
        <v>68</v>
      </c>
      <c r="G100" s="7">
        <f t="shared" si="16"/>
        <v>3</v>
      </c>
      <c r="H100" s="1" t="s">
        <v>182</v>
      </c>
      <c r="I100" s="1" t="s">
        <v>185</v>
      </c>
      <c r="J100" s="1">
        <f t="shared" si="17"/>
        <v>1</v>
      </c>
      <c r="K100" s="6">
        <v>74</v>
      </c>
      <c r="L100" s="6">
        <v>167.3</v>
      </c>
      <c r="M100" s="6">
        <v>26.4</v>
      </c>
      <c r="N100" s="7">
        <v>0</v>
      </c>
      <c r="O100" s="8">
        <v>20160817</v>
      </c>
      <c r="P100" s="7" t="str">
        <f t="shared" si="18"/>
        <v>2016</v>
      </c>
      <c r="Q100" s="7" t="str">
        <f t="shared" si="19"/>
        <v>08</v>
      </c>
      <c r="R100" s="7" t="str">
        <f t="shared" si="20"/>
        <v>17</v>
      </c>
      <c r="S100" s="35" t="str">
        <f t="shared" si="21"/>
        <v>2016-08-17</v>
      </c>
      <c r="T100" s="2"/>
      <c r="U100" s="2" t="s">
        <v>260</v>
      </c>
      <c r="V100" s="35" t="str">
        <f t="shared" si="22"/>
        <v>2019</v>
      </c>
      <c r="W100" s="35" t="str">
        <f t="shared" si="23"/>
        <v>04</v>
      </c>
      <c r="X100" s="35" t="str">
        <f t="shared" si="24"/>
        <v>03</v>
      </c>
      <c r="Y100" s="35" t="str">
        <f t="shared" si="25"/>
        <v>2019-04-03</v>
      </c>
      <c r="Z100" s="7">
        <f t="shared" si="26"/>
        <v>0</v>
      </c>
      <c r="AA100" s="7">
        <f t="shared" si="27"/>
        <v>31.546052631578949</v>
      </c>
      <c r="AB100" s="7">
        <v>1</v>
      </c>
      <c r="AC100" s="7">
        <v>1</v>
      </c>
      <c r="AD100" s="6">
        <v>2.5</v>
      </c>
      <c r="AE100" s="9">
        <v>7.64</v>
      </c>
      <c r="AF100" s="6">
        <v>15.2</v>
      </c>
      <c r="AG100" s="7">
        <v>324</v>
      </c>
      <c r="AH100" s="1" t="s">
        <v>200</v>
      </c>
      <c r="AI100" s="1" t="s">
        <v>205</v>
      </c>
      <c r="AJ100" s="1" t="s">
        <v>208</v>
      </c>
    </row>
    <row r="101" spans="1:36">
      <c r="A101" s="1" t="s">
        <v>100</v>
      </c>
      <c r="B101" s="1" t="s">
        <v>107</v>
      </c>
      <c r="C101" s="1" t="s">
        <v>164</v>
      </c>
      <c r="D101" s="2">
        <v>14182</v>
      </c>
      <c r="E101" s="2">
        <v>42656</v>
      </c>
      <c r="F101" s="7">
        <f t="shared" si="15"/>
        <v>77</v>
      </c>
      <c r="G101" s="7">
        <f t="shared" si="16"/>
        <v>3</v>
      </c>
      <c r="H101" s="1" t="s">
        <v>182</v>
      </c>
      <c r="I101" s="1" t="s">
        <v>184</v>
      </c>
      <c r="J101" s="1">
        <f t="shared" si="17"/>
        <v>0</v>
      </c>
      <c r="K101" s="6">
        <v>68.8</v>
      </c>
      <c r="L101" s="6">
        <v>161.30000000000001</v>
      </c>
      <c r="M101" s="6">
        <v>26.4</v>
      </c>
      <c r="N101" s="7">
        <v>0</v>
      </c>
      <c r="O101" s="8">
        <v>20161028</v>
      </c>
      <c r="P101" s="7" t="str">
        <f t="shared" si="18"/>
        <v>2016</v>
      </c>
      <c r="Q101" s="7" t="str">
        <f t="shared" si="19"/>
        <v>10</v>
      </c>
      <c r="R101" s="7" t="str">
        <f t="shared" si="20"/>
        <v>28</v>
      </c>
      <c r="S101" s="35" t="str">
        <f t="shared" si="21"/>
        <v>2016-10-28</v>
      </c>
      <c r="T101" s="2">
        <v>43042</v>
      </c>
      <c r="U101" s="2" t="s">
        <v>280</v>
      </c>
      <c r="V101" s="35" t="str">
        <f t="shared" si="22"/>
        <v>2019</v>
      </c>
      <c r="W101" s="35" t="str">
        <f t="shared" si="23"/>
        <v>05</v>
      </c>
      <c r="X101" s="35" t="str">
        <f t="shared" si="24"/>
        <v>23</v>
      </c>
      <c r="Y101" s="35" t="str">
        <f t="shared" si="25"/>
        <v>2019-05-23</v>
      </c>
      <c r="Z101" s="7">
        <f t="shared" si="26"/>
        <v>1</v>
      </c>
      <c r="AA101" s="7">
        <f t="shared" si="27"/>
        <v>12.203947368421053</v>
      </c>
      <c r="AB101" s="7">
        <v>1</v>
      </c>
      <c r="AC101" s="7">
        <v>1</v>
      </c>
      <c r="AD101" s="6">
        <v>2.4</v>
      </c>
      <c r="AE101" s="9">
        <v>6.55</v>
      </c>
      <c r="AF101" s="6">
        <v>13.7</v>
      </c>
      <c r="AG101" s="7">
        <v>216</v>
      </c>
      <c r="AH101" s="1" t="s">
        <v>200</v>
      </c>
      <c r="AI101" s="1" t="s">
        <v>205</v>
      </c>
      <c r="AJ101" s="1" t="s">
        <v>208</v>
      </c>
    </row>
    <row r="102" spans="1:36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 s="36"/>
      <c r="AA102" s="36"/>
      <c r="AB102"/>
      <c r="AC102"/>
      <c r="AD102"/>
      <c r="AE102"/>
      <c r="AF102"/>
      <c r="AG102"/>
      <c r="AH102"/>
      <c r="AI102"/>
      <c r="AJ102"/>
    </row>
    <row r="103" spans="1:36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 s="36"/>
      <c r="AA103" s="36"/>
      <c r="AB103"/>
      <c r="AC103"/>
      <c r="AD103"/>
      <c r="AE103"/>
      <c r="AF103"/>
      <c r="AG103"/>
      <c r="AH103"/>
      <c r="AI103"/>
      <c r="AJ103"/>
    </row>
    <row r="104" spans="1:36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 s="36"/>
      <c r="AA104" s="36"/>
      <c r="AB104"/>
      <c r="AC104"/>
      <c r="AD104"/>
      <c r="AE104"/>
      <c r="AF104"/>
      <c r="AG104"/>
      <c r="AH104"/>
      <c r="AI104"/>
      <c r="AJ104"/>
    </row>
    <row r="105" spans="1:36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 s="36"/>
      <c r="AA105" s="36"/>
      <c r="AB105"/>
      <c r="AC105"/>
      <c r="AD105"/>
      <c r="AE105"/>
      <c r="AF105"/>
      <c r="AG105"/>
      <c r="AH105"/>
      <c r="AI105"/>
      <c r="AJ105"/>
    </row>
    <row r="106" spans="1:36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 s="36"/>
      <c r="AA106" s="36"/>
      <c r="AB106"/>
      <c r="AC106"/>
      <c r="AD106"/>
      <c r="AE106"/>
      <c r="AF106"/>
      <c r="AG106"/>
      <c r="AH106"/>
      <c r="AI106"/>
      <c r="AJ106"/>
    </row>
    <row r="107" spans="1:36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 s="36"/>
      <c r="AA107" s="36"/>
      <c r="AB107"/>
      <c r="AC107"/>
      <c r="AD107"/>
      <c r="AE107"/>
      <c r="AF107"/>
      <c r="AG107"/>
      <c r="AH107"/>
      <c r="AI107"/>
      <c r="AJ107"/>
    </row>
    <row r="108" spans="1:36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 s="36"/>
      <c r="AA108" s="36"/>
      <c r="AB108"/>
      <c r="AC108"/>
      <c r="AD108"/>
      <c r="AE108"/>
      <c r="AF108"/>
      <c r="AG108"/>
      <c r="AH108"/>
      <c r="AI108"/>
      <c r="AJ108"/>
    </row>
    <row r="109" spans="1:36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 s="36"/>
      <c r="AA109" s="36"/>
      <c r="AB109"/>
      <c r="AC109"/>
      <c r="AD109"/>
      <c r="AE109"/>
      <c r="AF109"/>
      <c r="AG109"/>
      <c r="AH109"/>
      <c r="AI109"/>
      <c r="AJ109"/>
    </row>
    <row r="110" spans="1:36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 s="36"/>
      <c r="AA110" s="36"/>
      <c r="AB110"/>
      <c r="AC110"/>
      <c r="AD110"/>
      <c r="AE110"/>
      <c r="AF110"/>
      <c r="AG110"/>
      <c r="AH110"/>
      <c r="AI110"/>
      <c r="AJ110"/>
    </row>
    <row r="111" spans="1:36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 s="36"/>
      <c r="AA111" s="36"/>
      <c r="AB111"/>
      <c r="AC111"/>
      <c r="AD111"/>
      <c r="AE111"/>
      <c r="AF111"/>
      <c r="AG111"/>
      <c r="AH111"/>
      <c r="AI111"/>
      <c r="AJ111"/>
    </row>
    <row r="112" spans="1:36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 s="36"/>
      <c r="AA112" s="36"/>
      <c r="AB112"/>
      <c r="AC112"/>
      <c r="AD112"/>
      <c r="AE112"/>
      <c r="AF112"/>
      <c r="AG112"/>
      <c r="AH112"/>
      <c r="AI112"/>
      <c r="AJ112"/>
    </row>
    <row r="113" spans="1:36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 s="36"/>
      <c r="AA113" s="36"/>
      <c r="AB113"/>
      <c r="AC113"/>
      <c r="AD113"/>
      <c r="AE113"/>
      <c r="AF113"/>
      <c r="AG113"/>
      <c r="AH113"/>
      <c r="AI113"/>
      <c r="AJ113"/>
    </row>
    <row r="114" spans="1:36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 s="36"/>
      <c r="AA114" s="36"/>
      <c r="AB114"/>
      <c r="AC114"/>
      <c r="AD114"/>
      <c r="AE114"/>
      <c r="AF114"/>
      <c r="AG114"/>
      <c r="AH114"/>
      <c r="AI114"/>
      <c r="AJ114"/>
    </row>
    <row r="115" spans="1:36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 s="36"/>
      <c r="AA115" s="36"/>
      <c r="AB115"/>
      <c r="AC115"/>
      <c r="AD115"/>
      <c r="AE115"/>
      <c r="AF115"/>
      <c r="AG115"/>
      <c r="AH115"/>
      <c r="AI115"/>
      <c r="AJ115"/>
    </row>
    <row r="116" spans="1:36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 s="36"/>
      <c r="AA116" s="36"/>
      <c r="AB116"/>
      <c r="AC116"/>
      <c r="AD116"/>
      <c r="AE116"/>
      <c r="AF116"/>
      <c r="AG116"/>
      <c r="AH116"/>
      <c r="AI116"/>
      <c r="AJ116"/>
    </row>
    <row r="117" spans="1:36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 s="36"/>
      <c r="AA117" s="36"/>
      <c r="AB117"/>
      <c r="AC117"/>
      <c r="AD117"/>
      <c r="AE117"/>
      <c r="AF117"/>
      <c r="AG117"/>
      <c r="AH117"/>
      <c r="AI117"/>
      <c r="AJ117"/>
    </row>
  </sheetData>
  <autoFilter ref="A1:AP101" xr:uid="{00000000-0001-0000-0000-000000000000}"/>
  <sortState xmlns:xlrd2="http://schemas.microsoft.com/office/spreadsheetml/2017/richdata2" ref="A2:AJ101">
    <sortCondition ref="A2:A101"/>
  </sortState>
  <phoneticPr fontId="1" type="noConversion"/>
  <conditionalFormatting sqref="A1:A101 A118:A1048576">
    <cfRule type="duplicateValues" dxfId="1" priority="1"/>
  </conditionalFormatting>
  <dataValidations count="1">
    <dataValidation type="decimal" allowBlank="1" showInputMessage="1" showErrorMessage="1" errorTitle="몸무게 오류" error="30kg~150kg을 벗어나오니 확인 바랍니다." sqref="K1:K1048576" xr:uid="{11D91DCF-E956-4F42-94EB-D3DFF94BC6B2}">
      <formula1>30</formula1>
      <formula2>150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6D33DCE-7BC2-0049-A02D-04CB14CE8142}">
          <x14:formula1>
            <xm:f>유효성검사!$A$2:$A$4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workbookViewId="0">
      <selection activeCell="G18" sqref="G18"/>
    </sheetView>
  </sheetViews>
  <sheetFormatPr baseColWidth="10" defaultColWidth="8.83203125" defaultRowHeight="15"/>
  <cols>
    <col min="1" max="1" width="9.1640625" style="30"/>
  </cols>
  <sheetData>
    <row r="1" spans="1:1">
      <c r="A1" s="33" t="s">
        <v>281</v>
      </c>
    </row>
    <row r="2" spans="1:1">
      <c r="A2" s="34">
        <v>0</v>
      </c>
    </row>
    <row r="3" spans="1:1">
      <c r="A3" s="34">
        <v>1</v>
      </c>
    </row>
    <row r="4" spans="1:1">
      <c r="A4" s="34">
        <v>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1"/>
  <sheetViews>
    <sheetView tabSelected="1" zoomScale="143" workbookViewId="0">
      <selection activeCell="F12" sqref="F12"/>
    </sheetView>
  </sheetViews>
  <sheetFormatPr baseColWidth="10" defaultColWidth="9.1640625" defaultRowHeight="15"/>
  <cols>
    <col min="1" max="1" width="14.5" style="25" bestFit="1" customWidth="1"/>
    <col min="2" max="2" width="5.5" style="25" bestFit="1" customWidth="1"/>
    <col min="3" max="6" width="9.1640625" style="25" customWidth="1"/>
    <col min="7" max="7" width="9.1640625" style="31" customWidth="1"/>
    <col min="8" max="9" width="9.1640625" style="32" customWidth="1"/>
    <col min="10" max="11" width="9.1640625" style="28"/>
    <col min="12" max="12" width="11.5" style="28" bestFit="1" customWidth="1"/>
    <col min="13" max="13" width="15.33203125" style="28" customWidth="1"/>
    <col min="14" max="14" width="17.5" style="28" customWidth="1"/>
    <col min="15" max="16384" width="9.1640625" style="28"/>
  </cols>
  <sheetData>
    <row r="1" spans="1:14">
      <c r="A1" s="24" t="s">
        <v>0</v>
      </c>
      <c r="B1" s="24" t="s">
        <v>294</v>
      </c>
      <c r="C1" s="24" t="s">
        <v>180</v>
      </c>
      <c r="D1" s="24" t="s">
        <v>283</v>
      </c>
      <c r="E1" s="24" t="s">
        <v>183</v>
      </c>
      <c r="F1" s="24" t="s">
        <v>284</v>
      </c>
      <c r="G1" s="26" t="s">
        <v>186</v>
      </c>
      <c r="H1" s="27" t="s">
        <v>187</v>
      </c>
      <c r="I1" s="27" t="s">
        <v>188</v>
      </c>
      <c r="L1" s="15" t="s">
        <v>282</v>
      </c>
      <c r="M1" s="15" t="s">
        <v>185</v>
      </c>
      <c r="N1" s="15" t="s">
        <v>184</v>
      </c>
    </row>
    <row r="2" spans="1:14">
      <c r="A2" s="25" t="s">
        <v>5</v>
      </c>
      <c r="B2" s="25">
        <v>62</v>
      </c>
      <c r="C2" s="25" t="s">
        <v>181</v>
      </c>
      <c r="D2" s="25">
        <v>2</v>
      </c>
      <c r="E2" s="25" t="s">
        <v>185</v>
      </c>
      <c r="F2" s="25">
        <v>1</v>
      </c>
      <c r="G2" s="29">
        <v>58.8</v>
      </c>
      <c r="H2" s="29">
        <v>149.19999999999999</v>
      </c>
      <c r="I2" s="29">
        <v>26.4</v>
      </c>
      <c r="J2" s="30"/>
      <c r="L2" s="16" t="s">
        <v>285</v>
      </c>
      <c r="M2" s="17"/>
      <c r="N2" s="17"/>
    </row>
    <row r="3" spans="1:14">
      <c r="A3" s="25" t="s">
        <v>6</v>
      </c>
      <c r="B3" s="25">
        <v>59</v>
      </c>
      <c r="C3" s="25" t="s">
        <v>181</v>
      </c>
      <c r="D3" s="25">
        <v>2</v>
      </c>
      <c r="E3" s="25" t="s">
        <v>185</v>
      </c>
      <c r="F3" s="25">
        <v>1</v>
      </c>
      <c r="G3" s="29">
        <v>67</v>
      </c>
      <c r="H3" s="29">
        <v>155</v>
      </c>
      <c r="I3" s="29">
        <v>27.9</v>
      </c>
      <c r="J3" s="30"/>
      <c r="L3" s="16" t="s">
        <v>286</v>
      </c>
      <c r="M3" s="18"/>
      <c r="N3" s="18"/>
    </row>
    <row r="4" spans="1:14">
      <c r="A4" s="25" t="s">
        <v>7</v>
      </c>
      <c r="B4" s="25">
        <v>46</v>
      </c>
      <c r="C4" s="25" t="s">
        <v>182</v>
      </c>
      <c r="D4" s="25">
        <v>1</v>
      </c>
      <c r="E4" s="25" t="s">
        <v>185</v>
      </c>
      <c r="F4" s="25">
        <v>1</v>
      </c>
      <c r="G4" s="29">
        <v>70.2</v>
      </c>
      <c r="H4" s="29">
        <v>168</v>
      </c>
      <c r="I4" s="29">
        <v>24.9</v>
      </c>
      <c r="J4" s="30"/>
      <c r="L4" s="16" t="s">
        <v>287</v>
      </c>
      <c r="M4" s="18"/>
      <c r="N4" s="18"/>
    </row>
    <row r="5" spans="1:14">
      <c r="A5" s="25" t="s">
        <v>10</v>
      </c>
      <c r="B5" s="25">
        <v>69</v>
      </c>
      <c r="C5" s="25" t="s">
        <v>182</v>
      </c>
      <c r="D5" s="25">
        <v>1</v>
      </c>
      <c r="E5" s="25" t="s">
        <v>185</v>
      </c>
      <c r="F5" s="25">
        <v>1</v>
      </c>
      <c r="G5" s="29">
        <v>70.400000000000006</v>
      </c>
      <c r="H5" s="29">
        <v>165.2</v>
      </c>
      <c r="I5" s="29">
        <v>25.8</v>
      </c>
      <c r="J5" s="30"/>
      <c r="L5" s="16" t="s">
        <v>288</v>
      </c>
      <c r="M5" s="18"/>
      <c r="N5" s="18"/>
    </row>
    <row r="6" spans="1:14">
      <c r="A6" s="25" t="s">
        <v>11</v>
      </c>
      <c r="B6" s="25">
        <v>61</v>
      </c>
      <c r="C6" s="25" t="s">
        <v>181</v>
      </c>
      <c r="D6" s="25">
        <v>2</v>
      </c>
      <c r="E6" s="25" t="s">
        <v>185</v>
      </c>
      <c r="F6" s="25">
        <v>1</v>
      </c>
      <c r="G6" s="29">
        <v>74.900000000000006</v>
      </c>
      <c r="H6" s="29">
        <v>158.4</v>
      </c>
      <c r="I6" s="29">
        <v>29.9</v>
      </c>
      <c r="J6" s="30"/>
      <c r="L6" s="16" t="s">
        <v>289</v>
      </c>
      <c r="M6" s="18"/>
      <c r="N6" s="18"/>
    </row>
    <row r="7" spans="1:14">
      <c r="A7" s="25" t="s">
        <v>13</v>
      </c>
      <c r="B7" s="25">
        <v>57</v>
      </c>
      <c r="C7" s="25" t="s">
        <v>181</v>
      </c>
      <c r="D7" s="25">
        <v>2</v>
      </c>
      <c r="E7" s="25" t="s">
        <v>185</v>
      </c>
      <c r="F7" s="25">
        <v>1</v>
      </c>
      <c r="G7" s="29">
        <v>61.7</v>
      </c>
      <c r="H7" s="29">
        <v>163</v>
      </c>
      <c r="I7" s="29">
        <v>23.2</v>
      </c>
      <c r="J7" s="30"/>
      <c r="L7" s="19" t="s">
        <v>290</v>
      </c>
      <c r="M7" s="18"/>
      <c r="N7" s="18"/>
    </row>
    <row r="8" spans="1:14">
      <c r="A8" s="25" t="s">
        <v>14</v>
      </c>
      <c r="B8" s="25">
        <v>59</v>
      </c>
      <c r="C8" s="25" t="s">
        <v>181</v>
      </c>
      <c r="D8" s="25">
        <v>2</v>
      </c>
      <c r="E8" s="25" t="s">
        <v>185</v>
      </c>
      <c r="F8" s="25">
        <v>1</v>
      </c>
      <c r="G8" s="29">
        <v>58.3</v>
      </c>
      <c r="H8" s="29">
        <v>158.1</v>
      </c>
      <c r="I8" s="29">
        <v>23.3</v>
      </c>
      <c r="J8" s="30"/>
      <c r="L8" s="20" t="s">
        <v>291</v>
      </c>
      <c r="M8" s="18"/>
      <c r="N8" s="18"/>
    </row>
    <row r="9" spans="1:14">
      <c r="A9" s="25" t="s">
        <v>19</v>
      </c>
      <c r="B9" s="25">
        <v>72</v>
      </c>
      <c r="C9" s="25" t="s">
        <v>181</v>
      </c>
      <c r="D9" s="25">
        <v>2</v>
      </c>
      <c r="E9" s="25" t="s">
        <v>185</v>
      </c>
      <c r="F9" s="25">
        <v>1</v>
      </c>
      <c r="G9" s="29">
        <v>52.5</v>
      </c>
      <c r="H9" s="29">
        <v>146.69999999999999</v>
      </c>
      <c r="I9" s="29">
        <v>24.4</v>
      </c>
      <c r="J9" s="30"/>
      <c r="L9" s="19" t="s">
        <v>292</v>
      </c>
      <c r="M9" s="18"/>
      <c r="N9" s="18"/>
    </row>
    <row r="10" spans="1:14">
      <c r="A10" s="25" t="s">
        <v>20</v>
      </c>
      <c r="B10" s="25">
        <v>52</v>
      </c>
      <c r="C10" s="25" t="s">
        <v>182</v>
      </c>
      <c r="D10" s="25">
        <v>1</v>
      </c>
      <c r="E10" s="25" t="s">
        <v>185</v>
      </c>
      <c r="F10" s="25">
        <v>1</v>
      </c>
      <c r="G10" s="29">
        <v>76.5</v>
      </c>
      <c r="H10" s="29">
        <v>172.1</v>
      </c>
      <c r="I10" s="29">
        <v>25.8</v>
      </c>
      <c r="J10" s="30"/>
    </row>
    <row r="11" spans="1:14">
      <c r="A11" s="25" t="s">
        <v>21</v>
      </c>
      <c r="B11" s="25">
        <v>43</v>
      </c>
      <c r="C11" s="25" t="s">
        <v>181</v>
      </c>
      <c r="D11" s="25">
        <v>2</v>
      </c>
      <c r="E11" s="25" t="s">
        <v>185</v>
      </c>
      <c r="F11" s="25">
        <v>1</v>
      </c>
      <c r="G11" s="29">
        <v>52.6</v>
      </c>
      <c r="H11" s="29">
        <v>162.80000000000001</v>
      </c>
      <c r="I11" s="29">
        <v>19.8</v>
      </c>
      <c r="J11" s="30"/>
    </row>
    <row r="12" spans="1:14">
      <c r="A12" s="25" t="s">
        <v>22</v>
      </c>
      <c r="B12" s="25">
        <v>52</v>
      </c>
      <c r="C12" s="25" t="s">
        <v>182</v>
      </c>
      <c r="D12" s="25">
        <v>1</v>
      </c>
      <c r="E12" s="25" t="s">
        <v>185</v>
      </c>
      <c r="F12" s="25">
        <v>1</v>
      </c>
      <c r="G12" s="29">
        <v>82.6</v>
      </c>
      <c r="H12" s="29">
        <v>183.6</v>
      </c>
      <c r="I12" s="29">
        <v>24.5</v>
      </c>
      <c r="J12" s="30"/>
    </row>
    <row r="13" spans="1:14">
      <c r="A13" s="25" t="s">
        <v>26</v>
      </c>
      <c r="B13" s="25">
        <v>66</v>
      </c>
      <c r="C13" s="25" t="s">
        <v>181</v>
      </c>
      <c r="D13" s="25">
        <v>2</v>
      </c>
      <c r="E13" s="25" t="s">
        <v>185</v>
      </c>
      <c r="F13" s="25">
        <v>1</v>
      </c>
      <c r="G13" s="29">
        <v>57</v>
      </c>
      <c r="H13" s="29">
        <v>158.19999999999999</v>
      </c>
      <c r="I13" s="29">
        <v>22.8</v>
      </c>
      <c r="J13" s="30"/>
    </row>
    <row r="14" spans="1:14">
      <c r="A14" s="25" t="s">
        <v>27</v>
      </c>
      <c r="B14" s="25">
        <v>63</v>
      </c>
      <c r="C14" s="25" t="s">
        <v>182</v>
      </c>
      <c r="D14" s="25">
        <v>1</v>
      </c>
      <c r="E14" s="25" t="s">
        <v>185</v>
      </c>
      <c r="F14" s="25">
        <v>1</v>
      </c>
      <c r="G14" s="29">
        <v>61.4</v>
      </c>
      <c r="H14" s="29">
        <v>166</v>
      </c>
      <c r="I14" s="29">
        <v>22.3</v>
      </c>
      <c r="J14" s="30"/>
    </row>
    <row r="15" spans="1:14">
      <c r="A15" s="25" t="s">
        <v>29</v>
      </c>
      <c r="B15" s="25">
        <v>50</v>
      </c>
      <c r="C15" s="25" t="s">
        <v>181</v>
      </c>
      <c r="D15" s="25">
        <v>2</v>
      </c>
      <c r="E15" s="25" t="s">
        <v>185</v>
      </c>
      <c r="F15" s="25">
        <v>1</v>
      </c>
      <c r="G15" s="29">
        <v>58.7</v>
      </c>
      <c r="H15" s="29">
        <v>158.80000000000001</v>
      </c>
      <c r="I15" s="29">
        <v>23.3</v>
      </c>
      <c r="J15" s="30"/>
    </row>
    <row r="16" spans="1:14">
      <c r="A16" s="25" t="s">
        <v>31</v>
      </c>
      <c r="B16" s="25">
        <v>63</v>
      </c>
      <c r="C16" s="25" t="s">
        <v>182</v>
      </c>
      <c r="D16" s="25">
        <v>1</v>
      </c>
      <c r="E16" s="25" t="s">
        <v>185</v>
      </c>
      <c r="F16" s="25">
        <v>1</v>
      </c>
      <c r="G16" s="29">
        <v>64.5</v>
      </c>
      <c r="H16" s="29">
        <v>159.69999999999999</v>
      </c>
      <c r="I16" s="29">
        <v>25.3</v>
      </c>
      <c r="J16" s="30"/>
    </row>
    <row r="17" spans="1:10">
      <c r="A17" s="25" t="s">
        <v>32</v>
      </c>
      <c r="B17" s="25">
        <v>47</v>
      </c>
      <c r="C17" s="25" t="s">
        <v>182</v>
      </c>
      <c r="D17" s="25">
        <v>1</v>
      </c>
      <c r="E17" s="25" t="s">
        <v>185</v>
      </c>
      <c r="F17" s="25">
        <v>1</v>
      </c>
      <c r="G17" s="29">
        <v>90.8</v>
      </c>
      <c r="H17" s="29">
        <v>176.6</v>
      </c>
      <c r="I17" s="29">
        <v>29.1</v>
      </c>
      <c r="J17" s="30"/>
    </row>
    <row r="18" spans="1:10">
      <c r="A18" s="25" t="s">
        <v>33</v>
      </c>
      <c r="B18" s="25">
        <v>41</v>
      </c>
      <c r="C18" s="25" t="s">
        <v>181</v>
      </c>
      <c r="D18" s="25">
        <v>2</v>
      </c>
      <c r="E18" s="25" t="s">
        <v>185</v>
      </c>
      <c r="F18" s="25">
        <v>1</v>
      </c>
      <c r="G18" s="29">
        <v>67.5</v>
      </c>
      <c r="H18" s="29">
        <v>162.4</v>
      </c>
      <c r="I18" s="29">
        <v>25.6</v>
      </c>
      <c r="J18" s="30"/>
    </row>
    <row r="19" spans="1:10">
      <c r="A19" s="25" t="s">
        <v>34</v>
      </c>
      <c r="B19" s="25">
        <v>54</v>
      </c>
      <c r="C19" s="25" t="s">
        <v>182</v>
      </c>
      <c r="D19" s="25">
        <v>1</v>
      </c>
      <c r="E19" s="25" t="s">
        <v>185</v>
      </c>
      <c r="F19" s="25">
        <v>1</v>
      </c>
      <c r="G19" s="29">
        <v>82.4</v>
      </c>
      <c r="H19" s="29">
        <v>167.7</v>
      </c>
      <c r="I19" s="29">
        <v>29.3</v>
      </c>
      <c r="J19" s="30"/>
    </row>
    <row r="20" spans="1:10">
      <c r="A20" s="25" t="s">
        <v>36</v>
      </c>
      <c r="B20" s="25">
        <v>55</v>
      </c>
      <c r="C20" s="25" t="s">
        <v>181</v>
      </c>
      <c r="D20" s="25">
        <v>2</v>
      </c>
      <c r="E20" s="25" t="s">
        <v>185</v>
      </c>
      <c r="F20" s="25">
        <v>1</v>
      </c>
      <c r="G20" s="29">
        <v>53</v>
      </c>
      <c r="H20" s="29">
        <v>161.6</v>
      </c>
      <c r="I20" s="29">
        <v>20.3</v>
      </c>
      <c r="J20" s="30"/>
    </row>
    <row r="21" spans="1:10">
      <c r="A21" s="25" t="s">
        <v>37</v>
      </c>
      <c r="B21" s="25">
        <v>65</v>
      </c>
      <c r="C21" s="25" t="s">
        <v>182</v>
      </c>
      <c r="D21" s="25">
        <v>1</v>
      </c>
      <c r="E21" s="25" t="s">
        <v>185</v>
      </c>
      <c r="F21" s="25">
        <v>1</v>
      </c>
      <c r="G21" s="29">
        <v>74</v>
      </c>
      <c r="H21" s="29">
        <v>173</v>
      </c>
      <c r="I21" s="29">
        <v>24.7</v>
      </c>
      <c r="J21" s="30"/>
    </row>
    <row r="22" spans="1:10">
      <c r="A22" s="25" t="s">
        <v>41</v>
      </c>
      <c r="B22" s="25">
        <v>54</v>
      </c>
      <c r="C22" s="25" t="s">
        <v>182</v>
      </c>
      <c r="D22" s="25">
        <v>1</v>
      </c>
      <c r="E22" s="25" t="s">
        <v>185</v>
      </c>
      <c r="F22" s="25">
        <v>1</v>
      </c>
      <c r="G22" s="29">
        <v>65.2</v>
      </c>
      <c r="H22" s="29">
        <v>163.9</v>
      </c>
      <c r="I22" s="29">
        <v>24.3</v>
      </c>
      <c r="J22" s="30"/>
    </row>
    <row r="23" spans="1:10">
      <c r="A23" s="25" t="s">
        <v>44</v>
      </c>
      <c r="B23" s="25">
        <v>59</v>
      </c>
      <c r="C23" s="25" t="s">
        <v>182</v>
      </c>
      <c r="D23" s="25">
        <v>1</v>
      </c>
      <c r="E23" s="25" t="s">
        <v>185</v>
      </c>
      <c r="F23" s="25">
        <v>1</v>
      </c>
      <c r="G23" s="29">
        <v>84.1</v>
      </c>
      <c r="H23" s="29">
        <v>172.8</v>
      </c>
      <c r="I23" s="29">
        <v>28.2</v>
      </c>
      <c r="J23" s="30"/>
    </row>
    <row r="24" spans="1:10">
      <c r="A24" s="25" t="s">
        <v>46</v>
      </c>
      <c r="B24" s="25">
        <v>51</v>
      </c>
      <c r="C24" s="25" t="s">
        <v>182</v>
      </c>
      <c r="D24" s="25">
        <v>1</v>
      </c>
      <c r="E24" s="25" t="s">
        <v>185</v>
      </c>
      <c r="F24" s="25">
        <v>1</v>
      </c>
      <c r="G24" s="29">
        <v>70.3</v>
      </c>
      <c r="H24" s="29">
        <v>165.8</v>
      </c>
      <c r="I24" s="29">
        <v>25.6</v>
      </c>
      <c r="J24" s="30"/>
    </row>
    <row r="25" spans="1:10">
      <c r="A25" s="25" t="s">
        <v>47</v>
      </c>
      <c r="B25" s="25">
        <v>61</v>
      </c>
      <c r="C25" s="25" t="s">
        <v>181</v>
      </c>
      <c r="D25" s="25">
        <v>2</v>
      </c>
      <c r="E25" s="25" t="s">
        <v>185</v>
      </c>
      <c r="F25" s="25">
        <v>1</v>
      </c>
      <c r="G25" s="29">
        <v>63.9</v>
      </c>
      <c r="H25" s="29">
        <v>158.6</v>
      </c>
      <c r="I25" s="29">
        <v>25.4</v>
      </c>
      <c r="J25" s="30"/>
    </row>
    <row r="26" spans="1:10">
      <c r="A26" s="25" t="s">
        <v>48</v>
      </c>
      <c r="B26" s="25">
        <v>77</v>
      </c>
      <c r="C26" s="25" t="s">
        <v>181</v>
      </c>
      <c r="D26" s="25">
        <v>2</v>
      </c>
      <c r="E26" s="25" t="s">
        <v>185</v>
      </c>
      <c r="F26" s="25">
        <v>1</v>
      </c>
      <c r="G26" s="29">
        <v>48</v>
      </c>
      <c r="H26" s="29">
        <v>150.69999999999999</v>
      </c>
      <c r="I26" s="29">
        <v>21.1</v>
      </c>
      <c r="J26" s="30"/>
    </row>
    <row r="27" spans="1:10">
      <c r="A27" s="25" t="s">
        <v>52</v>
      </c>
      <c r="B27" s="25">
        <v>53</v>
      </c>
      <c r="C27" s="25" t="s">
        <v>181</v>
      </c>
      <c r="D27" s="25">
        <v>2</v>
      </c>
      <c r="E27" s="25" t="s">
        <v>185</v>
      </c>
      <c r="F27" s="25">
        <v>1</v>
      </c>
      <c r="G27" s="29">
        <v>53.1</v>
      </c>
      <c r="H27" s="29">
        <v>158.19999999999999</v>
      </c>
      <c r="I27" s="29">
        <v>21.2</v>
      </c>
      <c r="J27" s="30"/>
    </row>
    <row r="28" spans="1:10">
      <c r="A28" s="25" t="s">
        <v>55</v>
      </c>
      <c r="B28" s="25">
        <v>26</v>
      </c>
      <c r="C28" s="25" t="s">
        <v>181</v>
      </c>
      <c r="D28" s="25">
        <v>2</v>
      </c>
      <c r="E28" s="25" t="s">
        <v>185</v>
      </c>
      <c r="F28" s="25">
        <v>1</v>
      </c>
      <c r="G28" s="29">
        <v>55</v>
      </c>
      <c r="H28" s="29">
        <v>153</v>
      </c>
      <c r="I28" s="29">
        <v>23.5</v>
      </c>
      <c r="J28" s="30"/>
    </row>
    <row r="29" spans="1:10">
      <c r="A29" s="25" t="s">
        <v>57</v>
      </c>
      <c r="B29" s="25">
        <v>66</v>
      </c>
      <c r="C29" s="25" t="s">
        <v>181</v>
      </c>
      <c r="D29" s="25">
        <v>2</v>
      </c>
      <c r="E29" s="25" t="s">
        <v>185</v>
      </c>
      <c r="F29" s="25">
        <v>1</v>
      </c>
      <c r="G29" s="29">
        <v>59.7</v>
      </c>
      <c r="H29" s="29">
        <v>156</v>
      </c>
      <c r="I29" s="29">
        <v>24.5</v>
      </c>
      <c r="J29" s="30"/>
    </row>
    <row r="30" spans="1:10">
      <c r="A30" s="25" t="s">
        <v>59</v>
      </c>
      <c r="B30" s="25">
        <v>48</v>
      </c>
      <c r="C30" s="25" t="s">
        <v>181</v>
      </c>
      <c r="D30" s="25">
        <v>2</v>
      </c>
      <c r="E30" s="25" t="s">
        <v>185</v>
      </c>
      <c r="F30" s="25">
        <v>1</v>
      </c>
      <c r="G30" s="29">
        <v>51.6</v>
      </c>
      <c r="H30" s="29">
        <v>160.5</v>
      </c>
      <c r="I30" s="29">
        <v>20</v>
      </c>
      <c r="J30" s="30"/>
    </row>
    <row r="31" spans="1:10">
      <c r="A31" s="25" t="s">
        <v>60</v>
      </c>
      <c r="B31" s="25">
        <v>73</v>
      </c>
      <c r="C31" s="25" t="s">
        <v>182</v>
      </c>
      <c r="D31" s="25">
        <v>1</v>
      </c>
      <c r="E31" s="25" t="s">
        <v>185</v>
      </c>
      <c r="F31" s="25">
        <v>1</v>
      </c>
      <c r="G31" s="29">
        <v>70.400000000000006</v>
      </c>
      <c r="H31" s="29">
        <v>160.69999999999999</v>
      </c>
      <c r="I31" s="29">
        <v>27.3</v>
      </c>
      <c r="J31" s="30"/>
    </row>
    <row r="32" spans="1:10">
      <c r="A32" s="25" t="s">
        <v>62</v>
      </c>
      <c r="B32" s="25">
        <v>44</v>
      </c>
      <c r="C32" s="25" t="s">
        <v>181</v>
      </c>
      <c r="D32" s="25">
        <v>2</v>
      </c>
      <c r="E32" s="25" t="s">
        <v>185</v>
      </c>
      <c r="F32" s="25">
        <v>1</v>
      </c>
      <c r="G32" s="29">
        <v>53</v>
      </c>
      <c r="H32" s="29">
        <v>167.6</v>
      </c>
      <c r="I32" s="29">
        <v>18.899999999999999</v>
      </c>
      <c r="J32" s="30"/>
    </row>
    <row r="33" spans="1:10">
      <c r="A33" s="25" t="s">
        <v>63</v>
      </c>
      <c r="B33" s="25">
        <v>62</v>
      </c>
      <c r="C33" s="25" t="s">
        <v>182</v>
      </c>
      <c r="D33" s="25">
        <v>1</v>
      </c>
      <c r="E33" s="25" t="s">
        <v>185</v>
      </c>
      <c r="F33" s="25">
        <v>1</v>
      </c>
      <c r="G33" s="29">
        <v>57.2</v>
      </c>
      <c r="H33" s="29">
        <v>168.6</v>
      </c>
      <c r="I33" s="29">
        <v>20.100000000000001</v>
      </c>
      <c r="J33" s="30"/>
    </row>
    <row r="34" spans="1:10">
      <c r="A34" s="25" t="s">
        <v>64</v>
      </c>
      <c r="B34" s="25">
        <v>61</v>
      </c>
      <c r="C34" s="25" t="s">
        <v>181</v>
      </c>
      <c r="D34" s="25">
        <v>2</v>
      </c>
      <c r="E34" s="25" t="s">
        <v>185</v>
      </c>
      <c r="F34" s="25">
        <v>1</v>
      </c>
      <c r="G34" s="29">
        <v>81.7</v>
      </c>
      <c r="H34" s="29">
        <v>152.69999999999999</v>
      </c>
      <c r="I34" s="29">
        <v>35</v>
      </c>
      <c r="J34" s="30"/>
    </row>
    <row r="35" spans="1:10">
      <c r="A35" s="25" t="s">
        <v>65</v>
      </c>
      <c r="B35" s="25">
        <v>58</v>
      </c>
      <c r="C35" s="25" t="s">
        <v>181</v>
      </c>
      <c r="D35" s="25">
        <v>2</v>
      </c>
      <c r="E35" s="25" t="s">
        <v>185</v>
      </c>
      <c r="F35" s="25">
        <v>1</v>
      </c>
      <c r="G35" s="29">
        <v>60</v>
      </c>
      <c r="H35" s="29">
        <v>155.69999999999999</v>
      </c>
      <c r="I35" s="29">
        <v>24.7</v>
      </c>
      <c r="J35" s="30"/>
    </row>
    <row r="36" spans="1:10">
      <c r="A36" s="25" t="s">
        <v>67</v>
      </c>
      <c r="B36" s="25">
        <v>64</v>
      </c>
      <c r="C36" s="25" t="s">
        <v>182</v>
      </c>
      <c r="D36" s="25">
        <v>1</v>
      </c>
      <c r="E36" s="25" t="s">
        <v>185</v>
      </c>
      <c r="F36" s="25">
        <v>1</v>
      </c>
      <c r="G36" s="29">
        <v>65.5</v>
      </c>
      <c r="H36" s="29">
        <v>167.5</v>
      </c>
      <c r="I36" s="29">
        <v>23.3</v>
      </c>
      <c r="J36" s="30"/>
    </row>
    <row r="37" spans="1:10">
      <c r="A37" s="25" t="s">
        <v>68</v>
      </c>
      <c r="B37" s="25">
        <v>53</v>
      </c>
      <c r="C37" s="25" t="s">
        <v>182</v>
      </c>
      <c r="D37" s="25">
        <v>1</v>
      </c>
      <c r="E37" s="25" t="s">
        <v>185</v>
      </c>
      <c r="F37" s="25">
        <v>1</v>
      </c>
      <c r="G37" s="29">
        <v>70</v>
      </c>
      <c r="H37" s="29">
        <v>179</v>
      </c>
      <c r="I37" s="29">
        <v>21.8</v>
      </c>
      <c r="J37" s="30"/>
    </row>
    <row r="38" spans="1:10">
      <c r="A38" s="25" t="s">
        <v>69</v>
      </c>
      <c r="B38" s="25">
        <v>46</v>
      </c>
      <c r="C38" s="25" t="s">
        <v>182</v>
      </c>
      <c r="D38" s="25">
        <v>1</v>
      </c>
      <c r="E38" s="25" t="s">
        <v>185</v>
      </c>
      <c r="F38" s="25">
        <v>1</v>
      </c>
      <c r="G38" s="29">
        <v>122.2</v>
      </c>
      <c r="H38" s="29">
        <v>175.9</v>
      </c>
      <c r="I38" s="29">
        <v>39.5</v>
      </c>
      <c r="J38" s="30"/>
    </row>
    <row r="39" spans="1:10">
      <c r="A39" s="25" t="s">
        <v>70</v>
      </c>
      <c r="B39" s="25">
        <v>42</v>
      </c>
      <c r="C39" s="25" t="s">
        <v>182</v>
      </c>
      <c r="D39" s="25">
        <v>1</v>
      </c>
      <c r="E39" s="25" t="s">
        <v>185</v>
      </c>
      <c r="F39" s="25">
        <v>1</v>
      </c>
      <c r="G39" s="29">
        <v>79.099999999999994</v>
      </c>
      <c r="H39" s="29">
        <v>184.5</v>
      </c>
      <c r="I39" s="29">
        <v>23.2</v>
      </c>
      <c r="J39" s="30"/>
    </row>
    <row r="40" spans="1:10">
      <c r="A40" s="25" t="s">
        <v>71</v>
      </c>
      <c r="B40" s="25">
        <v>62</v>
      </c>
      <c r="C40" s="25" t="s">
        <v>182</v>
      </c>
      <c r="D40" s="25">
        <v>1</v>
      </c>
      <c r="E40" s="25" t="s">
        <v>185</v>
      </c>
      <c r="F40" s="25">
        <v>1</v>
      </c>
      <c r="G40" s="29">
        <v>59</v>
      </c>
      <c r="H40" s="29">
        <v>173.4</v>
      </c>
      <c r="I40" s="29">
        <v>19.600000000000001</v>
      </c>
      <c r="J40" s="30"/>
    </row>
    <row r="41" spans="1:10">
      <c r="A41" s="25" t="s">
        <v>73</v>
      </c>
      <c r="B41" s="25">
        <v>49</v>
      </c>
      <c r="C41" s="25" t="s">
        <v>182</v>
      </c>
      <c r="D41" s="25">
        <v>1</v>
      </c>
      <c r="E41" s="25" t="s">
        <v>185</v>
      </c>
      <c r="F41" s="25">
        <v>1</v>
      </c>
      <c r="G41" s="29">
        <v>75</v>
      </c>
      <c r="H41" s="29">
        <v>173.2</v>
      </c>
      <c r="I41" s="29">
        <v>25</v>
      </c>
      <c r="J41" s="30"/>
    </row>
    <row r="42" spans="1:10">
      <c r="A42" s="25" t="s">
        <v>74</v>
      </c>
      <c r="B42" s="25">
        <v>70</v>
      </c>
      <c r="C42" s="25" t="s">
        <v>182</v>
      </c>
      <c r="D42" s="25">
        <v>1</v>
      </c>
      <c r="E42" s="25" t="s">
        <v>185</v>
      </c>
      <c r="F42" s="25">
        <v>1</v>
      </c>
      <c r="G42" s="29">
        <v>74.5</v>
      </c>
      <c r="H42" s="29">
        <v>164.7</v>
      </c>
      <c r="I42" s="29">
        <v>27.5</v>
      </c>
      <c r="J42" s="30"/>
    </row>
    <row r="43" spans="1:10">
      <c r="A43" s="25" t="s">
        <v>75</v>
      </c>
      <c r="B43" s="25">
        <v>69</v>
      </c>
      <c r="C43" s="25" t="s">
        <v>182</v>
      </c>
      <c r="D43" s="25">
        <v>1</v>
      </c>
      <c r="E43" s="25" t="s">
        <v>185</v>
      </c>
      <c r="F43" s="25">
        <v>1</v>
      </c>
      <c r="G43" s="29">
        <v>51.5</v>
      </c>
      <c r="H43" s="29">
        <v>157.30000000000001</v>
      </c>
      <c r="I43" s="29">
        <v>20.8</v>
      </c>
      <c r="J43" s="30"/>
    </row>
    <row r="44" spans="1:10">
      <c r="A44" s="25" t="s">
        <v>78</v>
      </c>
      <c r="B44" s="25">
        <v>76</v>
      </c>
      <c r="C44" s="25" t="s">
        <v>182</v>
      </c>
      <c r="D44" s="25">
        <v>1</v>
      </c>
      <c r="E44" s="25" t="s">
        <v>185</v>
      </c>
      <c r="F44" s="25">
        <v>1</v>
      </c>
      <c r="G44" s="29">
        <v>72.3</v>
      </c>
      <c r="H44" s="29">
        <v>175.2</v>
      </c>
      <c r="I44" s="29">
        <v>23.6</v>
      </c>
      <c r="J44" s="30"/>
    </row>
    <row r="45" spans="1:10">
      <c r="A45" s="25" t="s">
        <v>79</v>
      </c>
      <c r="B45" s="25">
        <v>63</v>
      </c>
      <c r="C45" s="25" t="s">
        <v>182</v>
      </c>
      <c r="D45" s="25">
        <v>1</v>
      </c>
      <c r="E45" s="25" t="s">
        <v>185</v>
      </c>
      <c r="F45" s="25">
        <v>1</v>
      </c>
      <c r="G45" s="29">
        <v>63</v>
      </c>
      <c r="H45" s="29">
        <v>162.9</v>
      </c>
      <c r="I45" s="29">
        <v>23.7</v>
      </c>
      <c r="J45" s="30"/>
    </row>
    <row r="46" spans="1:10">
      <c r="A46" s="25" t="s">
        <v>80</v>
      </c>
      <c r="B46" s="25">
        <v>53</v>
      </c>
      <c r="C46" s="25" t="s">
        <v>182</v>
      </c>
      <c r="D46" s="25">
        <v>1</v>
      </c>
      <c r="E46" s="25" t="s">
        <v>185</v>
      </c>
      <c r="F46" s="25">
        <v>1</v>
      </c>
      <c r="G46" s="29">
        <v>59.6</v>
      </c>
      <c r="H46" s="29">
        <v>173.7</v>
      </c>
      <c r="I46" s="29">
        <v>19.8</v>
      </c>
      <c r="J46" s="30"/>
    </row>
    <row r="47" spans="1:10">
      <c r="A47" s="25" t="s">
        <v>84</v>
      </c>
      <c r="B47" s="25">
        <v>46</v>
      </c>
      <c r="C47" s="25" t="s">
        <v>182</v>
      </c>
      <c r="D47" s="25">
        <v>1</v>
      </c>
      <c r="E47" s="25" t="s">
        <v>185</v>
      </c>
      <c r="F47" s="25">
        <v>1</v>
      </c>
      <c r="G47" s="29">
        <v>84</v>
      </c>
      <c r="H47" s="29">
        <v>170</v>
      </c>
      <c r="I47" s="29">
        <v>29.1</v>
      </c>
      <c r="J47" s="30"/>
    </row>
    <row r="48" spans="1:10">
      <c r="A48" s="25" t="s">
        <v>89</v>
      </c>
      <c r="B48" s="25">
        <v>55</v>
      </c>
      <c r="C48" s="25" t="s">
        <v>182</v>
      </c>
      <c r="D48" s="25">
        <v>1</v>
      </c>
      <c r="E48" s="25" t="s">
        <v>185</v>
      </c>
      <c r="F48" s="25">
        <v>1</v>
      </c>
      <c r="G48" s="29">
        <v>68.900000000000006</v>
      </c>
      <c r="H48" s="29">
        <v>169.2</v>
      </c>
      <c r="I48" s="29">
        <v>24.1</v>
      </c>
      <c r="J48" s="30"/>
    </row>
    <row r="49" spans="1:10">
      <c r="A49" s="25" t="s">
        <v>90</v>
      </c>
      <c r="B49" s="25">
        <v>40</v>
      </c>
      <c r="C49" s="25" t="s">
        <v>182</v>
      </c>
      <c r="D49" s="25">
        <v>1</v>
      </c>
      <c r="E49" s="25" t="s">
        <v>185</v>
      </c>
      <c r="F49" s="25">
        <v>1</v>
      </c>
      <c r="G49" s="29">
        <v>83.5</v>
      </c>
      <c r="H49" s="29">
        <v>177</v>
      </c>
      <c r="I49" s="29">
        <v>26.7</v>
      </c>
      <c r="J49" s="30"/>
    </row>
    <row r="50" spans="1:10">
      <c r="A50" s="25" t="s">
        <v>93</v>
      </c>
      <c r="B50" s="25">
        <v>40</v>
      </c>
      <c r="C50" s="25" t="s">
        <v>181</v>
      </c>
      <c r="D50" s="25">
        <v>2</v>
      </c>
      <c r="E50" s="25" t="s">
        <v>185</v>
      </c>
      <c r="F50" s="25">
        <v>1</v>
      </c>
      <c r="G50" s="29">
        <v>54.8</v>
      </c>
      <c r="H50" s="29">
        <v>160.19999999999999</v>
      </c>
      <c r="I50" s="29">
        <v>21.4</v>
      </c>
      <c r="J50" s="30"/>
    </row>
    <row r="51" spans="1:10">
      <c r="A51" s="25" t="s">
        <v>99</v>
      </c>
      <c r="B51" s="25">
        <v>68</v>
      </c>
      <c r="C51" s="25" t="s">
        <v>182</v>
      </c>
      <c r="D51" s="25">
        <v>1</v>
      </c>
      <c r="E51" s="25" t="s">
        <v>185</v>
      </c>
      <c r="F51" s="25">
        <v>1</v>
      </c>
      <c r="G51" s="29">
        <v>74</v>
      </c>
      <c r="H51" s="29">
        <v>167.3</v>
      </c>
      <c r="I51" s="29">
        <v>26.4</v>
      </c>
      <c r="J51" s="30"/>
    </row>
    <row r="52" spans="1:10">
      <c r="A52" s="25" t="s">
        <v>1</v>
      </c>
      <c r="B52" s="25">
        <v>48</v>
      </c>
      <c r="C52" s="25" t="s">
        <v>181</v>
      </c>
      <c r="D52" s="25">
        <v>2</v>
      </c>
      <c r="E52" s="25" t="s">
        <v>184</v>
      </c>
      <c r="F52" s="25">
        <v>2</v>
      </c>
      <c r="G52" s="29">
        <v>53.4</v>
      </c>
      <c r="H52" s="29">
        <v>157.9</v>
      </c>
      <c r="I52" s="29">
        <v>21.4</v>
      </c>
      <c r="J52" s="30"/>
    </row>
    <row r="53" spans="1:10">
      <c r="A53" s="25" t="s">
        <v>2</v>
      </c>
      <c r="B53" s="25">
        <v>69</v>
      </c>
      <c r="C53" s="25" t="s">
        <v>182</v>
      </c>
      <c r="D53" s="25">
        <v>1</v>
      </c>
      <c r="E53" s="25" t="s">
        <v>184</v>
      </c>
      <c r="F53" s="25">
        <v>2</v>
      </c>
      <c r="G53" s="29">
        <v>67.599999999999994</v>
      </c>
      <c r="H53" s="29">
        <v>165.5</v>
      </c>
      <c r="I53" s="29">
        <v>24.7</v>
      </c>
      <c r="J53" s="30"/>
    </row>
    <row r="54" spans="1:10">
      <c r="A54" s="25" t="s">
        <v>3</v>
      </c>
      <c r="B54" s="25">
        <v>51</v>
      </c>
      <c r="C54" s="25" t="s">
        <v>182</v>
      </c>
      <c r="D54" s="25">
        <v>1</v>
      </c>
      <c r="E54" s="25" t="s">
        <v>184</v>
      </c>
      <c r="F54" s="25">
        <v>2</v>
      </c>
      <c r="G54" s="29">
        <v>66.8</v>
      </c>
      <c r="H54" s="29">
        <v>173.8</v>
      </c>
      <c r="I54" s="29">
        <v>22.1</v>
      </c>
      <c r="J54" s="30"/>
    </row>
    <row r="55" spans="1:10">
      <c r="A55" s="25" t="s">
        <v>4</v>
      </c>
      <c r="B55" s="25">
        <v>56</v>
      </c>
      <c r="C55" s="25" t="s">
        <v>182</v>
      </c>
      <c r="D55" s="25">
        <v>1</v>
      </c>
      <c r="E55" s="25" t="s">
        <v>184</v>
      </c>
      <c r="F55" s="25">
        <v>2</v>
      </c>
      <c r="G55" s="29">
        <v>74</v>
      </c>
      <c r="H55" s="29">
        <v>176</v>
      </c>
      <c r="I55" s="29">
        <v>23.9</v>
      </c>
      <c r="J55" s="30"/>
    </row>
    <row r="56" spans="1:10">
      <c r="A56" s="25" t="s">
        <v>8</v>
      </c>
      <c r="B56" s="25">
        <v>57</v>
      </c>
      <c r="C56" s="25" t="s">
        <v>182</v>
      </c>
      <c r="D56" s="25">
        <v>1</v>
      </c>
      <c r="E56" s="25" t="s">
        <v>184</v>
      </c>
      <c r="F56" s="25">
        <v>2</v>
      </c>
      <c r="G56" s="29">
        <v>74.2</v>
      </c>
      <c r="H56" s="29">
        <v>178.4</v>
      </c>
      <c r="I56" s="29">
        <v>23.3</v>
      </c>
      <c r="J56" s="30"/>
    </row>
    <row r="57" spans="1:10">
      <c r="A57" s="25" t="s">
        <v>9</v>
      </c>
      <c r="B57" s="25">
        <v>62</v>
      </c>
      <c r="C57" s="25" t="s">
        <v>181</v>
      </c>
      <c r="D57" s="25">
        <v>2</v>
      </c>
      <c r="E57" s="25" t="s">
        <v>184</v>
      </c>
      <c r="F57" s="25">
        <v>2</v>
      </c>
      <c r="G57" s="29">
        <v>64.099999999999994</v>
      </c>
      <c r="H57" s="29">
        <v>157.69999999999999</v>
      </c>
      <c r="I57" s="29">
        <v>25.8</v>
      </c>
      <c r="J57" s="30"/>
    </row>
    <row r="58" spans="1:10">
      <c r="A58" s="25" t="s">
        <v>12</v>
      </c>
      <c r="B58" s="25">
        <v>43</v>
      </c>
      <c r="C58" s="25" t="s">
        <v>181</v>
      </c>
      <c r="D58" s="25">
        <v>2</v>
      </c>
      <c r="E58" s="25" t="s">
        <v>184</v>
      </c>
      <c r="F58" s="25">
        <v>2</v>
      </c>
      <c r="G58" s="29">
        <v>51.6</v>
      </c>
      <c r="H58" s="29">
        <v>151.5</v>
      </c>
      <c r="I58" s="29">
        <v>22.5</v>
      </c>
      <c r="J58" s="30"/>
    </row>
    <row r="59" spans="1:10">
      <c r="A59" s="25" t="s">
        <v>15</v>
      </c>
      <c r="B59" s="25">
        <v>61</v>
      </c>
      <c r="C59" s="25" t="s">
        <v>181</v>
      </c>
      <c r="D59" s="25">
        <v>2</v>
      </c>
      <c r="E59" s="25" t="s">
        <v>184</v>
      </c>
      <c r="F59" s="25">
        <v>2</v>
      </c>
      <c r="G59" s="29">
        <v>52.1</v>
      </c>
      <c r="H59" s="29">
        <v>157.30000000000001</v>
      </c>
      <c r="I59" s="29">
        <v>21.1</v>
      </c>
      <c r="J59" s="30"/>
    </row>
    <row r="60" spans="1:10">
      <c r="A60" s="25" t="s">
        <v>16</v>
      </c>
      <c r="B60" s="25">
        <v>55</v>
      </c>
      <c r="C60" s="25" t="s">
        <v>182</v>
      </c>
      <c r="D60" s="25">
        <v>1</v>
      </c>
      <c r="E60" s="25" t="s">
        <v>184</v>
      </c>
      <c r="F60" s="25">
        <v>2</v>
      </c>
      <c r="G60" s="29">
        <v>65</v>
      </c>
      <c r="H60" s="29">
        <v>162.6</v>
      </c>
      <c r="I60" s="29">
        <v>24.6</v>
      </c>
      <c r="J60" s="30"/>
    </row>
    <row r="61" spans="1:10">
      <c r="A61" s="25" t="s">
        <v>17</v>
      </c>
      <c r="B61" s="25">
        <v>70</v>
      </c>
      <c r="C61" s="25" t="s">
        <v>182</v>
      </c>
      <c r="D61" s="25">
        <v>1</v>
      </c>
      <c r="E61" s="25" t="s">
        <v>184</v>
      </c>
      <c r="F61" s="25">
        <v>2</v>
      </c>
      <c r="G61" s="29">
        <v>76.2</v>
      </c>
      <c r="H61" s="29">
        <v>174.2</v>
      </c>
      <c r="I61" s="29">
        <v>25.1</v>
      </c>
      <c r="J61" s="30"/>
    </row>
    <row r="62" spans="1:10">
      <c r="A62" s="25" t="s">
        <v>18</v>
      </c>
      <c r="B62" s="25">
        <v>51</v>
      </c>
      <c r="C62" s="25" t="s">
        <v>182</v>
      </c>
      <c r="D62" s="25">
        <v>1</v>
      </c>
      <c r="E62" s="25" t="s">
        <v>184</v>
      </c>
      <c r="F62" s="25">
        <v>2</v>
      </c>
      <c r="G62" s="29">
        <v>71.2</v>
      </c>
      <c r="H62" s="29">
        <v>172.2</v>
      </c>
      <c r="I62" s="29">
        <v>24</v>
      </c>
      <c r="J62" s="30"/>
    </row>
    <row r="63" spans="1:10">
      <c r="A63" s="25" t="s">
        <v>23</v>
      </c>
      <c r="B63" s="25">
        <v>53</v>
      </c>
      <c r="C63" s="25" t="s">
        <v>182</v>
      </c>
      <c r="D63" s="25">
        <v>1</v>
      </c>
      <c r="E63" s="25" t="s">
        <v>184</v>
      </c>
      <c r="F63" s="25">
        <v>2</v>
      </c>
      <c r="G63" s="29">
        <v>68.900000000000006</v>
      </c>
      <c r="H63" s="29">
        <v>166.3</v>
      </c>
      <c r="I63" s="29">
        <v>24.9</v>
      </c>
      <c r="J63" s="30"/>
    </row>
    <row r="64" spans="1:10">
      <c r="A64" s="25" t="s">
        <v>24</v>
      </c>
      <c r="B64" s="25">
        <v>52</v>
      </c>
      <c r="C64" s="25" t="s">
        <v>181</v>
      </c>
      <c r="D64" s="25">
        <v>2</v>
      </c>
      <c r="E64" s="25" t="s">
        <v>184</v>
      </c>
      <c r="F64" s="25">
        <v>2</v>
      </c>
      <c r="G64" s="29">
        <v>49</v>
      </c>
      <c r="H64" s="29">
        <v>154</v>
      </c>
      <c r="I64" s="29">
        <v>20.7</v>
      </c>
      <c r="J64" s="30"/>
    </row>
    <row r="65" spans="1:10">
      <c r="A65" s="25" t="s">
        <v>25</v>
      </c>
      <c r="B65" s="25">
        <v>42</v>
      </c>
      <c r="C65" s="25" t="s">
        <v>182</v>
      </c>
      <c r="D65" s="25">
        <v>1</v>
      </c>
      <c r="E65" s="25" t="s">
        <v>184</v>
      </c>
      <c r="F65" s="25">
        <v>2</v>
      </c>
      <c r="G65" s="29">
        <v>73</v>
      </c>
      <c r="H65" s="29">
        <v>170.7</v>
      </c>
      <c r="I65" s="29">
        <v>25.1</v>
      </c>
      <c r="J65" s="30"/>
    </row>
    <row r="66" spans="1:10">
      <c r="A66" s="25" t="s">
        <v>28</v>
      </c>
      <c r="B66" s="25">
        <v>65</v>
      </c>
      <c r="C66" s="25" t="s">
        <v>181</v>
      </c>
      <c r="D66" s="25">
        <v>2</v>
      </c>
      <c r="E66" s="25" t="s">
        <v>184</v>
      </c>
      <c r="F66" s="25">
        <v>2</v>
      </c>
      <c r="G66" s="29">
        <v>58.5</v>
      </c>
      <c r="H66" s="29">
        <v>154.4</v>
      </c>
      <c r="I66" s="29">
        <v>24.5</v>
      </c>
      <c r="J66" s="30"/>
    </row>
    <row r="67" spans="1:10">
      <c r="A67" s="25" t="s">
        <v>30</v>
      </c>
      <c r="B67" s="25">
        <v>44</v>
      </c>
      <c r="C67" s="25" t="s">
        <v>181</v>
      </c>
      <c r="D67" s="25">
        <v>2</v>
      </c>
      <c r="E67" s="25" t="s">
        <v>184</v>
      </c>
      <c r="F67" s="25">
        <v>2</v>
      </c>
      <c r="G67" s="29">
        <v>49.1</v>
      </c>
      <c r="H67" s="29">
        <v>157.69999999999999</v>
      </c>
      <c r="I67" s="29">
        <v>19.7</v>
      </c>
      <c r="J67" s="30"/>
    </row>
    <row r="68" spans="1:10">
      <c r="A68" s="25" t="s">
        <v>35</v>
      </c>
      <c r="B68" s="25">
        <v>50</v>
      </c>
      <c r="C68" s="25" t="s">
        <v>182</v>
      </c>
      <c r="D68" s="25">
        <v>1</v>
      </c>
      <c r="E68" s="25" t="s">
        <v>184</v>
      </c>
      <c r="F68" s="25">
        <v>2</v>
      </c>
      <c r="G68" s="29">
        <v>86</v>
      </c>
      <c r="H68" s="29">
        <v>171.2</v>
      </c>
      <c r="I68" s="29">
        <v>29.3</v>
      </c>
      <c r="J68" s="30"/>
    </row>
    <row r="69" spans="1:10">
      <c r="A69" s="25" t="s">
        <v>38</v>
      </c>
      <c r="B69" s="25">
        <v>52</v>
      </c>
      <c r="C69" s="25" t="s">
        <v>182</v>
      </c>
      <c r="D69" s="25">
        <v>1</v>
      </c>
      <c r="E69" s="25" t="s">
        <v>184</v>
      </c>
      <c r="F69" s="25">
        <v>2</v>
      </c>
      <c r="G69" s="29">
        <v>67.7</v>
      </c>
      <c r="H69" s="29">
        <v>167.6</v>
      </c>
      <c r="I69" s="29">
        <v>24.1</v>
      </c>
      <c r="J69" s="30"/>
    </row>
    <row r="70" spans="1:10">
      <c r="A70" s="25" t="s">
        <v>39</v>
      </c>
      <c r="B70" s="25">
        <v>74</v>
      </c>
      <c r="C70" s="25" t="s">
        <v>182</v>
      </c>
      <c r="D70" s="25">
        <v>1</v>
      </c>
      <c r="E70" s="25" t="s">
        <v>184</v>
      </c>
      <c r="F70" s="25">
        <v>2</v>
      </c>
      <c r="G70" s="29">
        <v>78.5</v>
      </c>
      <c r="H70" s="29">
        <v>172.2</v>
      </c>
      <c r="I70" s="29">
        <v>26.5</v>
      </c>
      <c r="J70" s="30"/>
    </row>
    <row r="71" spans="1:10">
      <c r="A71" s="25" t="s">
        <v>40</v>
      </c>
      <c r="B71" s="25">
        <v>44</v>
      </c>
      <c r="C71" s="25" t="s">
        <v>182</v>
      </c>
      <c r="D71" s="25">
        <v>1</v>
      </c>
      <c r="E71" s="25" t="s">
        <v>184</v>
      </c>
      <c r="F71" s="25">
        <v>2</v>
      </c>
      <c r="G71" s="29">
        <v>65.900000000000006</v>
      </c>
      <c r="H71" s="29">
        <v>171.3</v>
      </c>
      <c r="I71" s="29">
        <v>22.5</v>
      </c>
      <c r="J71" s="30"/>
    </row>
    <row r="72" spans="1:10">
      <c r="A72" s="25" t="s">
        <v>42</v>
      </c>
      <c r="B72" s="25">
        <v>60</v>
      </c>
      <c r="C72" s="25" t="s">
        <v>182</v>
      </c>
      <c r="D72" s="25">
        <v>1</v>
      </c>
      <c r="E72" s="25" t="s">
        <v>184</v>
      </c>
      <c r="F72" s="25">
        <v>2</v>
      </c>
      <c r="G72" s="29">
        <v>61.9</v>
      </c>
      <c r="H72" s="29">
        <v>171.7</v>
      </c>
      <c r="I72" s="29">
        <v>21</v>
      </c>
      <c r="J72" s="30"/>
    </row>
    <row r="73" spans="1:10">
      <c r="A73" s="25" t="s">
        <v>43</v>
      </c>
      <c r="B73" s="25">
        <v>78</v>
      </c>
      <c r="C73" s="25" t="s">
        <v>181</v>
      </c>
      <c r="D73" s="25">
        <v>2</v>
      </c>
      <c r="E73" s="25" t="s">
        <v>184</v>
      </c>
      <c r="F73" s="25">
        <v>2</v>
      </c>
      <c r="G73" s="29">
        <v>46</v>
      </c>
      <c r="H73" s="29">
        <v>148.30000000000001</v>
      </c>
      <c r="I73" s="29">
        <v>20.9</v>
      </c>
      <c r="J73" s="30"/>
    </row>
    <row r="74" spans="1:10">
      <c r="A74" s="25" t="s">
        <v>45</v>
      </c>
      <c r="B74" s="25">
        <v>49</v>
      </c>
      <c r="C74" s="25" t="s">
        <v>182</v>
      </c>
      <c r="D74" s="25">
        <v>1</v>
      </c>
      <c r="E74" s="25" t="s">
        <v>184</v>
      </c>
      <c r="F74" s="25">
        <v>2</v>
      </c>
      <c r="G74" s="29">
        <v>76</v>
      </c>
      <c r="H74" s="29">
        <v>169.5</v>
      </c>
      <c r="I74" s="29">
        <v>26.5</v>
      </c>
      <c r="J74" s="30"/>
    </row>
    <row r="75" spans="1:10">
      <c r="A75" s="25" t="s">
        <v>49</v>
      </c>
      <c r="B75" s="25">
        <v>49</v>
      </c>
      <c r="C75" s="25" t="s">
        <v>182</v>
      </c>
      <c r="D75" s="25">
        <v>1</v>
      </c>
      <c r="E75" s="25" t="s">
        <v>184</v>
      </c>
      <c r="F75" s="25">
        <v>2</v>
      </c>
      <c r="G75" s="29">
        <v>77.099999999999994</v>
      </c>
      <c r="H75" s="29">
        <v>176.3</v>
      </c>
      <c r="I75" s="29">
        <v>24.8</v>
      </c>
      <c r="J75" s="30"/>
    </row>
    <row r="76" spans="1:10">
      <c r="A76" s="25" t="s">
        <v>50</v>
      </c>
      <c r="B76" s="25">
        <v>49</v>
      </c>
      <c r="C76" s="25" t="s">
        <v>182</v>
      </c>
      <c r="D76" s="25">
        <v>1</v>
      </c>
      <c r="E76" s="25" t="s">
        <v>184</v>
      </c>
      <c r="F76" s="25">
        <v>2</v>
      </c>
      <c r="G76" s="29">
        <v>52.2</v>
      </c>
      <c r="H76" s="29">
        <v>163.5</v>
      </c>
      <c r="I76" s="29">
        <v>19.5</v>
      </c>
      <c r="J76" s="30"/>
    </row>
    <row r="77" spans="1:10">
      <c r="A77" s="25" t="s">
        <v>51</v>
      </c>
      <c r="B77" s="25">
        <v>58</v>
      </c>
      <c r="C77" s="25" t="s">
        <v>181</v>
      </c>
      <c r="D77" s="25">
        <v>2</v>
      </c>
      <c r="E77" s="25" t="s">
        <v>184</v>
      </c>
      <c r="F77" s="25">
        <v>2</v>
      </c>
      <c r="G77" s="29">
        <v>58</v>
      </c>
      <c r="H77" s="29">
        <v>158</v>
      </c>
      <c r="I77" s="29">
        <v>23.2</v>
      </c>
      <c r="J77" s="30"/>
    </row>
    <row r="78" spans="1:10">
      <c r="A78" s="25" t="s">
        <v>53</v>
      </c>
      <c r="B78" s="25">
        <v>52</v>
      </c>
      <c r="C78" s="25" t="s">
        <v>181</v>
      </c>
      <c r="D78" s="25">
        <v>2</v>
      </c>
      <c r="E78" s="25" t="s">
        <v>184</v>
      </c>
      <c r="F78" s="25">
        <v>2</v>
      </c>
      <c r="G78" s="29">
        <v>46.9</v>
      </c>
      <c r="H78" s="29">
        <v>152.69999999999999</v>
      </c>
      <c r="I78" s="29">
        <v>20.100000000000001</v>
      </c>
      <c r="J78" s="30"/>
    </row>
    <row r="79" spans="1:10">
      <c r="A79" s="25" t="s">
        <v>54</v>
      </c>
      <c r="B79" s="25">
        <v>54</v>
      </c>
      <c r="C79" s="25" t="s">
        <v>182</v>
      </c>
      <c r="D79" s="25">
        <v>1</v>
      </c>
      <c r="E79" s="25" t="s">
        <v>184</v>
      </c>
      <c r="F79" s="25">
        <v>2</v>
      </c>
      <c r="G79" s="29">
        <v>85.2</v>
      </c>
      <c r="H79" s="29">
        <v>176.2</v>
      </c>
      <c r="I79" s="29">
        <v>27.4</v>
      </c>
      <c r="J79" s="30"/>
    </row>
    <row r="80" spans="1:10">
      <c r="A80" s="25" t="s">
        <v>56</v>
      </c>
      <c r="B80" s="25">
        <v>39</v>
      </c>
      <c r="C80" s="25" t="s">
        <v>182</v>
      </c>
      <c r="D80" s="25">
        <v>1</v>
      </c>
      <c r="E80" s="25" t="s">
        <v>184</v>
      </c>
      <c r="F80" s="25">
        <v>2</v>
      </c>
      <c r="G80" s="29">
        <v>44.5</v>
      </c>
      <c r="H80" s="29">
        <v>165.9</v>
      </c>
      <c r="I80" s="29">
        <v>16.2</v>
      </c>
      <c r="J80" s="30"/>
    </row>
    <row r="81" spans="1:10">
      <c r="A81" s="25" t="s">
        <v>58</v>
      </c>
      <c r="B81" s="25">
        <v>40</v>
      </c>
      <c r="C81" s="25" t="s">
        <v>182</v>
      </c>
      <c r="D81" s="25">
        <v>1</v>
      </c>
      <c r="E81" s="25" t="s">
        <v>184</v>
      </c>
      <c r="F81" s="25">
        <v>2</v>
      </c>
      <c r="G81" s="29">
        <v>68.900000000000006</v>
      </c>
      <c r="H81" s="29">
        <v>170</v>
      </c>
      <c r="I81" s="29">
        <v>23.8</v>
      </c>
      <c r="J81" s="30"/>
    </row>
    <row r="82" spans="1:10">
      <c r="A82" s="25" t="s">
        <v>61</v>
      </c>
      <c r="B82" s="25">
        <v>54</v>
      </c>
      <c r="C82" s="25" t="s">
        <v>181</v>
      </c>
      <c r="D82" s="25">
        <v>2</v>
      </c>
      <c r="E82" s="25" t="s">
        <v>184</v>
      </c>
      <c r="F82" s="25">
        <v>2</v>
      </c>
      <c r="G82" s="29">
        <v>71</v>
      </c>
      <c r="H82" s="29">
        <v>163</v>
      </c>
      <c r="I82" s="29">
        <v>26.7</v>
      </c>
      <c r="J82" s="30"/>
    </row>
    <row r="83" spans="1:10">
      <c r="A83" s="25" t="s">
        <v>66</v>
      </c>
      <c r="B83" s="25">
        <v>59</v>
      </c>
      <c r="C83" s="25" t="s">
        <v>182</v>
      </c>
      <c r="D83" s="25">
        <v>1</v>
      </c>
      <c r="E83" s="25" t="s">
        <v>184</v>
      </c>
      <c r="F83" s="25">
        <v>2</v>
      </c>
      <c r="G83" s="29">
        <v>71.599999999999994</v>
      </c>
      <c r="H83" s="29">
        <v>174.6</v>
      </c>
      <c r="I83" s="29">
        <v>23.5</v>
      </c>
      <c r="J83" s="30"/>
    </row>
    <row r="84" spans="1:10">
      <c r="A84" s="25" t="s">
        <v>72</v>
      </c>
      <c r="B84" s="25">
        <v>58</v>
      </c>
      <c r="C84" s="25" t="s">
        <v>182</v>
      </c>
      <c r="D84" s="25">
        <v>1</v>
      </c>
      <c r="E84" s="25" t="s">
        <v>184</v>
      </c>
      <c r="F84" s="25">
        <v>2</v>
      </c>
      <c r="G84" s="29">
        <v>61.3</v>
      </c>
      <c r="H84" s="29">
        <v>163.19999999999999</v>
      </c>
      <c r="I84" s="29">
        <v>23</v>
      </c>
      <c r="J84" s="30"/>
    </row>
    <row r="85" spans="1:10">
      <c r="A85" s="25" t="s">
        <v>76</v>
      </c>
      <c r="B85" s="25">
        <v>61</v>
      </c>
      <c r="C85" s="25" t="s">
        <v>181</v>
      </c>
      <c r="D85" s="25">
        <v>2</v>
      </c>
      <c r="E85" s="25" t="s">
        <v>184</v>
      </c>
      <c r="F85" s="25">
        <v>2</v>
      </c>
      <c r="G85" s="29">
        <v>60.15</v>
      </c>
      <c r="H85" s="29">
        <v>164.6</v>
      </c>
      <c r="I85" s="29">
        <v>22.2</v>
      </c>
      <c r="J85" s="30"/>
    </row>
    <row r="86" spans="1:10">
      <c r="A86" s="25" t="s">
        <v>77</v>
      </c>
      <c r="B86" s="25">
        <v>66</v>
      </c>
      <c r="C86" s="25" t="s">
        <v>182</v>
      </c>
      <c r="D86" s="25">
        <v>1</v>
      </c>
      <c r="E86" s="25" t="s">
        <v>184</v>
      </c>
      <c r="F86" s="25">
        <v>2</v>
      </c>
      <c r="G86" s="29">
        <v>63.4</v>
      </c>
      <c r="H86" s="29">
        <v>162.6</v>
      </c>
      <c r="I86" s="29">
        <v>24</v>
      </c>
      <c r="J86" s="30"/>
    </row>
    <row r="87" spans="1:10">
      <c r="A87" s="25" t="s">
        <v>81</v>
      </c>
      <c r="B87" s="25">
        <v>54</v>
      </c>
      <c r="C87" s="25" t="s">
        <v>182</v>
      </c>
      <c r="D87" s="25">
        <v>1</v>
      </c>
      <c r="E87" s="25" t="s">
        <v>184</v>
      </c>
      <c r="F87" s="25">
        <v>2</v>
      </c>
      <c r="G87" s="29">
        <v>63.3</v>
      </c>
      <c r="H87" s="29">
        <v>164.9</v>
      </c>
      <c r="I87" s="29">
        <v>23.3</v>
      </c>
      <c r="J87" s="30"/>
    </row>
    <row r="88" spans="1:10">
      <c r="A88" s="25" t="s">
        <v>82</v>
      </c>
      <c r="B88" s="25">
        <v>58</v>
      </c>
      <c r="C88" s="25" t="s">
        <v>182</v>
      </c>
      <c r="D88" s="25">
        <v>1</v>
      </c>
      <c r="E88" s="25" t="s">
        <v>184</v>
      </c>
      <c r="F88" s="25">
        <v>2</v>
      </c>
      <c r="G88" s="29">
        <v>67.900000000000006</v>
      </c>
      <c r="H88" s="29">
        <v>165</v>
      </c>
      <c r="I88" s="29">
        <v>24.9</v>
      </c>
      <c r="J88" s="30"/>
    </row>
    <row r="89" spans="1:10">
      <c r="A89" s="25" t="s">
        <v>83</v>
      </c>
      <c r="B89" s="25">
        <v>69</v>
      </c>
      <c r="C89" s="25" t="s">
        <v>182</v>
      </c>
      <c r="D89" s="25">
        <v>1</v>
      </c>
      <c r="E89" s="25" t="s">
        <v>184</v>
      </c>
      <c r="F89" s="25">
        <v>2</v>
      </c>
      <c r="G89" s="29">
        <v>75.400000000000006</v>
      </c>
      <c r="H89" s="29">
        <v>182.7</v>
      </c>
      <c r="I89" s="29">
        <v>22.6</v>
      </c>
      <c r="J89" s="30"/>
    </row>
    <row r="90" spans="1:10">
      <c r="A90" s="25" t="s">
        <v>85</v>
      </c>
      <c r="B90" s="25">
        <v>70</v>
      </c>
      <c r="C90" s="25" t="s">
        <v>182</v>
      </c>
      <c r="D90" s="25">
        <v>1</v>
      </c>
      <c r="E90" s="25" t="s">
        <v>184</v>
      </c>
      <c r="F90" s="25">
        <v>2</v>
      </c>
      <c r="G90" s="29">
        <v>51.9</v>
      </c>
      <c r="H90" s="29">
        <v>163.30000000000001</v>
      </c>
      <c r="I90" s="29">
        <v>19.5</v>
      </c>
      <c r="J90" s="30"/>
    </row>
    <row r="91" spans="1:10">
      <c r="A91" s="25" t="s">
        <v>86</v>
      </c>
      <c r="B91" s="25">
        <v>52</v>
      </c>
      <c r="C91" s="25" t="s">
        <v>181</v>
      </c>
      <c r="D91" s="25">
        <v>2</v>
      </c>
      <c r="E91" s="25" t="s">
        <v>184</v>
      </c>
      <c r="F91" s="25">
        <v>2</v>
      </c>
      <c r="G91" s="29">
        <v>43.1</v>
      </c>
      <c r="H91" s="29">
        <v>150.4</v>
      </c>
      <c r="I91" s="29">
        <v>19.100000000000001</v>
      </c>
      <c r="J91" s="30"/>
    </row>
    <row r="92" spans="1:10">
      <c r="A92" s="25" t="s">
        <v>87</v>
      </c>
      <c r="B92" s="25">
        <v>60</v>
      </c>
      <c r="C92" s="25" t="s">
        <v>182</v>
      </c>
      <c r="D92" s="25">
        <v>1</v>
      </c>
      <c r="E92" s="25" t="s">
        <v>184</v>
      </c>
      <c r="F92" s="25">
        <v>2</v>
      </c>
      <c r="G92" s="29">
        <v>67.5</v>
      </c>
      <c r="H92" s="29">
        <v>168.6</v>
      </c>
      <c r="I92" s="29">
        <v>23.7</v>
      </c>
      <c r="J92" s="30"/>
    </row>
    <row r="93" spans="1:10">
      <c r="A93" s="25" t="s">
        <v>88</v>
      </c>
      <c r="B93" s="25">
        <v>70</v>
      </c>
      <c r="C93" s="25" t="s">
        <v>182</v>
      </c>
      <c r="D93" s="25">
        <v>1</v>
      </c>
      <c r="E93" s="25" t="s">
        <v>184</v>
      </c>
      <c r="F93" s="25">
        <v>2</v>
      </c>
      <c r="G93" s="29">
        <v>63.7</v>
      </c>
      <c r="H93" s="29">
        <v>166.3</v>
      </c>
      <c r="I93" s="29">
        <v>23</v>
      </c>
      <c r="J93" s="30"/>
    </row>
    <row r="94" spans="1:10">
      <c r="A94" s="25" t="s">
        <v>91</v>
      </c>
      <c r="B94" s="25">
        <v>51</v>
      </c>
      <c r="C94" s="25" t="s">
        <v>182</v>
      </c>
      <c r="D94" s="25">
        <v>1</v>
      </c>
      <c r="E94" s="25" t="s">
        <v>184</v>
      </c>
      <c r="F94" s="25">
        <v>2</v>
      </c>
      <c r="G94" s="29">
        <v>70.400000000000006</v>
      </c>
      <c r="H94" s="29">
        <v>164.2</v>
      </c>
      <c r="I94" s="29">
        <v>26.1</v>
      </c>
      <c r="J94" s="30"/>
    </row>
    <row r="95" spans="1:10">
      <c r="A95" s="25" t="s">
        <v>92</v>
      </c>
      <c r="B95" s="25">
        <v>64</v>
      </c>
      <c r="C95" s="25" t="s">
        <v>182</v>
      </c>
      <c r="D95" s="25">
        <v>1</v>
      </c>
      <c r="E95" s="25" t="s">
        <v>184</v>
      </c>
      <c r="F95" s="25">
        <v>2</v>
      </c>
      <c r="G95" s="29">
        <v>54.4</v>
      </c>
      <c r="H95" s="29">
        <v>165.1</v>
      </c>
      <c r="I95" s="29">
        <v>20</v>
      </c>
      <c r="J95" s="30"/>
    </row>
    <row r="96" spans="1:10">
      <c r="A96" s="25" t="s">
        <v>94</v>
      </c>
      <c r="B96" s="25">
        <v>46</v>
      </c>
      <c r="C96" s="25" t="s">
        <v>182</v>
      </c>
      <c r="D96" s="25">
        <v>1</v>
      </c>
      <c r="E96" s="25" t="s">
        <v>184</v>
      </c>
      <c r="F96" s="25">
        <v>2</v>
      </c>
      <c r="G96" s="29">
        <v>78.900000000000006</v>
      </c>
      <c r="H96" s="29">
        <v>171.7</v>
      </c>
      <c r="I96" s="29">
        <v>26.8</v>
      </c>
      <c r="J96" s="30"/>
    </row>
    <row r="97" spans="1:10">
      <c r="A97" s="25" t="s">
        <v>95</v>
      </c>
      <c r="B97" s="25">
        <v>71</v>
      </c>
      <c r="C97" s="25" t="s">
        <v>181</v>
      </c>
      <c r="D97" s="25">
        <v>2</v>
      </c>
      <c r="E97" s="25" t="s">
        <v>184</v>
      </c>
      <c r="F97" s="25">
        <v>2</v>
      </c>
      <c r="G97" s="29">
        <v>62.3</v>
      </c>
      <c r="H97" s="29">
        <v>155.69999999999999</v>
      </c>
      <c r="I97" s="29">
        <v>25.7</v>
      </c>
      <c r="J97" s="30"/>
    </row>
    <row r="98" spans="1:10">
      <c r="A98" s="25" t="s">
        <v>96</v>
      </c>
      <c r="B98" s="25">
        <v>51</v>
      </c>
      <c r="C98" s="25" t="s">
        <v>181</v>
      </c>
      <c r="D98" s="25">
        <v>2</v>
      </c>
      <c r="E98" s="25" t="s">
        <v>184</v>
      </c>
      <c r="F98" s="25">
        <v>2</v>
      </c>
      <c r="G98" s="29">
        <v>58</v>
      </c>
      <c r="H98" s="29">
        <v>150</v>
      </c>
      <c r="I98" s="29">
        <v>25.8</v>
      </c>
      <c r="J98" s="30"/>
    </row>
    <row r="99" spans="1:10">
      <c r="A99" s="25" t="s">
        <v>97</v>
      </c>
      <c r="B99" s="25">
        <v>54</v>
      </c>
      <c r="C99" s="25" t="s">
        <v>182</v>
      </c>
      <c r="D99" s="25">
        <v>1</v>
      </c>
      <c r="E99" s="25" t="s">
        <v>184</v>
      </c>
      <c r="F99" s="25">
        <v>2</v>
      </c>
      <c r="G99" s="29">
        <v>67.5</v>
      </c>
      <c r="H99" s="29">
        <v>171.3</v>
      </c>
      <c r="I99" s="29">
        <v>23</v>
      </c>
      <c r="J99" s="30"/>
    </row>
    <row r="100" spans="1:10">
      <c r="A100" s="25" t="s">
        <v>98</v>
      </c>
      <c r="B100" s="25">
        <v>57</v>
      </c>
      <c r="C100" s="25" t="s">
        <v>182</v>
      </c>
      <c r="D100" s="25">
        <v>1</v>
      </c>
      <c r="E100" s="25" t="s">
        <v>184</v>
      </c>
      <c r="F100" s="25">
        <v>2</v>
      </c>
      <c r="G100" s="29">
        <v>75.400000000000006</v>
      </c>
      <c r="H100" s="29">
        <v>163.80000000000001</v>
      </c>
      <c r="I100" s="29">
        <v>28.1</v>
      </c>
      <c r="J100" s="30"/>
    </row>
    <row r="101" spans="1:10">
      <c r="A101" s="25" t="s">
        <v>100</v>
      </c>
      <c r="B101" s="25">
        <v>77</v>
      </c>
      <c r="C101" s="25" t="s">
        <v>182</v>
      </c>
      <c r="D101" s="25">
        <v>1</v>
      </c>
      <c r="E101" s="25" t="s">
        <v>184</v>
      </c>
      <c r="F101" s="25">
        <v>2</v>
      </c>
      <c r="G101" s="29">
        <v>68.8</v>
      </c>
      <c r="H101" s="29">
        <v>161.30000000000001</v>
      </c>
      <c r="I101" s="29">
        <v>26.4</v>
      </c>
      <c r="J101" s="30"/>
    </row>
  </sheetData>
  <phoneticPr fontId="1" type="noConversion"/>
  <conditionalFormatting sqref="J2:J101">
    <cfRule type="duplicateValues" dxfId="0" priority="1"/>
    <cfRule type="duplicateValues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데이터핸들링</vt:lpstr>
      <vt:lpstr>유효성검사</vt:lpstr>
      <vt:lpstr>기술통계량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신은재</cp:lastModifiedBy>
  <dcterms:modified xsi:type="dcterms:W3CDTF">2022-03-30T01:08:23Z</dcterms:modified>
</cp:coreProperties>
</file>