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N:\SISTEMA DE GESTION\2 MEDIO AMBIENTE\25 Proyecto CIRCULOOS\SMART CONTRACT\"/>
    </mc:Choice>
  </mc:AlternateContent>
  <xr:revisionPtr revIDLastSave="0" documentId="13_ncr:1_{50B2A35D-9403-41BE-ADB5-1C89DBA67DAF}" xr6:coauthVersionLast="47" xr6:coauthVersionMax="47" xr10:uidLastSave="{00000000-0000-0000-0000-000000000000}"/>
  <bookViews>
    <workbookView xWindow="-120" yWindow="-120" windowWidth="29040" windowHeight="15720" tabRatio="811" activeTab="2" xr2:uid="{00000000-000D-0000-FFFF-FFFF00000000}"/>
  </bookViews>
  <sheets>
    <sheet name="Information" sheetId="13" r:id="rId1"/>
    <sheet name="Score-Summary" sheetId="14" r:id="rId2"/>
    <sheet name="Assessment" sheetId="15" r:id="rId3"/>
    <sheet name="Guide" sheetId="16" r:id="rId4"/>
  </sheets>
  <externalReferences>
    <externalReference r:id="rId5"/>
  </externalReferences>
  <definedNames>
    <definedName name="_xlnm.Print_Area" localSheetId="2">Assessment!$A$1:$K$117</definedName>
    <definedName name="_xlnm.Print_Area" localSheetId="3">Guide!$A$1:$H$128</definedName>
    <definedName name="_xlnm.Print_Area" localSheetId="0">Information!$A$1:$AF$83</definedName>
    <definedName name="_xlnm.Print_Area" localSheetId="1">'Score-Summary'!$A$1:$R$49</definedName>
    <definedName name="DocReference">Information!$X$4</definedName>
    <definedName name="OLE_LINK2" localSheetId="3">Guide!$A$3</definedName>
    <definedName name="Owner">Information!$X$3</definedName>
    <definedName name="Reference">'[1]1 Information'!$Y$4</definedName>
    <definedName name="Title">Information!$B$4</definedName>
    <definedName name="_xlnm.Print_Titles" localSheetId="2">Assessment!$1:$6</definedName>
    <definedName name="_xlnm.Print_Titles" localSheetId="3">Guide!$1:$1</definedName>
    <definedName name="_xlnm.Print_Titles" localSheetId="0">Information!$36:$38</definedName>
    <definedName name="_xlnm.Print_Titles" localSheetId="1">'Score-Summary'!$1:$11</definedName>
    <definedName name="Update">Information!$X$5</definedName>
    <definedName name="Updates">Information!$B$72</definedName>
    <definedName name="wrn.guide._.dev." hidden="1">{#N/A,#N/A,FALSE,"PHASE 0";#N/A,#N/A,FALSE,"PHASE 1";#N/A,#N/A,FALSE,"PHASE 2";#N/A,#N/A,FALSE,"PHASE 3";#N/A,#N/A,FALSE,"PHASE 4";#N/A,#N/A,FALSE,"PHASE 5"}</definedName>
    <definedName name="X" hidden="1">{#N/A,#N/A,FALSE,"PHASE 0";#N/A,#N/A,FALSE,"PHASE 1";#N/A,#N/A,FALSE,"PHASE 2";#N/A,#N/A,FALSE,"PHASE 3";#N/A,#N/A,FALSE,"PHASE 4";#N/A,#N/A,FALSE,"PHASE 5"}</definedName>
  </definedNames>
  <calcPr calcId="191029"/>
  <customWorkbookViews>
    <customWorkbookView name="MECAPLAST - Affichage personnalisé" guid="{30EF428B-0131-4345-B0DC-85433C8EF3A6}" mergeInterval="0" personalView="1" maximized="1" xWindow="1" yWindow="1" windowWidth="1362" windowHeight="505" tabRatio="640" activeSheetId="5"/>
  </customWorkbookViews>
</workbook>
</file>

<file path=xl/calcChain.xml><?xml version="1.0" encoding="utf-8"?>
<calcChain xmlns="http://schemas.openxmlformats.org/spreadsheetml/2006/main">
  <c r="D3" i="15" l="1"/>
  <c r="D4" i="15"/>
  <c r="M40" i="15"/>
  <c r="L115" i="15" l="1"/>
  <c r="M115" i="15"/>
  <c r="M110" i="15" l="1"/>
  <c r="L110" i="15"/>
  <c r="M109" i="15"/>
  <c r="L109" i="15"/>
  <c r="M39" i="15" l="1"/>
  <c r="M41" i="15"/>
  <c r="M42" i="15"/>
  <c r="M43" i="15"/>
  <c r="M44" i="15"/>
  <c r="L39" i="15"/>
  <c r="L40" i="15"/>
  <c r="L41" i="15"/>
  <c r="L42" i="15"/>
  <c r="L43" i="15"/>
  <c r="L44" i="15"/>
  <c r="M28" i="15"/>
  <c r="M29" i="15"/>
  <c r="M30" i="15"/>
  <c r="M31" i="15"/>
  <c r="M32" i="15"/>
  <c r="M33" i="15"/>
  <c r="M34" i="15"/>
  <c r="M35" i="15"/>
  <c r="M36" i="15"/>
  <c r="M26" i="15"/>
  <c r="M27" i="15"/>
  <c r="M25" i="15"/>
  <c r="L29" i="15"/>
  <c r="L30" i="15"/>
  <c r="L31" i="15"/>
  <c r="L32" i="15"/>
  <c r="L33" i="15"/>
  <c r="L34" i="15"/>
  <c r="L35" i="15"/>
  <c r="L36" i="15"/>
  <c r="L25" i="15"/>
  <c r="L26" i="15"/>
  <c r="L27" i="15"/>
  <c r="L28" i="15"/>
  <c r="M38" i="15"/>
  <c r="L38" i="15"/>
  <c r="J24" i="15" l="1"/>
  <c r="J37" i="15"/>
  <c r="K37" i="15"/>
  <c r="K128" i="15" l="1"/>
  <c r="F24" i="14" s="1"/>
  <c r="J153" i="15"/>
  <c r="L37" i="15"/>
  <c r="M37" i="15"/>
  <c r="L8" i="15" l="1"/>
  <c r="M8" i="15"/>
  <c r="E1" i="15"/>
  <c r="F1" i="14"/>
  <c r="D1" i="16"/>
  <c r="M114" i="15"/>
  <c r="L114" i="15"/>
  <c r="M112" i="15"/>
  <c r="L112" i="15"/>
  <c r="M111" i="15"/>
  <c r="L111" i="15"/>
  <c r="M106" i="15"/>
  <c r="L106" i="15"/>
  <c r="M105" i="15"/>
  <c r="L105" i="15"/>
  <c r="M103" i="15"/>
  <c r="L103" i="15"/>
  <c r="M102" i="15"/>
  <c r="L102" i="15"/>
  <c r="M101" i="15"/>
  <c r="L101" i="15"/>
  <c r="M100" i="15"/>
  <c r="L100" i="15"/>
  <c r="M97" i="15"/>
  <c r="L97" i="15"/>
  <c r="M96" i="15"/>
  <c r="L96" i="15"/>
  <c r="M95" i="15"/>
  <c r="L95" i="15"/>
  <c r="M93" i="15"/>
  <c r="L93" i="15"/>
  <c r="M92" i="15"/>
  <c r="L92" i="15"/>
  <c r="M91" i="15"/>
  <c r="L91" i="15"/>
  <c r="M90" i="15"/>
  <c r="L90" i="15"/>
  <c r="M89" i="15"/>
  <c r="L89" i="15"/>
  <c r="M86" i="15"/>
  <c r="L86" i="15"/>
  <c r="M85" i="15"/>
  <c r="L85" i="15"/>
  <c r="M83" i="15"/>
  <c r="L83" i="15"/>
  <c r="M82" i="15"/>
  <c r="L82" i="15"/>
  <c r="M81" i="15"/>
  <c r="L81" i="15"/>
  <c r="M80" i="15"/>
  <c r="L80" i="15"/>
  <c r="M79" i="15"/>
  <c r="L79" i="15"/>
  <c r="M77" i="15"/>
  <c r="L77" i="15"/>
  <c r="M76" i="15"/>
  <c r="L76" i="15"/>
  <c r="M75" i="15"/>
  <c r="L75" i="15"/>
  <c r="M72" i="15"/>
  <c r="L72" i="15"/>
  <c r="M71" i="15"/>
  <c r="L71" i="15"/>
  <c r="M70" i="15"/>
  <c r="L70" i="15"/>
  <c r="M68" i="15"/>
  <c r="L68" i="15"/>
  <c r="M67" i="15"/>
  <c r="L67" i="15"/>
  <c r="M66" i="15"/>
  <c r="L66" i="15"/>
  <c r="M65" i="15"/>
  <c r="L65" i="15"/>
  <c r="M64" i="15"/>
  <c r="L64" i="15"/>
  <c r="M62" i="15"/>
  <c r="L62" i="15"/>
  <c r="M61" i="15"/>
  <c r="L61" i="15"/>
  <c r="M60" i="15"/>
  <c r="L60" i="15"/>
  <c r="M59" i="15"/>
  <c r="L59" i="15"/>
  <c r="M58" i="15"/>
  <c r="L58" i="15"/>
  <c r="M57" i="15"/>
  <c r="L57" i="15"/>
  <c r="M54" i="15"/>
  <c r="L54" i="15"/>
  <c r="M53" i="15"/>
  <c r="L53" i="15"/>
  <c r="M52" i="15"/>
  <c r="L52" i="15"/>
  <c r="M50" i="15"/>
  <c r="L50" i="15"/>
  <c r="M49" i="15"/>
  <c r="L49" i="15"/>
  <c r="M48" i="15"/>
  <c r="L48" i="15"/>
  <c r="M47" i="15"/>
  <c r="L47"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K24" i="15"/>
  <c r="K127" i="15" s="1"/>
  <c r="F23" i="14" s="1"/>
  <c r="M10" i="15"/>
  <c r="L10" i="15"/>
  <c r="M9" i="15"/>
  <c r="L9" i="15"/>
  <c r="J63" i="15" l="1"/>
  <c r="J51" i="15"/>
  <c r="J88" i="15"/>
  <c r="J7" i="15"/>
  <c r="K7" i="15"/>
  <c r="J152" i="15"/>
  <c r="M24" i="15"/>
  <c r="L24" i="15"/>
  <c r="K46" i="15"/>
  <c r="M46" i="15" s="1"/>
  <c r="K84" i="15"/>
  <c r="M84" i="15" s="1"/>
  <c r="K108" i="15"/>
  <c r="J94" i="15"/>
  <c r="K63" i="15"/>
  <c r="M63" i="15" s="1"/>
  <c r="K78" i="15"/>
  <c r="M78" i="15" s="1"/>
  <c r="K51" i="15"/>
  <c r="M51" i="15" s="1"/>
  <c r="K74" i="15"/>
  <c r="M74" i="15" s="1"/>
  <c r="K94" i="15"/>
  <c r="L94" i="15" s="1"/>
  <c r="K69" i="15"/>
  <c r="L69" i="15" s="1"/>
  <c r="K88" i="15"/>
  <c r="K113" i="15"/>
  <c r="M113" i="15" s="1"/>
  <c r="K99" i="15"/>
  <c r="M99" i="15" s="1"/>
  <c r="K104" i="15"/>
  <c r="L104" i="15" s="1"/>
  <c r="J108" i="15"/>
  <c r="J113" i="15"/>
  <c r="K56" i="15"/>
  <c r="M56" i="15" s="1"/>
  <c r="J99" i="15"/>
  <c r="J104" i="15"/>
  <c r="J74" i="15"/>
  <c r="J69" i="15"/>
  <c r="J56" i="15"/>
  <c r="J84" i="15"/>
  <c r="J78" i="15"/>
  <c r="J46" i="15"/>
  <c r="AE37" i="13"/>
  <c r="B37" i="13"/>
  <c r="J45" i="15" l="1"/>
  <c r="K129" i="15" s="1"/>
  <c r="F25" i="14" s="1"/>
  <c r="J87" i="15"/>
  <c r="K87" i="15"/>
  <c r="L87" i="15" s="1"/>
  <c r="J148" i="15"/>
  <c r="M104" i="15"/>
  <c r="M108" i="15"/>
  <c r="K107" i="15"/>
  <c r="L107" i="15" s="1"/>
  <c r="J107" i="15"/>
  <c r="L84" i="15"/>
  <c r="M94" i="15"/>
  <c r="L46" i="15"/>
  <c r="L63" i="15"/>
  <c r="L7" i="15"/>
  <c r="L56" i="15"/>
  <c r="J140" i="15"/>
  <c r="L108" i="15"/>
  <c r="J147" i="15"/>
  <c r="L78" i="15"/>
  <c r="L113" i="15"/>
  <c r="K73" i="15"/>
  <c r="M73" i="15" s="1"/>
  <c r="J141" i="15"/>
  <c r="L74" i="15"/>
  <c r="M88" i="15"/>
  <c r="L99" i="15"/>
  <c r="K55" i="15"/>
  <c r="M55" i="15" s="1"/>
  <c r="M69" i="15"/>
  <c r="L88" i="15"/>
  <c r="K45" i="15"/>
  <c r="L45" i="15" s="1"/>
  <c r="L51" i="15"/>
  <c r="J146" i="15"/>
  <c r="K98" i="15"/>
  <c r="J98" i="15"/>
  <c r="J55" i="15"/>
  <c r="J145" i="15"/>
  <c r="J73" i="15"/>
  <c r="K133" i="15" l="1"/>
  <c r="F29" i="14" s="1"/>
  <c r="K134" i="15"/>
  <c r="F30" i="14" s="1"/>
  <c r="K132" i="15"/>
  <c r="F28" i="14" s="1"/>
  <c r="K131" i="15"/>
  <c r="F27" i="14" s="1"/>
  <c r="K130" i="15"/>
  <c r="F26" i="14" s="1"/>
  <c r="J149" i="15"/>
  <c r="M87" i="15"/>
  <c r="J139" i="15"/>
  <c r="J142" i="15" s="1"/>
  <c r="M129" i="15" s="1"/>
  <c r="J151" i="15"/>
  <c r="M107" i="15"/>
  <c r="M45" i="15"/>
  <c r="L55" i="15"/>
  <c r="L73" i="15"/>
  <c r="J150" i="15"/>
  <c r="M98" i="15"/>
  <c r="L98" i="15"/>
  <c r="K126" i="15"/>
  <c r="K136" i="15" l="1"/>
  <c r="F33" i="14" s="1"/>
  <c r="J154" i="15"/>
  <c r="M130" i="15" s="1"/>
  <c r="F22" i="14"/>
  <c r="V33" i="14" s="1"/>
  <c r="H33"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H33" authorId="0" shapeId="0" xr:uid="{00000000-0006-0000-0100-000002000000}">
      <text>
        <r>
          <rPr>
            <b/>
            <sz val="9"/>
            <color indexed="81"/>
            <rFont val="Tahoma"/>
            <family val="2"/>
          </rPr>
          <t xml:space="preserve">Automatically filled </t>
        </r>
      </text>
    </comment>
    <comment ref="I33" authorId="0" shapeId="0" xr:uid="{00000000-0006-0000-0100-000003000000}">
      <text>
        <r>
          <rPr>
            <b/>
            <sz val="9"/>
            <color indexed="81"/>
            <rFont val="Tahoma"/>
            <family val="2"/>
          </rPr>
          <t xml:space="preserve">Automatically Filled </t>
        </r>
      </text>
    </comment>
  </commentList>
</comments>
</file>

<file path=xl/sharedStrings.xml><?xml version="1.0" encoding="utf-8"?>
<sst xmlns="http://schemas.openxmlformats.org/spreadsheetml/2006/main" count="754" uniqueCount="583">
  <si>
    <t>A</t>
  </si>
  <si>
    <t>Owner:</t>
  </si>
  <si>
    <t xml:space="preserve">Reference: </t>
  </si>
  <si>
    <t xml:space="preserve">Last Update: </t>
  </si>
  <si>
    <t>Application:</t>
  </si>
  <si>
    <t>Purpose</t>
  </si>
  <si>
    <t>Table of contents</t>
  </si>
  <si>
    <t>Information</t>
  </si>
  <si>
    <t>Updates</t>
  </si>
  <si>
    <t>Links</t>
  </si>
  <si>
    <t>How to use this document</t>
  </si>
  <si>
    <t>Index</t>
  </si>
  <si>
    <t>Date</t>
  </si>
  <si>
    <t>Modification</t>
  </si>
  <si>
    <t xml:space="preserve">• </t>
  </si>
  <si>
    <t>Directory structure</t>
  </si>
  <si>
    <t>B</t>
  </si>
  <si>
    <t>C</t>
  </si>
  <si>
    <t>Author / Contact</t>
  </si>
  <si>
    <t>Author:</t>
  </si>
  <si>
    <t>Report Date:</t>
  </si>
  <si>
    <t>Address:</t>
  </si>
  <si>
    <t>Auditors:</t>
  </si>
  <si>
    <t>Auditees:</t>
  </si>
  <si>
    <t>Previous Audit Results</t>
  </si>
  <si>
    <t>Auditor</t>
  </si>
  <si>
    <t>Judgement/Comments</t>
  </si>
  <si>
    <t>Audit Results</t>
  </si>
  <si>
    <t>Section</t>
  </si>
  <si>
    <t>Score</t>
  </si>
  <si>
    <t>Comments</t>
  </si>
  <si>
    <t>1.General Criteria</t>
  </si>
  <si>
    <t>Conclusion</t>
  </si>
  <si>
    <t>Total Score</t>
  </si>
  <si>
    <t>*Ranking Scale</t>
  </si>
  <si>
    <t>≥80</t>
  </si>
  <si>
    <t>Can be used, Minimum Risk</t>
  </si>
  <si>
    <t>＜80&amp;≥60</t>
  </si>
  <si>
    <t>Can be used with condition, Medial Risk, requires action plan</t>
  </si>
  <si>
    <t>＜60</t>
  </si>
  <si>
    <t>Can not be used, High Risk</t>
  </si>
  <si>
    <t>Remarks</t>
  </si>
  <si>
    <t>e-mail to:</t>
  </si>
  <si>
    <t xml:space="preserve">Supplier : </t>
  </si>
  <si>
    <t>Evaluation</t>
  </si>
  <si>
    <t>Balance</t>
  </si>
  <si>
    <t>Adress :</t>
  </si>
  <si>
    <t>General Criteria</t>
  </si>
  <si>
    <t>1 - Financial analysis (only 5, 4 &amp; 1 are possible)</t>
  </si>
  <si>
    <t>Innovation and Development</t>
  </si>
  <si>
    <t xml:space="preserve">Project Management </t>
  </si>
  <si>
    <t>Production</t>
  </si>
  <si>
    <t>Logistics</t>
  </si>
  <si>
    <t>Quality</t>
  </si>
  <si>
    <t>Competitiveness</t>
  </si>
  <si>
    <t>Total</t>
  </si>
  <si>
    <t>N°</t>
  </si>
  <si>
    <t>Criteria</t>
  </si>
  <si>
    <t>P</t>
  </si>
  <si>
    <t>Financial Analysis</t>
  </si>
  <si>
    <t>Criterias mentioned in column 4 are exceeded</t>
  </si>
  <si>
    <t>One of the criteria mentioned in column "4" is not fulfilled</t>
  </si>
  <si>
    <t>Third Party Insurance</t>
  </si>
  <si>
    <t>yes</t>
  </si>
  <si>
    <t>No</t>
  </si>
  <si>
    <t>Supplier is able to show a detailed third-party insurance, which covers costs related to its own products</t>
  </si>
  <si>
    <t>Supplier Third-party insurance exists, general information are given</t>
  </si>
  <si>
    <t>Damages Insurance</t>
  </si>
  <si>
    <t>Amount covered for each claim &gt; goods value - operating loss, stocks, related damages</t>
  </si>
  <si>
    <t>Amount covered for each claim &lt; goods value - operating loss, stocks, related damages</t>
  </si>
  <si>
    <t>&lt; 30%</t>
  </si>
  <si>
    <t>&gt; 30%</t>
  </si>
  <si>
    <t>Dependence on other Customers</t>
  </si>
  <si>
    <t>Knowledge and experience of the Automobile Industry</t>
  </si>
  <si>
    <t>Very good knowledge of Automobile market,</t>
  </si>
  <si>
    <t>Good knowledge of automobile market
(&gt;30% of his TO in Automotive Industry)</t>
  </si>
  <si>
    <t>Does not work with automobile sector,</t>
  </si>
  <si>
    <t>does not work with automobile sector</t>
  </si>
  <si>
    <t>Innovator,</t>
  </si>
  <si>
    <t>open to the prospect</t>
  </si>
  <si>
    <t>Not interested.</t>
  </si>
  <si>
    <t xml:space="preserve">International Development </t>
  </si>
  <si>
    <t>World</t>
  </si>
  <si>
    <t>Continent</t>
  </si>
  <si>
    <t>nearby countries</t>
  </si>
  <si>
    <t>National</t>
  </si>
  <si>
    <t>Regional</t>
  </si>
  <si>
    <t>Supplier’s Dependence on countries at risk</t>
  </si>
  <si>
    <t>No suppliers in countries at risk</t>
  </si>
  <si>
    <t>Development of export sales over 3 years</t>
  </si>
  <si>
    <t>forecast over 3 years minimum</t>
  </si>
  <si>
    <t>Objectives defined and followed</t>
  </si>
  <si>
    <t>Objectives set and not followed closely</t>
  </si>
  <si>
    <t>Objectives not formalized</t>
  </si>
  <si>
    <t>No performance objective</t>
  </si>
  <si>
    <t>Objectives defined in all processes</t>
  </si>
  <si>
    <t>Innovation Policy</t>
  </si>
  <si>
    <t>Defined, formalized and followed</t>
  </si>
  <si>
    <t>Defined and formalized</t>
  </si>
  <si>
    <t>Defined but not formalized</t>
  </si>
  <si>
    <t>none</t>
  </si>
  <si>
    <t>QSE Certification</t>
  </si>
  <si>
    <t>ISO/TS,  14001, (or EMAS) and OHSAS 18001</t>
  </si>
  <si>
    <t>ISO/TS, 14001</t>
  </si>
  <si>
    <t>and ISO 14001(or EMAS) or OHSAS 18001</t>
  </si>
  <si>
    <t xml:space="preserve">Industrial Progress Plan </t>
  </si>
  <si>
    <t>% d’absenteeism</t>
  </si>
  <si>
    <t>&lt;4%</t>
  </si>
  <si>
    <t>4%&lt;X&lt;6%</t>
  </si>
  <si>
    <t>6%&lt;X&lt;8%</t>
  </si>
  <si>
    <t>8%&lt;X&lt;10%</t>
  </si>
  <si>
    <t>&gt;10%</t>
  </si>
  <si>
    <t>Results of last 3 years</t>
  </si>
  <si>
    <t>Work accident frequency rate with sick leave &gt;= 60</t>
  </si>
  <si>
    <t>Temporary Labour</t>
  </si>
  <si>
    <t>integration rules are defined but not always applied</t>
  </si>
  <si>
    <t>no integration rules</t>
  </si>
  <si>
    <t>% of  total payroll used for training</t>
  </si>
  <si>
    <t>2 to 3%</t>
  </si>
  <si>
    <t>minimum : 0,9%</t>
  </si>
  <si>
    <t>below minimum</t>
  </si>
  <si>
    <t xml:space="preserve">Personnel Involvement and motivation </t>
  </si>
  <si>
    <t>Involvement of all personnel and motivation system</t>
  </si>
  <si>
    <t xml:space="preserve">Extensive participation in work groups. </t>
  </si>
  <si>
    <t>Participation limited to executives</t>
  </si>
  <si>
    <t>some participation in  work groups</t>
  </si>
  <si>
    <t>Suggestion box</t>
  </si>
  <si>
    <t>no participation of personnel</t>
  </si>
  <si>
    <t>Time to answer offer</t>
  </si>
  <si>
    <t>Leadtime defined and met</t>
  </si>
  <si>
    <t>reminders often necessary</t>
  </si>
  <si>
    <t>varied according to workload</t>
  </si>
  <si>
    <t>No defined leadtime</t>
  </si>
  <si>
    <t>technology intelligence, Benchmarking</t>
  </si>
  <si>
    <t>Innovating solutions</t>
  </si>
  <si>
    <t xml:space="preserve">Proposes several technical solutions to cut costs and simplify product. </t>
  </si>
  <si>
    <t>Consideration of QCD Requirements</t>
  </si>
  <si>
    <t>All requirements are considered</t>
  </si>
  <si>
    <t>Some requirements are not considered</t>
  </si>
  <si>
    <t>Consideration of requirements  not defined</t>
  </si>
  <si>
    <t>Transparency of offers</t>
  </si>
  <si>
    <t>very detailed offers</t>
  </si>
  <si>
    <t>not systematically detailed</t>
  </si>
  <si>
    <t>no details</t>
  </si>
  <si>
    <t>Compliance with special characteristics</t>
  </si>
  <si>
    <t>All special characteristics are broken down until process. A methodolgy is implemented systematically</t>
  </si>
  <si>
    <t>Absence of some characteristics and no metholodogy implemented</t>
  </si>
  <si>
    <t>no specific procedure</t>
  </si>
  <si>
    <t>Experience feedback</t>
  </si>
  <si>
    <t>Systematic analysis of previous experience</t>
  </si>
  <si>
    <t xml:space="preserve">Participation of experts </t>
  </si>
  <si>
    <t>no analysis</t>
  </si>
  <si>
    <t>Use of tools (FMEA, PS, Capa, PE,...)</t>
  </si>
  <si>
    <t>Tools commonly used</t>
  </si>
  <si>
    <t>knowledge of tools and some application</t>
  </si>
  <si>
    <t>knowledge of tools and use at customer's request</t>
  </si>
  <si>
    <t>knowledge of tools but not applied</t>
  </si>
  <si>
    <t>lack of knowledge about tools</t>
  </si>
  <si>
    <t>team dedicated to project</t>
  </si>
  <si>
    <t xml:space="preserve">one person dedicated to project </t>
  </si>
  <si>
    <t>no resources</t>
  </si>
  <si>
    <t>Project scheduling</t>
  </si>
  <si>
    <t>Planning includes different design phases and key steps</t>
  </si>
  <si>
    <t>Absence of some phases</t>
  </si>
  <si>
    <t>no steering</t>
  </si>
  <si>
    <t>Project Review, deviations, identified risks</t>
  </si>
  <si>
    <t>systematic analysis for each project</t>
  </si>
  <si>
    <t>Analysis carried out at customer's request</t>
  </si>
  <si>
    <t>no analysis and no follow-up</t>
  </si>
  <si>
    <t>Communication with customer : language, info,...</t>
  </si>
  <si>
    <t>all means are implemented</t>
  </si>
  <si>
    <t>Adapted to request</t>
  </si>
  <si>
    <t>Covers some of the needs</t>
  </si>
  <si>
    <t>no means</t>
  </si>
  <si>
    <t>Compliance with European IMDS Directives,..</t>
  </si>
  <si>
    <t>product 'éco-design' approach</t>
  </si>
  <si>
    <t>Compatibility CAD</t>
  </si>
  <si>
    <t xml:space="preserve">customer Systems and versions </t>
  </si>
  <si>
    <t>Systems with interfaces with customer's</t>
  </si>
  <si>
    <t>system incompatible with our systems</t>
  </si>
  <si>
    <t>no system</t>
  </si>
  <si>
    <t>Simulation Means</t>
  </si>
  <si>
    <t>Possibility to make simulations quickly</t>
  </si>
  <si>
    <t>can subcontract simulations</t>
  </si>
  <si>
    <t>Prototype / Trial means</t>
  </si>
  <si>
    <t>quick Prototypes</t>
  </si>
  <si>
    <t>adequacy of laboratory means</t>
  </si>
  <si>
    <t>all means available</t>
  </si>
  <si>
    <t>some means and possiblity to sub-contract</t>
  </si>
  <si>
    <t>Adequacy of metrology means</t>
  </si>
  <si>
    <t>some means and possibility to sub-contract</t>
  </si>
  <si>
    <t>Treatment of IS and/or  prototypes</t>
  </si>
  <si>
    <t>presents complete file with IS and/or  prototypes</t>
  </si>
  <si>
    <t>Incomplete file not allowing to judge acceptance</t>
  </si>
  <si>
    <t>only IS and/or prototypes</t>
  </si>
  <si>
    <t>capacity processing</t>
  </si>
  <si>
    <t>a work load programme is kept updated and applied systematically</t>
  </si>
  <si>
    <t>no structured procedure</t>
  </si>
  <si>
    <t>process data at customer SOP</t>
  </si>
  <si>
    <t>Objectives maintained</t>
  </si>
  <si>
    <t>Objectives not maintained</t>
  </si>
  <si>
    <t>no objectives</t>
  </si>
  <si>
    <t>conformity of park</t>
  </si>
  <si>
    <t xml:space="preserve">Park in conformity and adapted to requirements </t>
  </si>
  <si>
    <t>Park adapted to requirements</t>
  </si>
  <si>
    <t>Park very diversified and/or not adapted</t>
  </si>
  <si>
    <t>state of park (age, cleanliness)</t>
  </si>
  <si>
    <t>modern machine park</t>
  </si>
  <si>
    <t>adequate for requirements</t>
  </si>
  <si>
    <t>dilapidated park</t>
  </si>
  <si>
    <t>availability of park</t>
  </si>
  <si>
    <t>continuous availability and appropriate safety</t>
  </si>
  <si>
    <t>adapted availability</t>
  </si>
  <si>
    <t>weak availability</t>
  </si>
  <si>
    <t>no availability</t>
  </si>
  <si>
    <t>Instructions and means at work stations</t>
  </si>
  <si>
    <t xml:space="preserve">all appropriate documents and means are at workstations </t>
  </si>
  <si>
    <t>Adapted to requirements</t>
  </si>
  <si>
    <t>inappropriate means and/or non-existant</t>
  </si>
  <si>
    <t>Pratices TPM, TRS, SMED, SPC,</t>
  </si>
  <si>
    <t>Uses all tools</t>
  </si>
  <si>
    <t>Uses some tools</t>
  </si>
  <si>
    <t>no tools used</t>
  </si>
  <si>
    <t>Organisation of maintenance</t>
  </si>
  <si>
    <t>has a maintenance plan which includes preventive maintenance . Adapted and followed</t>
  </si>
  <si>
    <t>has detailed preventive and curative maintenace plan but not always followed</t>
  </si>
  <si>
    <t>Curative Maintenance</t>
  </si>
  <si>
    <t>Curative Maintenance with no records and spare parts</t>
  </si>
  <si>
    <t>no maintenance</t>
  </si>
  <si>
    <t>with records</t>
  </si>
  <si>
    <t>and stocks of at least parts 1st necessity</t>
  </si>
  <si>
    <t>Posting</t>
  </si>
  <si>
    <t>Production and  Quality results, necessary  information and documents are posted and are used for instruction</t>
  </si>
  <si>
    <t>only work documents are posted for operators</t>
  </si>
  <si>
    <t>no documents</t>
  </si>
  <si>
    <t>Ergonomics / safety at workstations</t>
  </si>
  <si>
    <t>flow logic</t>
  </si>
  <si>
    <t>Optimized</t>
  </si>
  <si>
    <t>not optimized</t>
  </si>
  <si>
    <t xml:space="preserve">inappropriate </t>
  </si>
  <si>
    <t>scrap rate / internal PPM</t>
  </si>
  <si>
    <t>&lt; to 50PPM</t>
  </si>
  <si>
    <t>between 50 and 200PPM</t>
  </si>
  <si>
    <t>between 200 and 400PPM</t>
  </si>
  <si>
    <t>more than 800PPM</t>
  </si>
  <si>
    <t>assessment of internal scrap and improvement plans</t>
  </si>
  <si>
    <t>assessment of internal scrap</t>
  </si>
  <si>
    <t>and improvement plans</t>
  </si>
  <si>
    <t>assessment of scrap</t>
  </si>
  <si>
    <t>no assessment</t>
  </si>
  <si>
    <t>cleanliness, order</t>
  </si>
  <si>
    <t>perfectly clean and tidy. Culture and methods of 5s</t>
  </si>
  <si>
    <t>appropriate without using methods</t>
  </si>
  <si>
    <t>dirty and/or untidy</t>
  </si>
  <si>
    <t xml:space="preserve">estimated and definite workload plan </t>
  </si>
  <si>
    <t>Formalized and updated</t>
  </si>
  <si>
    <t>approximate knowledge and not formalized</t>
  </si>
  <si>
    <t>no vision</t>
  </si>
  <si>
    <t>systems are set up and appropriate to requirements. They cover all flows</t>
  </si>
  <si>
    <t>some systems are set up but incomplete. The  systems are defective</t>
  </si>
  <si>
    <t>Selection and follow-up of supplier performances</t>
  </si>
  <si>
    <t>there is a selections of suppliers with a follow-up of performance and process audits</t>
  </si>
  <si>
    <t>follow-up of supplier  performance</t>
  </si>
  <si>
    <t>no follow-up</t>
  </si>
  <si>
    <t>nothing</t>
  </si>
  <si>
    <t xml:space="preserve">safety Stock </t>
  </si>
  <si>
    <t>Stock planned ouside and according to safety plan et en fonction du plan de sécurisation</t>
  </si>
  <si>
    <t>Stock made-up according to customer demand but on production premises</t>
  </si>
  <si>
    <t>no stock</t>
  </si>
  <si>
    <t>EDI</t>
  </si>
  <si>
    <t>Applied</t>
  </si>
  <si>
    <t>not applied</t>
  </si>
  <si>
    <t>answer in the day</t>
  </si>
  <si>
    <t>answer after reminder</t>
  </si>
  <si>
    <t>no anwer</t>
  </si>
  <si>
    <t>Reactivity et flexibility</t>
  </si>
  <si>
    <t>&gt;98%</t>
  </si>
  <si>
    <t>95&gt;X&lt;98</t>
  </si>
  <si>
    <t>90&gt;X&lt;95</t>
  </si>
  <si>
    <t>85&gt;X&lt;90</t>
  </si>
  <si>
    <t>&lt;85%</t>
  </si>
  <si>
    <t>customer service rate</t>
  </si>
  <si>
    <t>Level of supplier PPM  / No of incidents</t>
  </si>
  <si>
    <t>Analysed</t>
  </si>
  <si>
    <t>Objectives not reached</t>
  </si>
  <si>
    <t>Objectives reached</t>
  </si>
  <si>
    <t>cleanliness,order of workshops</t>
  </si>
  <si>
    <t>clean and tidy</t>
  </si>
  <si>
    <t>ok, improvements possible</t>
  </si>
  <si>
    <t>Indicators followed and analysed. All deviations result in action plan</t>
  </si>
  <si>
    <t>Partial Indicators or incomplete</t>
  </si>
  <si>
    <t>Process Indicators</t>
  </si>
  <si>
    <t>Audits only carried out at customer's request</t>
  </si>
  <si>
    <t>no audit</t>
  </si>
  <si>
    <t>Common Use of  different tools according to needs</t>
  </si>
  <si>
    <t>Use of some tools</t>
  </si>
  <si>
    <t>Promotion of company culture at all levels</t>
  </si>
  <si>
    <t>complete Information about company to all personnel</t>
  </si>
  <si>
    <t>Information limited to executives and management</t>
  </si>
  <si>
    <t>no information</t>
  </si>
  <si>
    <t>answer within the time</t>
  </si>
  <si>
    <t>anwer outside deadline</t>
  </si>
  <si>
    <t>Reactivity and  flexibility</t>
  </si>
  <si>
    <t>0 ppm</t>
  </si>
  <si>
    <t>no follow-up of indicators</t>
  </si>
  <si>
    <t>level of  customer PPM  / No. Of incidents</t>
  </si>
  <si>
    <t>Price / competition</t>
  </si>
  <si>
    <t>less than market price</t>
  </si>
  <si>
    <t>market price</t>
  </si>
  <si>
    <t>among the most expensive</t>
  </si>
  <si>
    <t xml:space="preserve">productivity Plan </t>
  </si>
  <si>
    <t>productivity Plan established, coherent with customer objectives</t>
  </si>
  <si>
    <t>only at customer's request</t>
  </si>
  <si>
    <t>no productivity possible</t>
  </si>
  <si>
    <t>Cost of scrap and rework / turnover (%)</t>
  </si>
  <si>
    <t>Costs analysed followed up with action plan</t>
  </si>
  <si>
    <t>Costs calculated</t>
  </si>
  <si>
    <t>TRS entreprise (%)</t>
  </si>
  <si>
    <t>TRS &gt; 90%</t>
  </si>
  <si>
    <t>90%&gt;TRS &gt; 80%</t>
  </si>
  <si>
    <t>80%&gt;TRS &gt; 70%</t>
  </si>
  <si>
    <t>70&gt;TRS &gt; 60%</t>
  </si>
  <si>
    <t>TRS &lt;60%</t>
  </si>
  <si>
    <t>Or not calculated</t>
  </si>
  <si>
    <t>SUPPLIER PERFORMANCE ASSESSMENT</t>
  </si>
  <si>
    <t>This document allows to analyse and evaluate the performance assessment of a new supplier</t>
  </si>
  <si>
    <t>Score Summary</t>
  </si>
  <si>
    <t>Assessment</t>
  </si>
  <si>
    <t>Guide (English)</t>
  </si>
  <si>
    <t>Action plan have to be submited before :</t>
  </si>
  <si>
    <t>General criterias</t>
  </si>
  <si>
    <t>Logistic</t>
  </si>
  <si>
    <t>General</t>
  </si>
  <si>
    <t>Prod. Means</t>
  </si>
  <si>
    <t>Meth. Dev</t>
  </si>
  <si>
    <t>Perf. Dev.</t>
  </si>
  <si>
    <t>Prod. Meth.</t>
  </si>
  <si>
    <t>Attractivity</t>
  </si>
  <si>
    <t>Strong points</t>
  </si>
  <si>
    <t>Prod. Perf.</t>
  </si>
  <si>
    <t>Ranking*</t>
  </si>
  <si>
    <t>Supplier name &amp; Plant:</t>
  </si>
  <si>
    <t>Max</t>
  </si>
  <si>
    <t>Result</t>
  </si>
  <si>
    <t>Dev. Means</t>
  </si>
  <si>
    <t>Most important: x5
Important: x3
Minor: x1</t>
  </si>
  <si>
    <t>1 : worse
to 
5 : best</t>
  </si>
  <si>
    <t>Reference</t>
  </si>
  <si>
    <t>2 - Third Party Insurance (only 5, 3 &amp; 1 are possible)</t>
  </si>
  <si>
    <t>3 - Damages Insurance (only 5, 3 &amp; 1 are possible)</t>
  </si>
  <si>
    <t>&lt; 20%</t>
  </si>
  <si>
    <t>&gt; 20%</t>
  </si>
  <si>
    <t>Works little with automobile sector</t>
  </si>
  <si>
    <t xml:space="preserve"> 0% to 25% suppliers in countries at risk</t>
  </si>
  <si>
    <t>Above 25%</t>
  </si>
  <si>
    <t>other cases</t>
  </si>
  <si>
    <t>Integration rules are applied</t>
  </si>
  <si>
    <t>intermediate good level</t>
  </si>
  <si>
    <t>intermediate bad level</t>
  </si>
  <si>
    <t>medium level</t>
  </si>
  <si>
    <t>Team formed, resources adapted</t>
  </si>
  <si>
    <t>not acceptable</t>
  </si>
  <si>
    <t>acceptable level</t>
  </si>
  <si>
    <t>Previous Assessment No.</t>
  </si>
  <si>
    <t>failure treatment Methods  (5P, 5M, PDCA, 8D, Traceability).</t>
  </si>
  <si>
    <t>Process Audits regularly reviewed internally and at suppliers. PPAP applied</t>
  </si>
  <si>
    <t>production process Audits
(VDA or FIEV) &amp; PPAP  knowledge</t>
  </si>
  <si>
    <t>*When a score of one of the section 1 to 7 is less than 3, the final ranking will be downgraded to a lower level.</t>
  </si>
  <si>
    <t>Electrical installation</t>
  </si>
  <si>
    <t>HSE</t>
  </si>
  <si>
    <t>Chemicals management</t>
  </si>
  <si>
    <t>Waste management</t>
  </si>
  <si>
    <t>Operating license / environmental permit</t>
  </si>
  <si>
    <t>Energy management</t>
  </si>
  <si>
    <t>Air emission</t>
  </si>
  <si>
    <t>Property Damage / Business interruption</t>
  </si>
  <si>
    <t>Emergency preparedness and response</t>
  </si>
  <si>
    <t>Safety KPI Results</t>
  </si>
  <si>
    <t>Occupational notified accident 
Frequency rate &lt;10</t>
  </si>
  <si>
    <t>30 &gt; Occupational notified accident 
Frequency rate &lt;10</t>
  </si>
  <si>
    <t>60 &gt; Occupational notified accident 
Frequency rate &lt;30</t>
  </si>
  <si>
    <t>No KPI</t>
  </si>
  <si>
    <t>Occupational Health and safety risk assessment</t>
  </si>
  <si>
    <t>No risk assessment</t>
  </si>
  <si>
    <t>A safety risk assessment is existing but not updated (&gt;1year) or not considering all installation / process</t>
  </si>
  <si>
    <t>A safety risk assessment is exhaustive and updated (&lt;1year)</t>
  </si>
  <si>
    <t>4+ continous improvment</t>
  </si>
  <si>
    <t>3 + Risk assessment is used in order to define an annual safety management program on highest risk detected</t>
  </si>
  <si>
    <t>Machine compliance</t>
  </si>
  <si>
    <t>Unsecured machinery operating : Access possible to moving work parts and/or transmission parts on machinery: malfunctioning, missing or damaged protection; slaved mechanisms shunted. Access possible to areas where automated/robotic equipment is operating</t>
  </si>
  <si>
    <t>The machine conformity assessment has been performed. 
An action plan is managed to bring machinery into compliance status</t>
  </si>
  <si>
    <t>All machines and process are compliant with applicable regulation
Safety devices are regularly checked (preventive maintenance program)</t>
  </si>
  <si>
    <t xml:space="preserve">All stations
Very good ergonomic design
Very Safe environnement </t>
  </si>
  <si>
    <t>Some stations are having ergonomic issues 
Ponctual safety risks
Open action plan to solve these issues</t>
  </si>
  <si>
    <t>3 + Ergonomic design criteria is used for new workstations or machines</t>
  </si>
  <si>
    <t>Many ergonomic issue (bad design) 
At risk stations (slippery surface, cluttered, sharp tools, wire on the ground)</t>
  </si>
  <si>
    <t>Lockout Tagout</t>
  </si>
  <si>
    <t>No LOTO procedure implemented</t>
  </si>
  <si>
    <t>Loto procedure is fully implemented and respected for non productive operations (maintenance, servicing)</t>
  </si>
  <si>
    <t>HSE monitoring plan</t>
  </si>
  <si>
    <t>No HSE monitoring plan. The plant is not aware of all legal control to operate
Compliance situation is unknown
Hazardous equipment operating</t>
  </si>
  <si>
    <t xml:space="preserve">
Some control are performed but the list looks not exhaustive 
Deviations found out during control are not managed using an action plan</t>
  </si>
  <si>
    <t>There is an exhaustive list of all applicable control in safety (crane, forklift, sectional doors, machines, firefighting equipment..) and environment (air emission, water discharge, greenhouse gas). All control are done or scheduled
Deviations found out during control are managed using an action plan</t>
  </si>
  <si>
    <t>Follow up using an HSE monitoring plan 
Deviations found out are systematically solved. 
Continous improvment approach</t>
  </si>
  <si>
    <t xml:space="preserve">HSE legal watch system </t>
  </si>
  <si>
    <t>No legal watch 
Compliance status with applicable regulation is unknown</t>
  </si>
  <si>
    <t>Legal watch is monitored
The plant is fully complying with applicable regulation.
Regulation evolution is anticipated</t>
  </si>
  <si>
    <t>Legal watch system implemented
Non compliance are identified and managed with an action plan</t>
  </si>
  <si>
    <t>Situation unknown
Or no operating permit</t>
  </si>
  <si>
    <t>The site hold an operating permit but is not up-to-date (no considering all activities or installation). 
Some specific pemit are required by regulation but missing (water or waste discharge, air emission)</t>
  </si>
  <si>
    <t>No list of chemicals used available.
No safety data sheet available.
No chemicals introduction procedure (homolgation request)
uncotrolled storage (no secondary containment)</t>
  </si>
  <si>
    <t>The site hold an operating permit which is updated - Valid date and considering all activities and building 
The site hold specific permit required by the environmental regulation (water &amp; waste discharge, air emission)</t>
  </si>
  <si>
    <t>3 + Concentrations of chemical substances at workstations are measured. Measured concentrations are within authorized regulatory limits (for worker exposure)
Effectiveness of air treatment systems measured at workstations: extraction (rate, air speed, etc.)
Evaluation of chemical product risks</t>
  </si>
  <si>
    <t>4 + Chemicals monitoring implemented: audits of workstations, periodic inspection of air processing systems, inspection of personal protection equipment
Monitoring of loading/unloading operations for chemical products during transport
Storage controlled (secondary containment, compatibility matrix displayed)</t>
  </si>
  <si>
    <t>No organisation
No sort of waste</t>
  </si>
  <si>
    <t xml:space="preserve">Separation
Hazardous industrial waste (HIW) is separated from ordinary industrial waste (OIW).
Waste sorting system set up at site. Waste sorting areas are indicated. </t>
  </si>
  <si>
    <t>2 + Waste recycling
The site has introduced suitable waste recycling procedures for its waste, taking into account its specific waste issues. 
Waste processed as ultimate OIW only contains non-recyclable waste. Both the site and external companies are aware of on-site waste management practices.
All new arrivals receive training to sort waste.</t>
  </si>
  <si>
    <t xml:space="preserve">3 + Waste monitoring
The site performs a monthly waste analysis (cost, volume) via its waste register and reporting. 
If possible, all production scraps are recycled, with internal recycling given top priority. 
</t>
  </si>
  <si>
    <t>List of chemicals avaivable. The safety data sheets are available.
The site is aware of products with CMR classification (Carcinogenic, Mutagenic and/or Reprotoxic)</t>
  </si>
  <si>
    <t>2+ Chemicals introduction procedure is operational
Preventive actions implemented: collective air processing, individual protection, substitution of hazardous products, product identification, container types, rules governing transfer between containers, etc.
Storage partially controlled (some chemicals out of retention are visible)</t>
  </si>
  <si>
    <t xml:space="preserve">4+ Reduction of waste volume
The site constantly seeks ways to reduce the volume and cost of its waste. 
- use of sustainable packaging.
- organisation introduced to reduce production scraps.
- work upstream with Technical Centres to reduce amount of scraps per produced part. 
- waste areas are audited during Safety Walks. </t>
  </si>
  <si>
    <t>No air management.</t>
  </si>
  <si>
    <t>Air Emission discharge points are known
and chemicals compounds emitted are known based on safety data sheet
The site has identified the regulation applicable in term of airborne emission</t>
  </si>
  <si>
    <t>2+ The site perform measurements to quantify atmospheric emissions via ducts
A solvent (VOC) management plan is available and up-to-date</t>
  </si>
  <si>
    <t>3 + The site complies with regulations concerning atmospheric emissions: respect for waste release limits via ducts, environmental management system, % of diffuse release, etc.</t>
  </si>
  <si>
    <t>4 + Surveillance of facilities:
The site performs regulatory periodic inspections of atmospheric emissions.</t>
  </si>
  <si>
    <t>No energy management</t>
  </si>
  <si>
    <t>Energy consumption is monitored - Energy KPIs are existing and follow up</t>
  </si>
  <si>
    <t>2+ An energy audit has been conducted by an external company
Energy consumption reduction plan is available</t>
  </si>
  <si>
    <t>3+ The site's employee are aware of energy management and act to reduce energy consumption</t>
  </si>
  <si>
    <t>4+ The energy consumption is optimized
Energy management system in place (ISO50001 or equivalent)</t>
  </si>
  <si>
    <t>PDBI</t>
  </si>
  <si>
    <t>Health Safety Environment</t>
  </si>
  <si>
    <t>Electrical installations are checked by a certified body at a frequency in compliance with the local regulation. For French plants, the certified body is delivering a Q18 report. For other plants, a written report is issued at the end of the control. Detected non conformities are treated with an action plan</t>
  </si>
  <si>
    <t>1+ An Infra red thermography is performed every year on every electrical installations (Main low-voltage board, power cabinet unit, cables trays, equipments…) by a certified body. A Q19 certificate is written for French plants, or a detailed written report for other ones
Detected non conformities are treated with an action plan</t>
  </si>
  <si>
    <t>2+ Oil transformers are subject to a dielectric analysis covering at least the dielectric strength, the water content, the dissolved gas content and a furanic compound analysis according to the age of the transformer. These analyses are carried out by a qualified laboratory. An insufficient isolation threshold should lead to a regeneration or replacement of the dielectric. The causes of a possible high content of dissolved gases are searched and eliminated. Control is renewed according to the recommendations of the laboratory or at least every three years</t>
  </si>
  <si>
    <t>3+ Oil transformers are equipped with a brickwork or metallic retention container (secondary containment) with a volume equivalent to the oil capacity of the transformer.  
Transformers are equiped with a detection of gas, pressure and temperature 2 thresholds (DGPT2) in order to detect abnormal functionning (high temperature, abnormal gas emission, rise of the pressure), to raise an alarm and to trigger the opening of the main circuit breaker</t>
  </si>
  <si>
    <t>4+ The main high and low voltage circuit breakers are checked every two years with a current injection calibration test.
Electrical rooms and transformers are separated from the rest of the workshop with a 2 hours fire-resistant compartmentalisation. If there is a gateway, it is fire 1h30 fire proof classified (EI 90).</t>
  </si>
  <si>
    <t>No smokers management
Cigarets buts are visible on the ground</t>
  </si>
  <si>
    <t xml:space="preserve">
“Smoking prohibited” signs are clearly displayed in the non smoking area. Rules are respected by workers and visitors (contractors, truck drivers..)
Visitors, contractors and truck drivers are informed about smoking policy at the entrance of the plant through official boards. </t>
  </si>
  <si>
    <t xml:space="preserve">Smoking areas are available away from fire and explosive risk areas (Dedicated place far away from combustible or chemical storage)
</t>
  </si>
  <si>
    <t>During the workshop and outside areas visit, no cigaret buts (ends) was seen.
Somkers risk is managed</t>
  </si>
  <si>
    <t>Smokers management</t>
  </si>
  <si>
    <t>Hot works management</t>
  </si>
  <si>
    <t>No rules in force
No fire permit procedure</t>
  </si>
  <si>
    <t>The fire permit procedure is enforceable. A fire permit is displayed for any hot works performed by internal empliyee  and contractors. 
Only hot works performed inside a “hot work” dedicated area located in the maintenance area are not subject to the fire permit procedure.</t>
  </si>
  <si>
    <t xml:space="preserve">2+ The validity of a fire permit does not exceed a day.
When hot works are performed, every combustible elements are removed within 10 meters. Additional extinguishers are provided (formally notified in the fire permit).
</t>
  </si>
  <si>
    <t>3+ A surveillance is organized once the hot work have stopped and during at least two hours. This is formalized in the fire permit. The end of the surveillance is stamped with signature on the permit by the person who was in charge of checking the area.</t>
  </si>
  <si>
    <t>Hot works are clearly managed.
4 + Fire permit established within the last year period are visible and complying with the beside requirements</t>
  </si>
  <si>
    <t>Explosive atmosphere</t>
  </si>
  <si>
    <t>No measures taken:
No knowledge of explosion hazards</t>
  </si>
  <si>
    <t>Areas with explosive atmospheres are defined:  ATEX zoning drawn up.
Zones with explosive atmospheres are indicated inside unit.
ATEX zoning sent to inspection body when inspection is performed on electrical facilities.</t>
  </si>
  <si>
    <t>2+ Employee are aware of ATEX risk - they follow an ATEX hazard training.
Safety instructions displayed at workstation or in premises (production employee and maintenance technicians)</t>
  </si>
  <si>
    <t>3+ Measures are taken to ensure suitability of equipment used in zones with explosive atmospheres.
All equipment in zones with explosive atmospheres has ATEX classification</t>
  </si>
  <si>
    <t>4+ All equipment in areas with explosive atmospheres is properly grounded, with continuity ensured + Annual measurement of grounding values.
Annual control : 
 compliance of electrical equipment checked (ATEX) - effectiveness of air treatment system checked.</t>
  </si>
  <si>
    <t>No defined organisation</t>
  </si>
  <si>
    <t xml:space="preserve">All employee received training to use fire extinguishers. Training is renewed every 3 to 5 years.
</t>
  </si>
  <si>
    <t xml:space="preserve">At least 2 drills are conducted each year at the site. 
The drills are analysed and comments are drawn up. Any deviations are covered by a plan of action. </t>
  </si>
  <si>
    <t>An emergency plan has been drawn up and includes the list of emergency scenarios, instructions and procedures to follow, site plans, equipment available at sites, list of team members.
A second response team is implemented (1 team / shift) to respond according the emergency plan. The team is trained once a year to use heavy firefighting equipments (Fire hose reels) and implementation of quick response sheet.</t>
  </si>
  <si>
    <t>Disaster Recovery plan</t>
  </si>
  <si>
    <t>No DRP</t>
  </si>
  <si>
    <t>Critical scenarios are tested regularly to measure effectiveness of the response</t>
  </si>
  <si>
    <t>DRP formalized with tangible actions but some scenarios are missing (utilities, IT, HR, supplier issue..)</t>
  </si>
  <si>
    <t>DRP formalized with tangible actions considering an exhasutive list of disaster</t>
  </si>
  <si>
    <t>Property damage / Business interruption</t>
  </si>
  <si>
    <t>Innovation and development</t>
  </si>
  <si>
    <t>production management , organization , scheduling of requirements
(GPAO, MAO, FIFO, KANBAN)</t>
  </si>
  <si>
    <t>2.Health Safety Environment</t>
  </si>
  <si>
    <t>3. Property Damage / Business disruption</t>
  </si>
  <si>
    <t>4.Innovation and Development</t>
  </si>
  <si>
    <t>5.Projet management</t>
  </si>
  <si>
    <t>6.Production</t>
  </si>
  <si>
    <t>7.Logistique</t>
  </si>
  <si>
    <t>8. Quality</t>
  </si>
  <si>
    <t>9.Competitiveness</t>
  </si>
  <si>
    <t>Firefighting equipment (extinguishers, hydrants, sprinklers, fire detection systems, fire safety systems). Are implemented and in line with regulation requirements
Equipments are operational at all times. Periodic inspections are performed to certify their operability.</t>
  </si>
  <si>
    <t>5 - Dependence on other Customers (only 5 &amp; 1 are possible)</t>
  </si>
  <si>
    <t>6 - Knowledge and experience of the Automotive Industry</t>
  </si>
  <si>
    <t xml:space="preserve">7 - International Development </t>
  </si>
  <si>
    <t>8 - Supplier's Dependence on countries at risk 
(only 5, 4 &amp; 1 are possible)</t>
  </si>
  <si>
    <t>9 -Development of export sales over 3 years</t>
  </si>
  <si>
    <t>10 - Innovation Policy (only 5, 4 &amp; 1 are possible)</t>
  </si>
  <si>
    <t>11 - QSE Certification (1 is not possible)</t>
  </si>
  <si>
    <t>12 - Industrial Progress Plan</t>
  </si>
  <si>
    <t>13 - % absenteeism. Result of last 3 years</t>
  </si>
  <si>
    <t>14 - Temporary Labor . Results of last 3 years 
(only 5, 3 &amp; 1 are possible)</t>
  </si>
  <si>
    <t>15 - % of total payroll used for training. Results of last 3 years (only 5, 3 &amp; 1 are possible)</t>
  </si>
  <si>
    <t>16 - Personnel Involvement and motivation</t>
  </si>
  <si>
    <t>18 - Occupational H&amp;S risk assessment</t>
  </si>
  <si>
    <t>25 - Chemicals management</t>
  </si>
  <si>
    <t>26 - Waste management</t>
  </si>
  <si>
    <t>27 - Air emission</t>
  </si>
  <si>
    <t>28 - Energy management</t>
  </si>
  <si>
    <t>29 - Electrical installation</t>
  </si>
  <si>
    <t>31 - Hot works</t>
  </si>
  <si>
    <t>32 - Explosive atmoshpere</t>
  </si>
  <si>
    <t>33 - Emergency preparedness and response</t>
  </si>
  <si>
    <t>34 - Disaster recovery plan</t>
  </si>
  <si>
    <t>35 - Safety Stock</t>
  </si>
  <si>
    <t>36 - Time to answer offer</t>
  </si>
  <si>
    <t>37 - Technology intelligence, Benchmarking 
(only 5, 4, 3 &amp; 1 are possible)</t>
  </si>
  <si>
    <t xml:space="preserve">38 - Innovating Solutions </t>
  </si>
  <si>
    <t>39 - Consideration of QCD Requirements</t>
  </si>
  <si>
    <t xml:space="preserve">40 - Compliance with special characteristics </t>
  </si>
  <si>
    <t>41 - Experience Feedback</t>
  </si>
  <si>
    <t>42 - Use of Tools (FMEA, PS, Capa, PE,….)</t>
  </si>
  <si>
    <t>43 - Team formed, resources adapted</t>
  </si>
  <si>
    <t>44 - Project scheduling</t>
  </si>
  <si>
    <t>45 - Project Review, Deviations, Identified Risks</t>
  </si>
  <si>
    <t>46 - Communication with Customer : language, info….</t>
  </si>
  <si>
    <t>47 - Compliance with European IMDS Directives
(only 5 &amp; 1 are possible)</t>
  </si>
  <si>
    <t>48 - Product "eco-design" approach
(only 5 &amp; 1 are possible)</t>
  </si>
  <si>
    <t>49 - Compatibility CAD</t>
  </si>
  <si>
    <t>50 - Simulation means</t>
  </si>
  <si>
    <t>51 - Prototype / Trial means</t>
  </si>
  <si>
    <t>52 - Adequacy of laboratory means</t>
  </si>
  <si>
    <t>53 - Adequacy of metrology means</t>
  </si>
  <si>
    <t xml:space="preserve">56 - Process Data at Customer SOP </t>
  </si>
  <si>
    <t xml:space="preserve">54 - Treatment of IS and / or prototypes </t>
  </si>
  <si>
    <t xml:space="preserve">55 - Capacity Processing </t>
  </si>
  <si>
    <t>57 - Conformity of Park</t>
  </si>
  <si>
    <t>58 - State of Park (age, cleanliness)</t>
  </si>
  <si>
    <t>59 - Availability of Park</t>
  </si>
  <si>
    <t>60 - Instructions and means at work stations</t>
  </si>
  <si>
    <t>61 - Practices TPM, TRS, SMED, SPC,</t>
  </si>
  <si>
    <t>62 - Organisation of maintenance</t>
  </si>
  <si>
    <t>63 - Posting</t>
  </si>
  <si>
    <t>64 - Flow logic</t>
  </si>
  <si>
    <t>65 - Scrap rate / Internal PPM (only 5, 4, 3 &amp; 1 are possible)</t>
  </si>
  <si>
    <t>66 - Cleanliness, Order</t>
  </si>
  <si>
    <t>67 - Estimated and definite workload plan</t>
  </si>
  <si>
    <t>68 - Production Management, Organization, scheduling of requirements (GPAO, MAO, FIFO, KANBAN)</t>
  </si>
  <si>
    <t>69 - Selection and follow-up of supplier performances</t>
  </si>
  <si>
    <t>70 - EDI (only 5 &amp; 1 are possible)</t>
  </si>
  <si>
    <t>71 - Reactivity and flexibility</t>
  </si>
  <si>
    <t>72 - Customer Service Rate</t>
  </si>
  <si>
    <t>73 - Level of Supplier PPM / Number of Incidents</t>
  </si>
  <si>
    <t>74 - Cleanliness, order of workshops</t>
  </si>
  <si>
    <t>75 - Process Indicators</t>
  </si>
  <si>
    <t>76 - production process Audits
(VDA or FIEV) &amp; PPAP  knowledge</t>
  </si>
  <si>
    <t>77 - Failure Treatment Methods (5P, 5M, PDCA, 8D)</t>
  </si>
  <si>
    <t>78 - Promotion of Company Culture at all levels</t>
  </si>
  <si>
    <t>81 - Time to answer offer</t>
  </si>
  <si>
    <t>82 - Transparency of offers</t>
  </si>
  <si>
    <t>83 - Price / Competition</t>
  </si>
  <si>
    <t>84 - Productivity Plan</t>
  </si>
  <si>
    <t>85 - Cost of scrap and rework / Turnover (%). Result of last 3 years</t>
  </si>
  <si>
    <t>86 - TRS entreprise (%). Result of 3 last years</t>
  </si>
  <si>
    <t>79 - Reactivity and Flexibility</t>
  </si>
  <si>
    <t>80 - Level of Customers PPM / Number of Incidents</t>
  </si>
  <si>
    <t>Innov / Development</t>
  </si>
  <si>
    <t>Project Management</t>
  </si>
  <si>
    <t xml:space="preserve">17 - Safety KPIs results </t>
  </si>
  <si>
    <t>20 - Ergonomic / Safety at work station (2 is not possible)</t>
  </si>
  <si>
    <t>22 - HSE monitoring plan ( 3 is not possible)</t>
  </si>
  <si>
    <t>23 - HSE legal watch system (only 5,3 &amp; 1 are possible)</t>
  </si>
  <si>
    <t>19 - Machine compliance (only 5,3 &amp; 1 possible)</t>
  </si>
  <si>
    <t>21 - Lockout Tagout ( only 5 &amp; 1 are possible)</t>
  </si>
  <si>
    <t>24 - Operating license / environmental permit (only 5,3 &amp; 1 are possible)</t>
  </si>
  <si>
    <t>30 - Smokers mgt ( 4 is not possible)</t>
  </si>
  <si>
    <t>Sustainability technician</t>
  </si>
  <si>
    <t>Thermolympic SL</t>
  </si>
  <si>
    <t>FPOC 16.13</t>
  </si>
  <si>
    <t>Raw material suppliers</t>
  </si>
  <si>
    <t>POC 16. INTERNAL AUDITS</t>
  </si>
  <si>
    <t>FPOC 16.13 Supplier Performance Assessment</t>
  </si>
  <si>
    <t>4 - Dependence on Thermolympic (only 5 &amp; 1 are possible)</t>
  </si>
  <si>
    <t>Dependence on Thermolympic</t>
  </si>
  <si>
    <t xml:space="preserve">less than target set by Thermolympic </t>
  </si>
  <si>
    <t xml:space="preserve">meets target set by Thermolympic </t>
  </si>
  <si>
    <t>does not meet targets set by Thermolympic</t>
  </si>
  <si>
    <t>a) Net Financial results &gt;0
b) EBITDA ratio &gt;0
c) Thermolympic market share &lt; 20% in supplier TO</t>
  </si>
  <si>
    <t>Comments/evidences</t>
  </si>
  <si>
    <t>This document is a self-audit for new suppliers that must be completed by suppliers based on the criteria outlined in the "Guide" sheet.</t>
  </si>
  <si>
    <t xml:space="preserve">Production means : 
Potential applications : 
Strength points : 
Weak points:
Quality Performance : </t>
  </si>
  <si>
    <t>M.Callejon</t>
  </si>
  <si>
    <t xml:space="preserve">Document creation </t>
  </si>
  <si>
    <r>
      <t>ISO 9001</t>
    </r>
    <r>
      <rPr>
        <sz val="8"/>
        <color rgb="FFFF0000"/>
        <rFont val="Calibri"/>
        <family val="2"/>
      </rPr>
      <t>*</t>
    </r>
  </si>
  <si>
    <r>
      <t>No Quality system</t>
    </r>
    <r>
      <rPr>
        <sz val="8"/>
        <color rgb="FFFF0000"/>
        <rFont val="Calibri"/>
        <family val="2"/>
      </rPr>
      <t>*</t>
    </r>
  </si>
  <si>
    <r>
      <rPr>
        <sz val="8"/>
        <color rgb="FFFF0000"/>
        <rFont val="Calibri"/>
        <family val="2"/>
      </rPr>
      <t>*</t>
    </r>
    <r>
      <rPr>
        <sz val="8"/>
        <color theme="1" tint="0.34998626667073579"/>
        <rFont val="Calibri"/>
        <family val="2"/>
      </rPr>
      <t xml:space="preserve"> 
&gt;IATF rules allows non ISO 9001 certified suppliers if its global workforce is &lt;15 persons and if we are able to do an annual audit of this supplier according to ISO 9001 referential. If supplier workforce is &gt;15 persons, then it is a blocking point.
&gt;One other possibility is to get final customer agreement to work with a non ISO supplier</t>
    </r>
  </si>
  <si>
    <r>
      <t>A DRP is existing but there is no corrective actions defined (</t>
    </r>
    <r>
      <rPr>
        <b/>
        <u/>
        <sz val="8"/>
        <color theme="1" tint="0.34998626667073579"/>
        <rFont val="Calibri"/>
        <family val="2"/>
      </rPr>
      <t>specific and tangible</t>
    </r>
    <r>
      <rPr>
        <sz val="8"/>
        <color theme="1" tint="0.34998626667073579"/>
        <rFont val="Calibri"/>
        <family val="2"/>
      </rPr>
      <t>)
Example, loss of power transformer =&gt; effective backup plan, rented power generator, supplier defined, delay of supply in contract, connecting procedure provided…</t>
    </r>
  </si>
  <si>
    <t>='Score-Summary'!N5</t>
  </si>
  <si>
    <t>Audited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</si>
</sst>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   &quot;@"/>
    <numFmt numFmtId="165" formatCode="_-* #,##0.00\ &quot;F&quot;_-;\-* #,##0.00\ &quot;F&quot;_-;_-* &quot;-&quot;??\ &quot;F&quot;_-;_-@_-"/>
    <numFmt numFmtId="166" formatCode="yyyy/mm/dd"/>
    <numFmt numFmtId="167" formatCode="[$-409]d/mmm/yyyy;@"/>
  </numFmts>
  <fonts count="67">
    <font>
      <sz val="10"/>
      <name val="Arial"/>
    </font>
    <font>
      <sz val="11"/>
      <color theme="1"/>
      <name val="Calibri"/>
      <family val="2"/>
      <scheme val="minor"/>
    </font>
    <font>
      <sz val="11"/>
      <color theme="1"/>
      <name val="Calibri"/>
      <family val="2"/>
      <scheme val="minor"/>
    </font>
    <font>
      <sz val="10"/>
      <name val="Arial"/>
      <family val="2"/>
    </font>
    <font>
      <sz val="12"/>
      <name val="Arial MT"/>
    </font>
    <font>
      <u/>
      <sz val="10"/>
      <color theme="10"/>
      <name val="Arial"/>
      <family val="2"/>
    </font>
    <font>
      <sz val="10"/>
      <name val="Helv"/>
      <family val="2"/>
    </font>
    <font>
      <sz val="10"/>
      <name val="MS Sans Serif"/>
      <family val="2"/>
    </font>
    <font>
      <sz val="10"/>
      <name val="Helv"/>
    </font>
    <font>
      <sz val="10"/>
      <color indexed="0"/>
      <name val="MS Sans Serif"/>
      <family val="2"/>
    </font>
    <font>
      <sz val="12"/>
      <color indexed="24"/>
      <name val="Arial"/>
      <family val="2"/>
    </font>
    <font>
      <sz val="10"/>
      <color indexed="8"/>
      <name val="Arial"/>
      <family val="2"/>
    </font>
    <font>
      <sz val="10"/>
      <name val="Tms Rmn"/>
    </font>
    <font>
      <sz val="10"/>
      <name val="Tms Rmn"/>
      <family val="1"/>
    </font>
    <font>
      <b/>
      <sz val="12"/>
      <color indexed="24"/>
      <name val="Arial"/>
      <family val="2"/>
    </font>
    <font>
      <u/>
      <sz val="12"/>
      <color indexed="24"/>
      <name val="Arial"/>
      <family val="2"/>
    </font>
    <font>
      <u/>
      <sz val="10"/>
      <name val="MS Sans Serif"/>
      <family val="2"/>
    </font>
    <font>
      <sz val="8"/>
      <name val="Arial"/>
      <family val="2"/>
    </font>
    <font>
      <b/>
      <sz val="12"/>
      <name val="Arial"/>
      <family val="2"/>
    </font>
    <font>
      <u/>
      <sz val="14"/>
      <color indexed="12"/>
      <name val="Arial"/>
      <family val="2"/>
    </font>
    <font>
      <sz val="10"/>
      <name val="Geneva"/>
      <family val="2"/>
    </font>
    <font>
      <b/>
      <u/>
      <sz val="14"/>
      <name val="Times New Roman"/>
      <family val="1"/>
    </font>
    <font>
      <u/>
      <sz val="10"/>
      <color indexed="12"/>
      <name val="Arial"/>
      <family val="2"/>
    </font>
    <font>
      <sz val="12"/>
      <name val="宋体"/>
      <family val="3"/>
      <charset val="134"/>
    </font>
    <font>
      <sz val="10"/>
      <name val="Arial"/>
      <family val="2"/>
    </font>
    <font>
      <b/>
      <sz val="9"/>
      <color indexed="81"/>
      <name val="Tahoma"/>
      <family val="2"/>
    </font>
    <font>
      <sz val="9"/>
      <name val="宋体"/>
      <family val="3"/>
      <charset val="134"/>
    </font>
    <font>
      <sz val="10"/>
      <color theme="1" tint="0.34998626667073579"/>
      <name val="Calibri"/>
      <family val="2"/>
    </font>
    <font>
      <sz val="18"/>
      <color theme="1" tint="0.34998626667073579"/>
      <name val="Calibri"/>
      <family val="2"/>
    </font>
    <font>
      <sz val="11"/>
      <color theme="1" tint="0.34998626667073579"/>
      <name val="Calibri"/>
      <family val="2"/>
    </font>
    <font>
      <sz val="14"/>
      <color theme="0"/>
      <name val="Calibri"/>
      <family val="2"/>
    </font>
    <font>
      <u/>
      <sz val="11"/>
      <color theme="1" tint="0.34998626667073579"/>
      <name val="Calibri"/>
      <family val="2"/>
    </font>
    <font>
      <sz val="11"/>
      <color theme="1"/>
      <name val="Calibri"/>
      <family val="2"/>
    </font>
    <font>
      <b/>
      <sz val="11"/>
      <color rgb="FF065FA0"/>
      <name val="Calibri"/>
      <family val="2"/>
    </font>
    <font>
      <sz val="12"/>
      <color theme="1" tint="0.34998626667073579"/>
      <name val="Calibri"/>
      <family val="2"/>
    </font>
    <font>
      <b/>
      <sz val="11"/>
      <color theme="1" tint="0.34998626667073579"/>
      <name val="Calibri"/>
      <family val="2"/>
    </font>
    <font>
      <b/>
      <sz val="8"/>
      <color theme="1" tint="0.34998626667073579"/>
      <name val="Calibri"/>
      <family val="2"/>
    </font>
    <font>
      <sz val="8"/>
      <color theme="1" tint="0.34998626667073579"/>
      <name val="Calibri"/>
      <family val="2"/>
    </font>
    <font>
      <sz val="16"/>
      <color theme="1" tint="0.34998626667073579"/>
      <name val="Calibri"/>
      <family val="2"/>
    </font>
    <font>
      <b/>
      <sz val="9"/>
      <color theme="1" tint="0.34998626667073579"/>
      <name val="Calibri"/>
      <family val="2"/>
    </font>
    <font>
      <b/>
      <sz val="10"/>
      <color theme="1" tint="0.34998626667073579"/>
      <name val="Calibri"/>
      <family val="2"/>
    </font>
    <font>
      <b/>
      <sz val="10"/>
      <name val="Calibri"/>
      <family val="2"/>
    </font>
    <font>
      <b/>
      <sz val="10"/>
      <color rgb="FFD81F24"/>
      <name val="Calibri"/>
      <family val="2"/>
    </font>
    <font>
      <b/>
      <sz val="12"/>
      <color theme="1" tint="0.34998626667073579"/>
      <name val="Calibri"/>
      <family val="2"/>
    </font>
    <font>
      <sz val="10"/>
      <name val="Calibri"/>
      <family val="2"/>
    </font>
    <font>
      <b/>
      <sz val="16"/>
      <color theme="1" tint="0.34998626667073579"/>
      <name val="Calibri"/>
      <family val="2"/>
    </font>
    <font>
      <sz val="10"/>
      <color theme="0" tint="-0.34998626667073579"/>
      <name val="Calibri"/>
      <family val="2"/>
    </font>
    <font>
      <u/>
      <sz val="10"/>
      <color theme="1" tint="0.34998626667073579"/>
      <name val="Calibri"/>
      <family val="2"/>
    </font>
    <font>
      <b/>
      <sz val="10.5"/>
      <color theme="1" tint="0.34998626667073579"/>
      <name val="Calibri"/>
      <family val="2"/>
    </font>
    <font>
      <sz val="9"/>
      <color theme="1" tint="0.34998626667073579"/>
      <name val="Calibri"/>
      <family val="2"/>
    </font>
    <font>
      <b/>
      <sz val="16"/>
      <color theme="0"/>
      <name val="Calibri"/>
      <family val="2"/>
    </font>
    <font>
      <b/>
      <sz val="13"/>
      <color theme="1" tint="0.34998626667073579"/>
      <name val="Calibri"/>
      <family val="2"/>
    </font>
    <font>
      <b/>
      <u/>
      <sz val="10"/>
      <color theme="1" tint="0.34998626667073579"/>
      <name val="Calibri"/>
      <family val="2"/>
    </font>
    <font>
      <b/>
      <sz val="14"/>
      <color theme="1" tint="0.34998626667073579"/>
      <name val="Calibri"/>
      <family val="2"/>
    </font>
    <font>
      <sz val="10"/>
      <color theme="0"/>
      <name val="Calibri"/>
      <family val="2"/>
    </font>
    <font>
      <b/>
      <sz val="10"/>
      <color theme="0"/>
      <name val="Calibri"/>
      <family val="2"/>
    </font>
    <font>
      <sz val="10"/>
      <color rgb="FFDDDDDD"/>
      <name val="Calibri"/>
      <family val="2"/>
    </font>
    <font>
      <sz val="10"/>
      <color theme="2"/>
      <name val="Calibri"/>
      <family val="2"/>
    </font>
    <font>
      <b/>
      <i/>
      <sz val="11"/>
      <color theme="1" tint="0.34998626667073579"/>
      <name val="Calibri"/>
      <family val="2"/>
    </font>
    <font>
      <b/>
      <i/>
      <sz val="8"/>
      <color theme="1" tint="0.34998626667073579"/>
      <name val="Calibri"/>
      <family val="2"/>
    </font>
    <font>
      <b/>
      <i/>
      <sz val="9"/>
      <color theme="1" tint="0.34998626667073579"/>
      <name val="Calibri"/>
      <family val="2"/>
    </font>
    <font>
      <b/>
      <i/>
      <sz val="10"/>
      <color theme="1" tint="0.34998626667073579"/>
      <name val="Calibri"/>
      <family val="2"/>
    </font>
    <font>
      <b/>
      <sz val="10"/>
      <color theme="1"/>
      <name val="Calibri"/>
      <family val="2"/>
    </font>
    <font>
      <b/>
      <sz val="10"/>
      <color rgb="FFFFFF00"/>
      <name val="Calibri"/>
      <family val="2"/>
    </font>
    <font>
      <b/>
      <sz val="14"/>
      <color theme="0"/>
      <name val="Calibri"/>
      <family val="2"/>
    </font>
    <font>
      <sz val="8"/>
      <color rgb="FFFF0000"/>
      <name val="Calibri"/>
      <family val="2"/>
    </font>
    <font>
      <b/>
      <u/>
      <sz val="8"/>
      <color theme="1" tint="0.34998626667073579"/>
      <name val="Calibri"/>
      <family val="2"/>
    </font>
  </fonts>
  <fills count="14">
    <fill>
      <patternFill patternType="none"/>
    </fill>
    <fill>
      <patternFill patternType="gray125"/>
    </fill>
    <fill>
      <patternFill patternType="solid">
        <fgColor indexed="42"/>
        <bgColor indexed="64"/>
      </patternFill>
    </fill>
    <fill>
      <patternFill patternType="gray0625">
        <bgColor indexed="15"/>
      </patternFill>
    </fill>
    <fill>
      <patternFill patternType="solid">
        <fgColor indexed="22"/>
        <bgColor indexed="64"/>
      </patternFill>
    </fill>
    <fill>
      <patternFill patternType="solid">
        <fgColor indexed="9"/>
        <bgColor indexed="64"/>
      </patternFill>
    </fill>
    <fill>
      <patternFill patternType="solid">
        <fgColor rgb="FF065FA0"/>
        <bgColor indexed="64"/>
      </patternFill>
    </fill>
    <fill>
      <patternFill patternType="solid">
        <fgColor rgb="FFE4B2B9"/>
        <bgColor indexed="64"/>
      </patternFill>
    </fill>
    <fill>
      <patternFill patternType="solid">
        <fgColor rgb="FFCECECE"/>
        <bgColor indexed="64"/>
      </patternFill>
    </fill>
    <fill>
      <patternFill patternType="solid">
        <fgColor rgb="FFF6F6F6"/>
        <bgColor indexed="64"/>
      </patternFill>
    </fill>
    <fill>
      <patternFill patternType="solid">
        <fgColor theme="0"/>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4" tint="0.79998168889431442"/>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medium">
        <color indexed="64"/>
      </top>
      <bottom style="medium">
        <color indexed="64"/>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top style="thin">
        <color rgb="FFDDDDDD"/>
      </top>
      <bottom style="thin">
        <color rgb="FFDDDDDD"/>
      </bottom>
      <diagonal/>
    </border>
    <border>
      <left/>
      <right style="thin">
        <color rgb="FFDDDDDD"/>
      </right>
      <top style="thin">
        <color rgb="FFDDDDDD"/>
      </top>
      <bottom style="thin">
        <color rgb="FFDDDDDD"/>
      </bottom>
      <diagonal/>
    </border>
    <border>
      <left/>
      <right/>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64"/>
      </left>
      <right/>
      <top style="thin">
        <color theme="1" tint="0.34998626667073579"/>
      </top>
      <bottom style="thin">
        <color theme="1" tint="0.34998626667073579"/>
      </bottom>
      <diagonal/>
    </border>
    <border>
      <left style="thin">
        <color indexed="64"/>
      </left>
      <right style="thin">
        <color indexed="64"/>
      </right>
      <top style="thin">
        <color indexed="64"/>
      </top>
      <bottom style="thin">
        <color theme="1" tint="0.34998626667073579"/>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thin">
        <color theme="1" tint="0.34998626667073579"/>
      </bottom>
      <diagonal/>
    </border>
    <border>
      <left/>
      <right style="thin">
        <color indexed="64"/>
      </right>
      <top/>
      <bottom style="thin">
        <color theme="1" tint="0.34998626667073579"/>
      </bottom>
      <diagonal/>
    </border>
    <border>
      <left/>
      <right/>
      <top/>
      <bottom style="medium">
        <color theme="1" tint="0.34998626667073579"/>
      </bottom>
      <diagonal/>
    </border>
    <border>
      <left style="medium">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medium">
        <color theme="1" tint="0.34998626667073579"/>
      </right>
      <top style="medium">
        <color theme="1" tint="0.34998626667073579"/>
      </top>
      <bottom style="medium">
        <color theme="1" tint="0.34998626667073579"/>
      </bottom>
      <diagonal/>
    </border>
    <border>
      <left style="thin">
        <color theme="1" tint="0.34998626667073579"/>
      </left>
      <right style="thin">
        <color theme="1" tint="0.34998626667073579"/>
      </right>
      <top/>
      <bottom style="thin">
        <color theme="1" tint="0.34998626667073579"/>
      </bottom>
      <diagonal/>
    </border>
    <border diagonalUp="1" diagonalDown="1">
      <left style="thin">
        <color theme="1" tint="0.34998626667073579"/>
      </left>
      <right style="thin">
        <color theme="1" tint="0.34998626667073579"/>
      </right>
      <top style="medium">
        <color theme="1" tint="0.34998626667073579"/>
      </top>
      <bottom style="thin">
        <color theme="1" tint="0.34998626667073579"/>
      </bottom>
      <diagonal style="thin">
        <color theme="1" tint="0.34998626667073579"/>
      </diagonal>
    </border>
    <border diagonalUp="1" diagonalDown="1">
      <left style="thin">
        <color theme="1" tint="0.34998626667073579"/>
      </left>
      <right style="thin">
        <color theme="1" tint="0.34998626667073579"/>
      </right>
      <top style="thin">
        <color theme="1" tint="0.34998626667073579"/>
      </top>
      <bottom style="thin">
        <color theme="1" tint="0.34998626667073579"/>
      </bottom>
      <diagonal style="thin">
        <color theme="1" tint="0.34998626667073579"/>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dashed">
        <color auto="1"/>
      </bottom>
      <diagonal/>
    </border>
    <border diagonalUp="1" diagonalDown="1">
      <left style="thin">
        <color theme="1" tint="0.34998626667073579"/>
      </left>
      <right style="thin">
        <color theme="1" tint="0.34998626667073579"/>
      </right>
      <top style="thin">
        <color theme="1" tint="0.34998626667073579"/>
      </top>
      <bottom/>
      <diagonal style="thin">
        <color theme="1" tint="0.34998626667073579"/>
      </diagonal>
    </border>
    <border diagonalUp="1" diagonalDown="1">
      <left style="thin">
        <color theme="1" tint="0.34998626667073579"/>
      </left>
      <right style="thin">
        <color theme="1" tint="0.34998626667073579"/>
      </right>
      <top/>
      <bottom style="thin">
        <color theme="1" tint="0.34998626667073579"/>
      </bottom>
      <diagonal style="thin">
        <color theme="1" tint="0.34998626667073579"/>
      </diagonal>
    </border>
    <border diagonalUp="1" diagonalDown="1">
      <left style="thin">
        <color theme="1" tint="0.34998626667073579"/>
      </left>
      <right style="thin">
        <color theme="1" tint="0.34998626667073579"/>
      </right>
      <top/>
      <bottom/>
      <diagonal style="thin">
        <color theme="1" tint="0.34998626667073579"/>
      </diagonal>
    </border>
    <border>
      <left/>
      <right/>
      <top/>
      <bottom style="thin">
        <color theme="0" tint="-0.499984740745262"/>
      </bottom>
      <diagonal/>
    </border>
    <border>
      <left style="thin">
        <color theme="1" tint="0.34998626667073579"/>
      </left>
      <right/>
      <top style="thin">
        <color theme="1" tint="0.34998626667073579"/>
      </top>
      <bottom/>
      <diagonal/>
    </border>
    <border>
      <left style="thin">
        <color theme="1" tint="0.34998626667073579"/>
      </left>
      <right/>
      <top/>
      <bottom style="thin">
        <color theme="1" tint="0.34998626667073579"/>
      </bottom>
      <diagonal/>
    </border>
    <border>
      <left style="thin">
        <color indexed="64"/>
      </left>
      <right style="thin">
        <color indexed="64"/>
      </right>
      <top style="thin">
        <color indexed="64"/>
      </top>
      <bottom/>
      <diagonal/>
    </border>
    <border>
      <left/>
      <right style="thin">
        <color theme="1" tint="0.34998626667073579"/>
      </right>
      <top style="thin">
        <color theme="1" tint="0.34998626667073579"/>
      </top>
      <bottom/>
      <diagonal/>
    </border>
    <border>
      <left style="medium">
        <color indexed="64"/>
      </left>
      <right/>
      <top/>
      <bottom/>
      <diagonal/>
    </border>
    <border>
      <left style="thin">
        <color theme="1" tint="0.34998626667073579"/>
      </left>
      <right/>
      <top style="thin">
        <color theme="1" tint="0.34998626667073579"/>
      </top>
      <bottom style="medium">
        <color theme="1" tint="0.34998626667073579"/>
      </bottom>
      <diagonal/>
    </border>
    <border>
      <left/>
      <right/>
      <top style="thin">
        <color theme="1" tint="0.34998626667073579"/>
      </top>
      <bottom style="medium">
        <color theme="1" tint="0.34998626667073579"/>
      </bottom>
      <diagonal/>
    </border>
    <border>
      <left/>
      <right style="thin">
        <color theme="1" tint="0.34998626667073579"/>
      </right>
      <top style="thin">
        <color theme="1" tint="0.34998626667073579"/>
      </top>
      <bottom style="medium">
        <color theme="1" tint="0.34998626667073579"/>
      </bottom>
      <diagonal/>
    </border>
    <border>
      <left/>
      <right style="medium">
        <color indexed="64"/>
      </right>
      <top style="thin">
        <color indexed="64"/>
      </top>
      <bottom style="thin">
        <color indexed="64"/>
      </bottom>
      <diagonal/>
    </border>
    <border>
      <left style="thin">
        <color indexed="64"/>
      </left>
      <right style="thin">
        <color theme="1" tint="0.34998626667073579"/>
      </right>
      <top/>
      <bottom/>
      <diagonal/>
    </border>
  </borders>
  <cellStyleXfs count="176">
    <xf numFmtId="0" fontId="0" fillId="0" borderId="0"/>
    <xf numFmtId="0" fontId="4" fillId="0" borderId="0"/>
    <xf numFmtId="0" fontId="3" fillId="0" borderId="0"/>
    <xf numFmtId="0" fontId="5" fillId="0" borderId="0" applyNumberFormat="0" applyFill="0" applyBorder="0" applyAlignment="0" applyProtection="0">
      <alignment vertical="top"/>
      <protection locked="0"/>
    </xf>
    <xf numFmtId="0" fontId="3" fillId="0" borderId="0"/>
    <xf numFmtId="0" fontId="2" fillId="0" borderId="0"/>
    <xf numFmtId="0" fontId="3" fillId="0" borderId="0"/>
    <xf numFmtId="0" fontId="3" fillId="0" borderId="0"/>
    <xf numFmtId="0" fontId="3" fillId="0" borderId="0"/>
    <xf numFmtId="0" fontId="3"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9" fontId="3" fillId="2" borderId="0"/>
    <xf numFmtId="0" fontId="7" fillId="3" borderId="3" applyBorder="0"/>
    <xf numFmtId="0" fontId="3"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3" fillId="0" borderId="0" applyFont="0" applyFill="0" applyBorder="0" applyAlignment="0" applyProtection="0"/>
    <xf numFmtId="0" fontId="8" fillId="0" borderId="0" applyFont="0" applyFill="0" applyBorder="0" applyAlignment="0" applyProtection="0"/>
    <xf numFmtId="0" fontId="3" fillId="0" borderId="0" applyFont="0" applyFill="0" applyBorder="0" applyAlignment="0" applyProtection="0"/>
    <xf numFmtId="0" fontId="9" fillId="0" borderId="0" applyNumberFormat="0" applyFill="0" applyBorder="0" applyAlignment="0" applyProtection="0"/>
    <xf numFmtId="0" fontId="3"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9" fillId="0" borderId="0" applyNumberFormat="0" applyFill="0" applyBorder="0" applyAlignment="0" applyProtection="0"/>
    <xf numFmtId="0" fontId="10" fillId="0" borderId="0" applyFont="0" applyFill="0" applyBorder="0" applyAlignment="0" applyProtection="0"/>
    <xf numFmtId="14" fontId="11" fillId="0" borderId="0" applyFill="0" applyBorder="0" applyAlignment="0"/>
    <xf numFmtId="0" fontId="3" fillId="0" borderId="0" applyFont="0" applyFill="0" applyBorder="0" applyAlignment="0" applyProtection="0"/>
    <xf numFmtId="0" fontId="3" fillId="0" borderId="0" applyFont="0" applyFill="0" applyBorder="0" applyAlignment="0" applyProtection="0"/>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12" fillId="0" borderId="5">
      <alignment horizontal="center"/>
    </xf>
    <xf numFmtId="0" fontId="13" fillId="0" borderId="5">
      <alignment horizontal="center"/>
    </xf>
    <xf numFmtId="0" fontId="13" fillId="0" borderId="5">
      <alignment horizontal="center"/>
    </xf>
    <xf numFmtId="0" fontId="13" fillId="0" borderId="5">
      <alignment horizontal="center"/>
    </xf>
    <xf numFmtId="0" fontId="13" fillId="0" borderId="5">
      <alignment horizontal="center"/>
    </xf>
    <xf numFmtId="0" fontId="12" fillId="0" borderId="5">
      <alignment horizontal="center"/>
    </xf>
    <xf numFmtId="0" fontId="12" fillId="0" borderId="5">
      <alignment horizontal="center"/>
    </xf>
    <xf numFmtId="0" fontId="12"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14" fillId="0" borderId="0" applyNumberFormat="0" applyFill="0" applyBorder="0" applyAlignment="0" applyProtection="0"/>
    <xf numFmtId="0" fontId="15" fillId="0" borderId="0" applyNumberFormat="0" applyFill="0" applyBorder="0" applyAlignment="0" applyProtection="0"/>
    <xf numFmtId="0" fontId="3" fillId="0" borderId="0" applyFont="0" applyFill="0" applyBorder="0" applyAlignment="0" applyProtection="0"/>
    <xf numFmtId="0" fontId="7" fillId="0" borderId="6">
      <alignment horizontal="center"/>
    </xf>
    <xf numFmtId="0" fontId="7" fillId="0" borderId="6">
      <alignment horizontal="center"/>
    </xf>
    <xf numFmtId="0" fontId="7" fillId="0" borderId="6">
      <alignment horizontal="center"/>
    </xf>
    <xf numFmtId="0" fontId="12" fillId="0" borderId="6">
      <alignment horizontal="center"/>
    </xf>
    <xf numFmtId="0" fontId="13" fillId="0" borderId="6">
      <alignment horizontal="center"/>
    </xf>
    <xf numFmtId="0" fontId="13" fillId="0" borderId="6">
      <alignment horizontal="center"/>
    </xf>
    <xf numFmtId="0" fontId="12" fillId="0" borderId="6">
      <alignment horizontal="center"/>
    </xf>
    <xf numFmtId="0" fontId="7" fillId="0" borderId="6">
      <alignment horizontal="center"/>
    </xf>
    <xf numFmtId="0" fontId="7" fillId="0" borderId="6">
      <alignment horizontal="center"/>
    </xf>
    <xf numFmtId="0" fontId="7" fillId="0" borderId="6">
      <alignment horizontal="center"/>
    </xf>
    <xf numFmtId="0" fontId="16" fillId="0" borderId="5">
      <alignment horizontal="center"/>
    </xf>
    <xf numFmtId="3" fontId="10" fillId="0" borderId="0" applyFont="0" applyFill="0" applyBorder="0" applyAlignment="0" applyProtection="0"/>
    <xf numFmtId="0" fontId="7" fillId="0" borderId="6">
      <alignment horizontal="center"/>
    </xf>
    <xf numFmtId="0" fontId="7" fillId="0" borderId="5">
      <alignment horizontal="center"/>
    </xf>
    <xf numFmtId="0" fontId="7" fillId="0" borderId="6">
      <alignment horizontal="center"/>
    </xf>
    <xf numFmtId="38" fontId="17" fillId="4" borderId="0" applyNumberFormat="0" applyBorder="0" applyAlignment="0" applyProtection="0"/>
    <xf numFmtId="0" fontId="18" fillId="0" borderId="7" applyNumberFormat="0" applyAlignment="0" applyProtection="0">
      <alignment horizontal="left" vertical="center"/>
    </xf>
    <xf numFmtId="0" fontId="18" fillId="0" borderId="2">
      <alignment horizontal="left" vertical="center"/>
    </xf>
    <xf numFmtId="0" fontId="9" fillId="0" borderId="0" applyNumberFormat="0" applyFill="0" applyBorder="0" applyAlignment="0" applyProtection="0"/>
    <xf numFmtId="0" fontId="9" fillId="0" borderId="0" applyNumberFormat="0" applyFill="0" applyBorder="0" applyAlignment="0" applyProtection="0"/>
    <xf numFmtId="0" fontId="19" fillId="0" borderId="0" applyNumberFormat="0" applyFill="0" applyBorder="0" applyAlignment="0" applyProtection="0">
      <alignment vertical="top"/>
      <protection locked="0"/>
    </xf>
    <xf numFmtId="10" fontId="17" fillId="5" borderId="1" applyNumberFormat="0" applyBorder="0" applyAlignment="0" applyProtection="0"/>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12" fillId="0" borderId="5">
      <alignment horizontal="center"/>
    </xf>
    <xf numFmtId="0" fontId="13" fillId="0" borderId="5">
      <alignment horizontal="center"/>
    </xf>
    <xf numFmtId="0" fontId="13" fillId="0" borderId="5">
      <alignment horizontal="center"/>
    </xf>
    <xf numFmtId="0" fontId="13" fillId="0" borderId="5">
      <alignment horizontal="center"/>
    </xf>
    <xf numFmtId="0" fontId="13" fillId="0" borderId="5">
      <alignment horizontal="center"/>
    </xf>
    <xf numFmtId="0" fontId="12" fillId="0" borderId="5">
      <alignment horizontal="center"/>
    </xf>
    <xf numFmtId="0" fontId="12" fillId="0" borderId="5">
      <alignment horizontal="center"/>
    </xf>
    <xf numFmtId="0" fontId="12"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12" fillId="0" borderId="5">
      <alignment horizontal="center"/>
    </xf>
    <xf numFmtId="0" fontId="13" fillId="0" borderId="5">
      <alignment horizontal="center"/>
    </xf>
    <xf numFmtId="0" fontId="13" fillId="0" borderId="5">
      <alignment horizontal="center"/>
    </xf>
    <xf numFmtId="0" fontId="13" fillId="0" borderId="5">
      <alignment horizontal="center"/>
    </xf>
    <xf numFmtId="0" fontId="13" fillId="0" borderId="5">
      <alignment horizontal="center"/>
    </xf>
    <xf numFmtId="0" fontId="12" fillId="0" borderId="5">
      <alignment horizontal="center"/>
    </xf>
    <xf numFmtId="0" fontId="12" fillId="0" borderId="5">
      <alignment horizontal="center"/>
    </xf>
    <xf numFmtId="0" fontId="12"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7" fillId="0" borderId="5">
      <alignment horizontal="center"/>
    </xf>
    <xf numFmtId="0" fontId="10" fillId="0" borderId="0" applyFont="0" applyFill="0" applyBorder="0" applyAlignment="0" applyProtection="0"/>
    <xf numFmtId="0" fontId="8" fillId="0" borderId="0" applyFont="0" applyFill="0" applyBorder="0" applyAlignment="0" applyProtection="0"/>
    <xf numFmtId="0" fontId="3" fillId="0" borderId="0" applyFont="0" applyFill="0" applyBorder="0" applyAlignment="0" applyProtection="0"/>
    <xf numFmtId="10" fontId="3" fillId="0" borderId="0" applyFont="0" applyFill="0" applyBorder="0" applyAlignment="0" applyProtection="0"/>
    <xf numFmtId="164" fontId="8" fillId="0" borderId="0" applyFont="0" applyFill="0" applyBorder="0" applyAlignment="0" applyProtection="0"/>
    <xf numFmtId="0" fontId="20" fillId="0" borderId="4"/>
    <xf numFmtId="9" fontId="3" fillId="0" borderId="0" applyFont="0" applyFill="0" applyBorder="0" applyAlignment="0" applyProtection="0"/>
    <xf numFmtId="9" fontId="3" fillId="0" borderId="0" applyFont="0" applyFill="0" applyBorder="0" applyAlignment="0" applyProtection="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3" fillId="0" borderId="0"/>
    <xf numFmtId="49" fontId="11" fillId="0" borderId="0" applyFill="0" applyBorder="0" applyAlignment="0"/>
    <xf numFmtId="0" fontId="8" fillId="0" borderId="0" applyFill="0" applyBorder="0" applyAlignment="0"/>
    <xf numFmtId="0" fontId="8" fillId="0" borderId="0" applyFill="0" applyBorder="0" applyAlignment="0"/>
    <xf numFmtId="4" fontId="21" fillId="5" borderId="0" applyNumberFormat="0" applyFill="0" applyBorder="0">
      <alignment horizontal="left" vertical="center"/>
    </xf>
    <xf numFmtId="0" fontId="22" fillId="0" borderId="0" applyNumberFormat="0" applyFill="0" applyBorder="0" applyAlignment="0" applyProtection="0">
      <alignment vertical="top"/>
      <protection locked="0"/>
    </xf>
    <xf numFmtId="165" fontId="3" fillId="0" borderId="0" applyFont="0" applyFill="0" applyBorder="0" applyAlignment="0" applyProtection="0"/>
    <xf numFmtId="0" fontId="1" fillId="0" borderId="0"/>
    <xf numFmtId="0" fontId="23" fillId="0" borderId="0"/>
    <xf numFmtId="9" fontId="24" fillId="0" borderId="0" applyFont="0" applyFill="0" applyBorder="0" applyAlignment="0" applyProtection="0"/>
  </cellStyleXfs>
  <cellXfs count="364">
    <xf numFmtId="0" fontId="0" fillId="0" borderId="0" xfId="0"/>
    <xf numFmtId="0" fontId="27" fillId="0" borderId="0" xfId="4" applyFont="1"/>
    <xf numFmtId="0" fontId="28" fillId="0" borderId="0" xfId="4" applyFont="1" applyAlignment="1">
      <alignment vertical="center"/>
    </xf>
    <xf numFmtId="0" fontId="29" fillId="0" borderId="0" xfId="4" applyFont="1"/>
    <xf numFmtId="0" fontId="29" fillId="10" borderId="0" xfId="4" applyFont="1" applyFill="1"/>
    <xf numFmtId="0" fontId="30" fillId="6" borderId="0" xfId="4" applyFont="1" applyFill="1"/>
    <xf numFmtId="0" fontId="27" fillId="6" borderId="0" xfId="4" applyFont="1" applyFill="1"/>
    <xf numFmtId="0" fontId="29" fillId="10" borderId="0" xfId="4" applyFont="1" applyFill="1" applyAlignment="1">
      <alignment horizontal="center"/>
    </xf>
    <xf numFmtId="0" fontId="29" fillId="10" borderId="0" xfId="4" applyFont="1" applyFill="1" applyAlignment="1">
      <alignment horizontal="left"/>
    </xf>
    <xf numFmtId="0" fontId="29" fillId="10" borderId="0" xfId="171" applyFont="1" applyFill="1" applyBorder="1" applyAlignment="1" applyProtection="1">
      <alignment horizontal="center"/>
    </xf>
    <xf numFmtId="0" fontId="29" fillId="0" borderId="0" xfId="4" applyFont="1" applyAlignment="1">
      <alignment horizontal="center"/>
    </xf>
    <xf numFmtId="0" fontId="31" fillId="0" borderId="0" xfId="3" applyFont="1" applyBorder="1" applyAlignment="1" applyProtection="1"/>
    <xf numFmtId="0" fontId="29" fillId="0" borderId="0" xfId="171" applyFont="1" applyBorder="1" applyAlignment="1" applyProtection="1">
      <alignment horizontal="center"/>
    </xf>
    <xf numFmtId="0" fontId="32" fillId="0" borderId="8" xfId="4" applyFont="1" applyBorder="1" applyAlignment="1">
      <alignment horizontal="center"/>
    </xf>
    <xf numFmtId="0" fontId="29" fillId="0" borderId="8" xfId="4" applyFont="1" applyBorder="1"/>
    <xf numFmtId="0" fontId="29" fillId="0" borderId="9" xfId="4" applyFont="1" applyBorder="1"/>
    <xf numFmtId="0" fontId="33" fillId="0" borderId="9" xfId="4" applyFont="1" applyBorder="1" applyAlignment="1">
      <alignment horizontal="center"/>
    </xf>
    <xf numFmtId="0" fontId="34" fillId="0" borderId="0" xfId="4" applyFont="1"/>
    <xf numFmtId="0" fontId="27" fillId="0" borderId="0" xfId="4" applyFont="1" applyAlignment="1">
      <alignment horizontal="right"/>
    </xf>
    <xf numFmtId="0" fontId="29" fillId="10" borderId="0" xfId="4" quotePrefix="1" applyFont="1" applyFill="1"/>
    <xf numFmtId="0" fontId="29" fillId="0" borderId="0" xfId="4" quotePrefix="1" applyFont="1"/>
    <xf numFmtId="0" fontId="36" fillId="10" borderId="14" xfId="4" applyFont="1" applyFill="1" applyBorder="1"/>
    <xf numFmtId="0" fontId="37" fillId="10" borderId="14" xfId="4" applyFont="1" applyFill="1" applyBorder="1"/>
    <xf numFmtId="0" fontId="38" fillId="10" borderId="14" xfId="4" applyFont="1" applyFill="1" applyBorder="1" applyAlignment="1">
      <alignment vertical="center"/>
    </xf>
    <xf numFmtId="0" fontId="36" fillId="10" borderId="0" xfId="4" applyFont="1" applyFill="1" applyAlignment="1">
      <alignment vertical="center"/>
    </xf>
    <xf numFmtId="0" fontId="39" fillId="10" borderId="0" xfId="4" applyFont="1" applyFill="1" applyAlignment="1">
      <alignment vertical="center"/>
    </xf>
    <xf numFmtId="0" fontId="36" fillId="10" borderId="0" xfId="4" applyFont="1" applyFill="1" applyAlignment="1">
      <alignment horizontal="center" vertical="center"/>
    </xf>
    <xf numFmtId="0" fontId="40" fillId="10" borderId="0" xfId="4" applyFont="1" applyFill="1" applyAlignment="1">
      <alignment vertical="center"/>
    </xf>
    <xf numFmtId="0" fontId="40" fillId="10" borderId="0" xfId="4" applyFont="1" applyFill="1" applyAlignment="1">
      <alignment horizontal="center" vertical="center"/>
    </xf>
    <xf numFmtId="0" fontId="40" fillId="10" borderId="0" xfId="4" applyFont="1" applyFill="1" applyAlignment="1">
      <alignment horizontal="right" vertical="center"/>
    </xf>
    <xf numFmtId="0" fontId="27" fillId="10" borderId="0" xfId="4" applyFont="1" applyFill="1" applyAlignment="1">
      <alignment horizontal="center" vertical="center"/>
    </xf>
    <xf numFmtId="0" fontId="40" fillId="10" borderId="0" xfId="4" applyFont="1" applyFill="1" applyAlignment="1">
      <alignment horizontal="center" vertical="center" wrapText="1"/>
    </xf>
    <xf numFmtId="0" fontId="27" fillId="10" borderId="0" xfId="4" applyFont="1" applyFill="1" applyAlignment="1">
      <alignment vertical="center"/>
    </xf>
    <xf numFmtId="0" fontId="27" fillId="10" borderId="0" xfId="4" applyFont="1" applyFill="1" applyAlignment="1">
      <alignment vertical="center" wrapText="1"/>
    </xf>
    <xf numFmtId="0" fontId="27" fillId="10" borderId="0" xfId="4" applyFont="1" applyFill="1" applyAlignment="1">
      <alignment horizontal="center" vertical="center" wrapText="1"/>
    </xf>
    <xf numFmtId="0" fontId="27" fillId="10" borderId="0" xfId="4" applyFont="1" applyFill="1" applyAlignment="1">
      <alignment horizontal="left" vertical="center"/>
    </xf>
    <xf numFmtId="0" fontId="43" fillId="10" borderId="0" xfId="4" applyFont="1" applyFill="1" applyAlignment="1">
      <alignment vertical="center"/>
    </xf>
    <xf numFmtId="0" fontId="37" fillId="10" borderId="0" xfId="4" applyFont="1" applyFill="1" applyAlignment="1">
      <alignment horizontal="left" vertical="center"/>
    </xf>
    <xf numFmtId="0" fontId="30" fillId="11" borderId="0" xfId="4" applyFont="1" applyFill="1"/>
    <xf numFmtId="0" fontId="27" fillId="11" borderId="0" xfId="4" applyFont="1" applyFill="1"/>
    <xf numFmtId="0" fontId="30" fillId="10" borderId="0" xfId="4" applyFont="1" applyFill="1"/>
    <xf numFmtId="0" fontId="27" fillId="10" borderId="0" xfId="4" applyFont="1" applyFill="1"/>
    <xf numFmtId="0" fontId="43" fillId="10" borderId="0" xfId="4" applyFont="1" applyFill="1" applyAlignment="1">
      <alignment horizontal="left" vertical="center"/>
    </xf>
    <xf numFmtId="2" fontId="27" fillId="10" borderId="70" xfId="4" applyNumberFormat="1" applyFont="1" applyFill="1" applyBorder="1" applyAlignment="1">
      <alignment horizontal="center" vertical="center"/>
    </xf>
    <xf numFmtId="2" fontId="27" fillId="10" borderId="0" xfId="4" applyNumberFormat="1" applyFont="1" applyFill="1" applyAlignment="1">
      <alignment horizontal="center" vertical="center"/>
    </xf>
    <xf numFmtId="0" fontId="34" fillId="10" borderId="0" xfId="4" applyFont="1" applyFill="1" applyAlignment="1">
      <alignment horizontal="left" vertical="center"/>
    </xf>
    <xf numFmtId="2" fontId="27" fillId="10" borderId="30" xfId="4" applyNumberFormat="1" applyFont="1" applyFill="1" applyBorder="1" applyAlignment="1">
      <alignment horizontal="center" vertical="center"/>
    </xf>
    <xf numFmtId="2" fontId="44" fillId="13" borderId="34" xfId="4" applyNumberFormat="1" applyFont="1" applyFill="1" applyBorder="1" applyAlignment="1">
      <alignment horizontal="center" vertical="center"/>
    </xf>
    <xf numFmtId="0" fontId="46" fillId="10" borderId="0" xfId="4" applyFont="1" applyFill="1" applyAlignment="1">
      <alignment vertical="center"/>
    </xf>
    <xf numFmtId="9" fontId="27" fillId="10" borderId="0" xfId="4" applyNumberFormat="1" applyFont="1" applyFill="1" applyAlignment="1">
      <alignment vertical="center"/>
    </xf>
    <xf numFmtId="0" fontId="37" fillId="10" borderId="0" xfId="4" applyFont="1" applyFill="1" applyAlignment="1">
      <alignment horizontal="center" vertical="center"/>
    </xf>
    <xf numFmtId="0" fontId="27" fillId="10" borderId="1" xfId="4" applyFont="1" applyFill="1" applyBorder="1" applyAlignment="1">
      <alignment vertical="center"/>
    </xf>
    <xf numFmtId="9" fontId="27" fillId="10" borderId="1" xfId="4" applyNumberFormat="1" applyFont="1" applyFill="1" applyBorder="1" applyAlignment="1">
      <alignment horizontal="center" vertical="center"/>
    </xf>
    <xf numFmtId="0" fontId="42" fillId="10" borderId="0" xfId="4" applyFont="1" applyFill="1" applyAlignment="1">
      <alignment horizontal="left" vertical="center"/>
    </xf>
    <xf numFmtId="167" fontId="27" fillId="10" borderId="1" xfId="4" applyNumberFormat="1" applyFont="1" applyFill="1" applyBorder="1" applyAlignment="1">
      <alignment horizontal="center" vertical="center"/>
    </xf>
    <xf numFmtId="0" fontId="48" fillId="10" borderId="0" xfId="4" applyFont="1" applyFill="1"/>
    <xf numFmtId="0" fontId="40" fillId="10" borderId="0" xfId="4" applyFont="1" applyFill="1" applyAlignment="1">
      <alignment horizontal="left" vertical="center"/>
    </xf>
    <xf numFmtId="10" fontId="27" fillId="10" borderId="0" xfId="4" applyNumberFormat="1" applyFont="1" applyFill="1" applyAlignment="1">
      <alignment vertical="center"/>
    </xf>
    <xf numFmtId="0" fontId="37" fillId="10" borderId="38" xfId="4" applyFont="1" applyFill="1" applyBorder="1"/>
    <xf numFmtId="0" fontId="28" fillId="10" borderId="38" xfId="4" applyFont="1" applyFill="1" applyBorder="1" applyAlignment="1">
      <alignment vertical="center"/>
    </xf>
    <xf numFmtId="0" fontId="38" fillId="10" borderId="38" xfId="4" applyFont="1" applyFill="1" applyBorder="1" applyAlignment="1">
      <alignment vertical="center"/>
    </xf>
    <xf numFmtId="0" fontId="35" fillId="10" borderId="0" xfId="4" applyFont="1" applyFill="1" applyAlignment="1">
      <alignment vertical="center"/>
    </xf>
    <xf numFmtId="0" fontId="27" fillId="10" borderId="15" xfId="4" applyFont="1" applyFill="1" applyBorder="1" applyAlignment="1">
      <alignment vertical="center"/>
    </xf>
    <xf numFmtId="0" fontId="31" fillId="10" borderId="15" xfId="4" applyFont="1" applyFill="1" applyBorder="1" applyAlignment="1">
      <alignment horizontal="center" vertical="center"/>
    </xf>
    <xf numFmtId="0" fontId="49" fillId="10" borderId="15" xfId="4" applyFont="1" applyFill="1" applyBorder="1" applyAlignment="1">
      <alignment vertical="center"/>
    </xf>
    <xf numFmtId="0" fontId="29" fillId="10" borderId="15" xfId="4" applyFont="1" applyFill="1" applyBorder="1" applyAlignment="1">
      <alignment horizontal="center" vertical="center" wrapText="1"/>
    </xf>
    <xf numFmtId="0" fontId="29" fillId="10" borderId="15" xfId="4" applyFont="1" applyFill="1" applyBorder="1" applyAlignment="1">
      <alignment horizontal="left" vertical="center" wrapText="1"/>
    </xf>
    <xf numFmtId="49" fontId="35" fillId="0" borderId="42" xfId="4" applyNumberFormat="1" applyFont="1" applyBorder="1" applyAlignment="1">
      <alignment horizontal="center" vertical="center"/>
    </xf>
    <xf numFmtId="0" fontId="50" fillId="11" borderId="1" xfId="4" applyFont="1" applyFill="1" applyBorder="1" applyAlignment="1">
      <alignment horizontal="center" vertical="center" wrapText="1"/>
    </xf>
    <xf numFmtId="0" fontId="50" fillId="10" borderId="0" xfId="4" applyFont="1" applyFill="1" applyAlignment="1">
      <alignment vertical="center"/>
    </xf>
    <xf numFmtId="0" fontId="50" fillId="10" borderId="0" xfId="4" applyFont="1" applyFill="1" applyAlignment="1">
      <alignment horizontal="right" vertical="center"/>
    </xf>
    <xf numFmtId="0" fontId="52" fillId="12" borderId="43" xfId="4" applyFont="1" applyFill="1" applyBorder="1" applyAlignment="1">
      <alignment horizontal="center" vertical="center"/>
    </xf>
    <xf numFmtId="0" fontId="52" fillId="10" borderId="5" xfId="4" applyFont="1" applyFill="1" applyBorder="1" applyAlignment="1">
      <alignment horizontal="center" vertical="center"/>
    </xf>
    <xf numFmtId="0" fontId="52" fillId="10" borderId="37" xfId="4" applyFont="1" applyFill="1" applyBorder="1" applyAlignment="1">
      <alignment horizontal="center" vertical="center"/>
    </xf>
    <xf numFmtId="0" fontId="53" fillId="10" borderId="39" xfId="4" applyFont="1" applyFill="1" applyBorder="1" applyAlignment="1">
      <alignment horizontal="center" vertical="center"/>
    </xf>
    <xf numFmtId="0" fontId="53" fillId="10" borderId="1" xfId="4" applyFont="1" applyFill="1" applyBorder="1" applyAlignment="1">
      <alignment horizontal="center" vertical="center"/>
    </xf>
    <xf numFmtId="0" fontId="54" fillId="10" borderId="0" xfId="4" applyFont="1" applyFill="1" applyAlignment="1">
      <alignment vertical="center"/>
    </xf>
    <xf numFmtId="0" fontId="55" fillId="10" borderId="0" xfId="4" applyFont="1" applyFill="1" applyAlignment="1">
      <alignment vertical="center"/>
    </xf>
    <xf numFmtId="0" fontId="36" fillId="10" borderId="53" xfId="4" applyFont="1" applyFill="1" applyBorder="1" applyAlignment="1">
      <alignment horizontal="center" vertical="center"/>
    </xf>
    <xf numFmtId="0" fontId="49" fillId="10" borderId="53" xfId="4" applyFont="1" applyFill="1" applyBorder="1" applyAlignment="1">
      <alignment vertical="center"/>
    </xf>
    <xf numFmtId="0" fontId="49" fillId="13" borderId="15" xfId="4" applyFont="1" applyFill="1" applyBorder="1" applyAlignment="1" applyProtection="1">
      <alignment vertical="center" wrapText="1"/>
      <protection locked="0"/>
    </xf>
    <xf numFmtId="0" fontId="37" fillId="10" borderId="46" xfId="4" applyFont="1" applyFill="1" applyBorder="1" applyAlignment="1">
      <alignment vertical="center"/>
    </xf>
    <xf numFmtId="0" fontId="37" fillId="10" borderId="44" xfId="4" applyFont="1" applyFill="1" applyBorder="1" applyAlignment="1">
      <alignment vertical="center"/>
    </xf>
    <xf numFmtId="0" fontId="37" fillId="10" borderId="45" xfId="4" applyFont="1" applyFill="1" applyBorder="1" applyAlignment="1">
      <alignment vertical="center"/>
    </xf>
    <xf numFmtId="0" fontId="27" fillId="13" borderId="39" xfId="4" applyFont="1" applyFill="1" applyBorder="1" applyAlignment="1" applyProtection="1">
      <alignment horizontal="center" vertical="center"/>
      <protection locked="0"/>
    </xf>
    <xf numFmtId="0" fontId="27" fillId="10" borderId="1" xfId="4" applyFont="1" applyFill="1" applyBorder="1" applyAlignment="1">
      <alignment horizontal="center" vertical="center"/>
    </xf>
    <xf numFmtId="0" fontId="44" fillId="10" borderId="0" xfId="4" applyFont="1" applyFill="1" applyAlignment="1">
      <alignment vertical="center"/>
    </xf>
    <xf numFmtId="0" fontId="36" fillId="10" borderId="15" xfId="4" applyFont="1" applyFill="1" applyBorder="1" applyAlignment="1">
      <alignment horizontal="center" vertical="center"/>
    </xf>
    <xf numFmtId="0" fontId="56" fillId="10" borderId="0" xfId="4" applyFont="1" applyFill="1" applyAlignment="1">
      <alignment vertical="center"/>
    </xf>
    <xf numFmtId="0" fontId="57" fillId="10" borderId="0" xfId="4" applyFont="1" applyFill="1" applyAlignment="1">
      <alignment vertical="center"/>
    </xf>
    <xf numFmtId="0" fontId="37" fillId="10" borderId="15" xfId="4" applyFont="1" applyFill="1" applyBorder="1" applyAlignment="1">
      <alignment vertical="center"/>
    </xf>
    <xf numFmtId="22" fontId="49" fillId="13" borderId="15" xfId="4" applyNumberFormat="1" applyFont="1" applyFill="1" applyBorder="1" applyAlignment="1" applyProtection="1">
      <alignment horizontal="left" vertical="center" wrapText="1"/>
      <protection locked="0"/>
    </xf>
    <xf numFmtId="10" fontId="49" fillId="13" borderId="15" xfId="4" applyNumberFormat="1" applyFont="1" applyFill="1" applyBorder="1" applyAlignment="1" applyProtection="1">
      <alignment horizontal="left" vertical="center" wrapText="1"/>
      <protection locked="0"/>
    </xf>
    <xf numFmtId="0" fontId="36" fillId="10" borderId="56" xfId="4" applyFont="1" applyFill="1" applyBorder="1" applyAlignment="1">
      <alignment horizontal="center" vertical="center"/>
    </xf>
    <xf numFmtId="0" fontId="49" fillId="10" borderId="56" xfId="4" applyFont="1" applyFill="1" applyBorder="1" applyAlignment="1">
      <alignment vertical="center"/>
    </xf>
    <xf numFmtId="0" fontId="41" fillId="10" borderId="0" xfId="4" applyFont="1" applyFill="1" applyAlignment="1">
      <alignment vertical="center"/>
    </xf>
    <xf numFmtId="0" fontId="49" fillId="10" borderId="39" xfId="4" applyFont="1" applyFill="1" applyBorder="1" applyAlignment="1">
      <alignment horizontal="left" vertical="center"/>
    </xf>
    <xf numFmtId="0" fontId="49" fillId="10" borderId="41" xfId="4" applyFont="1" applyFill="1" applyBorder="1" applyAlignment="1">
      <alignment horizontal="left" vertical="center"/>
    </xf>
    <xf numFmtId="0" fontId="40" fillId="10" borderId="5" xfId="4" applyFont="1" applyFill="1" applyBorder="1" applyAlignment="1">
      <alignment vertical="center"/>
    </xf>
    <xf numFmtId="0" fontId="40" fillId="10" borderId="37" xfId="4" applyFont="1" applyFill="1" applyBorder="1" applyAlignment="1">
      <alignment horizontal="center" vertical="center"/>
    </xf>
    <xf numFmtId="0" fontId="40" fillId="10" borderId="15" xfId="4" applyFont="1" applyFill="1" applyBorder="1" applyAlignment="1">
      <alignment horizontal="center" vertical="center"/>
    </xf>
    <xf numFmtId="0" fontId="40" fillId="10" borderId="37" xfId="4" applyFont="1" applyFill="1" applyBorder="1" applyAlignment="1">
      <alignment vertical="center"/>
    </xf>
    <xf numFmtId="0" fontId="53" fillId="10" borderId="37" xfId="4" applyFont="1" applyFill="1" applyBorder="1" applyAlignment="1">
      <alignment horizontal="center" vertical="center"/>
    </xf>
    <xf numFmtId="0" fontId="58" fillId="10" borderId="0" xfId="4" applyFont="1" applyFill="1" applyAlignment="1">
      <alignment vertical="center"/>
    </xf>
    <xf numFmtId="0" fontId="35" fillId="10" borderId="5" xfId="4" applyFont="1" applyFill="1" applyBorder="1" applyAlignment="1" applyProtection="1">
      <alignment vertical="center"/>
      <protection locked="0"/>
    </xf>
    <xf numFmtId="0" fontId="40" fillId="10" borderId="1" xfId="4" applyFont="1" applyFill="1" applyBorder="1" applyAlignment="1">
      <alignment horizontal="center" vertical="center"/>
    </xf>
    <xf numFmtId="0" fontId="27" fillId="10" borderId="37" xfId="4" applyFont="1" applyFill="1" applyBorder="1" applyAlignment="1">
      <alignment vertical="center"/>
    </xf>
    <xf numFmtId="0" fontId="59" fillId="10" borderId="0" xfId="4" applyFont="1" applyFill="1" applyAlignment="1">
      <alignment vertical="center"/>
    </xf>
    <xf numFmtId="0" fontId="60" fillId="10" borderId="5" xfId="4" applyFont="1" applyFill="1" applyBorder="1" applyAlignment="1" applyProtection="1">
      <alignment vertical="center"/>
      <protection locked="0"/>
    </xf>
    <xf numFmtId="0" fontId="37" fillId="10" borderId="5" xfId="4" applyFont="1" applyFill="1" applyBorder="1" applyAlignment="1">
      <alignment vertical="center"/>
    </xf>
    <xf numFmtId="0" fontId="40" fillId="10" borderId="3" xfId="4" applyFont="1" applyFill="1" applyBorder="1" applyAlignment="1">
      <alignment horizontal="center" vertical="center"/>
    </xf>
    <xf numFmtId="0" fontId="40" fillId="10" borderId="5" xfId="4" applyFont="1" applyFill="1" applyBorder="1" applyAlignment="1" applyProtection="1">
      <alignment vertical="center"/>
      <protection locked="0"/>
    </xf>
    <xf numFmtId="0" fontId="58" fillId="10" borderId="5" xfId="4" applyFont="1" applyFill="1" applyBorder="1" applyAlignment="1" applyProtection="1">
      <alignment vertical="center"/>
      <protection locked="0"/>
    </xf>
    <xf numFmtId="0" fontId="61" fillId="10" borderId="0" xfId="4" applyFont="1" applyFill="1" applyAlignment="1">
      <alignment vertical="center"/>
    </xf>
    <xf numFmtId="0" fontId="40" fillId="10" borderId="15" xfId="4" applyFont="1" applyFill="1" applyBorder="1" applyAlignment="1">
      <alignment vertical="center"/>
    </xf>
    <xf numFmtId="0" fontId="44" fillId="10" borderId="0" xfId="4" applyFont="1" applyFill="1" applyAlignment="1" applyProtection="1">
      <alignment vertical="center"/>
      <protection locked="0"/>
    </xf>
    <xf numFmtId="9" fontId="49" fillId="13" borderId="15" xfId="4" applyNumberFormat="1" applyFont="1" applyFill="1" applyBorder="1" applyAlignment="1" applyProtection="1">
      <alignment horizontal="left" vertical="center" wrapText="1"/>
      <protection locked="0"/>
    </xf>
    <xf numFmtId="0" fontId="49" fillId="13" borderId="15" xfId="4" applyFont="1" applyFill="1" applyBorder="1" applyAlignment="1" applyProtection="1">
      <alignment horizontal="left" vertical="center" wrapText="1"/>
      <protection locked="0"/>
    </xf>
    <xf numFmtId="0" fontId="39" fillId="10" borderId="5" xfId="4" applyFont="1" applyFill="1" applyBorder="1" applyAlignment="1" applyProtection="1">
      <alignment vertical="center"/>
      <protection locked="0"/>
    </xf>
    <xf numFmtId="0" fontId="40" fillId="0" borderId="37" xfId="4" applyFont="1" applyBorder="1" applyAlignment="1">
      <alignment horizontal="center" vertical="center"/>
    </xf>
    <xf numFmtId="0" fontId="40" fillId="10" borderId="1" xfId="4" applyFont="1" applyFill="1" applyBorder="1" applyAlignment="1">
      <alignment vertical="center"/>
    </xf>
    <xf numFmtId="0" fontId="61" fillId="10" borderId="22" xfId="4" applyFont="1" applyFill="1" applyBorder="1" applyAlignment="1">
      <alignment vertical="center"/>
    </xf>
    <xf numFmtId="0" fontId="40" fillId="10" borderId="21" xfId="4" applyFont="1" applyFill="1" applyBorder="1" applyAlignment="1">
      <alignment vertical="center"/>
    </xf>
    <xf numFmtId="0" fontId="40" fillId="10" borderId="53" xfId="4" applyFont="1" applyFill="1" applyBorder="1" applyAlignment="1">
      <alignment horizontal="center" vertical="center"/>
    </xf>
    <xf numFmtId="0" fontId="37" fillId="10" borderId="53" xfId="4" applyFont="1" applyFill="1" applyBorder="1" applyAlignment="1">
      <alignment vertical="center"/>
    </xf>
    <xf numFmtId="0" fontId="49" fillId="13" borderId="53" xfId="4" applyFont="1" applyFill="1" applyBorder="1" applyAlignment="1" applyProtection="1">
      <alignment vertical="center" wrapText="1"/>
      <protection locked="0"/>
    </xf>
    <xf numFmtId="0" fontId="27" fillId="13" borderId="67" xfId="4" applyFont="1" applyFill="1" applyBorder="1" applyAlignment="1" applyProtection="1">
      <alignment horizontal="center" vertical="center"/>
      <protection locked="0"/>
    </xf>
    <xf numFmtId="0" fontId="37" fillId="10" borderId="0" xfId="4" applyFont="1" applyFill="1" applyAlignment="1">
      <alignment vertical="center"/>
    </xf>
    <xf numFmtId="0" fontId="62" fillId="10" borderId="15" xfId="4" applyFont="1" applyFill="1" applyBorder="1" applyAlignment="1">
      <alignment horizontal="center" vertical="center"/>
    </xf>
    <xf numFmtId="0" fontId="40" fillId="10" borderId="15" xfId="4" applyFont="1" applyFill="1" applyBorder="1" applyAlignment="1">
      <alignment vertical="center" wrapText="1"/>
    </xf>
    <xf numFmtId="0" fontId="27" fillId="10" borderId="15" xfId="4" applyFont="1" applyFill="1" applyBorder="1" applyAlignment="1">
      <alignment horizontal="center" vertical="center"/>
    </xf>
    <xf numFmtId="2" fontId="27" fillId="10" borderId="15" xfId="4" applyNumberFormat="1" applyFont="1" applyFill="1" applyBorder="1" applyAlignment="1">
      <alignment horizontal="center" vertical="center"/>
    </xf>
    <xf numFmtId="0" fontId="63" fillId="10" borderId="15" xfId="4" applyFont="1" applyFill="1" applyBorder="1" applyAlignment="1">
      <alignment vertical="center"/>
    </xf>
    <xf numFmtId="0" fontId="40" fillId="12" borderId="15" xfId="4" applyFont="1" applyFill="1" applyBorder="1" applyAlignment="1">
      <alignment horizontal="center" vertical="center"/>
    </xf>
    <xf numFmtId="9" fontId="27" fillId="12" borderId="15" xfId="175" applyFont="1" applyFill="1" applyBorder="1" applyAlignment="1" applyProtection="1">
      <alignment vertical="center"/>
    </xf>
    <xf numFmtId="0" fontId="27" fillId="12" borderId="15" xfId="4" applyFont="1" applyFill="1" applyBorder="1" applyAlignment="1">
      <alignment horizontal="center" vertical="center"/>
    </xf>
    <xf numFmtId="2" fontId="27" fillId="12" borderId="15" xfId="4" applyNumberFormat="1" applyFont="1" applyFill="1" applyBorder="1" applyAlignment="1">
      <alignment horizontal="center" vertical="center"/>
    </xf>
    <xf numFmtId="0" fontId="40" fillId="10" borderId="15" xfId="4" applyFont="1" applyFill="1" applyBorder="1" applyAlignment="1">
      <alignment horizontal="center" vertical="center" wrapText="1"/>
    </xf>
    <xf numFmtId="9" fontId="27" fillId="10" borderId="15" xfId="175" applyFont="1" applyFill="1" applyBorder="1" applyAlignment="1" applyProtection="1">
      <alignment horizontal="center" vertical="center"/>
    </xf>
    <xf numFmtId="0" fontId="40" fillId="12" borderId="15" xfId="4" applyFont="1" applyFill="1" applyBorder="1" applyAlignment="1">
      <alignment vertical="center" wrapText="1"/>
    </xf>
    <xf numFmtId="9" fontId="27" fillId="12" borderId="15" xfId="175" applyFont="1" applyFill="1" applyBorder="1" applyAlignment="1" applyProtection="1">
      <alignment horizontal="center" vertical="center"/>
    </xf>
    <xf numFmtId="2" fontId="27" fillId="10" borderId="0" xfId="4" applyNumberFormat="1" applyFont="1" applyFill="1" applyAlignment="1">
      <alignment vertical="center"/>
    </xf>
    <xf numFmtId="0" fontId="47" fillId="10" borderId="0" xfId="4" applyFont="1" applyFill="1" applyAlignment="1">
      <alignment horizontal="center" vertical="center"/>
    </xf>
    <xf numFmtId="0" fontId="40" fillId="12" borderId="15" xfId="4" applyFont="1" applyFill="1" applyBorder="1" applyAlignment="1">
      <alignment vertical="center"/>
    </xf>
    <xf numFmtId="0" fontId="27" fillId="10" borderId="0" xfId="4" applyFont="1" applyFill="1" applyAlignment="1">
      <alignment horizontal="left" vertical="center" wrapText="1"/>
    </xf>
    <xf numFmtId="0" fontId="36" fillId="10" borderId="65" xfId="4" applyFont="1" applyFill="1" applyBorder="1"/>
    <xf numFmtId="0" fontId="38" fillId="10" borderId="65" xfId="4" applyFont="1" applyFill="1" applyBorder="1" applyAlignment="1">
      <alignment vertical="center"/>
    </xf>
    <xf numFmtId="0" fontId="38" fillId="10" borderId="0" xfId="4" applyFont="1" applyFill="1" applyAlignment="1">
      <alignment vertical="center"/>
    </xf>
    <xf numFmtId="0" fontId="37" fillId="10" borderId="0" xfId="4" applyFont="1" applyFill="1"/>
    <xf numFmtId="0" fontId="35" fillId="12" borderId="50" xfId="4" applyFont="1" applyFill="1" applyBorder="1" applyAlignment="1">
      <alignment horizontal="center" wrapText="1"/>
    </xf>
    <xf numFmtId="0" fontId="35" fillId="12" borderId="51" xfId="4" applyFont="1" applyFill="1" applyBorder="1" applyAlignment="1">
      <alignment horizontal="center" wrapText="1"/>
    </xf>
    <xf numFmtId="0" fontId="35" fillId="12" borderId="52" xfId="4" applyFont="1" applyFill="1" applyBorder="1" applyAlignment="1">
      <alignment horizontal="center" wrapText="1"/>
    </xf>
    <xf numFmtId="0" fontId="27" fillId="10" borderId="15" xfId="4" applyFont="1" applyFill="1" applyBorder="1" applyAlignment="1">
      <alignment horizontal="center" vertical="center" wrapText="1"/>
    </xf>
    <xf numFmtId="0" fontId="27" fillId="10" borderId="55" xfId="4" applyFont="1" applyFill="1" applyBorder="1" applyAlignment="1">
      <alignment horizontal="center" wrapText="1"/>
    </xf>
    <xf numFmtId="0" fontId="36" fillId="10" borderId="15" xfId="4" applyFont="1" applyFill="1" applyBorder="1" applyAlignment="1">
      <alignment horizontal="center" vertical="center" wrapText="1"/>
    </xf>
    <xf numFmtId="0" fontId="37" fillId="10" borderId="15" xfId="4" applyFont="1" applyFill="1" applyBorder="1" applyAlignment="1">
      <alignment horizontal="center" wrapText="1"/>
    </xf>
    <xf numFmtId="0" fontId="37" fillId="10" borderId="56" xfId="4" applyFont="1" applyFill="1" applyBorder="1" applyAlignment="1">
      <alignment horizontal="center" vertical="center" wrapText="1"/>
    </xf>
    <xf numFmtId="0" fontId="37" fillId="10" borderId="15" xfId="4" applyFont="1" applyFill="1" applyBorder="1" applyAlignment="1">
      <alignment horizontal="center" vertical="center" wrapText="1"/>
    </xf>
    <xf numFmtId="0" fontId="37" fillId="10" borderId="55" xfId="4" applyFont="1" applyFill="1" applyBorder="1" applyAlignment="1">
      <alignment horizontal="center" vertical="center" wrapText="1"/>
    </xf>
    <xf numFmtId="0" fontId="40" fillId="10" borderId="56" xfId="4" applyFont="1" applyFill="1" applyBorder="1" applyAlignment="1">
      <alignment horizontal="center" vertical="center" wrapText="1"/>
    </xf>
    <xf numFmtId="0" fontId="36" fillId="10" borderId="56" xfId="4" applyFont="1" applyFill="1" applyBorder="1" applyAlignment="1">
      <alignment horizontal="center" vertical="center" wrapText="1"/>
    </xf>
    <xf numFmtId="0" fontId="40" fillId="10" borderId="56" xfId="4" applyFont="1" applyFill="1" applyBorder="1" applyAlignment="1">
      <alignment horizontal="center" vertical="center"/>
    </xf>
    <xf numFmtId="0" fontId="40" fillId="10" borderId="15" xfId="4" applyFont="1" applyFill="1" applyBorder="1" applyAlignment="1">
      <alignment horizontal="center" wrapText="1"/>
    </xf>
    <xf numFmtId="0" fontId="35" fillId="12" borderId="50" xfId="4" applyFont="1" applyFill="1" applyBorder="1" applyAlignment="1">
      <alignment horizontal="center" vertical="center" wrapText="1"/>
    </xf>
    <xf numFmtId="0" fontId="35" fillId="12" borderId="51" xfId="4" applyFont="1" applyFill="1" applyBorder="1" applyAlignment="1">
      <alignment horizontal="center" vertical="center" wrapText="1"/>
    </xf>
    <xf numFmtId="0" fontId="35" fillId="12" borderId="52" xfId="4" applyFont="1" applyFill="1" applyBorder="1" applyAlignment="1">
      <alignment horizontal="center" vertical="center" wrapText="1"/>
    </xf>
    <xf numFmtId="0" fontId="37" fillId="0" borderId="15" xfId="4" applyFont="1" applyBorder="1" applyAlignment="1">
      <alignment horizontal="center" vertical="center" wrapText="1"/>
    </xf>
    <xf numFmtId="0" fontId="37" fillId="0" borderId="55" xfId="4" applyFont="1" applyBorder="1" applyAlignment="1">
      <alignment horizontal="center" vertical="center" wrapText="1"/>
    </xf>
    <xf numFmtId="0" fontId="37" fillId="0" borderId="56" xfId="4" applyFont="1" applyBorder="1" applyAlignment="1">
      <alignment horizontal="center" vertical="center" wrapText="1"/>
    </xf>
    <xf numFmtId="0" fontId="44" fillId="0" borderId="0" xfId="0" applyFont="1"/>
    <xf numFmtId="0" fontId="27" fillId="0" borderId="15" xfId="4" applyFont="1" applyBorder="1" applyAlignment="1">
      <alignment horizontal="center" vertical="center" wrapText="1"/>
    </xf>
    <xf numFmtId="0" fontId="27" fillId="10" borderId="15" xfId="4" applyFont="1" applyFill="1" applyBorder="1" applyAlignment="1">
      <alignment horizontal="center" wrapText="1"/>
    </xf>
    <xf numFmtId="0" fontId="27" fillId="10" borderId="56" xfId="4" applyFont="1" applyFill="1" applyBorder="1" applyAlignment="1">
      <alignment horizontal="center" vertical="center" wrapText="1"/>
    </xf>
    <xf numFmtId="0" fontId="27" fillId="10" borderId="55" xfId="4" applyFont="1" applyFill="1" applyBorder="1" applyAlignment="1">
      <alignment horizontal="center" vertical="center" wrapText="1"/>
    </xf>
    <xf numFmtId="0" fontId="27" fillId="10" borderId="55" xfId="4" applyFont="1" applyFill="1" applyBorder="1" applyAlignment="1">
      <alignment vertical="center" wrapText="1"/>
    </xf>
    <xf numFmtId="0" fontId="27" fillId="10" borderId="0" xfId="4" applyFont="1" applyFill="1" applyAlignment="1">
      <alignment horizontal="center"/>
    </xf>
    <xf numFmtId="0" fontId="40" fillId="10" borderId="0" xfId="4" applyFont="1" applyFill="1"/>
    <xf numFmtId="0" fontId="40" fillId="10" borderId="75" xfId="4" applyFont="1" applyFill="1" applyBorder="1" applyAlignment="1">
      <alignment horizontal="center" vertical="center"/>
    </xf>
    <xf numFmtId="0" fontId="40" fillId="10" borderId="75" xfId="4" applyFont="1" applyFill="1" applyBorder="1" applyAlignment="1">
      <alignment vertical="center"/>
    </xf>
    <xf numFmtId="0" fontId="29" fillId="0" borderId="0" xfId="4" applyFont="1" applyAlignment="1">
      <alignment horizontal="left" vertical="top" wrapText="1"/>
    </xf>
    <xf numFmtId="165" fontId="29" fillId="0" borderId="8" xfId="172" applyFont="1" applyBorder="1" applyAlignment="1">
      <alignment horizontal="left"/>
    </xf>
    <xf numFmtId="0" fontId="29" fillId="0" borderId="0" xfId="4" applyFont="1" applyAlignment="1">
      <alignment horizontal="left" vertical="top"/>
    </xf>
    <xf numFmtId="165" fontId="29" fillId="0" borderId="9" xfId="172" applyFont="1" applyBorder="1" applyAlignment="1">
      <alignment horizontal="left"/>
    </xf>
    <xf numFmtId="0" fontId="28" fillId="0" borderId="0" xfId="4" applyFont="1" applyAlignment="1">
      <alignment horizontal="left" vertical="center" wrapText="1"/>
    </xf>
    <xf numFmtId="0" fontId="29" fillId="0" borderId="0" xfId="4" applyFont="1"/>
    <xf numFmtId="166" fontId="29" fillId="0" borderId="0" xfId="4" applyNumberFormat="1" applyFont="1" applyAlignment="1">
      <alignment horizontal="left"/>
    </xf>
    <xf numFmtId="0" fontId="29" fillId="0" borderId="10" xfId="0" applyFont="1" applyBorder="1" applyAlignment="1">
      <alignment horizontal="center" wrapText="1"/>
    </xf>
    <xf numFmtId="0" fontId="29" fillId="9" borderId="10" xfId="0" applyFont="1" applyFill="1" applyBorder="1" applyAlignment="1">
      <alignment horizontal="center" wrapText="1"/>
    </xf>
    <xf numFmtId="0" fontId="33" fillId="7" borderId="10" xfId="0" applyFont="1" applyFill="1" applyBorder="1" applyAlignment="1">
      <alignment horizontal="center" wrapText="1"/>
    </xf>
    <xf numFmtId="0" fontId="35" fillId="9" borderId="10" xfId="0" applyFont="1" applyFill="1" applyBorder="1" applyAlignment="1">
      <alignment horizontal="center" wrapText="1"/>
    </xf>
    <xf numFmtId="0" fontId="35" fillId="0" borderId="10" xfId="0" applyFont="1" applyBorder="1" applyAlignment="1">
      <alignment horizontal="center" wrapText="1"/>
    </xf>
    <xf numFmtId="0" fontId="33" fillId="8" borderId="10" xfId="0" applyFont="1" applyFill="1" applyBorder="1" applyAlignment="1">
      <alignment horizontal="center" wrapText="1"/>
    </xf>
    <xf numFmtId="14" fontId="27" fillId="0" borderId="11" xfId="4" applyNumberFormat="1" applyFont="1" applyBorder="1" applyAlignment="1">
      <alignment horizontal="center"/>
    </xf>
    <xf numFmtId="14" fontId="27" fillId="0" borderId="12" xfId="4" applyNumberFormat="1" applyFont="1" applyBorder="1" applyAlignment="1">
      <alignment horizontal="center"/>
    </xf>
    <xf numFmtId="14" fontId="27" fillId="0" borderId="13" xfId="4" applyNumberFormat="1" applyFont="1" applyBorder="1" applyAlignment="1">
      <alignment horizontal="center"/>
    </xf>
    <xf numFmtId="0" fontId="29" fillId="9" borderId="10" xfId="0" applyFont="1" applyFill="1" applyBorder="1" applyAlignment="1">
      <alignment wrapText="1"/>
    </xf>
    <xf numFmtId="0" fontId="29" fillId="0" borderId="10" xfId="0" applyFont="1" applyBorder="1" applyAlignment="1">
      <alignment wrapText="1"/>
    </xf>
    <xf numFmtId="0" fontId="29" fillId="9" borderId="11" xfId="0" applyFont="1" applyFill="1" applyBorder="1" applyAlignment="1">
      <alignment horizontal="center" wrapText="1"/>
    </xf>
    <xf numFmtId="0" fontId="29" fillId="9" borderId="12" xfId="0" applyFont="1" applyFill="1" applyBorder="1" applyAlignment="1">
      <alignment horizontal="center" wrapText="1"/>
    </xf>
    <xf numFmtId="0" fontId="29" fillId="9" borderId="13" xfId="0" applyFont="1" applyFill="1" applyBorder="1" applyAlignment="1">
      <alignment horizontal="center" wrapText="1"/>
    </xf>
    <xf numFmtId="0" fontId="33" fillId="7" borderId="10" xfId="0" applyFont="1" applyFill="1" applyBorder="1" applyAlignment="1">
      <alignment horizontal="center" vertical="top" wrapText="1"/>
    </xf>
    <xf numFmtId="0" fontId="33" fillId="8" borderId="10" xfId="0" applyFont="1" applyFill="1" applyBorder="1" applyAlignment="1">
      <alignment horizontal="center" vertical="top" wrapText="1"/>
    </xf>
    <xf numFmtId="0" fontId="34" fillId="12" borderId="16" xfId="4" applyFont="1" applyFill="1" applyBorder="1" applyAlignment="1">
      <alignment horizontal="center" vertical="center"/>
    </xf>
    <xf numFmtId="0" fontId="34" fillId="12" borderId="17" xfId="4" applyFont="1" applyFill="1" applyBorder="1" applyAlignment="1">
      <alignment horizontal="center" vertical="center"/>
    </xf>
    <xf numFmtId="0" fontId="34" fillId="12" borderId="18" xfId="4" applyFont="1" applyFill="1" applyBorder="1" applyAlignment="1">
      <alignment horizontal="center" vertical="center"/>
    </xf>
    <xf numFmtId="0" fontId="34" fillId="12" borderId="19" xfId="4" applyFont="1" applyFill="1" applyBorder="1" applyAlignment="1">
      <alignment horizontal="center" vertical="center"/>
    </xf>
    <xf numFmtId="0" fontId="34" fillId="10" borderId="20" xfId="4" applyFont="1" applyFill="1" applyBorder="1" applyAlignment="1">
      <alignment horizontal="left" vertical="center"/>
    </xf>
    <xf numFmtId="0" fontId="34" fillId="10" borderId="2" xfId="4" applyFont="1" applyFill="1" applyBorder="1" applyAlignment="1">
      <alignment horizontal="left" vertical="center"/>
    </xf>
    <xf numFmtId="0" fontId="34" fillId="10" borderId="21" xfId="4" applyFont="1" applyFill="1" applyBorder="1" applyAlignment="1">
      <alignment horizontal="left" vertical="center"/>
    </xf>
    <xf numFmtId="2" fontId="44" fillId="10" borderId="22" xfId="4" applyNumberFormat="1" applyFont="1" applyFill="1" applyBorder="1" applyAlignment="1">
      <alignment horizontal="center" vertical="center"/>
    </xf>
    <xf numFmtId="2" fontId="44" fillId="10" borderId="21" xfId="4" applyNumberFormat="1" applyFont="1" applyFill="1" applyBorder="1" applyAlignment="1">
      <alignment horizontal="center" vertical="center"/>
    </xf>
    <xf numFmtId="0" fontId="27" fillId="13" borderId="15" xfId="4" applyFont="1" applyFill="1" applyBorder="1" applyAlignment="1" applyProtection="1">
      <alignment horizontal="center" vertical="center"/>
      <protection locked="0"/>
    </xf>
    <xf numFmtId="0" fontId="40" fillId="10" borderId="0" xfId="4" applyFont="1" applyFill="1" applyAlignment="1">
      <alignment horizontal="right" vertical="center"/>
    </xf>
    <xf numFmtId="0" fontId="40" fillId="13" borderId="61" xfId="4" applyFont="1" applyFill="1" applyBorder="1" applyAlignment="1" applyProtection="1">
      <alignment horizontal="center" vertical="center"/>
      <protection locked="0"/>
    </xf>
    <xf numFmtId="0" fontId="34" fillId="12" borderId="15" xfId="4" applyFont="1" applyFill="1" applyBorder="1" applyAlignment="1">
      <alignment horizontal="center" vertical="center"/>
    </xf>
    <xf numFmtId="15" fontId="27" fillId="13" borderId="15" xfId="4" applyNumberFormat="1" applyFont="1" applyFill="1" applyBorder="1" applyAlignment="1" applyProtection="1">
      <alignment horizontal="center" vertical="center"/>
      <protection locked="0"/>
    </xf>
    <xf numFmtId="0" fontId="34" fillId="10" borderId="23" xfId="4" applyFont="1" applyFill="1" applyBorder="1" applyAlignment="1">
      <alignment horizontal="left" vertical="center"/>
    </xf>
    <xf numFmtId="0" fontId="34" fillId="10" borderId="24" xfId="4" applyFont="1" applyFill="1" applyBorder="1" applyAlignment="1">
      <alignment horizontal="left" vertical="center"/>
    </xf>
    <xf numFmtId="0" fontId="34" fillId="10" borderId="25" xfId="4" applyFont="1" applyFill="1" applyBorder="1" applyAlignment="1">
      <alignment horizontal="left" vertical="center"/>
    </xf>
    <xf numFmtId="0" fontId="39" fillId="10" borderId="0" xfId="4" applyFont="1" applyFill="1" applyAlignment="1">
      <alignment horizontal="center" vertical="center"/>
    </xf>
    <xf numFmtId="0" fontId="39" fillId="10" borderId="0" xfId="4" applyFont="1" applyFill="1" applyAlignment="1">
      <alignment horizontal="center" vertical="center" wrapText="1"/>
    </xf>
    <xf numFmtId="0" fontId="40" fillId="13" borderId="61" xfId="4" applyFont="1" applyFill="1" applyBorder="1" applyAlignment="1" applyProtection="1">
      <alignment horizontal="center" vertical="center" wrapText="1"/>
      <protection locked="0"/>
    </xf>
    <xf numFmtId="15" fontId="41" fillId="13" borderId="61" xfId="4" applyNumberFormat="1" applyFont="1" applyFill="1" applyBorder="1" applyAlignment="1" applyProtection="1">
      <alignment horizontal="center" vertical="center"/>
      <protection locked="0"/>
    </xf>
    <xf numFmtId="0" fontId="41" fillId="13" borderId="61" xfId="4" applyFont="1" applyFill="1" applyBorder="1" applyAlignment="1" applyProtection="1">
      <alignment horizontal="center" vertical="center"/>
      <protection locked="0"/>
    </xf>
    <xf numFmtId="0" fontId="42" fillId="13" borderId="61" xfId="4" applyFont="1" applyFill="1" applyBorder="1" applyAlignment="1" applyProtection="1">
      <alignment horizontal="center" vertical="center" wrapText="1"/>
      <protection locked="0"/>
    </xf>
    <xf numFmtId="15" fontId="40" fillId="0" borderId="0" xfId="4" applyNumberFormat="1" applyFont="1" applyAlignment="1" applyProtection="1">
      <alignment horizontal="center" vertical="center"/>
      <protection locked="0"/>
    </xf>
    <xf numFmtId="49" fontId="40" fillId="13" borderId="61" xfId="4" applyNumberFormat="1" applyFont="1" applyFill="1" applyBorder="1" applyAlignment="1" applyProtection="1">
      <alignment horizontal="center" vertical="center"/>
      <protection locked="0"/>
    </xf>
    <xf numFmtId="0" fontId="40" fillId="13" borderId="61" xfId="4" applyFont="1" applyFill="1" applyBorder="1" applyAlignment="1" applyProtection="1">
      <alignment horizontal="left" vertical="center" wrapText="1"/>
      <protection locked="0"/>
    </xf>
    <xf numFmtId="2" fontId="27" fillId="13" borderId="22" xfId="4" applyNumberFormat="1" applyFont="1" applyFill="1" applyBorder="1" applyAlignment="1" applyProtection="1">
      <alignment horizontal="center" vertical="center"/>
      <protection locked="0"/>
    </xf>
    <xf numFmtId="2" fontId="27" fillId="13" borderId="2" xfId="4" applyNumberFormat="1" applyFont="1" applyFill="1" applyBorder="1" applyAlignment="1" applyProtection="1">
      <alignment horizontal="center" vertical="center"/>
      <protection locked="0"/>
    </xf>
    <xf numFmtId="2" fontId="27" fillId="13" borderId="74" xfId="4" applyNumberFormat="1" applyFont="1" applyFill="1" applyBorder="1" applyAlignment="1" applyProtection="1">
      <alignment horizontal="center" vertical="center"/>
      <protection locked="0"/>
    </xf>
    <xf numFmtId="0" fontId="47" fillId="10" borderId="1" xfId="171" applyFont="1" applyFill="1" applyBorder="1" applyAlignment="1" applyProtection="1">
      <alignment horizontal="left" vertical="center"/>
    </xf>
    <xf numFmtId="0" fontId="34" fillId="12" borderId="58" xfId="4" applyFont="1" applyFill="1" applyBorder="1" applyAlignment="1">
      <alignment horizontal="center" vertical="center"/>
    </xf>
    <xf numFmtId="0" fontId="34" fillId="12" borderId="28" xfId="4" applyFont="1" applyFill="1" applyBorder="1" applyAlignment="1">
      <alignment horizontal="center" vertical="center"/>
    </xf>
    <xf numFmtId="0" fontId="34" fillId="12" borderId="59" xfId="4" applyFont="1" applyFill="1" applyBorder="1" applyAlignment="1">
      <alignment horizontal="center" vertical="center"/>
    </xf>
    <xf numFmtId="2" fontId="27" fillId="13" borderId="1" xfId="4" applyNumberFormat="1" applyFont="1" applyFill="1" applyBorder="1" applyAlignment="1" applyProtection="1">
      <alignment horizontal="center" vertical="center"/>
      <protection locked="0"/>
    </xf>
    <xf numFmtId="2" fontId="27" fillId="13" borderId="60" xfId="4" applyNumberFormat="1" applyFont="1" applyFill="1" applyBorder="1" applyAlignment="1" applyProtection="1">
      <alignment horizontal="center" vertical="center"/>
      <protection locked="0"/>
    </xf>
    <xf numFmtId="0" fontId="34" fillId="10" borderId="1" xfId="4" applyFont="1" applyFill="1" applyBorder="1" applyAlignment="1">
      <alignment horizontal="center" vertical="center"/>
    </xf>
    <xf numFmtId="0" fontId="45" fillId="10" borderId="27" xfId="4" applyFont="1" applyFill="1" applyBorder="1" applyAlignment="1">
      <alignment horizontal="center" vertical="center"/>
    </xf>
    <xf numFmtId="0" fontId="45" fillId="10" borderId="28" xfId="4" applyFont="1" applyFill="1" applyBorder="1" applyAlignment="1">
      <alignment horizontal="center" vertical="center"/>
    </xf>
    <xf numFmtId="0" fontId="45" fillId="10" borderId="29" xfId="4" applyFont="1" applyFill="1" applyBorder="1" applyAlignment="1">
      <alignment horizontal="center" vertical="center"/>
    </xf>
    <xf numFmtId="0" fontId="45" fillId="10" borderId="31" xfId="4" applyFont="1" applyFill="1" applyBorder="1" applyAlignment="1">
      <alignment horizontal="center" vertical="center"/>
    </xf>
    <xf numFmtId="0" fontId="45" fillId="10" borderId="32" xfId="4" applyFont="1" applyFill="1" applyBorder="1" applyAlignment="1">
      <alignment horizontal="center" vertical="center"/>
    </xf>
    <xf numFmtId="0" fontId="45" fillId="10" borderId="33" xfId="4" applyFont="1" applyFill="1" applyBorder="1" applyAlignment="1">
      <alignment horizontal="center" vertical="center"/>
    </xf>
    <xf numFmtId="2" fontId="27" fillId="10" borderId="18" xfId="4" applyNumberFormat="1" applyFont="1" applyFill="1" applyBorder="1" applyAlignment="1">
      <alignment horizontal="center" vertical="center"/>
    </xf>
    <xf numFmtId="2" fontId="27" fillId="10" borderId="30" xfId="4" applyNumberFormat="1" applyFont="1" applyFill="1" applyBorder="1" applyAlignment="1">
      <alignment horizontal="center" vertical="center"/>
    </xf>
    <xf numFmtId="2" fontId="44" fillId="10" borderId="25" xfId="4" applyNumberFormat="1" applyFont="1" applyFill="1" applyBorder="1" applyAlignment="1">
      <alignment horizontal="center" vertical="center"/>
    </xf>
    <xf numFmtId="2" fontId="44" fillId="10" borderId="34" xfId="4" applyNumberFormat="1" applyFont="1" applyFill="1" applyBorder="1" applyAlignment="1">
      <alignment horizontal="center" vertical="center"/>
    </xf>
    <xf numFmtId="0" fontId="40" fillId="10" borderId="58" xfId="4" applyFont="1" applyFill="1" applyBorder="1" applyAlignment="1">
      <alignment horizontal="center" vertical="center"/>
    </xf>
    <xf numFmtId="0" fontId="40" fillId="10" borderId="28" xfId="4" applyFont="1" applyFill="1" applyBorder="1" applyAlignment="1">
      <alignment horizontal="center" vertical="center"/>
    </xf>
    <xf numFmtId="0" fontId="40" fillId="10" borderId="59" xfId="4" applyFont="1" applyFill="1" applyBorder="1" applyAlignment="1">
      <alignment horizontal="center" vertical="center"/>
    </xf>
    <xf numFmtId="0" fontId="40" fillId="13" borderId="34" xfId="4" applyFont="1" applyFill="1" applyBorder="1" applyAlignment="1">
      <alignment horizontal="center" vertical="center"/>
    </xf>
    <xf numFmtId="0" fontId="40" fillId="13" borderId="35" xfId="4" applyFont="1" applyFill="1" applyBorder="1" applyAlignment="1">
      <alignment horizontal="center" vertical="center"/>
    </xf>
    <xf numFmtId="9" fontId="27" fillId="10" borderId="37" xfId="4" applyNumberFormat="1" applyFont="1" applyFill="1" applyBorder="1" applyAlignment="1">
      <alignment horizontal="left" vertical="center"/>
    </xf>
    <xf numFmtId="9" fontId="27" fillId="10" borderId="0" xfId="4" applyNumberFormat="1" applyFont="1" applyFill="1" applyAlignment="1">
      <alignment horizontal="left" vertical="center"/>
    </xf>
    <xf numFmtId="0" fontId="40" fillId="13" borderId="1" xfId="4" applyFont="1" applyFill="1" applyBorder="1" applyAlignment="1" applyProtection="1">
      <alignment horizontal="left" vertical="top" wrapText="1"/>
      <protection locked="0"/>
    </xf>
    <xf numFmtId="0" fontId="34" fillId="12" borderId="15" xfId="4" applyFont="1" applyFill="1" applyBorder="1" applyAlignment="1">
      <alignment vertical="center"/>
    </xf>
    <xf numFmtId="2" fontId="44" fillId="10" borderId="26" xfId="4" applyNumberFormat="1" applyFont="1" applyFill="1" applyBorder="1" applyAlignment="1">
      <alignment horizontal="center" vertical="center"/>
    </xf>
    <xf numFmtId="2" fontId="27" fillId="13" borderId="34" xfId="4" applyNumberFormat="1" applyFont="1" applyFill="1" applyBorder="1" applyAlignment="1" applyProtection="1">
      <alignment horizontal="center" vertical="center"/>
      <protection locked="0"/>
    </xf>
    <xf numFmtId="2" fontId="27" fillId="13" borderId="35" xfId="4" applyNumberFormat="1" applyFont="1" applyFill="1" applyBorder="1" applyAlignment="1" applyProtection="1">
      <alignment horizontal="center" vertical="center"/>
      <protection locked="0"/>
    </xf>
    <xf numFmtId="0" fontId="27" fillId="13" borderId="15" xfId="4" applyFont="1" applyFill="1" applyBorder="1" applyAlignment="1" applyProtection="1">
      <alignment vertical="center"/>
      <protection locked="0"/>
    </xf>
    <xf numFmtId="0" fontId="40" fillId="13" borderId="15" xfId="4" applyFont="1" applyFill="1" applyBorder="1" applyAlignment="1" applyProtection="1">
      <alignment vertical="center"/>
      <protection locked="0"/>
    </xf>
    <xf numFmtId="2" fontId="27" fillId="10" borderId="70" xfId="4" applyNumberFormat="1" applyFont="1" applyFill="1" applyBorder="1" applyAlignment="1">
      <alignment horizontal="center" vertical="center"/>
    </xf>
    <xf numFmtId="2" fontId="27" fillId="10" borderId="0" xfId="4" applyNumberFormat="1" applyFont="1" applyFill="1" applyAlignment="1">
      <alignment horizontal="center" vertical="center"/>
    </xf>
    <xf numFmtId="2" fontId="27" fillId="10" borderId="37" xfId="4" applyNumberFormat="1" applyFont="1" applyFill="1" applyBorder="1" applyAlignment="1">
      <alignment horizontal="center" vertical="center"/>
    </xf>
    <xf numFmtId="0" fontId="34" fillId="10" borderId="20" xfId="4" applyFont="1" applyFill="1" applyBorder="1" applyAlignment="1">
      <alignment horizontal="left" vertical="center" wrapText="1"/>
    </xf>
    <xf numFmtId="0" fontId="34" fillId="10" borderId="2" xfId="4" applyFont="1" applyFill="1" applyBorder="1" applyAlignment="1">
      <alignment horizontal="left" vertical="center" wrapText="1"/>
    </xf>
    <xf numFmtId="0" fontId="34" fillId="10" borderId="21" xfId="4" applyFont="1" applyFill="1" applyBorder="1" applyAlignment="1">
      <alignment horizontal="left" vertical="center" wrapText="1"/>
    </xf>
    <xf numFmtId="0" fontId="44" fillId="0" borderId="21" xfId="0" applyFont="1" applyBorder="1" applyAlignment="1">
      <alignment horizontal="center" vertical="center"/>
    </xf>
    <xf numFmtId="0" fontId="44" fillId="0" borderId="2" xfId="0" applyFont="1" applyBorder="1" applyAlignment="1">
      <alignment horizontal="center" vertical="center"/>
    </xf>
    <xf numFmtId="0" fontId="44" fillId="0" borderId="74" xfId="0" applyFont="1" applyBorder="1" applyAlignment="1">
      <alignment horizontal="center" vertical="center"/>
    </xf>
    <xf numFmtId="0" fontId="49" fillId="10" borderId="39" xfId="4" applyFont="1" applyFill="1" applyBorder="1" applyAlignment="1">
      <alignment horizontal="left" vertical="center" wrapText="1"/>
    </xf>
    <xf numFmtId="0" fontId="49" fillId="10" borderId="41" xfId="4" applyFont="1" applyFill="1" applyBorder="1" applyAlignment="1">
      <alignment horizontal="left" vertical="center" wrapText="1"/>
    </xf>
    <xf numFmtId="0" fontId="37" fillId="10" borderId="39" xfId="4" applyFont="1" applyFill="1" applyBorder="1" applyAlignment="1">
      <alignment horizontal="left" vertical="center" wrapText="1"/>
    </xf>
    <xf numFmtId="0" fontId="37" fillId="10" borderId="41" xfId="4" applyFont="1" applyFill="1" applyBorder="1" applyAlignment="1">
      <alignment horizontal="left" vertical="center" wrapText="1"/>
    </xf>
    <xf numFmtId="0" fontId="51" fillId="12" borderId="47" xfId="4" applyFont="1" applyFill="1" applyBorder="1" applyAlignment="1">
      <alignment horizontal="center" vertical="center"/>
    </xf>
    <xf numFmtId="0" fontId="51" fillId="12" borderId="14" xfId="4" applyFont="1" applyFill="1" applyBorder="1" applyAlignment="1">
      <alignment horizontal="center" vertical="center"/>
    </xf>
    <xf numFmtId="0" fontId="51" fillId="12" borderId="48" xfId="4" applyFont="1" applyFill="1" applyBorder="1" applyAlignment="1">
      <alignment horizontal="center" vertical="center"/>
    </xf>
    <xf numFmtId="0" fontId="51" fillId="12" borderId="22" xfId="4" applyFont="1" applyFill="1" applyBorder="1" applyAlignment="1">
      <alignment horizontal="center" vertical="center"/>
    </xf>
    <xf numFmtId="0" fontId="51" fillId="12" borderId="2" xfId="4" applyFont="1" applyFill="1" applyBorder="1" applyAlignment="1">
      <alignment horizontal="center" vertical="center"/>
    </xf>
    <xf numFmtId="0" fontId="51" fillId="12" borderId="21" xfId="4" applyFont="1" applyFill="1" applyBorder="1" applyAlignment="1">
      <alignment horizontal="center" vertical="center"/>
    </xf>
    <xf numFmtId="0" fontId="49" fillId="10" borderId="39" xfId="4" applyFont="1" applyFill="1" applyBorder="1" applyAlignment="1">
      <alignment horizontal="left" vertical="center"/>
    </xf>
    <xf numFmtId="0" fontId="49" fillId="10" borderId="41" xfId="4" applyFont="1" applyFill="1" applyBorder="1" applyAlignment="1">
      <alignment horizontal="left" vertical="center"/>
    </xf>
    <xf numFmtId="0" fontId="37" fillId="10" borderId="39" xfId="4" applyFont="1" applyFill="1" applyBorder="1" applyAlignment="1">
      <alignment vertical="center"/>
    </xf>
    <xf numFmtId="0" fontId="37" fillId="10" borderId="41" xfId="4" applyFont="1" applyFill="1" applyBorder="1" applyAlignment="1">
      <alignment vertical="center"/>
    </xf>
    <xf numFmtId="0" fontId="35" fillId="10" borderId="0" xfId="4" applyFont="1" applyFill="1" applyAlignment="1">
      <alignment horizontal="center" vertical="center"/>
    </xf>
    <xf numFmtId="0" fontId="43" fillId="10" borderId="15" xfId="4" applyFont="1" applyFill="1" applyBorder="1" applyAlignment="1">
      <alignment horizontal="center" vertical="center"/>
    </xf>
    <xf numFmtId="0" fontId="35" fillId="0" borderId="39" xfId="4" applyFont="1" applyBorder="1" applyAlignment="1">
      <alignment horizontal="center" vertical="center"/>
    </xf>
    <xf numFmtId="0" fontId="35" fillId="0" borderId="40" xfId="4" applyFont="1" applyBorder="1" applyAlignment="1">
      <alignment horizontal="center" vertical="center"/>
    </xf>
    <xf numFmtId="0" fontId="35" fillId="0" borderId="41" xfId="4" applyFont="1" applyBorder="1" applyAlignment="1">
      <alignment horizontal="center" vertical="center"/>
    </xf>
    <xf numFmtId="0" fontId="35" fillId="0" borderId="42" xfId="4" applyFont="1" applyBorder="1" applyAlignment="1">
      <alignment horizontal="center" vertical="center"/>
    </xf>
    <xf numFmtId="0" fontId="50" fillId="11" borderId="22" xfId="4" applyFont="1" applyFill="1" applyBorder="1" applyAlignment="1">
      <alignment horizontal="right" vertical="center"/>
    </xf>
    <xf numFmtId="0" fontId="50" fillId="11" borderId="2" xfId="4" applyFont="1" applyFill="1" applyBorder="1" applyAlignment="1">
      <alignment horizontal="right" vertical="center"/>
    </xf>
    <xf numFmtId="0" fontId="50" fillId="11" borderId="21" xfId="4" applyFont="1" applyFill="1" applyBorder="1" applyAlignment="1">
      <alignment horizontal="right" vertical="center"/>
    </xf>
    <xf numFmtId="0" fontId="50" fillId="11" borderId="2" xfId="4" applyFont="1" applyFill="1" applyBorder="1" applyAlignment="1">
      <alignment horizontal="center" vertical="center"/>
    </xf>
    <xf numFmtId="0" fontId="50" fillId="11" borderId="36" xfId="4" applyFont="1" applyFill="1" applyBorder="1" applyAlignment="1">
      <alignment horizontal="center" vertical="center"/>
    </xf>
    <xf numFmtId="0" fontId="40" fillId="10" borderId="15" xfId="4" applyFont="1" applyFill="1" applyBorder="1" applyAlignment="1">
      <alignment horizontal="center" vertical="center"/>
    </xf>
    <xf numFmtId="0" fontId="51" fillId="12" borderId="37" xfId="4" applyFont="1" applyFill="1" applyBorder="1" applyAlignment="1">
      <alignment horizontal="center" vertical="center"/>
    </xf>
    <xf numFmtId="0" fontId="51" fillId="12" borderId="0" xfId="4" applyFont="1" applyFill="1" applyAlignment="1">
      <alignment horizontal="center" vertical="center"/>
    </xf>
    <xf numFmtId="0" fontId="51" fillId="12" borderId="6" xfId="4" applyFont="1" applyFill="1" applyBorder="1" applyAlignment="1">
      <alignment horizontal="center" vertical="center"/>
    </xf>
    <xf numFmtId="0" fontId="40" fillId="10" borderId="15" xfId="4" applyFont="1" applyFill="1" applyBorder="1" applyAlignment="1">
      <alignment horizontal="center" vertical="center" wrapText="1"/>
    </xf>
    <xf numFmtId="0" fontId="35" fillId="10" borderId="0" xfId="4" applyFont="1" applyFill="1" applyAlignment="1">
      <alignment horizontal="center" vertical="center" wrapText="1"/>
    </xf>
    <xf numFmtId="0" fontId="37" fillId="10" borderId="39" xfId="4" applyFont="1" applyFill="1" applyBorder="1" applyAlignment="1">
      <alignment horizontal="left" vertical="center"/>
    </xf>
    <xf numFmtId="0" fontId="37" fillId="10" borderId="41" xfId="4" applyFont="1" applyFill="1" applyBorder="1" applyAlignment="1">
      <alignment horizontal="left" vertical="center"/>
    </xf>
    <xf numFmtId="0" fontId="37" fillId="10" borderId="15" xfId="4" applyFont="1" applyFill="1" applyBorder="1" applyAlignment="1">
      <alignment vertical="center" wrapText="1"/>
    </xf>
    <xf numFmtId="0" fontId="27" fillId="10" borderId="15" xfId="4" applyFont="1" applyFill="1" applyBorder="1" applyAlignment="1">
      <alignment vertical="center" wrapText="1"/>
    </xf>
    <xf numFmtId="0" fontId="37" fillId="10" borderId="56" xfId="4" applyFont="1" applyFill="1" applyBorder="1" applyAlignment="1">
      <alignment horizontal="center" vertical="center" wrapText="1"/>
    </xf>
    <xf numFmtId="0" fontId="37" fillId="10" borderId="53" xfId="4" applyFont="1" applyFill="1" applyBorder="1" applyAlignment="1">
      <alignment horizontal="center" vertical="center" wrapText="1"/>
    </xf>
    <xf numFmtId="0" fontId="27" fillId="10" borderId="56" xfId="4" applyFont="1" applyFill="1" applyBorder="1" applyAlignment="1">
      <alignment horizontal="center" vertical="center" wrapText="1"/>
    </xf>
    <xf numFmtId="0" fontId="27" fillId="10" borderId="53" xfId="4" applyFont="1" applyFill="1" applyBorder="1" applyAlignment="1">
      <alignment horizontal="center" vertical="center" wrapText="1"/>
    </xf>
    <xf numFmtId="0" fontId="64" fillId="11" borderId="71" xfId="4" applyFont="1" applyFill="1" applyBorder="1" applyAlignment="1">
      <alignment vertical="top" wrapText="1"/>
    </xf>
    <xf numFmtId="0" fontId="64" fillId="11" borderId="72" xfId="4" applyFont="1" applyFill="1" applyBorder="1" applyAlignment="1">
      <alignment vertical="top" wrapText="1"/>
    </xf>
    <xf numFmtId="0" fontId="64" fillId="11" borderId="73" xfId="4" applyFont="1" applyFill="1" applyBorder="1" applyAlignment="1">
      <alignment vertical="top" wrapText="1"/>
    </xf>
    <xf numFmtId="0" fontId="64" fillId="11" borderId="71" xfId="4" applyFont="1" applyFill="1" applyBorder="1" applyAlignment="1">
      <alignment horizontal="left" vertical="top" wrapText="1"/>
    </xf>
    <xf numFmtId="0" fontId="64" fillId="11" borderId="72" xfId="4" applyFont="1" applyFill="1" applyBorder="1" applyAlignment="1">
      <alignment horizontal="left" vertical="top" wrapText="1"/>
    </xf>
    <xf numFmtId="0" fontId="27" fillId="10" borderId="15" xfId="4" applyFont="1" applyFill="1" applyBorder="1" applyAlignment="1">
      <alignment horizontal="center" vertical="center" wrapText="1"/>
    </xf>
    <xf numFmtId="0" fontId="36" fillId="10" borderId="15" xfId="4" applyFont="1" applyFill="1" applyBorder="1" applyAlignment="1">
      <alignment horizontal="center" vertical="center" wrapText="1"/>
    </xf>
    <xf numFmtId="0" fontId="37" fillId="10" borderId="15" xfId="4" applyFont="1" applyFill="1" applyBorder="1" applyAlignment="1">
      <alignment horizontal="center" vertical="center" wrapText="1"/>
    </xf>
    <xf numFmtId="0" fontId="64" fillId="11" borderId="49" xfId="4" applyFont="1" applyFill="1" applyBorder="1" applyAlignment="1">
      <alignment horizontal="left" vertical="center"/>
    </xf>
    <xf numFmtId="0" fontId="36" fillId="10" borderId="0" xfId="4" applyFont="1" applyFill="1" applyAlignment="1">
      <alignment horizontal="center" vertical="center"/>
    </xf>
    <xf numFmtId="0" fontId="40" fillId="10" borderId="53" xfId="4" applyFont="1" applyFill="1" applyBorder="1" applyAlignment="1">
      <alignment horizontal="center" vertical="center" wrapText="1"/>
    </xf>
    <xf numFmtId="0" fontId="27" fillId="10" borderId="54" xfId="4" applyFont="1" applyFill="1" applyBorder="1" applyAlignment="1">
      <alignment horizontal="center" wrapText="1"/>
    </xf>
    <xf numFmtId="0" fontId="27" fillId="10" borderId="55" xfId="4" applyFont="1" applyFill="1" applyBorder="1" applyAlignment="1">
      <alignment horizontal="center" wrapText="1"/>
    </xf>
    <xf numFmtId="0" fontId="37" fillId="10" borderId="54" xfId="4" applyFont="1" applyFill="1" applyBorder="1" applyAlignment="1">
      <alignment horizontal="center" wrapText="1"/>
    </xf>
    <xf numFmtId="0" fontId="37" fillId="10" borderId="55" xfId="4" applyFont="1" applyFill="1" applyBorder="1" applyAlignment="1">
      <alignment horizontal="center" wrapText="1"/>
    </xf>
    <xf numFmtId="0" fontId="37" fillId="10" borderId="62" xfId="4" applyFont="1" applyFill="1" applyBorder="1" applyAlignment="1">
      <alignment horizontal="center" vertical="center" wrapText="1"/>
    </xf>
    <xf numFmtId="0" fontId="37" fillId="10" borderId="63" xfId="4" applyFont="1" applyFill="1" applyBorder="1" applyAlignment="1">
      <alignment horizontal="center" vertical="center" wrapText="1"/>
    </xf>
    <xf numFmtId="0" fontId="36" fillId="10" borderId="68" xfId="4" applyFont="1" applyFill="1" applyBorder="1" applyAlignment="1">
      <alignment horizontal="center" vertical="center" wrapText="1"/>
    </xf>
    <xf numFmtId="0" fontId="36" fillId="10" borderId="5" xfId="4" applyFont="1" applyFill="1" applyBorder="1" applyAlignment="1">
      <alignment horizontal="center" vertical="center" wrapText="1"/>
    </xf>
    <xf numFmtId="0" fontId="37" fillId="10" borderId="41" xfId="4" applyFont="1" applyFill="1" applyBorder="1" applyAlignment="1">
      <alignment horizontal="center" vertical="center" wrapText="1"/>
    </xf>
    <xf numFmtId="0" fontId="37" fillId="10" borderId="69" xfId="4" applyFont="1" applyFill="1" applyBorder="1" applyAlignment="1">
      <alignment horizontal="center" vertical="center" wrapText="1"/>
    </xf>
    <xf numFmtId="0" fontId="40" fillId="10" borderId="56" xfId="4" applyFont="1" applyFill="1" applyBorder="1" applyAlignment="1">
      <alignment horizontal="center" vertical="center" wrapText="1"/>
    </xf>
    <xf numFmtId="0" fontId="36" fillId="10" borderId="56" xfId="4" applyFont="1" applyFill="1" applyBorder="1" applyAlignment="1">
      <alignment horizontal="center" vertical="center" wrapText="1"/>
    </xf>
    <xf numFmtId="0" fontId="36" fillId="10" borderId="53" xfId="4" applyFont="1" applyFill="1" applyBorder="1" applyAlignment="1">
      <alignment horizontal="center" vertical="center" wrapText="1"/>
    </xf>
    <xf numFmtId="0" fontId="37" fillId="10" borderId="56" xfId="4" applyFont="1" applyFill="1" applyBorder="1" applyAlignment="1">
      <alignment horizontal="center" wrapText="1"/>
    </xf>
    <xf numFmtId="0" fontId="37" fillId="10" borderId="53" xfId="4" applyFont="1" applyFill="1" applyBorder="1" applyAlignment="1">
      <alignment horizontal="center" wrapText="1"/>
    </xf>
    <xf numFmtId="0" fontId="40" fillId="10" borderId="68" xfId="4" applyFont="1" applyFill="1" applyBorder="1" applyAlignment="1">
      <alignment horizontal="center" vertical="center" wrapText="1"/>
    </xf>
    <xf numFmtId="0" fontId="40" fillId="10" borderId="5" xfId="4" applyFont="1" applyFill="1" applyBorder="1" applyAlignment="1">
      <alignment horizontal="center" vertical="center" wrapText="1"/>
    </xf>
    <xf numFmtId="0" fontId="40" fillId="10" borderId="4" xfId="4" applyFont="1" applyFill="1" applyBorder="1" applyAlignment="1">
      <alignment horizontal="center" vertical="center" wrapText="1"/>
    </xf>
    <xf numFmtId="0" fontId="40" fillId="10" borderId="66" xfId="4" applyFont="1" applyFill="1" applyBorder="1" applyAlignment="1">
      <alignment horizontal="center" vertical="center" wrapText="1"/>
    </xf>
    <xf numFmtId="0" fontId="40" fillId="10" borderId="57" xfId="4" applyFont="1" applyFill="1" applyBorder="1" applyAlignment="1">
      <alignment horizontal="center" vertical="center" wrapText="1"/>
    </xf>
    <xf numFmtId="0" fontId="40" fillId="10" borderId="67" xfId="4" applyFont="1" applyFill="1" applyBorder="1" applyAlignment="1">
      <alignment horizontal="center" vertical="center" wrapText="1"/>
    </xf>
    <xf numFmtId="0" fontId="37" fillId="10" borderId="1" xfId="4" applyFont="1" applyFill="1" applyBorder="1" applyAlignment="1">
      <alignment horizontal="left" vertical="center" wrapText="1"/>
    </xf>
    <xf numFmtId="0" fontId="37" fillId="10" borderId="64" xfId="4" applyFont="1" applyFill="1" applyBorder="1" applyAlignment="1">
      <alignment horizontal="center" vertical="center" wrapText="1"/>
    </xf>
    <xf numFmtId="0" fontId="37" fillId="10" borderId="53" xfId="4" applyFont="1" applyFill="1" applyBorder="1" applyAlignment="1">
      <alignment vertical="center" wrapText="1"/>
    </xf>
    <xf numFmtId="0" fontId="27" fillId="10" borderId="0" xfId="4" applyFont="1" applyFill="1" applyAlignment="1">
      <alignment horizontal="center" wrapText="1"/>
    </xf>
    <xf numFmtId="0" fontId="37" fillId="10" borderId="55" xfId="4" applyFont="1" applyFill="1" applyBorder="1" applyAlignment="1">
      <alignment horizontal="center" vertical="center" wrapText="1"/>
    </xf>
    <xf numFmtId="0" fontId="64" fillId="11" borderId="39" xfId="4" applyFont="1" applyFill="1" applyBorder="1" applyAlignment="1">
      <alignment horizontal="left" vertical="center" wrapText="1"/>
    </xf>
    <xf numFmtId="0" fontId="64" fillId="11" borderId="40" xfId="4" applyFont="1" applyFill="1" applyBorder="1" applyAlignment="1">
      <alignment horizontal="left" vertical="center" wrapText="1"/>
    </xf>
    <xf numFmtId="0" fontId="64" fillId="11" borderId="41" xfId="4" applyFont="1" applyFill="1" applyBorder="1" applyAlignment="1">
      <alignment horizontal="left" vertical="center" wrapText="1"/>
    </xf>
    <xf numFmtId="0" fontId="64" fillId="11" borderId="71" xfId="4" applyFont="1" applyFill="1" applyBorder="1" applyAlignment="1">
      <alignment horizontal="left" wrapText="1"/>
    </xf>
    <xf numFmtId="0" fontId="64" fillId="11" borderId="72" xfId="4" applyFont="1" applyFill="1" applyBorder="1" applyAlignment="1">
      <alignment horizontal="left" wrapText="1"/>
    </xf>
    <xf numFmtId="0" fontId="64" fillId="11" borderId="73" xfId="4" applyFont="1" applyFill="1" applyBorder="1" applyAlignment="1">
      <alignment horizontal="left" wrapText="1"/>
    </xf>
    <xf numFmtId="0" fontId="27" fillId="10" borderId="62" xfId="4" applyFont="1" applyFill="1" applyBorder="1" applyAlignment="1">
      <alignment horizontal="center" vertical="center" wrapText="1"/>
    </xf>
    <xf numFmtId="0" fontId="27" fillId="10" borderId="64" xfId="4" applyFont="1" applyFill="1" applyBorder="1" applyAlignment="1">
      <alignment horizontal="center" vertical="center" wrapText="1"/>
    </xf>
    <xf numFmtId="0" fontId="27" fillId="10" borderId="63" xfId="4" applyFont="1" applyFill="1" applyBorder="1" applyAlignment="1">
      <alignment horizontal="center" vertical="center" wrapText="1"/>
    </xf>
    <xf numFmtId="0" fontId="64" fillId="11" borderId="71" xfId="4" applyFont="1" applyFill="1" applyBorder="1" applyAlignment="1">
      <alignment horizontal="left" vertical="top"/>
    </xf>
    <xf numFmtId="0" fontId="64" fillId="11" borderId="72" xfId="4" applyFont="1" applyFill="1" applyBorder="1" applyAlignment="1">
      <alignment horizontal="left" vertical="top"/>
    </xf>
    <xf numFmtId="0" fontId="64" fillId="11" borderId="73" xfId="4" applyFont="1" applyFill="1" applyBorder="1" applyAlignment="1">
      <alignment horizontal="left" vertical="top"/>
    </xf>
    <xf numFmtId="0" fontId="64" fillId="11" borderId="71" xfId="4" applyFont="1" applyFill="1" applyBorder="1" applyAlignment="1">
      <alignment horizontal="left"/>
    </xf>
    <xf numFmtId="0" fontId="64" fillId="11" borderId="72" xfId="4" applyFont="1" applyFill="1" applyBorder="1" applyAlignment="1">
      <alignment horizontal="left"/>
    </xf>
    <xf numFmtId="0" fontId="64" fillId="11" borderId="73" xfId="4" applyFont="1" applyFill="1" applyBorder="1" applyAlignment="1">
      <alignment horizontal="left"/>
    </xf>
    <xf numFmtId="0" fontId="27" fillId="10" borderId="15" xfId="4" applyFont="1" applyFill="1" applyBorder="1" applyAlignment="1">
      <alignment horizontal="center" wrapText="1"/>
    </xf>
    <xf numFmtId="0" fontId="40" fillId="10" borderId="0" xfId="4" applyFont="1" applyFill="1" applyAlignment="1">
      <alignment horizontal="center" vertical="center" wrapText="1"/>
    </xf>
  </cellXfs>
  <cellStyles count="176">
    <cellStyle name="_a1680 Engine cover TR2K2" xfId="6" xr:uid="{00000000-0005-0000-0000-000000000000}"/>
    <cellStyle name="_a1680 Engine cover TR2K2 V2" xfId="7" xr:uid="{00000000-0005-0000-0000-000001000000}"/>
    <cellStyle name="_a1680 Engine cover TR2K2 V2_PartSum" xfId="8" xr:uid="{00000000-0005-0000-0000-000002000000}"/>
    <cellStyle name="_a1680 Engine cover TR2K2_PartSum" xfId="9" xr:uid="{00000000-0005-0000-0000-000003000000}"/>
    <cellStyle name="_Chiffrage X52 cross enjos exterieurs 14 02 2011 " xfId="10" xr:uid="{00000000-0005-0000-0000-000004000000}"/>
    <cellStyle name="_Classeur3" xfId="11" xr:uid="{00000000-0005-0000-0000-000005000000}"/>
    <cellStyle name="_COM2009012-1-0-Nissan-Engine Cover TR2K2-Initial" xfId="12" xr:uid="{00000000-0005-0000-0000-000006000000}"/>
    <cellStyle name="_COM2009012-1-0-Nissan-Engine Cover TR2K2-Initial_PartSum" xfId="13" xr:uid="{00000000-0005-0000-0000-000007000000}"/>
    <cellStyle name="_COM2009012-3-1-Nissan-Engine Cover TR2K2-Optimized" xfId="14" xr:uid="{00000000-0005-0000-0000-000008000000}"/>
    <cellStyle name="_COM2009012-3-1-Nissan-Engine Cover TR2K2-Optimized_PartSum" xfId="15" xr:uid="{00000000-0005-0000-0000-000009000000}"/>
    <cellStyle name="_Mecadevis V7-1-4" xfId="16" xr:uid="{00000000-0005-0000-0000-00000A000000}"/>
    <cellStyle name="_Mecadevis V7-1-4_PartSum" xfId="17" xr:uid="{00000000-0005-0000-0000-00000B000000}"/>
    <cellStyle name="_Tx h machine BJ 04-03-10" xfId="18" xr:uid="{00000000-0005-0000-0000-00000C000000}"/>
    <cellStyle name="_Tx simul Process BJ 100106" xfId="19" xr:uid="{00000000-0005-0000-0000-00000D000000}"/>
    <cellStyle name="=C:\WINDOWS\SYSTEM32\COMMAND.COM" xfId="20" xr:uid="{00000000-0005-0000-0000-00000E000000}"/>
    <cellStyle name="BLEU" xfId="21" xr:uid="{00000000-0005-0000-0000-00000F000000}"/>
    <cellStyle name="Calc Currency (0)" xfId="22" xr:uid="{00000000-0005-0000-0000-000010000000}"/>
    <cellStyle name="Calc Currency (2)" xfId="23" xr:uid="{00000000-0005-0000-0000-000011000000}"/>
    <cellStyle name="Calc Percent (0)" xfId="24" xr:uid="{00000000-0005-0000-0000-000012000000}"/>
    <cellStyle name="Calc Percent (1)" xfId="25" xr:uid="{00000000-0005-0000-0000-000013000000}"/>
    <cellStyle name="Calc Percent (2)" xfId="26" xr:uid="{00000000-0005-0000-0000-000014000000}"/>
    <cellStyle name="Calc Units (0)" xfId="27" xr:uid="{00000000-0005-0000-0000-000015000000}"/>
    <cellStyle name="Calc Units (1)" xfId="28" xr:uid="{00000000-0005-0000-0000-000016000000}"/>
    <cellStyle name="Calc Units (2)" xfId="29" xr:uid="{00000000-0005-0000-0000-000017000000}"/>
    <cellStyle name="Comma [0]_#6 Temps &amp; Contractors" xfId="30" xr:uid="{00000000-0005-0000-0000-000018000000}"/>
    <cellStyle name="Comma [00]" xfId="31" xr:uid="{00000000-0005-0000-0000-000019000000}"/>
    <cellStyle name="Comma_#6 Temps &amp; Contractors" xfId="32" xr:uid="{00000000-0005-0000-0000-00001A000000}"/>
    <cellStyle name="Comma0" xfId="33" xr:uid="{00000000-0005-0000-0000-00001B000000}"/>
    <cellStyle name="Currency [0]_#6 Temps &amp; Contractors" xfId="34" xr:uid="{00000000-0005-0000-0000-00001C000000}"/>
    <cellStyle name="Currency [00]" xfId="35" xr:uid="{00000000-0005-0000-0000-00001D000000}"/>
    <cellStyle name="Currency_#6 Temps &amp; Contractors" xfId="36" xr:uid="{00000000-0005-0000-0000-00001E000000}"/>
    <cellStyle name="Currency0" xfId="37" xr:uid="{00000000-0005-0000-0000-00001F000000}"/>
    <cellStyle name="Date" xfId="38" xr:uid="{00000000-0005-0000-0000-000020000000}"/>
    <cellStyle name="Date Short" xfId="39" xr:uid="{00000000-0005-0000-0000-000021000000}"/>
    <cellStyle name="Dezimal [0]_laroux" xfId="40" xr:uid="{00000000-0005-0000-0000-000022000000}"/>
    <cellStyle name="Dezimal_laroux" xfId="41" xr:uid="{00000000-0005-0000-0000-000023000000}"/>
    <cellStyle name="E" xfId="42" xr:uid="{00000000-0005-0000-0000-000024000000}"/>
    <cellStyle name="E_COM2009012-9-1-Nissan-Engine Cover TR2K2-Optimized" xfId="43" xr:uid="{00000000-0005-0000-0000-000025000000}"/>
    <cellStyle name="E_COM2009012-9-1-Nissan-Engine Cover TR2K2-Optimized_Mecadevis 7.8.9 LMR nov2011" xfId="44" xr:uid="{00000000-0005-0000-0000-000026000000}"/>
    <cellStyle name="E_COM2009012-9-1-Nissan-Engine Cover TR2K2-Optimized_Mecadevis 7.8.9 LMR nov2011_PartSum" xfId="45" xr:uid="{00000000-0005-0000-0000-000027000000}"/>
    <cellStyle name="E_COM2009012-9-1-Nissan-Engine Cover TR2K2-Optimized_PartSum" xfId="46" xr:uid="{00000000-0005-0000-0000-000028000000}"/>
    <cellStyle name="E_Entête" xfId="47" xr:uid="{00000000-0005-0000-0000-000029000000}"/>
    <cellStyle name="E_Entête_COM2009012-9-1-Nissan-Engine Cover TR2K2-Optimized" xfId="48" xr:uid="{00000000-0005-0000-0000-00002A000000}"/>
    <cellStyle name="E_Entête_COM2009012-9-1-Nissan-Engine Cover TR2K2-Optimized_Mecadevis 7.8.9 LMR nov2011" xfId="49" xr:uid="{00000000-0005-0000-0000-00002B000000}"/>
    <cellStyle name="E_Entête_COM2009012-9-1-Nissan-Engine Cover TR2K2-Optimized_Mecadevis 7.8.9 LMR nov2011_PartSum" xfId="50" xr:uid="{00000000-0005-0000-0000-00002C000000}"/>
    <cellStyle name="E_Entête_COM2009012-9-1-Nissan-Engine Cover TR2K2-Optimized_PartSum" xfId="51" xr:uid="{00000000-0005-0000-0000-00002D000000}"/>
    <cellStyle name="E_Entête_Mecadevis 7.8.9 LMR nov2011" xfId="52" xr:uid="{00000000-0005-0000-0000-00002E000000}"/>
    <cellStyle name="E_Entête_Mecadevis 7.8.9 LMR nov2011_PartSum" xfId="53" xr:uid="{00000000-0005-0000-0000-00002F000000}"/>
    <cellStyle name="E_Entête_PartSum" xfId="54" xr:uid="{00000000-0005-0000-0000-000030000000}"/>
    <cellStyle name="E_Mecadevis 7.8.9 LMR nov2011" xfId="55" xr:uid="{00000000-0005-0000-0000-000031000000}"/>
    <cellStyle name="E_Mecadevis 7.8.9 LMR nov2011_PA1064" xfId="56" xr:uid="{00000000-0005-0000-0000-000032000000}"/>
    <cellStyle name="E_Mecadevis 7.8.9 LMR nov2011_PartSum" xfId="57" xr:uid="{00000000-0005-0000-0000-000033000000}"/>
    <cellStyle name="E_PA1064" xfId="58" xr:uid="{00000000-0005-0000-0000-000034000000}"/>
    <cellStyle name="E_PartSum" xfId="59" xr:uid="{00000000-0005-0000-0000-000035000000}"/>
    <cellStyle name="Enter Currency (0)" xfId="60" xr:uid="{00000000-0005-0000-0000-000036000000}"/>
    <cellStyle name="Enter Currency (2)" xfId="61" xr:uid="{00000000-0005-0000-0000-000037000000}"/>
    <cellStyle name="Enter Units (0)" xfId="62" xr:uid="{00000000-0005-0000-0000-000038000000}"/>
    <cellStyle name="Enter Units (1)" xfId="63" xr:uid="{00000000-0005-0000-0000-000039000000}"/>
    <cellStyle name="Enter Units (2)" xfId="64" xr:uid="{00000000-0005-0000-0000-00003A000000}"/>
    <cellStyle name="En-tête 1" xfId="65" xr:uid="{00000000-0005-0000-0000-00003B000000}"/>
    <cellStyle name="En-tête 2" xfId="66" xr:uid="{00000000-0005-0000-0000-00003C000000}"/>
    <cellStyle name="Euro" xfId="67" xr:uid="{00000000-0005-0000-0000-00003D000000}"/>
    <cellStyle name="F" xfId="68" xr:uid="{00000000-0005-0000-0000-00003E000000}"/>
    <cellStyle name="F_COM2009012-9-1-Nissan-Engine Cover TR2K2-Optimized" xfId="69" xr:uid="{00000000-0005-0000-0000-00003F000000}"/>
    <cellStyle name="F_COM2009012-9-1-Nissan-Engine Cover TR2K2-Optimized_Mecadevis 7.8.9 LMR nov2011" xfId="70" xr:uid="{00000000-0005-0000-0000-000040000000}"/>
    <cellStyle name="F_Entête" xfId="71" xr:uid="{00000000-0005-0000-0000-000041000000}"/>
    <cellStyle name="F_Entête_COM2009012-9-1-Nissan-Engine Cover TR2K2-Optimized" xfId="72" xr:uid="{00000000-0005-0000-0000-000042000000}"/>
    <cellStyle name="F_Entête_COM2009012-9-1-Nissan-Engine Cover TR2K2-Optimized_Mecadevis 7.8.9 LMR nov2011" xfId="73" xr:uid="{00000000-0005-0000-0000-000043000000}"/>
    <cellStyle name="F_Entête_Mecadevis 7.8.9 LMR nov2011" xfId="74" xr:uid="{00000000-0005-0000-0000-000044000000}"/>
    <cellStyle name="F_Mecadevis 7.8.9 LMR nov2011" xfId="75" xr:uid="{00000000-0005-0000-0000-000045000000}"/>
    <cellStyle name="F_Mecadevis 7.8.9 LMR nov2011_PA1064" xfId="76" xr:uid="{00000000-0005-0000-0000-000046000000}"/>
    <cellStyle name="F_PA1064" xfId="77" xr:uid="{00000000-0005-0000-0000-000047000000}"/>
    <cellStyle name="Fh" xfId="78" xr:uid="{00000000-0005-0000-0000-000048000000}"/>
    <cellStyle name="Financier0" xfId="79" xr:uid="{00000000-0005-0000-0000-000049000000}"/>
    <cellStyle name="FJEU" xfId="80" xr:uid="{00000000-0005-0000-0000-00004A000000}"/>
    <cellStyle name="FKG" xfId="81" xr:uid="{00000000-0005-0000-0000-00004B000000}"/>
    <cellStyle name="FPIECE" xfId="82" xr:uid="{00000000-0005-0000-0000-00004C000000}"/>
    <cellStyle name="Grey" xfId="83" xr:uid="{00000000-0005-0000-0000-00004D000000}"/>
    <cellStyle name="Header1" xfId="84" xr:uid="{00000000-0005-0000-0000-00004E000000}"/>
    <cellStyle name="Header2" xfId="85" xr:uid="{00000000-0005-0000-0000-00004F000000}"/>
    <cellStyle name="Heading 1" xfId="86" xr:uid="{00000000-0005-0000-0000-000050000000}"/>
    <cellStyle name="Heading 2" xfId="87" xr:uid="{00000000-0005-0000-0000-000051000000}"/>
    <cellStyle name="Hipervínculo" xfId="3" builtinId="8"/>
    <cellStyle name="Hyperlink_a1680 Engine cover TR2K2 V2" xfId="88" xr:uid="{00000000-0005-0000-0000-000052000000}"/>
    <cellStyle name="Input [yellow]" xfId="89" xr:uid="{00000000-0005-0000-0000-000053000000}"/>
    <cellStyle name="Kg" xfId="90" xr:uid="{00000000-0005-0000-0000-000054000000}"/>
    <cellStyle name="Kg000" xfId="91" xr:uid="{00000000-0005-0000-0000-000055000000}"/>
    <cellStyle name="L" xfId="92" xr:uid="{00000000-0005-0000-0000-000056000000}"/>
    <cellStyle name="L_a3101-05-07-020311-J95 Cross-IndOR" xfId="93" xr:uid="{00000000-0005-0000-0000-000057000000}"/>
    <cellStyle name="L_a3101-05-07-020311-J95 Cross-IndOR_Mecadevis 7.8.9 LMR nov2011" xfId="94" xr:uid="{00000000-0005-0000-0000-000058000000}"/>
    <cellStyle name="L_a3101-05-07-020311-J95 Cross-IndOR_Mecadevis 7.8.9 LMR nov2011_PA1064" xfId="95" xr:uid="{00000000-0005-0000-0000-000059000000}"/>
    <cellStyle name="L_a3101-05-07-020311-J95 Cross-IndOR_Mecadevis 7.8.9 LMR nov2011_PartSum" xfId="96" xr:uid="{00000000-0005-0000-0000-00005A000000}"/>
    <cellStyle name="L_a3101-05-07-020311-J95 Cross-IndOR_PA1064" xfId="97" xr:uid="{00000000-0005-0000-0000-00005B000000}"/>
    <cellStyle name="L_a3101-05-07-020311-J95 Cross-IndOR_PartSum" xfId="98" xr:uid="{00000000-0005-0000-0000-00005C000000}"/>
    <cellStyle name="L_COM2009012-9-1-Nissan-Engine Cover TR2K2-Optimized" xfId="99" xr:uid="{00000000-0005-0000-0000-00005D000000}"/>
    <cellStyle name="L_COM2009012-9-1-Nissan-Engine Cover TR2K2-Optimized_a3101-05-07-020311-J95 Cross-IndOR" xfId="100" xr:uid="{00000000-0005-0000-0000-00005E000000}"/>
    <cellStyle name="L_COM2009012-9-1-Nissan-Engine Cover TR2K2-Optimized_a3101-05-07-020311-J95 Cross-IndOR_Mecadevis 7.8.9 LMR nov2011" xfId="101" xr:uid="{00000000-0005-0000-0000-00005F000000}"/>
    <cellStyle name="L_COM2009012-9-1-Nissan-Engine Cover TR2K2-Optimized_a3101-05-07-020311-J95 Cross-IndOR_Mecadevis 7.8.9 LMR nov2011_PartSum" xfId="102" xr:uid="{00000000-0005-0000-0000-000060000000}"/>
    <cellStyle name="L_COM2009012-9-1-Nissan-Engine Cover TR2K2-Optimized_a3101-05-07-020311-J95 Cross-IndOR_PartSum" xfId="103" xr:uid="{00000000-0005-0000-0000-000061000000}"/>
    <cellStyle name="L_COM2009012-9-1-Nissan-Engine Cover TR2K2-Optimized_Mecadevis 7.8.9 LMR nov2011" xfId="104" xr:uid="{00000000-0005-0000-0000-000062000000}"/>
    <cellStyle name="L_COM2009012-9-1-Nissan-Engine Cover TR2K2-Optimized_Mecadevis 7.8.9 LMR nov2011_PartSum" xfId="105" xr:uid="{00000000-0005-0000-0000-000063000000}"/>
    <cellStyle name="L_COM2009012-9-1-Nissan-Engine Cover TR2K2-Optimized_PartSum" xfId="106" xr:uid="{00000000-0005-0000-0000-000064000000}"/>
    <cellStyle name="L_Entête" xfId="107" xr:uid="{00000000-0005-0000-0000-000065000000}"/>
    <cellStyle name="L_Entête_COM2009012-9-1-Nissan-Engine Cover TR2K2-Optimized" xfId="108" xr:uid="{00000000-0005-0000-0000-000066000000}"/>
    <cellStyle name="L_Entête_COM2009012-9-1-Nissan-Engine Cover TR2K2-Optimized_Mecadevis 7.8.9 LMR nov2011" xfId="109" xr:uid="{00000000-0005-0000-0000-000067000000}"/>
    <cellStyle name="L_Entête_COM2009012-9-1-Nissan-Engine Cover TR2K2-Optimized_Mecadevis 7.8.9 LMR nov2011_PartSum" xfId="110" xr:uid="{00000000-0005-0000-0000-000068000000}"/>
    <cellStyle name="L_Entête_COM2009012-9-1-Nissan-Engine Cover TR2K2-Optimized_PartSum" xfId="111" xr:uid="{00000000-0005-0000-0000-000069000000}"/>
    <cellStyle name="L_Entête_Mecadevis 7.8.9 LMR nov2011" xfId="112" xr:uid="{00000000-0005-0000-0000-00006A000000}"/>
    <cellStyle name="L_Entête_Mecadevis 7.8.9 LMR nov2011_PartSum" xfId="113" xr:uid="{00000000-0005-0000-0000-00006B000000}"/>
    <cellStyle name="L_Entête_PartSum" xfId="114" xr:uid="{00000000-0005-0000-0000-00006C000000}"/>
    <cellStyle name="L_Mecadevis 7.8.9 LMR nov2011" xfId="115" xr:uid="{00000000-0005-0000-0000-00006D000000}"/>
    <cellStyle name="L_Mecadevis 7.8.9 LMR nov2011_PA1064" xfId="116" xr:uid="{00000000-0005-0000-0000-00006E000000}"/>
    <cellStyle name="L_Mecadevis 7.8.9 LMR nov2011_PartSum" xfId="117" xr:uid="{00000000-0005-0000-0000-00006F000000}"/>
    <cellStyle name="L_PA1064" xfId="118" xr:uid="{00000000-0005-0000-0000-000070000000}"/>
    <cellStyle name="L_PartSum" xfId="119" xr:uid="{00000000-0005-0000-0000-000071000000}"/>
    <cellStyle name="Lien hypertexte 2" xfId="171" xr:uid="{00000000-0005-0000-0000-000073000000}"/>
    <cellStyle name="Link Currency (0)" xfId="120" xr:uid="{00000000-0005-0000-0000-000074000000}"/>
    <cellStyle name="Link Currency (2)" xfId="121" xr:uid="{00000000-0005-0000-0000-000075000000}"/>
    <cellStyle name="Link Units (0)" xfId="122" xr:uid="{00000000-0005-0000-0000-000076000000}"/>
    <cellStyle name="Link Units (1)" xfId="123" xr:uid="{00000000-0005-0000-0000-000077000000}"/>
    <cellStyle name="Link Units (2)" xfId="124" xr:uid="{00000000-0005-0000-0000-000078000000}"/>
    <cellStyle name="m" xfId="125" xr:uid="{00000000-0005-0000-0000-000079000000}"/>
    <cellStyle name="m_a3101-05-07-020311-J95 Cross-IndOR" xfId="126" xr:uid="{00000000-0005-0000-0000-00007A000000}"/>
    <cellStyle name="m_a3101-05-07-020311-J95 Cross-IndOR_Mecadevis 7.8.9 LMR nov2011" xfId="127" xr:uid="{00000000-0005-0000-0000-00007B000000}"/>
    <cellStyle name="m_a3101-05-07-020311-J95 Cross-IndOR_Mecadevis 7.8.9 LMR nov2011_PA1064" xfId="128" xr:uid="{00000000-0005-0000-0000-00007C000000}"/>
    <cellStyle name="m_a3101-05-07-020311-J95 Cross-IndOR_Mecadevis 7.8.9 LMR nov2011_PartSum" xfId="129" xr:uid="{00000000-0005-0000-0000-00007D000000}"/>
    <cellStyle name="m_a3101-05-07-020311-J95 Cross-IndOR_PA1064" xfId="130" xr:uid="{00000000-0005-0000-0000-00007E000000}"/>
    <cellStyle name="m_a3101-05-07-020311-J95 Cross-IndOR_PartSum" xfId="131" xr:uid="{00000000-0005-0000-0000-00007F000000}"/>
    <cellStyle name="m_COM2009012-9-1-Nissan-Engine Cover TR2K2-Optimized" xfId="132" xr:uid="{00000000-0005-0000-0000-000080000000}"/>
    <cellStyle name="m_COM2009012-9-1-Nissan-Engine Cover TR2K2-Optimized_a3101-05-07-020311-J95 Cross-IndOR" xfId="133" xr:uid="{00000000-0005-0000-0000-000081000000}"/>
    <cellStyle name="m_COM2009012-9-1-Nissan-Engine Cover TR2K2-Optimized_a3101-05-07-020311-J95 Cross-IndOR_Mecadevis 7.8.9 LMR nov2011" xfId="134" xr:uid="{00000000-0005-0000-0000-000082000000}"/>
    <cellStyle name="m_COM2009012-9-1-Nissan-Engine Cover TR2K2-Optimized_a3101-05-07-020311-J95 Cross-IndOR_Mecadevis 7.8.9 LMR nov2011_PartSum" xfId="135" xr:uid="{00000000-0005-0000-0000-000083000000}"/>
    <cellStyle name="m_COM2009012-9-1-Nissan-Engine Cover TR2K2-Optimized_a3101-05-07-020311-J95 Cross-IndOR_PartSum" xfId="136" xr:uid="{00000000-0005-0000-0000-000084000000}"/>
    <cellStyle name="m_COM2009012-9-1-Nissan-Engine Cover TR2K2-Optimized_Mecadevis 7.8.9 LMR nov2011" xfId="137" xr:uid="{00000000-0005-0000-0000-000085000000}"/>
    <cellStyle name="m_COM2009012-9-1-Nissan-Engine Cover TR2K2-Optimized_Mecadevis 7.8.9 LMR nov2011_PartSum" xfId="138" xr:uid="{00000000-0005-0000-0000-000086000000}"/>
    <cellStyle name="m_COM2009012-9-1-Nissan-Engine Cover TR2K2-Optimized_PartSum" xfId="139" xr:uid="{00000000-0005-0000-0000-000087000000}"/>
    <cellStyle name="m_Entête" xfId="140" xr:uid="{00000000-0005-0000-0000-000088000000}"/>
    <cellStyle name="m_Entête_COM2009012-9-1-Nissan-Engine Cover TR2K2-Optimized" xfId="141" xr:uid="{00000000-0005-0000-0000-000089000000}"/>
    <cellStyle name="m_Entête_COM2009012-9-1-Nissan-Engine Cover TR2K2-Optimized_Mecadevis 7.8.9 LMR nov2011" xfId="142" xr:uid="{00000000-0005-0000-0000-00008A000000}"/>
    <cellStyle name="m_Entête_COM2009012-9-1-Nissan-Engine Cover TR2K2-Optimized_Mecadevis 7.8.9 LMR nov2011_PartSum" xfId="143" xr:uid="{00000000-0005-0000-0000-00008B000000}"/>
    <cellStyle name="m_Entête_COM2009012-9-1-Nissan-Engine Cover TR2K2-Optimized_PartSum" xfId="144" xr:uid="{00000000-0005-0000-0000-00008C000000}"/>
    <cellStyle name="m_Entête_Mecadevis 7.8.9 LMR nov2011" xfId="145" xr:uid="{00000000-0005-0000-0000-00008D000000}"/>
    <cellStyle name="m_Entête_Mecadevis 7.8.9 LMR nov2011_PartSum" xfId="146" xr:uid="{00000000-0005-0000-0000-00008E000000}"/>
    <cellStyle name="m_Entête_PartSum" xfId="147" xr:uid="{00000000-0005-0000-0000-00008F000000}"/>
    <cellStyle name="m_Mecadevis 7.8.9 LMR nov2011" xfId="148" xr:uid="{00000000-0005-0000-0000-000090000000}"/>
    <cellStyle name="m_Mecadevis 7.8.9 LMR nov2011_PA1064" xfId="149" xr:uid="{00000000-0005-0000-0000-000091000000}"/>
    <cellStyle name="m_Mecadevis 7.8.9 LMR nov2011_PartSum" xfId="150" xr:uid="{00000000-0005-0000-0000-000092000000}"/>
    <cellStyle name="m_PA1064" xfId="151" xr:uid="{00000000-0005-0000-0000-000093000000}"/>
    <cellStyle name="m_PartSum" xfId="152" xr:uid="{00000000-0005-0000-0000-000094000000}"/>
    <cellStyle name="Monétaire 2" xfId="172" xr:uid="{00000000-0005-0000-0000-000095000000}"/>
    <cellStyle name="Monétaire0" xfId="153" xr:uid="{00000000-0005-0000-0000-000096000000}"/>
    <cellStyle name="Normal" xfId="0" builtinId="0"/>
    <cellStyle name="Normal - Style1" xfId="4" xr:uid="{00000000-0005-0000-0000-000098000000}"/>
    <cellStyle name="Normal 2" xfId="2" xr:uid="{00000000-0005-0000-0000-000099000000}"/>
    <cellStyle name="Normal 3" xfId="5" xr:uid="{00000000-0005-0000-0000-00009A000000}"/>
    <cellStyle name="Normal 3 2" xfId="173" xr:uid="{00000000-0005-0000-0000-00009B000000}"/>
    <cellStyle name="Percent [0]" xfId="154" xr:uid="{00000000-0005-0000-0000-00009C000000}"/>
    <cellStyle name="Percent [00]" xfId="155" xr:uid="{00000000-0005-0000-0000-00009D000000}"/>
    <cellStyle name="Percent [2]" xfId="156" xr:uid="{00000000-0005-0000-0000-00009E000000}"/>
    <cellStyle name="Percent_#6 Temps &amp; Contractors" xfId="157" xr:uid="{00000000-0005-0000-0000-00009F000000}"/>
    <cellStyle name="Pointillé" xfId="158" xr:uid="{00000000-0005-0000-0000-0000A0000000}"/>
    <cellStyle name="Porcentaje" xfId="175" builtinId="5"/>
    <cellStyle name="Pourcentage 2" xfId="159" xr:uid="{00000000-0005-0000-0000-0000A2000000}"/>
    <cellStyle name="Pourcentage 3" xfId="160" xr:uid="{00000000-0005-0000-0000-0000A3000000}"/>
    <cellStyle name="PrePop Currency (0)" xfId="161" xr:uid="{00000000-0005-0000-0000-0000A4000000}"/>
    <cellStyle name="PrePop Currency (2)" xfId="162" xr:uid="{00000000-0005-0000-0000-0000A5000000}"/>
    <cellStyle name="PrePop Units (0)" xfId="163" xr:uid="{00000000-0005-0000-0000-0000A6000000}"/>
    <cellStyle name="PrePop Units (1)" xfId="164" xr:uid="{00000000-0005-0000-0000-0000A7000000}"/>
    <cellStyle name="PrePop Units (2)" xfId="165" xr:uid="{00000000-0005-0000-0000-0000A8000000}"/>
    <cellStyle name="Standard_A" xfId="1" xr:uid="{00000000-0005-0000-0000-0000A9000000}"/>
    <cellStyle name="Style 1" xfId="166" xr:uid="{00000000-0005-0000-0000-0000AA000000}"/>
    <cellStyle name="Text Indent A" xfId="167" xr:uid="{00000000-0005-0000-0000-0000AB000000}"/>
    <cellStyle name="Text Indent B" xfId="168" xr:uid="{00000000-0005-0000-0000-0000AC000000}"/>
    <cellStyle name="Text Indent C" xfId="169" xr:uid="{00000000-0005-0000-0000-0000AD000000}"/>
    <cellStyle name="Titre 1" xfId="170" xr:uid="{00000000-0005-0000-0000-0000AE000000}"/>
    <cellStyle name="常规 2" xfId="174" xr:uid="{00000000-0005-0000-0000-0000AF000000}"/>
  </cellStyles>
  <dxfs count="26">
    <dxf>
      <font>
        <b/>
        <i val="0"/>
        <condense val="0"/>
        <extend val="0"/>
        <color indexed="10"/>
      </font>
    </dxf>
    <dxf>
      <fill>
        <patternFill>
          <bgColor indexed="51"/>
        </patternFill>
      </fill>
    </dxf>
    <dxf>
      <font>
        <b/>
        <i val="0"/>
        <condense val="0"/>
        <extend val="0"/>
        <color indexed="10"/>
      </font>
    </dxf>
    <dxf>
      <font>
        <b/>
        <i val="0"/>
        <condense val="0"/>
        <extend val="0"/>
        <color indexed="10"/>
      </font>
    </dxf>
    <dxf>
      <font>
        <b/>
        <i val="0"/>
        <strike val="0"/>
        <color rgb="FFFF0000"/>
      </font>
    </dxf>
    <dxf>
      <font>
        <b/>
        <i val="0"/>
        <condense val="0"/>
        <extend val="0"/>
        <color indexed="10"/>
      </font>
    </dxf>
    <dxf>
      <font>
        <b/>
        <i val="0"/>
        <color rgb="FFFF0000"/>
      </font>
    </dxf>
    <dxf>
      <fill>
        <patternFill>
          <bgColor indexed="53"/>
        </patternFill>
      </fill>
    </dxf>
    <dxf>
      <font>
        <b/>
        <i val="0"/>
        <condense val="0"/>
        <extend val="0"/>
        <color indexed="10"/>
      </font>
    </dxf>
    <dxf>
      <font>
        <b/>
        <i val="0"/>
        <condense val="0"/>
        <extend val="0"/>
        <color indexed="10"/>
      </font>
    </dxf>
    <dxf>
      <font>
        <b/>
        <i val="0"/>
        <condense val="0"/>
        <extend val="0"/>
        <color indexed="10"/>
      </font>
    </dxf>
    <dxf>
      <font>
        <b/>
        <i val="0"/>
        <color rgb="FFFF0000"/>
      </font>
    </dxf>
    <dxf>
      <fill>
        <patternFill>
          <bgColor indexed="53"/>
        </patternFill>
      </fill>
    </dxf>
    <dxf>
      <font>
        <b/>
        <i val="0"/>
        <condense val="0"/>
        <extend val="0"/>
        <color indexed="10"/>
      </font>
    </dxf>
    <dxf>
      <font>
        <b/>
        <i val="0"/>
        <condense val="0"/>
        <extend val="0"/>
        <color indexed="10"/>
      </font>
    </dxf>
    <dxf>
      <fill>
        <patternFill>
          <bgColor indexed="53"/>
        </patternFill>
      </fill>
    </dxf>
    <dxf>
      <fill>
        <patternFill>
          <bgColor rgb="FFFF0000"/>
        </patternFill>
      </fill>
    </dxf>
    <dxf>
      <fill>
        <patternFill>
          <bgColor rgb="FFFFFF00"/>
        </patternFill>
      </fill>
    </dxf>
    <dxf>
      <fill>
        <patternFill>
          <bgColor rgb="FF00B050"/>
        </patternFill>
      </fill>
    </dxf>
    <dxf>
      <fill>
        <patternFill>
          <bgColor indexed="10"/>
        </patternFill>
      </fill>
    </dxf>
    <dxf>
      <fill>
        <patternFill>
          <bgColor indexed="13"/>
        </patternFill>
      </fill>
    </dxf>
    <dxf>
      <fill>
        <patternFill>
          <bgColor indexed="17"/>
        </patternFill>
      </fill>
    </dxf>
    <dxf>
      <fill>
        <patternFill>
          <bgColor rgb="FFFF0000"/>
        </patternFill>
      </fill>
    </dxf>
    <dxf>
      <fill>
        <patternFill>
          <bgColor rgb="FFFFFF00"/>
        </patternFill>
      </fill>
    </dxf>
    <dxf>
      <fill>
        <patternFill>
          <bgColor rgb="FF00B050"/>
        </patternFill>
      </fill>
    </dxf>
    <dxf>
      <fill>
        <patternFill>
          <bgColor theme="0"/>
        </patternFill>
      </fill>
    </dxf>
  </dxfs>
  <tableStyles count="1" defaultTableStyle="TableStyleMedium9" defaultPivotStyle="PivotStyleLight16">
    <tableStyle name="Smart-Update" pivot="0" count="0" xr9:uid="{00000000-0011-0000-FFFF-FFFF00000000}"/>
  </tableStyles>
  <colors>
    <mruColors>
      <color rgb="FFDDDDDD"/>
      <color rgb="FFD81F24"/>
      <color rgb="FF065FA0"/>
      <color rgb="FFCA3F3F"/>
      <color rgb="FFEEF2F8"/>
      <color rgb="FFFDEADA"/>
      <color rgb="FFF2F2F2"/>
      <color rgb="FFD9D9D9"/>
      <color rgb="FF0000FF"/>
      <color rgb="FFE7E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238533385881027"/>
          <c:y val="0.11685760121928718"/>
          <c:w val="0.35744689750313968"/>
          <c:h val="0.81640580391261186"/>
        </c:manualLayout>
      </c:layout>
      <c:radarChart>
        <c:radarStyle val="marker"/>
        <c:varyColors val="0"/>
        <c:ser>
          <c:idx val="1"/>
          <c:order val="0"/>
          <c:spPr>
            <a:ln w="38100">
              <a:solidFill>
                <a:srgbClr val="008000"/>
              </a:solidFill>
              <a:prstDash val="solid"/>
            </a:ln>
          </c:spPr>
          <c:marker>
            <c:symbol val="square"/>
            <c:size val="9"/>
            <c:spPr>
              <a:solidFill>
                <a:srgbClr val="008000"/>
              </a:solidFill>
              <a:ln>
                <a:solidFill>
                  <a:srgbClr val="008000"/>
                </a:solidFill>
                <a:prstDash val="solid"/>
              </a:ln>
            </c:spPr>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Assessment!$J$126:$J$134</c:f>
              <c:numCache>
                <c:formatCode>General</c:formatCode>
                <c:ptCount val="9"/>
                <c:pt idx="0">
                  <c:v>5</c:v>
                </c:pt>
                <c:pt idx="1">
                  <c:v>5</c:v>
                </c:pt>
                <c:pt idx="2">
                  <c:v>5</c:v>
                </c:pt>
                <c:pt idx="3">
                  <c:v>5</c:v>
                </c:pt>
                <c:pt idx="4">
                  <c:v>5</c:v>
                </c:pt>
                <c:pt idx="5">
                  <c:v>5</c:v>
                </c:pt>
                <c:pt idx="6">
                  <c:v>5</c:v>
                </c:pt>
                <c:pt idx="7">
                  <c:v>5</c:v>
                </c:pt>
                <c:pt idx="8">
                  <c:v>5</c:v>
                </c:pt>
              </c:numCache>
            </c:numRef>
          </c:val>
          <c:extLst>
            <c:ext xmlns:c16="http://schemas.microsoft.com/office/drawing/2014/chart" uri="{C3380CC4-5D6E-409C-BE32-E72D297353CC}">
              <c16:uniqueId val="{00000000-0A47-452E-B483-DAEFAEB5BF21}"/>
            </c:ext>
          </c:extLst>
        </c:ser>
        <c:ser>
          <c:idx val="2"/>
          <c:order val="1"/>
          <c:spPr>
            <a:ln w="38100">
              <a:solidFill>
                <a:srgbClr val="0000FF"/>
              </a:solidFill>
              <a:prstDash val="solid"/>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Assessment!$K$126:$K$134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A47-452E-B483-DAEFAEB5BF21}"/>
            </c:ext>
          </c:extLst>
        </c:ser>
        <c:ser>
          <c:idx val="3"/>
          <c:order val="2"/>
          <c:spPr>
            <a:ln w="3175">
              <a:solidFill>
                <a:srgbClr val="000000"/>
              </a:solidFill>
              <a:prstDash val="sysDash"/>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Assessment!$L$37:$L$42</c:f>
              <c:numCache>
                <c:formatCode>General</c:formatCode>
                <c:ptCount val="6"/>
                <c:pt idx="0">
                  <c:v>132</c:v>
                </c:pt>
                <c:pt idx="1">
                  <c:v>0</c:v>
                </c:pt>
                <c:pt idx="2">
                  <c:v>0</c:v>
                </c:pt>
                <c:pt idx="3">
                  <c:v>0</c:v>
                </c:pt>
                <c:pt idx="4">
                  <c:v>0</c:v>
                </c:pt>
                <c:pt idx="5">
                  <c:v>0</c:v>
                </c:pt>
              </c:numCache>
            </c:numRef>
          </c:val>
          <c:extLst>
            <c:ext xmlns:c16="http://schemas.microsoft.com/office/drawing/2014/chart" uri="{C3380CC4-5D6E-409C-BE32-E72D297353CC}">
              <c16:uniqueId val="{00000002-0A47-452E-B483-DAEFAEB5BF21}"/>
            </c:ext>
          </c:extLst>
        </c:ser>
        <c:ser>
          <c:idx val="4"/>
          <c:order val="3"/>
          <c:spPr>
            <a:ln w="38100">
              <a:solidFill>
                <a:srgbClr val="FF0000"/>
              </a:solidFill>
              <a:prstDash val="solid"/>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Assessment!$M$37:$M$42</c:f>
              <c:numCache>
                <c:formatCode>General</c:formatCode>
                <c:ptCount val="6"/>
                <c:pt idx="0">
                  <c:v>825</c:v>
                </c:pt>
                <c:pt idx="1">
                  <c:v>25</c:v>
                </c:pt>
                <c:pt idx="2">
                  <c:v>25</c:v>
                </c:pt>
                <c:pt idx="3">
                  <c:v>25</c:v>
                </c:pt>
                <c:pt idx="4">
                  <c:v>25</c:v>
                </c:pt>
                <c:pt idx="5">
                  <c:v>25</c:v>
                </c:pt>
              </c:numCache>
            </c:numRef>
          </c:val>
          <c:extLst>
            <c:ext xmlns:c16="http://schemas.microsoft.com/office/drawing/2014/chart" uri="{C3380CC4-5D6E-409C-BE32-E72D297353CC}">
              <c16:uniqueId val="{00000003-0A47-452E-B483-DAEFAEB5BF21}"/>
            </c:ext>
          </c:extLst>
        </c:ser>
        <c:dLbls>
          <c:showLegendKey val="0"/>
          <c:showVal val="0"/>
          <c:showCatName val="0"/>
          <c:showSerName val="0"/>
          <c:showPercent val="0"/>
          <c:showBubbleSize val="0"/>
        </c:dLbls>
        <c:axId val="139974144"/>
        <c:axId val="139975680"/>
      </c:radarChart>
      <c:catAx>
        <c:axId val="139974144"/>
        <c:scaling>
          <c:orientation val="minMax"/>
        </c:scaling>
        <c:delete val="0"/>
        <c:axPos val="b"/>
        <c:majorGridlines>
          <c:spPr>
            <a:ln w="3175">
              <a:solidFill>
                <a:srgbClr val="000000"/>
              </a:solidFill>
              <a:prstDash val="sysDash"/>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s-ES"/>
          </a:p>
        </c:txPr>
        <c:crossAx val="139975680"/>
        <c:crosses val="autoZero"/>
        <c:auto val="0"/>
        <c:lblAlgn val="ctr"/>
        <c:lblOffset val="100"/>
        <c:noMultiLvlLbl val="0"/>
      </c:catAx>
      <c:valAx>
        <c:axId val="139975680"/>
        <c:scaling>
          <c:orientation val="minMax"/>
          <c:max val="5"/>
        </c:scaling>
        <c:delete val="0"/>
        <c:axPos val="l"/>
        <c:majorGridlines>
          <c:spPr>
            <a:ln w="3175">
              <a:solidFill>
                <a:srgbClr val="000000"/>
              </a:solidFill>
              <a:prstDash val="sysDash"/>
            </a:ln>
          </c:spPr>
        </c:majorGridlines>
        <c:numFmt formatCode="0" sourceLinked="0"/>
        <c:majorTickMark val="in"/>
        <c:minorTickMark val="none"/>
        <c:tickLblPos val="nextTo"/>
        <c:spPr>
          <a:ln w="3175">
            <a:solidFill>
              <a:srgbClr val="000000"/>
            </a:solidFill>
            <a:prstDash val="sysDash"/>
          </a:ln>
        </c:spPr>
        <c:txPr>
          <a:bodyPr rot="0" vert="horz"/>
          <a:lstStyle/>
          <a:p>
            <a:pPr>
              <a:defRPr sz="1175" b="0" i="0" u="none" strike="noStrike" baseline="0">
                <a:solidFill>
                  <a:srgbClr val="000000"/>
                </a:solidFill>
                <a:latin typeface="Arial"/>
                <a:ea typeface="Arial"/>
                <a:cs typeface="Arial"/>
              </a:defRPr>
            </a:pPr>
            <a:endParaRPr lang="es-ES"/>
          </a:p>
        </c:txPr>
        <c:crossAx val="139974144"/>
        <c:crosses val="autoZero"/>
        <c:crossBetween val="between"/>
        <c:majorUnit val="1"/>
        <c:minorUnit val="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2400" b="0" i="0" u="none" strike="noStrike" baseline="0">
          <a:solidFill>
            <a:srgbClr val="000000"/>
          </a:solidFill>
          <a:latin typeface="Arial"/>
          <a:ea typeface="Arial"/>
          <a:cs typeface="Arial"/>
        </a:defRPr>
      </a:pPr>
      <a:endParaRPr lang="es-ES"/>
    </a:p>
  </c:txPr>
  <c:printSettings>
    <c:headerFooter alignWithMargins="0"/>
    <c:pageMargins b="1" l="0.75000000000000244" r="0.75000000000000244"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16941771167492"/>
          <c:y val="7.3670255694346404E-2"/>
          <c:w val="0.62786118401866431"/>
          <c:h val="0.84730249905389143"/>
        </c:manualLayout>
      </c:layout>
      <c:radarChart>
        <c:radarStyle val="marker"/>
        <c:varyColors val="0"/>
        <c:ser>
          <c:idx val="1"/>
          <c:order val="0"/>
          <c:spPr>
            <a:ln w="38100">
              <a:solidFill>
                <a:srgbClr val="008000"/>
              </a:solidFill>
              <a:prstDash val="solid"/>
            </a:ln>
          </c:spPr>
          <c:marker>
            <c:symbol val="square"/>
            <c:size val="9"/>
            <c:spPr>
              <a:solidFill>
                <a:srgbClr val="008000"/>
              </a:solidFill>
              <a:ln>
                <a:solidFill>
                  <a:srgbClr val="008000"/>
                </a:solidFill>
                <a:prstDash val="solid"/>
              </a:ln>
            </c:spPr>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Assessment!$J$126:$J$134</c:f>
              <c:numCache>
                <c:formatCode>General</c:formatCode>
                <c:ptCount val="9"/>
                <c:pt idx="0">
                  <c:v>5</c:v>
                </c:pt>
                <c:pt idx="1">
                  <c:v>5</c:v>
                </c:pt>
                <c:pt idx="2">
                  <c:v>5</c:v>
                </c:pt>
                <c:pt idx="3">
                  <c:v>5</c:v>
                </c:pt>
                <c:pt idx="4">
                  <c:v>5</c:v>
                </c:pt>
                <c:pt idx="5">
                  <c:v>5</c:v>
                </c:pt>
                <c:pt idx="6">
                  <c:v>5</c:v>
                </c:pt>
                <c:pt idx="7">
                  <c:v>5</c:v>
                </c:pt>
                <c:pt idx="8">
                  <c:v>5</c:v>
                </c:pt>
              </c:numCache>
            </c:numRef>
          </c:val>
          <c:extLst>
            <c:ext xmlns:c16="http://schemas.microsoft.com/office/drawing/2014/chart" uri="{C3380CC4-5D6E-409C-BE32-E72D297353CC}">
              <c16:uniqueId val="{00000000-F659-485D-990D-012A4F4923C3}"/>
            </c:ext>
          </c:extLst>
        </c:ser>
        <c:ser>
          <c:idx val="2"/>
          <c:order val="1"/>
          <c:spPr>
            <a:ln w="38100">
              <a:solidFill>
                <a:srgbClr val="0000FF"/>
              </a:solidFill>
              <a:prstDash val="solid"/>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Assessment!$K$126:$K$134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659-485D-990D-012A4F4923C3}"/>
            </c:ext>
          </c:extLst>
        </c:ser>
        <c:ser>
          <c:idx val="3"/>
          <c:order val="2"/>
          <c:spPr>
            <a:ln w="3175">
              <a:solidFill>
                <a:srgbClr val="000000"/>
              </a:solidFill>
              <a:prstDash val="sysDash"/>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Assessment!$L$37:$L$42</c:f>
              <c:numCache>
                <c:formatCode>General</c:formatCode>
                <c:ptCount val="6"/>
                <c:pt idx="0">
                  <c:v>132</c:v>
                </c:pt>
                <c:pt idx="1">
                  <c:v>0</c:v>
                </c:pt>
                <c:pt idx="2">
                  <c:v>0</c:v>
                </c:pt>
                <c:pt idx="3">
                  <c:v>0</c:v>
                </c:pt>
                <c:pt idx="4">
                  <c:v>0</c:v>
                </c:pt>
                <c:pt idx="5">
                  <c:v>0</c:v>
                </c:pt>
              </c:numCache>
            </c:numRef>
          </c:val>
          <c:extLst>
            <c:ext xmlns:c16="http://schemas.microsoft.com/office/drawing/2014/chart" uri="{C3380CC4-5D6E-409C-BE32-E72D297353CC}">
              <c16:uniqueId val="{00000002-F659-485D-990D-012A4F4923C3}"/>
            </c:ext>
          </c:extLst>
        </c:ser>
        <c:ser>
          <c:idx val="4"/>
          <c:order val="3"/>
          <c:spPr>
            <a:ln w="38100">
              <a:solidFill>
                <a:srgbClr val="FF0000"/>
              </a:solidFill>
              <a:prstDash val="solid"/>
            </a:ln>
          </c:spPr>
          <c:marker>
            <c:symbol val="none"/>
          </c:marker>
          <c:cat>
            <c:strRef>
              <c:f>Assessment!$F$126:$F$134</c:f>
              <c:strCache>
                <c:ptCount val="9"/>
                <c:pt idx="0">
                  <c:v>General criterias</c:v>
                </c:pt>
                <c:pt idx="1">
                  <c:v>Health Safety Environment</c:v>
                </c:pt>
                <c:pt idx="2">
                  <c:v>Property damage / Business interruption</c:v>
                </c:pt>
                <c:pt idx="3">
                  <c:v>Innov / Development</c:v>
                </c:pt>
                <c:pt idx="4">
                  <c:v>Project Management</c:v>
                </c:pt>
                <c:pt idx="5">
                  <c:v>Production</c:v>
                </c:pt>
                <c:pt idx="6">
                  <c:v>Logistic</c:v>
                </c:pt>
                <c:pt idx="7">
                  <c:v>Quality</c:v>
                </c:pt>
                <c:pt idx="8">
                  <c:v>Competitiveness</c:v>
                </c:pt>
              </c:strCache>
            </c:strRef>
          </c:cat>
          <c:val>
            <c:numRef>
              <c:f>Assessment!$M$37:$M$42</c:f>
              <c:numCache>
                <c:formatCode>General</c:formatCode>
                <c:ptCount val="6"/>
                <c:pt idx="0">
                  <c:v>825</c:v>
                </c:pt>
                <c:pt idx="1">
                  <c:v>25</c:v>
                </c:pt>
                <c:pt idx="2">
                  <c:v>25</c:v>
                </c:pt>
                <c:pt idx="3">
                  <c:v>25</c:v>
                </c:pt>
                <c:pt idx="4">
                  <c:v>25</c:v>
                </c:pt>
                <c:pt idx="5">
                  <c:v>25</c:v>
                </c:pt>
              </c:numCache>
            </c:numRef>
          </c:val>
          <c:extLst>
            <c:ext xmlns:c16="http://schemas.microsoft.com/office/drawing/2014/chart" uri="{C3380CC4-5D6E-409C-BE32-E72D297353CC}">
              <c16:uniqueId val="{00000003-F659-485D-990D-012A4F4923C3}"/>
            </c:ext>
          </c:extLst>
        </c:ser>
        <c:dLbls>
          <c:showLegendKey val="0"/>
          <c:showVal val="0"/>
          <c:showCatName val="0"/>
          <c:showSerName val="0"/>
          <c:showPercent val="0"/>
          <c:showBubbleSize val="0"/>
        </c:dLbls>
        <c:axId val="142794112"/>
        <c:axId val="145060224"/>
      </c:radarChart>
      <c:catAx>
        <c:axId val="142794112"/>
        <c:scaling>
          <c:orientation val="minMax"/>
        </c:scaling>
        <c:delete val="0"/>
        <c:axPos val="b"/>
        <c:majorGridlines>
          <c:spPr>
            <a:ln w="3175">
              <a:solidFill>
                <a:srgbClr val="000000"/>
              </a:solidFill>
              <a:prstDash val="sysDash"/>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s-ES"/>
          </a:p>
        </c:txPr>
        <c:crossAx val="145060224"/>
        <c:crosses val="autoZero"/>
        <c:auto val="0"/>
        <c:lblAlgn val="ctr"/>
        <c:lblOffset val="100"/>
        <c:noMultiLvlLbl val="0"/>
      </c:catAx>
      <c:valAx>
        <c:axId val="145060224"/>
        <c:scaling>
          <c:orientation val="minMax"/>
          <c:max val="5"/>
        </c:scaling>
        <c:delete val="0"/>
        <c:axPos val="l"/>
        <c:majorGridlines>
          <c:spPr>
            <a:ln w="3175">
              <a:solidFill>
                <a:srgbClr val="000000"/>
              </a:solidFill>
              <a:prstDash val="sysDash"/>
            </a:ln>
          </c:spPr>
        </c:majorGridlines>
        <c:numFmt formatCode="0" sourceLinked="0"/>
        <c:majorTickMark val="in"/>
        <c:minorTickMark val="none"/>
        <c:tickLblPos val="nextTo"/>
        <c:spPr>
          <a:ln w="3175">
            <a:solidFill>
              <a:srgbClr val="000000"/>
            </a:solidFill>
            <a:prstDash val="sysDash"/>
          </a:ln>
        </c:spPr>
        <c:txPr>
          <a:bodyPr rot="0" vert="horz"/>
          <a:lstStyle/>
          <a:p>
            <a:pPr>
              <a:defRPr sz="1175" b="0" i="0" u="none" strike="noStrike" baseline="0">
                <a:solidFill>
                  <a:srgbClr val="000000"/>
                </a:solidFill>
                <a:latin typeface="Arial"/>
                <a:ea typeface="Arial"/>
                <a:cs typeface="Arial"/>
              </a:defRPr>
            </a:pPr>
            <a:endParaRPr lang="es-ES"/>
          </a:p>
        </c:txPr>
        <c:crossAx val="142794112"/>
        <c:crosses val="autoZero"/>
        <c:crossBetween val="between"/>
        <c:majorUnit val="1"/>
        <c:minorUnit val="0.5"/>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2400" b="0" i="0" u="none" strike="noStrike" baseline="0">
          <a:solidFill>
            <a:srgbClr val="000000"/>
          </a:solidFill>
          <a:latin typeface="Arial"/>
          <a:ea typeface="Arial"/>
          <a:cs typeface="Arial"/>
        </a:defRPr>
      </a:pPr>
      <a:endParaRPr lang="es-ES"/>
    </a:p>
  </c:txPr>
  <c:printSettings>
    <c:headerFooter alignWithMargins="0"/>
    <c:pageMargins b="1" l="0.75000000000000244" r="0.75000000000000244" t="1" header="0.49212598450000117" footer="0.49212598450000117"/>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76200</xdr:rowOff>
    </xdr:from>
    <xdr:to>
      <xdr:col>6</xdr:col>
      <xdr:colOff>109537</xdr:colOff>
      <xdr:row>2</xdr:row>
      <xdr:rowOff>105715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76200"/>
          <a:ext cx="1719262" cy="3724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752475</xdr:colOff>
      <xdr:row>19</xdr:row>
      <xdr:rowOff>284161</xdr:rowOff>
    </xdr:from>
    <xdr:to>
      <xdr:col>14</xdr:col>
      <xdr:colOff>642938</xdr:colOff>
      <xdr:row>19</xdr:row>
      <xdr:rowOff>2984500</xdr:rowOff>
    </xdr:to>
    <xdr:graphicFrame macro="">
      <xdr:nvGraphicFramePr>
        <xdr:cNvPr id="2" name="Chart 1382">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4</xdr:col>
      <xdr:colOff>176212</xdr:colOff>
      <xdr:row>0</xdr:row>
      <xdr:rowOff>372415</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24025" cy="372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154214</xdr:colOff>
      <xdr:row>117</xdr:row>
      <xdr:rowOff>79375</xdr:rowOff>
    </xdr:from>
    <xdr:to>
      <xdr:col>4</xdr:col>
      <xdr:colOff>2213428</xdr:colOff>
      <xdr:row>135</xdr:row>
      <xdr:rowOff>9072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10</xdr:col>
      <xdr:colOff>24397</xdr:colOff>
      <xdr:row>1</xdr:row>
      <xdr:rowOff>3500</xdr:rowOff>
    </xdr:to>
    <xdr:sp macro="" textlink="">
      <xdr:nvSpPr>
        <xdr:cNvPr id="3" name="Text Box 3">
          <a:extLst>
            <a:ext uri="{FF2B5EF4-FFF2-40B4-BE49-F238E27FC236}">
              <a16:creationId xmlns:a16="http://schemas.microsoft.com/office/drawing/2014/main" id="{00000000-0008-0000-0200-000003000000}"/>
            </a:ext>
          </a:extLst>
        </xdr:cNvPr>
        <xdr:cNvSpPr txBox="1">
          <a:spLocks noChangeArrowheads="1"/>
        </xdr:cNvSpPr>
      </xdr:nvSpPr>
      <xdr:spPr bwMode="auto">
        <a:xfrm>
          <a:off x="7029450" y="590550"/>
          <a:ext cx="1234072" cy="35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altLang="zh-CN" sz="800" b="0" i="0" u="none" strike="noStrike" baseline="0">
              <a:solidFill>
                <a:srgbClr val="000000"/>
              </a:solidFill>
              <a:latin typeface="Arial"/>
              <a:cs typeface="Arial"/>
            </a:rPr>
            <a:t>Reference :  ANX GPE 0058
Indice :  A
Date :  10 Mai 2006</a:t>
          </a:r>
        </a:p>
      </xdr:txBody>
    </xdr:sp>
    <xdr:clientData/>
  </xdr:twoCellAnchor>
  <xdr:twoCellAnchor editAs="oneCell">
    <xdr:from>
      <xdr:col>0</xdr:col>
      <xdr:colOff>0</xdr:colOff>
      <xdr:row>0</xdr:row>
      <xdr:rowOff>27213</xdr:rowOff>
    </xdr:from>
    <xdr:to>
      <xdr:col>3</xdr:col>
      <xdr:colOff>685119</xdr:colOff>
      <xdr:row>0</xdr:row>
      <xdr:rowOff>399628</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27213"/>
          <a:ext cx="1719262" cy="3724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142875</xdr:colOff>
          <xdr:row>1</xdr:row>
          <xdr:rowOff>0</xdr:rowOff>
        </xdr:from>
        <xdr:to>
          <xdr:col>1</xdr:col>
          <xdr:colOff>1362075</xdr:colOff>
          <xdr:row>1</xdr:row>
          <xdr:rowOff>0</xdr:rowOff>
        </xdr:to>
        <xdr:sp macro="" textlink="">
          <xdr:nvSpPr>
            <xdr:cNvPr id="2049" name="Obje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69272</xdr:colOff>
      <xdr:row>0</xdr:row>
      <xdr:rowOff>43296</xdr:rowOff>
    </xdr:from>
    <xdr:to>
      <xdr:col>1</xdr:col>
      <xdr:colOff>1520102</xdr:colOff>
      <xdr:row>0</xdr:row>
      <xdr:rowOff>415711</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272" y="43296"/>
          <a:ext cx="1719262" cy="3724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mecaplast.com/Documents%20and%20Settings/nlemeur/My%20Documents/Downloads/D-DEV-0512%20Supplier%20Performance%20Assessment%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Information"/>
      <sheetName val="2 Score-Summary"/>
      <sheetName val="3 Assessment"/>
      <sheetName val="4 Guide (english)"/>
    </sheetNames>
    <sheetDataSet>
      <sheetData sheetId="0">
        <row r="4">
          <cell r="Y4" t="str">
            <v>PD-PU-A02-A</v>
          </cell>
        </row>
      </sheetData>
      <sheetData sheetId="1"/>
      <sheetData sheetId="2">
        <row r="112">
          <cell r="L112" t="str">
            <v>Critères Généraux</v>
          </cell>
        </row>
      </sheetData>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3.w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65FA0"/>
    <pageSetUpPr fitToPage="1"/>
  </sheetPr>
  <dimension ref="B2:AN79"/>
  <sheetViews>
    <sheetView showGridLines="0" view="pageBreakPreview" zoomScaleNormal="100" zoomScaleSheetLayoutView="100" zoomScalePageLayoutView="80" workbookViewId="0">
      <selection sqref="A1:XFD1048576"/>
    </sheetView>
  </sheetViews>
  <sheetFormatPr baseColWidth="10" defaultColWidth="11.42578125" defaultRowHeight="12.75"/>
  <cols>
    <col min="1" max="1" width="1.42578125" style="1" customWidth="1"/>
    <col min="2" max="19" width="4.85546875" style="1" customWidth="1"/>
    <col min="20" max="20" width="1.42578125" style="1" customWidth="1"/>
    <col min="21" max="31" width="4.85546875" style="1" customWidth="1"/>
    <col min="32" max="32" width="1.42578125" style="1" customWidth="1"/>
    <col min="33" max="16384" width="11.42578125" style="1"/>
  </cols>
  <sheetData>
    <row r="2" spans="2:40" ht="14.25" customHeight="1">
      <c r="C2" s="2"/>
      <c r="D2" s="2"/>
      <c r="E2" s="2"/>
      <c r="F2" s="2"/>
      <c r="G2" s="2"/>
      <c r="H2" s="2"/>
      <c r="I2" s="2"/>
      <c r="J2" s="2"/>
      <c r="K2" s="2"/>
      <c r="L2" s="2"/>
      <c r="M2" s="2"/>
      <c r="N2" s="2"/>
      <c r="O2" s="2"/>
      <c r="P2" s="2"/>
      <c r="Q2" s="2"/>
      <c r="R2" s="2"/>
      <c r="S2" s="2"/>
      <c r="U2" s="3" t="s">
        <v>19</v>
      </c>
      <c r="X2" s="184" t="s">
        <v>560</v>
      </c>
      <c r="Y2" s="184"/>
      <c r="Z2" s="184"/>
      <c r="AA2" s="184"/>
      <c r="AB2" s="184"/>
      <c r="AC2" s="184"/>
      <c r="AD2" s="184"/>
      <c r="AE2" s="184"/>
      <c r="AH2" s="4"/>
      <c r="AI2" s="4"/>
      <c r="AJ2" s="4"/>
      <c r="AK2" s="4"/>
      <c r="AL2" s="4"/>
      <c r="AM2" s="4"/>
      <c r="AN2" s="4"/>
    </row>
    <row r="3" spans="2:40" ht="14.25" customHeight="1">
      <c r="C3" s="2"/>
      <c r="D3" s="2"/>
      <c r="E3" s="2"/>
      <c r="F3" s="2"/>
      <c r="G3" s="2"/>
      <c r="H3" s="2"/>
      <c r="I3" s="2"/>
      <c r="J3" s="2"/>
      <c r="K3" s="2"/>
      <c r="L3" s="2"/>
      <c r="M3" s="2"/>
      <c r="N3" s="2"/>
      <c r="O3" s="2"/>
      <c r="P3" s="2"/>
      <c r="Q3" s="2"/>
      <c r="R3" s="2"/>
      <c r="S3" s="2"/>
      <c r="U3" s="3" t="s">
        <v>1</v>
      </c>
      <c r="X3" s="184" t="s">
        <v>561</v>
      </c>
      <c r="Y3" s="184"/>
      <c r="Z3" s="184"/>
      <c r="AA3" s="184"/>
      <c r="AB3" s="184"/>
      <c r="AC3" s="184"/>
      <c r="AD3" s="184"/>
      <c r="AE3" s="184"/>
      <c r="AH3" s="4"/>
      <c r="AI3" s="4"/>
      <c r="AJ3" s="4"/>
      <c r="AK3" s="4"/>
      <c r="AL3" s="4"/>
      <c r="AM3" s="4"/>
      <c r="AN3" s="4"/>
    </row>
    <row r="4" spans="2:40" ht="14.25" customHeight="1">
      <c r="B4" s="183" t="s">
        <v>324</v>
      </c>
      <c r="C4" s="183"/>
      <c r="D4" s="183"/>
      <c r="E4" s="183"/>
      <c r="F4" s="183"/>
      <c r="G4" s="183"/>
      <c r="H4" s="183"/>
      <c r="I4" s="183"/>
      <c r="J4" s="183"/>
      <c r="K4" s="183"/>
      <c r="L4" s="183"/>
      <c r="M4" s="183"/>
      <c r="N4" s="183"/>
      <c r="O4" s="183"/>
      <c r="P4" s="183"/>
      <c r="Q4" s="183"/>
      <c r="R4" s="183"/>
      <c r="S4" s="183"/>
      <c r="U4" s="3" t="s">
        <v>2</v>
      </c>
      <c r="X4" s="184" t="s">
        <v>562</v>
      </c>
      <c r="Y4" s="184"/>
      <c r="Z4" s="184"/>
      <c r="AA4" s="184"/>
      <c r="AB4" s="184"/>
      <c r="AC4" s="184"/>
      <c r="AD4" s="184"/>
      <c r="AE4" s="184"/>
      <c r="AH4" s="4"/>
      <c r="AI4" s="4"/>
      <c r="AJ4" s="4"/>
      <c r="AK4" s="4"/>
      <c r="AL4" s="4"/>
      <c r="AM4" s="4"/>
      <c r="AN4" s="4"/>
    </row>
    <row r="5" spans="2:40" ht="14.25" customHeight="1">
      <c r="B5" s="183"/>
      <c r="C5" s="183"/>
      <c r="D5" s="183"/>
      <c r="E5" s="183"/>
      <c r="F5" s="183"/>
      <c r="G5" s="183"/>
      <c r="H5" s="183"/>
      <c r="I5" s="183"/>
      <c r="J5" s="183"/>
      <c r="K5" s="183"/>
      <c r="L5" s="183"/>
      <c r="M5" s="183"/>
      <c r="N5" s="183"/>
      <c r="O5" s="183"/>
      <c r="P5" s="183"/>
      <c r="Q5" s="183"/>
      <c r="R5" s="183"/>
      <c r="S5" s="183"/>
      <c r="U5" s="3" t="s">
        <v>3</v>
      </c>
      <c r="X5" s="185">
        <v>45426</v>
      </c>
      <c r="Y5" s="185"/>
      <c r="Z5" s="185"/>
      <c r="AA5" s="185"/>
      <c r="AB5" s="185"/>
      <c r="AC5" s="185"/>
      <c r="AD5" s="185"/>
      <c r="AE5" s="185"/>
      <c r="AH5" s="4"/>
      <c r="AI5" s="4"/>
      <c r="AJ5" s="4"/>
      <c r="AK5" s="4"/>
      <c r="AL5" s="4"/>
      <c r="AM5" s="4"/>
      <c r="AN5" s="4"/>
    </row>
    <row r="6" spans="2:40" ht="14.25" customHeight="1">
      <c r="B6" s="183"/>
      <c r="C6" s="183"/>
      <c r="D6" s="183"/>
      <c r="E6" s="183"/>
      <c r="F6" s="183"/>
      <c r="G6" s="183"/>
      <c r="H6" s="183"/>
      <c r="I6" s="183"/>
      <c r="J6" s="183"/>
      <c r="K6" s="183"/>
      <c r="L6" s="183"/>
      <c r="M6" s="183"/>
      <c r="N6" s="183"/>
      <c r="O6" s="183"/>
      <c r="P6" s="183"/>
      <c r="Q6" s="183"/>
      <c r="R6" s="183"/>
      <c r="S6" s="183"/>
      <c r="U6" s="3" t="s">
        <v>4</v>
      </c>
      <c r="X6" s="184" t="s">
        <v>563</v>
      </c>
      <c r="Y6" s="184"/>
      <c r="Z6" s="184"/>
      <c r="AA6" s="184"/>
      <c r="AB6" s="184"/>
      <c r="AC6" s="184"/>
      <c r="AD6" s="184"/>
      <c r="AE6" s="184"/>
      <c r="AH6" s="4"/>
      <c r="AI6" s="4"/>
      <c r="AJ6" s="4"/>
      <c r="AK6" s="4"/>
      <c r="AL6" s="4"/>
      <c r="AM6" s="4"/>
      <c r="AN6" s="4"/>
    </row>
    <row r="8" spans="2:40" ht="17.25" customHeight="1">
      <c r="B8" s="5" t="s">
        <v>5</v>
      </c>
      <c r="C8" s="6"/>
      <c r="D8" s="6"/>
      <c r="E8" s="6"/>
      <c r="F8" s="6"/>
      <c r="G8" s="6"/>
      <c r="H8" s="6"/>
      <c r="I8" s="6"/>
      <c r="J8" s="6"/>
      <c r="K8" s="6"/>
      <c r="L8" s="6"/>
      <c r="M8" s="6"/>
      <c r="N8" s="6"/>
      <c r="O8" s="6"/>
      <c r="P8" s="6"/>
      <c r="Q8" s="6"/>
      <c r="R8" s="6"/>
      <c r="S8" s="6"/>
      <c r="U8" s="5" t="s">
        <v>6</v>
      </c>
      <c r="V8" s="6"/>
      <c r="W8" s="6"/>
      <c r="X8" s="6"/>
      <c r="Y8" s="6"/>
      <c r="Z8" s="6"/>
      <c r="AA8" s="6"/>
      <c r="AB8" s="6"/>
      <c r="AC8" s="6"/>
      <c r="AD8" s="6"/>
      <c r="AE8" s="6"/>
    </row>
    <row r="9" spans="2:40" ht="15">
      <c r="U9" s="3"/>
      <c r="V9" s="3"/>
    </row>
    <row r="10" spans="2:40" ht="15">
      <c r="B10" s="179" t="s">
        <v>325</v>
      </c>
      <c r="C10" s="181"/>
      <c r="D10" s="181"/>
      <c r="E10" s="181"/>
      <c r="F10" s="181"/>
      <c r="G10" s="181"/>
      <c r="H10" s="181"/>
      <c r="I10" s="181"/>
      <c r="J10" s="181"/>
      <c r="K10" s="181"/>
      <c r="L10" s="181"/>
      <c r="M10" s="181"/>
      <c r="N10" s="181"/>
      <c r="O10" s="181"/>
      <c r="P10" s="181"/>
      <c r="Q10" s="181"/>
      <c r="R10" s="181"/>
      <c r="S10" s="181"/>
      <c r="U10" s="7">
        <v>1</v>
      </c>
      <c r="V10" s="8" t="s">
        <v>7</v>
      </c>
      <c r="W10" s="3"/>
      <c r="X10" s="3"/>
      <c r="Y10" s="3"/>
    </row>
    <row r="11" spans="2:40" ht="15">
      <c r="B11" s="181"/>
      <c r="C11" s="181"/>
      <c r="D11" s="181"/>
      <c r="E11" s="181"/>
      <c r="F11" s="181"/>
      <c r="G11" s="181"/>
      <c r="H11" s="181"/>
      <c r="I11" s="181"/>
      <c r="J11" s="181"/>
      <c r="K11" s="181"/>
      <c r="L11" s="181"/>
      <c r="M11" s="181"/>
      <c r="N11" s="181"/>
      <c r="O11" s="181"/>
      <c r="P11" s="181"/>
      <c r="Q11" s="181"/>
      <c r="R11" s="181"/>
      <c r="S11" s="181"/>
      <c r="U11" s="7">
        <v>2</v>
      </c>
      <c r="V11" s="8" t="s">
        <v>326</v>
      </c>
      <c r="W11" s="3"/>
      <c r="X11" s="3"/>
      <c r="Y11" s="3"/>
    </row>
    <row r="12" spans="2:40" ht="15">
      <c r="B12" s="181"/>
      <c r="C12" s="181"/>
      <c r="D12" s="181"/>
      <c r="E12" s="181"/>
      <c r="F12" s="181"/>
      <c r="G12" s="181"/>
      <c r="H12" s="181"/>
      <c r="I12" s="181"/>
      <c r="J12" s="181"/>
      <c r="K12" s="181"/>
      <c r="L12" s="181"/>
      <c r="M12" s="181"/>
      <c r="N12" s="181"/>
      <c r="O12" s="181"/>
      <c r="P12" s="181"/>
      <c r="Q12" s="181"/>
      <c r="R12" s="181"/>
      <c r="S12" s="181"/>
      <c r="U12" s="9">
        <v>3</v>
      </c>
      <c r="V12" s="8" t="s">
        <v>327</v>
      </c>
      <c r="W12" s="3"/>
      <c r="X12" s="3"/>
      <c r="Y12" s="3"/>
    </row>
    <row r="13" spans="2:40" ht="15">
      <c r="B13" s="181"/>
      <c r="C13" s="181"/>
      <c r="D13" s="181"/>
      <c r="E13" s="181"/>
      <c r="F13" s="181"/>
      <c r="G13" s="181"/>
      <c r="H13" s="181"/>
      <c r="I13" s="181"/>
      <c r="J13" s="181"/>
      <c r="K13" s="181"/>
      <c r="L13" s="181"/>
      <c r="M13" s="181"/>
      <c r="N13" s="181"/>
      <c r="O13" s="181"/>
      <c r="P13" s="181"/>
      <c r="Q13" s="181"/>
      <c r="R13" s="181"/>
      <c r="S13" s="181"/>
      <c r="U13" s="7">
        <v>4</v>
      </c>
      <c r="V13" s="8" t="s">
        <v>328</v>
      </c>
      <c r="W13" s="3"/>
      <c r="X13" s="3"/>
      <c r="Y13" s="3"/>
    </row>
    <row r="14" spans="2:40" ht="15">
      <c r="B14" s="181"/>
      <c r="C14" s="181"/>
      <c r="D14" s="181"/>
      <c r="E14" s="181"/>
      <c r="F14" s="181"/>
      <c r="G14" s="181"/>
      <c r="H14" s="181"/>
      <c r="I14" s="181"/>
      <c r="J14" s="181"/>
      <c r="K14" s="181"/>
      <c r="L14" s="181"/>
      <c r="M14" s="181"/>
      <c r="N14" s="181"/>
      <c r="O14" s="181"/>
      <c r="P14" s="181"/>
      <c r="Q14" s="181"/>
      <c r="R14" s="181"/>
      <c r="S14" s="181"/>
      <c r="U14" s="10"/>
      <c r="V14" s="11"/>
    </row>
    <row r="15" spans="2:40" ht="15">
      <c r="B15" s="181"/>
      <c r="C15" s="181"/>
      <c r="D15" s="181"/>
      <c r="E15" s="181"/>
      <c r="F15" s="181"/>
      <c r="G15" s="181"/>
      <c r="H15" s="181"/>
      <c r="I15" s="181"/>
      <c r="J15" s="181"/>
      <c r="K15" s="181"/>
      <c r="L15" s="181"/>
      <c r="M15" s="181"/>
      <c r="N15" s="181"/>
      <c r="O15" s="181"/>
      <c r="P15" s="181"/>
      <c r="Q15" s="181"/>
      <c r="R15" s="181"/>
      <c r="S15" s="181"/>
      <c r="U15" s="12"/>
      <c r="V15" s="11"/>
    </row>
    <row r="16" spans="2:40" ht="15">
      <c r="B16" s="181"/>
      <c r="C16" s="181"/>
      <c r="D16" s="181"/>
      <c r="E16" s="181"/>
      <c r="F16" s="181"/>
      <c r="G16" s="181"/>
      <c r="H16" s="181"/>
      <c r="I16" s="181"/>
      <c r="J16" s="181"/>
      <c r="K16" s="181"/>
      <c r="L16" s="181"/>
      <c r="M16" s="181"/>
      <c r="N16" s="181"/>
      <c r="O16" s="181"/>
      <c r="P16" s="181"/>
      <c r="Q16" s="181"/>
      <c r="R16" s="181"/>
      <c r="S16" s="181"/>
      <c r="U16" s="10"/>
      <c r="V16" s="11"/>
    </row>
    <row r="17" spans="2:31" ht="15">
      <c r="B17" s="181"/>
      <c r="C17" s="181"/>
      <c r="D17" s="181"/>
      <c r="E17" s="181"/>
      <c r="F17" s="181"/>
      <c r="G17" s="181"/>
      <c r="H17" s="181"/>
      <c r="I17" s="181"/>
      <c r="J17" s="181"/>
      <c r="K17" s="181"/>
      <c r="L17" s="181"/>
      <c r="M17" s="181"/>
      <c r="N17" s="181"/>
      <c r="O17" s="181"/>
      <c r="P17" s="181"/>
      <c r="Q17" s="181"/>
      <c r="R17" s="181"/>
      <c r="S17" s="181"/>
      <c r="U17" s="3"/>
    </row>
    <row r="18" spans="2:31" ht="15">
      <c r="B18" s="181"/>
      <c r="C18" s="181"/>
      <c r="D18" s="181"/>
      <c r="E18" s="181"/>
      <c r="F18" s="181"/>
      <c r="G18" s="181"/>
      <c r="H18" s="181"/>
      <c r="I18" s="181"/>
      <c r="J18" s="181"/>
      <c r="K18" s="181"/>
      <c r="L18" s="181"/>
      <c r="M18" s="181"/>
      <c r="N18" s="181"/>
      <c r="O18" s="181"/>
      <c r="P18" s="181"/>
      <c r="Q18" s="181"/>
      <c r="R18" s="181"/>
      <c r="S18" s="181"/>
      <c r="U18" s="3"/>
    </row>
    <row r="19" spans="2:31" ht="15">
      <c r="B19" s="181"/>
      <c r="C19" s="181"/>
      <c r="D19" s="181"/>
      <c r="E19" s="181"/>
      <c r="F19" s="181"/>
      <c r="G19" s="181"/>
      <c r="H19" s="181"/>
      <c r="I19" s="181"/>
      <c r="J19" s="181"/>
      <c r="K19" s="181"/>
      <c r="L19" s="181"/>
      <c r="M19" s="181"/>
      <c r="N19" s="181"/>
      <c r="O19" s="181"/>
      <c r="P19" s="181"/>
      <c r="Q19" s="181"/>
      <c r="R19" s="181"/>
      <c r="S19" s="181"/>
      <c r="U19" s="3"/>
    </row>
    <row r="21" spans="2:31" ht="17.25" customHeight="1">
      <c r="B21" s="5" t="s">
        <v>9</v>
      </c>
      <c r="C21" s="6"/>
      <c r="D21" s="6"/>
      <c r="E21" s="6"/>
      <c r="F21" s="6"/>
      <c r="G21" s="6"/>
      <c r="H21" s="6"/>
      <c r="I21" s="6"/>
      <c r="J21" s="6"/>
      <c r="K21" s="6"/>
      <c r="L21" s="6"/>
      <c r="M21" s="6"/>
      <c r="N21" s="6"/>
      <c r="O21" s="6"/>
      <c r="P21" s="6"/>
      <c r="Q21" s="6"/>
      <c r="R21" s="6"/>
      <c r="S21" s="6"/>
      <c r="U21" s="5" t="s">
        <v>15</v>
      </c>
      <c r="V21" s="6"/>
      <c r="W21" s="6"/>
      <c r="X21" s="6"/>
      <c r="Y21" s="6"/>
      <c r="Z21" s="6"/>
      <c r="AA21" s="6"/>
      <c r="AB21" s="6"/>
      <c r="AC21" s="6"/>
      <c r="AD21" s="6"/>
      <c r="AE21" s="6"/>
    </row>
    <row r="23" spans="2:31" ht="14.25" customHeight="1">
      <c r="B23" s="180"/>
      <c r="C23" s="180"/>
      <c r="D23" s="180"/>
      <c r="E23" s="180"/>
      <c r="F23" s="180"/>
      <c r="G23" s="180"/>
      <c r="H23" s="180"/>
      <c r="I23" s="180"/>
      <c r="J23" s="180"/>
      <c r="K23" s="180"/>
      <c r="L23" s="180"/>
      <c r="M23" s="180"/>
      <c r="N23" s="180"/>
      <c r="O23" s="180"/>
      <c r="P23" s="180"/>
      <c r="Q23" s="180"/>
      <c r="R23" s="180"/>
      <c r="S23" s="180"/>
      <c r="U23" s="13" t="s">
        <v>14</v>
      </c>
      <c r="V23" s="14" t="s">
        <v>564</v>
      </c>
      <c r="W23" s="14"/>
      <c r="X23" s="14"/>
      <c r="Y23" s="14"/>
      <c r="Z23" s="14"/>
      <c r="AA23" s="14"/>
      <c r="AB23" s="14"/>
      <c r="AC23" s="14"/>
      <c r="AD23" s="14"/>
      <c r="AE23" s="14"/>
    </row>
    <row r="24" spans="2:31" ht="14.25" customHeight="1">
      <c r="B24" s="182"/>
      <c r="C24" s="182"/>
      <c r="D24" s="182"/>
      <c r="E24" s="182"/>
      <c r="F24" s="182"/>
      <c r="G24" s="182"/>
      <c r="H24" s="182"/>
      <c r="I24" s="182"/>
      <c r="J24" s="182"/>
      <c r="K24" s="182"/>
      <c r="L24" s="182"/>
      <c r="M24" s="182"/>
      <c r="N24" s="182"/>
      <c r="O24" s="182"/>
      <c r="P24" s="182"/>
      <c r="Q24" s="182"/>
      <c r="R24" s="182"/>
      <c r="S24" s="182"/>
      <c r="U24" s="15"/>
      <c r="V24" s="16">
        <v>9</v>
      </c>
      <c r="W24" s="15" t="s">
        <v>565</v>
      </c>
      <c r="X24" s="15"/>
      <c r="Y24" s="15"/>
      <c r="Z24" s="15"/>
      <c r="AA24" s="15"/>
      <c r="AB24" s="15"/>
      <c r="AC24" s="15"/>
      <c r="AD24" s="15"/>
      <c r="AE24" s="15"/>
    </row>
    <row r="25" spans="2:31" ht="15">
      <c r="B25" s="182"/>
      <c r="C25" s="182"/>
      <c r="D25" s="182"/>
      <c r="E25" s="182"/>
      <c r="F25" s="182"/>
      <c r="G25" s="182"/>
      <c r="H25" s="182"/>
      <c r="I25" s="182"/>
      <c r="J25" s="182"/>
      <c r="K25" s="182"/>
      <c r="L25" s="182"/>
      <c r="M25" s="182"/>
      <c r="N25" s="182"/>
      <c r="O25" s="182"/>
      <c r="P25" s="182"/>
      <c r="Q25" s="182"/>
      <c r="R25" s="182"/>
      <c r="S25" s="182"/>
      <c r="U25" s="15"/>
      <c r="V25" s="15"/>
      <c r="W25" s="16"/>
      <c r="X25" s="15"/>
      <c r="Y25" s="15"/>
      <c r="Z25" s="15"/>
      <c r="AA25" s="15"/>
      <c r="AB25" s="15"/>
      <c r="AC25" s="15"/>
      <c r="AD25" s="15"/>
      <c r="AE25" s="15"/>
    </row>
    <row r="26" spans="2:31" ht="15">
      <c r="B26" s="182"/>
      <c r="C26" s="182"/>
      <c r="D26" s="182"/>
      <c r="E26" s="182"/>
      <c r="F26" s="182"/>
      <c r="G26" s="182"/>
      <c r="H26" s="182"/>
      <c r="I26" s="182"/>
      <c r="J26" s="182"/>
      <c r="K26" s="182"/>
      <c r="L26" s="182"/>
      <c r="M26" s="182"/>
      <c r="N26" s="182"/>
      <c r="O26" s="182"/>
      <c r="P26" s="182"/>
      <c r="Q26" s="182"/>
      <c r="R26" s="182"/>
      <c r="S26" s="182"/>
      <c r="U26" s="15"/>
      <c r="V26" s="15"/>
      <c r="W26" s="15"/>
      <c r="X26" s="16"/>
      <c r="Y26" s="15"/>
      <c r="Z26" s="15"/>
      <c r="AA26" s="15"/>
      <c r="AB26" s="15"/>
      <c r="AC26" s="15"/>
      <c r="AD26" s="15"/>
      <c r="AE26" s="15"/>
    </row>
    <row r="27" spans="2:31" ht="15">
      <c r="B27" s="180"/>
      <c r="C27" s="180"/>
      <c r="D27" s="180"/>
      <c r="E27" s="180"/>
      <c r="F27" s="180"/>
      <c r="G27" s="180"/>
      <c r="H27" s="180"/>
      <c r="I27" s="180"/>
      <c r="J27" s="180"/>
      <c r="K27" s="180"/>
      <c r="L27" s="180"/>
      <c r="M27" s="180"/>
      <c r="N27" s="180"/>
      <c r="O27" s="180"/>
      <c r="P27" s="180"/>
      <c r="Q27" s="180"/>
      <c r="R27" s="180"/>
      <c r="S27" s="180"/>
      <c r="U27" s="15"/>
      <c r="V27" s="15"/>
      <c r="W27" s="15"/>
      <c r="X27" s="15"/>
      <c r="Y27" s="15"/>
      <c r="Z27" s="15"/>
      <c r="AA27" s="15"/>
      <c r="AB27" s="15"/>
      <c r="AC27" s="15"/>
      <c r="AD27" s="15"/>
      <c r="AE27" s="15"/>
    </row>
    <row r="28" spans="2:31" ht="15">
      <c r="B28" s="180"/>
      <c r="C28" s="180"/>
      <c r="D28" s="180"/>
      <c r="E28" s="180"/>
      <c r="F28" s="180"/>
      <c r="G28" s="180"/>
      <c r="H28" s="180"/>
      <c r="I28" s="180"/>
      <c r="J28" s="180"/>
      <c r="K28" s="180"/>
      <c r="L28" s="180"/>
      <c r="M28" s="180"/>
      <c r="N28" s="180"/>
      <c r="O28" s="180"/>
      <c r="P28" s="180"/>
      <c r="Q28" s="180"/>
      <c r="R28" s="180"/>
      <c r="S28" s="180"/>
      <c r="U28" s="15"/>
      <c r="V28" s="15"/>
      <c r="W28" s="15"/>
      <c r="X28" s="15"/>
      <c r="Y28" s="15"/>
      <c r="Z28" s="15"/>
      <c r="AA28" s="15"/>
      <c r="AB28" s="15"/>
      <c r="AC28" s="15"/>
      <c r="AD28" s="15"/>
      <c r="AE28" s="15"/>
    </row>
    <row r="29" spans="2:31" ht="15">
      <c r="B29" s="180"/>
      <c r="C29" s="180"/>
      <c r="D29" s="180"/>
      <c r="E29" s="180"/>
      <c r="F29" s="180"/>
      <c r="G29" s="180"/>
      <c r="H29" s="180"/>
      <c r="I29" s="180"/>
      <c r="J29" s="180"/>
      <c r="K29" s="180"/>
      <c r="L29" s="180"/>
      <c r="M29" s="180"/>
      <c r="N29" s="180"/>
      <c r="O29" s="180"/>
      <c r="P29" s="180"/>
      <c r="Q29" s="180"/>
      <c r="R29" s="180"/>
      <c r="S29" s="180"/>
      <c r="U29" s="15"/>
      <c r="V29" s="15"/>
      <c r="W29" s="15"/>
      <c r="X29" s="15"/>
      <c r="Y29" s="15"/>
      <c r="Z29" s="15"/>
      <c r="AA29" s="15"/>
      <c r="AB29" s="15"/>
      <c r="AC29" s="15"/>
      <c r="AD29" s="15"/>
      <c r="AE29" s="15"/>
    </row>
    <row r="30" spans="2:31" ht="15">
      <c r="B30" s="180"/>
      <c r="C30" s="180"/>
      <c r="D30" s="180"/>
      <c r="E30" s="180"/>
      <c r="F30" s="180"/>
      <c r="G30" s="180"/>
      <c r="H30" s="180"/>
      <c r="I30" s="180"/>
      <c r="J30" s="180"/>
      <c r="K30" s="180"/>
      <c r="L30" s="180"/>
      <c r="M30" s="180"/>
      <c r="N30" s="180"/>
      <c r="O30" s="180"/>
      <c r="P30" s="180"/>
      <c r="Q30" s="180"/>
      <c r="R30" s="180"/>
      <c r="S30" s="180"/>
      <c r="U30" s="15"/>
      <c r="V30" s="15"/>
      <c r="W30" s="15"/>
      <c r="X30" s="15"/>
      <c r="Y30" s="15"/>
      <c r="Z30" s="15"/>
      <c r="AA30" s="15"/>
      <c r="AB30" s="15"/>
      <c r="AC30" s="15"/>
      <c r="AD30" s="15"/>
      <c r="AE30" s="15"/>
    </row>
    <row r="31" spans="2:31" ht="15">
      <c r="B31" s="180"/>
      <c r="C31" s="180"/>
      <c r="D31" s="180"/>
      <c r="E31" s="180"/>
      <c r="F31" s="180"/>
      <c r="G31" s="180"/>
      <c r="H31" s="180"/>
      <c r="I31" s="180"/>
      <c r="J31" s="180"/>
      <c r="K31" s="180"/>
      <c r="L31" s="180"/>
      <c r="M31" s="180"/>
      <c r="N31" s="180"/>
      <c r="O31" s="180"/>
      <c r="P31" s="180"/>
      <c r="Q31" s="180"/>
      <c r="R31" s="180"/>
      <c r="S31" s="180"/>
      <c r="U31" s="15"/>
      <c r="V31" s="15"/>
      <c r="W31" s="15"/>
      <c r="X31" s="15"/>
      <c r="Y31" s="15"/>
      <c r="Z31" s="15"/>
      <c r="AA31" s="15"/>
      <c r="AB31" s="15"/>
      <c r="AC31" s="15"/>
      <c r="AD31" s="15"/>
      <c r="AE31" s="15"/>
    </row>
    <row r="32" spans="2:31" ht="15">
      <c r="B32" s="180"/>
      <c r="C32" s="180"/>
      <c r="D32" s="180"/>
      <c r="E32" s="180"/>
      <c r="F32" s="180"/>
      <c r="G32" s="180"/>
      <c r="H32" s="180"/>
      <c r="I32" s="180"/>
      <c r="J32" s="180"/>
      <c r="K32" s="180"/>
      <c r="L32" s="180"/>
      <c r="M32" s="180"/>
      <c r="N32" s="180"/>
      <c r="O32" s="180"/>
      <c r="P32" s="180"/>
      <c r="Q32" s="180"/>
      <c r="R32" s="180"/>
      <c r="S32" s="180"/>
      <c r="U32" s="15"/>
      <c r="V32" s="15"/>
      <c r="W32" s="15"/>
      <c r="X32" s="15"/>
      <c r="Y32" s="15"/>
      <c r="Z32" s="15"/>
      <c r="AA32" s="15"/>
      <c r="AB32" s="15"/>
      <c r="AC32" s="15"/>
      <c r="AD32" s="15"/>
      <c r="AE32" s="15"/>
    </row>
    <row r="37" spans="2:31" ht="15.75">
      <c r="B37" s="17" t="str">
        <f>Title</f>
        <v>SUPPLIER PERFORMANCE ASSESSMENT</v>
      </c>
      <c r="AB37" s="3"/>
      <c r="AE37" s="18" t="str">
        <f>"Reference : "&amp;DocReference</f>
        <v>Reference : FPOC 16.13</v>
      </c>
    </row>
    <row r="39" spans="2:31" ht="18.75">
      <c r="B39" s="5" t="s">
        <v>10</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2:31" s="3" customFormat="1" ht="15"/>
    <row r="41" spans="2:31" s="3" customFormat="1" ht="14.25" customHeight="1">
      <c r="B41" s="179" t="s">
        <v>573</v>
      </c>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c r="AE41" s="179"/>
    </row>
    <row r="42" spans="2:31" s="3" customFormat="1" ht="15">
      <c r="B42" s="179"/>
      <c r="C42" s="179"/>
      <c r="D42" s="179"/>
      <c r="E42" s="179"/>
      <c r="F42" s="179"/>
      <c r="G42" s="179"/>
      <c r="H42" s="179"/>
      <c r="I42" s="179"/>
      <c r="J42" s="179"/>
      <c r="K42" s="179"/>
      <c r="L42" s="179"/>
      <c r="M42" s="179"/>
      <c r="N42" s="179"/>
      <c r="O42" s="179"/>
      <c r="P42" s="179"/>
      <c r="Q42" s="179"/>
      <c r="R42" s="179"/>
      <c r="S42" s="179"/>
      <c r="T42" s="179"/>
      <c r="U42" s="179"/>
      <c r="V42" s="179"/>
      <c r="W42" s="179"/>
      <c r="X42" s="179"/>
      <c r="Y42" s="179"/>
      <c r="Z42" s="179"/>
      <c r="AA42" s="179"/>
      <c r="AB42" s="179"/>
      <c r="AC42" s="179"/>
      <c r="AD42" s="179"/>
      <c r="AE42" s="179"/>
    </row>
    <row r="43" spans="2:31" s="3" customFormat="1" ht="15">
      <c r="B43" s="179"/>
      <c r="C43" s="179"/>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c r="AE43" s="179"/>
    </row>
    <row r="44" spans="2:31" s="4" customFormat="1" ht="15"/>
    <row r="45" spans="2:31" s="3" customFormat="1" ht="15"/>
    <row r="46" spans="2:31" s="3" customFormat="1" ht="15">
      <c r="B46" s="4"/>
      <c r="C46" s="4"/>
      <c r="D46" s="4"/>
      <c r="E46" s="4"/>
      <c r="F46" s="4"/>
      <c r="G46" s="4"/>
      <c r="H46" s="4"/>
      <c r="I46" s="4"/>
      <c r="J46" s="4"/>
      <c r="K46" s="4"/>
      <c r="L46" s="4"/>
      <c r="M46" s="4"/>
      <c r="N46" s="4"/>
      <c r="O46" s="4"/>
      <c r="P46" s="4"/>
      <c r="Q46" s="4"/>
      <c r="R46" s="4"/>
      <c r="S46" s="4"/>
    </row>
    <row r="47" spans="2:31" s="3" customFormat="1" ht="15">
      <c r="B47" s="19"/>
      <c r="C47" s="4"/>
      <c r="D47" s="4"/>
      <c r="E47" s="4"/>
      <c r="F47" s="4"/>
      <c r="G47" s="4"/>
      <c r="H47" s="4"/>
      <c r="I47" s="4"/>
      <c r="J47" s="4"/>
      <c r="K47" s="4"/>
      <c r="L47" s="4"/>
      <c r="M47" s="4"/>
      <c r="N47" s="4"/>
      <c r="O47" s="4"/>
      <c r="P47" s="4"/>
      <c r="Q47" s="4"/>
      <c r="R47" s="4"/>
      <c r="S47" s="4"/>
    </row>
    <row r="48" spans="2:31" s="3" customFormat="1" ht="15"/>
    <row r="49" spans="5:5" s="3" customFormat="1" ht="15"/>
    <row r="50" spans="5:5" s="3" customFormat="1" ht="15"/>
    <row r="51" spans="5:5" s="3" customFormat="1" ht="15"/>
    <row r="52" spans="5:5" s="3" customFormat="1" ht="15"/>
    <row r="53" spans="5:5" s="3" customFormat="1" ht="15">
      <c r="E53" s="20"/>
    </row>
    <row r="54" spans="5:5" s="3" customFormat="1" ht="15"/>
    <row r="55" spans="5:5" s="3" customFormat="1" ht="15"/>
    <row r="56" spans="5:5" s="3" customFormat="1" ht="15">
      <c r="E56" s="20"/>
    </row>
    <row r="57" spans="5:5" s="3" customFormat="1" ht="15"/>
    <row r="58" spans="5:5" s="3" customFormat="1" ht="15"/>
    <row r="59" spans="5:5" s="3" customFormat="1" ht="15"/>
    <row r="60" spans="5:5" s="3" customFormat="1" ht="15"/>
    <row r="61" spans="5:5" s="3" customFormat="1" ht="15"/>
    <row r="62" spans="5:5" s="3" customFormat="1" ht="15"/>
    <row r="63" spans="5:5" s="3" customFormat="1" ht="15"/>
    <row r="64" spans="5:5" s="3" customFormat="1" ht="15"/>
    <row r="65" spans="2:31" s="3" customFormat="1" ht="15"/>
    <row r="66" spans="2:31" s="3" customFormat="1" ht="15"/>
    <row r="67" spans="2:31" s="3" customFormat="1" ht="15"/>
    <row r="68" spans="2:31" s="3" customFormat="1" ht="15"/>
    <row r="69" spans="2:31" s="3" customFormat="1" ht="15"/>
    <row r="72" spans="2:31" ht="18.75">
      <c r="B72" s="5" t="s">
        <v>8</v>
      </c>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row>
    <row r="74" spans="2:31" ht="15">
      <c r="B74" s="188" t="s">
        <v>11</v>
      </c>
      <c r="C74" s="188"/>
      <c r="D74" s="191" t="s">
        <v>12</v>
      </c>
      <c r="E74" s="191"/>
      <c r="F74" s="191"/>
      <c r="G74" s="200" t="s">
        <v>18</v>
      </c>
      <c r="H74" s="200"/>
      <c r="I74" s="200"/>
      <c r="J74" s="200"/>
      <c r="K74" s="201" t="s">
        <v>13</v>
      </c>
      <c r="L74" s="201"/>
      <c r="M74" s="201"/>
      <c r="N74" s="201"/>
      <c r="O74" s="201"/>
      <c r="P74" s="201"/>
      <c r="Q74" s="201"/>
      <c r="R74" s="201"/>
      <c r="S74" s="201"/>
      <c r="T74" s="201"/>
      <c r="U74" s="201"/>
      <c r="V74" s="201"/>
      <c r="W74" s="201"/>
      <c r="X74" s="201"/>
      <c r="Y74" s="201"/>
      <c r="Z74" s="201"/>
      <c r="AA74" s="201"/>
      <c r="AB74" s="201"/>
      <c r="AC74" s="201"/>
      <c r="AD74" s="201"/>
      <c r="AE74" s="201"/>
    </row>
    <row r="75" spans="2:31" ht="14.25" customHeight="1">
      <c r="B75" s="189" t="s">
        <v>0</v>
      </c>
      <c r="C75" s="189"/>
      <c r="D75" s="192">
        <v>45426</v>
      </c>
      <c r="E75" s="193"/>
      <c r="F75" s="194"/>
      <c r="G75" s="197" t="s">
        <v>575</v>
      </c>
      <c r="H75" s="198"/>
      <c r="I75" s="198"/>
      <c r="J75" s="199"/>
      <c r="K75" s="195" t="s">
        <v>576</v>
      </c>
      <c r="L75" s="195"/>
      <c r="M75" s="195"/>
      <c r="N75" s="195"/>
      <c r="O75" s="195"/>
      <c r="P75" s="195"/>
      <c r="Q75" s="195"/>
      <c r="R75" s="195"/>
      <c r="S75" s="195"/>
      <c r="T75" s="195"/>
      <c r="U75" s="195"/>
      <c r="V75" s="195"/>
      <c r="W75" s="195"/>
      <c r="X75" s="195"/>
      <c r="Y75" s="195"/>
      <c r="Z75" s="195"/>
      <c r="AA75" s="195"/>
      <c r="AB75" s="195"/>
      <c r="AC75" s="195"/>
      <c r="AD75" s="195"/>
      <c r="AE75" s="195"/>
    </row>
    <row r="76" spans="2:31" ht="14.25" customHeight="1">
      <c r="B76" s="190"/>
      <c r="C76" s="190"/>
      <c r="D76" s="186"/>
      <c r="E76" s="186"/>
      <c r="F76" s="186"/>
      <c r="G76" s="187"/>
      <c r="H76" s="187"/>
      <c r="I76" s="187"/>
      <c r="J76" s="187"/>
      <c r="K76" s="196"/>
      <c r="L76" s="196"/>
      <c r="M76" s="196"/>
      <c r="N76" s="196"/>
      <c r="O76" s="196"/>
      <c r="P76" s="196"/>
      <c r="Q76" s="196"/>
      <c r="R76" s="196"/>
      <c r="S76" s="196"/>
      <c r="T76" s="196"/>
      <c r="U76" s="196"/>
      <c r="V76" s="196"/>
      <c r="W76" s="196"/>
      <c r="X76" s="196"/>
      <c r="Y76" s="196"/>
      <c r="Z76" s="196"/>
      <c r="AA76" s="196"/>
      <c r="AB76" s="196"/>
      <c r="AC76" s="196"/>
      <c r="AD76" s="196"/>
      <c r="AE76" s="196"/>
    </row>
    <row r="77" spans="2:31" ht="14.25" customHeight="1">
      <c r="B77" s="189"/>
      <c r="C77" s="189"/>
      <c r="D77" s="187"/>
      <c r="E77" s="187"/>
      <c r="F77" s="187"/>
      <c r="G77" s="197"/>
      <c r="H77" s="198"/>
      <c r="I77" s="198"/>
      <c r="J77" s="199"/>
      <c r="K77" s="195"/>
      <c r="L77" s="195"/>
      <c r="M77" s="195"/>
      <c r="N77" s="195"/>
      <c r="O77" s="195"/>
      <c r="P77" s="195"/>
      <c r="Q77" s="195"/>
      <c r="R77" s="195"/>
      <c r="S77" s="195"/>
      <c r="T77" s="195"/>
      <c r="U77" s="195"/>
      <c r="V77" s="195"/>
      <c r="W77" s="195"/>
      <c r="X77" s="195"/>
      <c r="Y77" s="195"/>
      <c r="Z77" s="195"/>
      <c r="AA77" s="195"/>
      <c r="AB77" s="195"/>
      <c r="AC77" s="195"/>
      <c r="AD77" s="195"/>
      <c r="AE77" s="195"/>
    </row>
    <row r="78" spans="2:31" ht="14.25" customHeight="1">
      <c r="B78" s="190"/>
      <c r="C78" s="190"/>
      <c r="D78" s="186"/>
      <c r="E78" s="186"/>
      <c r="F78" s="186"/>
      <c r="G78" s="197"/>
      <c r="H78" s="198"/>
      <c r="I78" s="198"/>
      <c r="J78" s="199"/>
      <c r="K78" s="196"/>
      <c r="L78" s="196"/>
      <c r="M78" s="196"/>
      <c r="N78" s="196"/>
      <c r="O78" s="196"/>
      <c r="P78" s="196"/>
      <c r="Q78" s="196"/>
      <c r="R78" s="196"/>
      <c r="S78" s="196"/>
      <c r="T78" s="196"/>
      <c r="U78" s="196"/>
      <c r="V78" s="196"/>
      <c r="W78" s="196"/>
      <c r="X78" s="196"/>
      <c r="Y78" s="196"/>
      <c r="Z78" s="196"/>
      <c r="AA78" s="196"/>
      <c r="AB78" s="196"/>
      <c r="AC78" s="196"/>
      <c r="AD78" s="196"/>
      <c r="AE78" s="196"/>
    </row>
    <row r="79" spans="2:31" ht="14.25" customHeight="1">
      <c r="B79" s="189"/>
      <c r="C79" s="189"/>
      <c r="D79" s="187"/>
      <c r="E79" s="187"/>
      <c r="F79" s="187"/>
      <c r="G79" s="197"/>
      <c r="H79" s="198"/>
      <c r="I79" s="198"/>
      <c r="J79" s="199"/>
      <c r="K79" s="195"/>
      <c r="L79" s="195"/>
      <c r="M79" s="195"/>
      <c r="N79" s="195"/>
      <c r="O79" s="195"/>
      <c r="P79" s="195"/>
      <c r="Q79" s="195"/>
      <c r="R79" s="195"/>
      <c r="S79" s="195"/>
      <c r="T79" s="195"/>
      <c r="U79" s="195"/>
      <c r="V79" s="195"/>
      <c r="W79" s="195"/>
      <c r="X79" s="195"/>
      <c r="Y79" s="195"/>
      <c r="Z79" s="195"/>
      <c r="AA79" s="195"/>
      <c r="AB79" s="195"/>
      <c r="AC79" s="195"/>
      <c r="AD79" s="195"/>
      <c r="AE79" s="195"/>
    </row>
  </sheetData>
  <mergeCells count="42">
    <mergeCell ref="G74:J74"/>
    <mergeCell ref="G75:J75"/>
    <mergeCell ref="G76:J76"/>
    <mergeCell ref="K74:AE74"/>
    <mergeCell ref="K75:AE75"/>
    <mergeCell ref="K76:AE76"/>
    <mergeCell ref="K77:AE77"/>
    <mergeCell ref="K78:AE78"/>
    <mergeCell ref="K79:AE79"/>
    <mergeCell ref="G77:J77"/>
    <mergeCell ref="G78:J78"/>
    <mergeCell ref="G79:J79"/>
    <mergeCell ref="D76:F76"/>
    <mergeCell ref="D77:F77"/>
    <mergeCell ref="D78:F78"/>
    <mergeCell ref="D79:F79"/>
    <mergeCell ref="B74:C74"/>
    <mergeCell ref="B75:C75"/>
    <mergeCell ref="B76:C76"/>
    <mergeCell ref="B77:C77"/>
    <mergeCell ref="B78:C78"/>
    <mergeCell ref="B79:C79"/>
    <mergeCell ref="D74:F74"/>
    <mergeCell ref="D75:F75"/>
    <mergeCell ref="B4:S6"/>
    <mergeCell ref="X2:AE2"/>
    <mergeCell ref="X3:AE3"/>
    <mergeCell ref="X4:AE4"/>
    <mergeCell ref="X5:AE5"/>
    <mergeCell ref="X6:AE6"/>
    <mergeCell ref="B41:AE43"/>
    <mergeCell ref="B31:S31"/>
    <mergeCell ref="B32:S32"/>
    <mergeCell ref="B30:S30"/>
    <mergeCell ref="B10:S19"/>
    <mergeCell ref="B23:S23"/>
    <mergeCell ref="B24:S24"/>
    <mergeCell ref="B25:S25"/>
    <mergeCell ref="B26:S26"/>
    <mergeCell ref="B27:S27"/>
    <mergeCell ref="B28:S28"/>
    <mergeCell ref="B29:S29"/>
  </mergeCells>
  <phoneticPr fontId="26" type="noConversion"/>
  <printOptions horizontalCentered="1"/>
  <pageMargins left="0.11811023622047245" right="0.11811023622047245" top="0.15748031496062992" bottom="0.43307086614173229" header="0.15748031496062992" footer="0.15748031496062992"/>
  <pageSetup paperSize="9" fitToHeight="0" orientation="landscape" r:id="rId1"/>
  <headerFooter>
    <oddFooter>&amp;L&amp;"Tahoma,Normal"&amp;11&amp;P&amp;C&amp;"Tahoma,Normal"&amp;8&amp;KCA3F3FConfidential document, property of NOVARES, can only be used internally. Any reproduction is prohibited.</oddFooter>
  </headerFooter>
  <rowBreaks count="2" manualBreakCount="2">
    <brk id="35" max="31" man="1"/>
    <brk id="71" max="31"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9"/>
  <sheetViews>
    <sheetView view="pageBreakPreview" zoomScaleNormal="100" zoomScaleSheetLayoutView="100" workbookViewId="0">
      <pane ySplit="1" topLeftCell="A2" activePane="bottomLeft" state="frozen"/>
      <selection activeCell="F6" sqref="F6"/>
      <selection pane="bottomLeft" activeCell="N5" sqref="N5:R5"/>
    </sheetView>
  </sheetViews>
  <sheetFormatPr baseColWidth="10" defaultColWidth="11.42578125" defaultRowHeight="12.75"/>
  <cols>
    <col min="1" max="1" width="2.140625" style="32" customWidth="1"/>
    <col min="2" max="2" width="3" style="32" customWidth="1"/>
    <col min="3" max="3" width="11.42578125" style="32" customWidth="1"/>
    <col min="4" max="4" width="6.5703125" style="32" customWidth="1"/>
    <col min="5" max="5" width="10.5703125" style="32" customWidth="1"/>
    <col min="6" max="6" width="3.140625" style="32" customWidth="1"/>
    <col min="7" max="7" width="9.140625" style="32" customWidth="1"/>
    <col min="8" max="8" width="10.85546875" style="32" customWidth="1"/>
    <col min="9" max="9" width="12.42578125" style="32" customWidth="1"/>
    <col min="10" max="10" width="5.42578125" style="32" customWidth="1"/>
    <col min="11" max="11" width="3.42578125" style="32" customWidth="1"/>
    <col min="12" max="12" width="12.5703125" style="32" customWidth="1"/>
    <col min="13" max="13" width="11.42578125" style="32" hidden="1" customWidth="1"/>
    <col min="14" max="15" width="10.5703125" style="30" customWidth="1"/>
    <col min="16" max="16" width="1.42578125" style="30" customWidth="1"/>
    <col min="17" max="17" width="3.42578125" style="32" customWidth="1"/>
    <col min="18" max="19" width="11.42578125" style="32" customWidth="1"/>
    <col min="20" max="20" width="3" style="32" customWidth="1"/>
    <col min="21" max="256" width="11.42578125" style="32"/>
    <col min="257" max="257" width="2.140625" style="32" customWidth="1"/>
    <col min="258" max="258" width="3" style="32" customWidth="1"/>
    <col min="259" max="259" width="11.42578125" style="32" customWidth="1"/>
    <col min="260" max="260" width="6.5703125" style="32" customWidth="1"/>
    <col min="261" max="261" width="10.5703125" style="32" customWidth="1"/>
    <col min="262" max="262" width="3.140625" style="32" customWidth="1"/>
    <col min="263" max="263" width="9.140625" style="32" customWidth="1"/>
    <col min="264" max="264" width="10.85546875" style="32" customWidth="1"/>
    <col min="265" max="265" width="12.42578125" style="32" customWidth="1"/>
    <col min="266" max="266" width="5.42578125" style="32" customWidth="1"/>
    <col min="267" max="267" width="3.42578125" style="32" customWidth="1"/>
    <col min="268" max="268" width="12.5703125" style="32" customWidth="1"/>
    <col min="269" max="269" width="0" style="32" hidden="1" customWidth="1"/>
    <col min="270" max="271" width="10.5703125" style="32" customWidth="1"/>
    <col min="272" max="272" width="1.42578125" style="32" customWidth="1"/>
    <col min="273" max="273" width="3.42578125" style="32" customWidth="1"/>
    <col min="274" max="275" width="11.42578125" style="32" customWidth="1"/>
    <col min="276" max="276" width="3" style="32" customWidth="1"/>
    <col min="277" max="512" width="11.42578125" style="32"/>
    <col min="513" max="513" width="2.140625" style="32" customWidth="1"/>
    <col min="514" max="514" width="3" style="32" customWidth="1"/>
    <col min="515" max="515" width="11.42578125" style="32" customWidth="1"/>
    <col min="516" max="516" width="6.5703125" style="32" customWidth="1"/>
    <col min="517" max="517" width="10.5703125" style="32" customWidth="1"/>
    <col min="518" max="518" width="3.140625" style="32" customWidth="1"/>
    <col min="519" max="519" width="9.140625" style="32" customWidth="1"/>
    <col min="520" max="520" width="10.85546875" style="32" customWidth="1"/>
    <col min="521" max="521" width="12.42578125" style="32" customWidth="1"/>
    <col min="522" max="522" width="5.42578125" style="32" customWidth="1"/>
    <col min="523" max="523" width="3.42578125" style="32" customWidth="1"/>
    <col min="524" max="524" width="12.5703125" style="32" customWidth="1"/>
    <col min="525" max="525" width="0" style="32" hidden="1" customWidth="1"/>
    <col min="526" max="527" width="10.5703125" style="32" customWidth="1"/>
    <col min="528" max="528" width="1.42578125" style="32" customWidth="1"/>
    <col min="529" max="529" width="3.42578125" style="32" customWidth="1"/>
    <col min="530" max="531" width="11.42578125" style="32" customWidth="1"/>
    <col min="532" max="532" width="3" style="32" customWidth="1"/>
    <col min="533" max="768" width="11.42578125" style="32"/>
    <col min="769" max="769" width="2.140625" style="32" customWidth="1"/>
    <col min="770" max="770" width="3" style="32" customWidth="1"/>
    <col min="771" max="771" width="11.42578125" style="32" customWidth="1"/>
    <col min="772" max="772" width="6.5703125" style="32" customWidth="1"/>
    <col min="773" max="773" width="10.5703125" style="32" customWidth="1"/>
    <col min="774" max="774" width="3.140625" style="32" customWidth="1"/>
    <col min="775" max="775" width="9.140625" style="32" customWidth="1"/>
    <col min="776" max="776" width="10.85546875" style="32" customWidth="1"/>
    <col min="777" max="777" width="12.42578125" style="32" customWidth="1"/>
    <col min="778" max="778" width="5.42578125" style="32" customWidth="1"/>
    <col min="779" max="779" width="3.42578125" style="32" customWidth="1"/>
    <col min="780" max="780" width="12.5703125" style="32" customWidth="1"/>
    <col min="781" max="781" width="0" style="32" hidden="1" customWidth="1"/>
    <col min="782" max="783" width="10.5703125" style="32" customWidth="1"/>
    <col min="784" max="784" width="1.42578125" style="32" customWidth="1"/>
    <col min="785" max="785" width="3.42578125" style="32" customWidth="1"/>
    <col min="786" max="787" width="11.42578125" style="32" customWidth="1"/>
    <col min="788" max="788" width="3" style="32" customWidth="1"/>
    <col min="789" max="1024" width="11.42578125" style="32"/>
    <col min="1025" max="1025" width="2.140625" style="32" customWidth="1"/>
    <col min="1026" max="1026" width="3" style="32" customWidth="1"/>
    <col min="1027" max="1027" width="11.42578125" style="32" customWidth="1"/>
    <col min="1028" max="1028" width="6.5703125" style="32" customWidth="1"/>
    <col min="1029" max="1029" width="10.5703125" style="32" customWidth="1"/>
    <col min="1030" max="1030" width="3.140625" style="32" customWidth="1"/>
    <col min="1031" max="1031" width="9.140625" style="32" customWidth="1"/>
    <col min="1032" max="1032" width="10.85546875" style="32" customWidth="1"/>
    <col min="1033" max="1033" width="12.42578125" style="32" customWidth="1"/>
    <col min="1034" max="1034" width="5.42578125" style="32" customWidth="1"/>
    <col min="1035" max="1035" width="3.42578125" style="32" customWidth="1"/>
    <col min="1036" max="1036" width="12.5703125" style="32" customWidth="1"/>
    <col min="1037" max="1037" width="0" style="32" hidden="1" customWidth="1"/>
    <col min="1038" max="1039" width="10.5703125" style="32" customWidth="1"/>
    <col min="1040" max="1040" width="1.42578125" style="32" customWidth="1"/>
    <col min="1041" max="1041" width="3.42578125" style="32" customWidth="1"/>
    <col min="1042" max="1043" width="11.42578125" style="32" customWidth="1"/>
    <col min="1044" max="1044" width="3" style="32" customWidth="1"/>
    <col min="1045" max="1280" width="11.42578125" style="32"/>
    <col min="1281" max="1281" width="2.140625" style="32" customWidth="1"/>
    <col min="1282" max="1282" width="3" style="32" customWidth="1"/>
    <col min="1283" max="1283" width="11.42578125" style="32" customWidth="1"/>
    <col min="1284" max="1284" width="6.5703125" style="32" customWidth="1"/>
    <col min="1285" max="1285" width="10.5703125" style="32" customWidth="1"/>
    <col min="1286" max="1286" width="3.140625" style="32" customWidth="1"/>
    <col min="1287" max="1287" width="9.140625" style="32" customWidth="1"/>
    <col min="1288" max="1288" width="10.85546875" style="32" customWidth="1"/>
    <col min="1289" max="1289" width="12.42578125" style="32" customWidth="1"/>
    <col min="1290" max="1290" width="5.42578125" style="32" customWidth="1"/>
    <col min="1291" max="1291" width="3.42578125" style="32" customWidth="1"/>
    <col min="1292" max="1292" width="12.5703125" style="32" customWidth="1"/>
    <col min="1293" max="1293" width="0" style="32" hidden="1" customWidth="1"/>
    <col min="1294" max="1295" width="10.5703125" style="32" customWidth="1"/>
    <col min="1296" max="1296" width="1.42578125" style="32" customWidth="1"/>
    <col min="1297" max="1297" width="3.42578125" style="32" customWidth="1"/>
    <col min="1298" max="1299" width="11.42578125" style="32" customWidth="1"/>
    <col min="1300" max="1300" width="3" style="32" customWidth="1"/>
    <col min="1301" max="1536" width="11.42578125" style="32"/>
    <col min="1537" max="1537" width="2.140625" style="32" customWidth="1"/>
    <col min="1538" max="1538" width="3" style="32" customWidth="1"/>
    <col min="1539" max="1539" width="11.42578125" style="32" customWidth="1"/>
    <col min="1540" max="1540" width="6.5703125" style="32" customWidth="1"/>
    <col min="1541" max="1541" width="10.5703125" style="32" customWidth="1"/>
    <col min="1542" max="1542" width="3.140625" style="32" customWidth="1"/>
    <col min="1543" max="1543" width="9.140625" style="32" customWidth="1"/>
    <col min="1544" max="1544" width="10.85546875" style="32" customWidth="1"/>
    <col min="1545" max="1545" width="12.42578125" style="32" customWidth="1"/>
    <col min="1546" max="1546" width="5.42578125" style="32" customWidth="1"/>
    <col min="1547" max="1547" width="3.42578125" style="32" customWidth="1"/>
    <col min="1548" max="1548" width="12.5703125" style="32" customWidth="1"/>
    <col min="1549" max="1549" width="0" style="32" hidden="1" customWidth="1"/>
    <col min="1550" max="1551" width="10.5703125" style="32" customWidth="1"/>
    <col min="1552" max="1552" width="1.42578125" style="32" customWidth="1"/>
    <col min="1553" max="1553" width="3.42578125" style="32" customWidth="1"/>
    <col min="1554" max="1555" width="11.42578125" style="32" customWidth="1"/>
    <col min="1556" max="1556" width="3" style="32" customWidth="1"/>
    <col min="1557" max="1792" width="11.42578125" style="32"/>
    <col min="1793" max="1793" width="2.140625" style="32" customWidth="1"/>
    <col min="1794" max="1794" width="3" style="32" customWidth="1"/>
    <col min="1795" max="1795" width="11.42578125" style="32" customWidth="1"/>
    <col min="1796" max="1796" width="6.5703125" style="32" customWidth="1"/>
    <col min="1797" max="1797" width="10.5703125" style="32" customWidth="1"/>
    <col min="1798" max="1798" width="3.140625" style="32" customWidth="1"/>
    <col min="1799" max="1799" width="9.140625" style="32" customWidth="1"/>
    <col min="1800" max="1800" width="10.85546875" style="32" customWidth="1"/>
    <col min="1801" max="1801" width="12.42578125" style="32" customWidth="1"/>
    <col min="1802" max="1802" width="5.42578125" style="32" customWidth="1"/>
    <col min="1803" max="1803" width="3.42578125" style="32" customWidth="1"/>
    <col min="1804" max="1804" width="12.5703125" style="32" customWidth="1"/>
    <col min="1805" max="1805" width="0" style="32" hidden="1" customWidth="1"/>
    <col min="1806" max="1807" width="10.5703125" style="32" customWidth="1"/>
    <col min="1808" max="1808" width="1.42578125" style="32" customWidth="1"/>
    <col min="1809" max="1809" width="3.42578125" style="32" customWidth="1"/>
    <col min="1810" max="1811" width="11.42578125" style="32" customWidth="1"/>
    <col min="1812" max="1812" width="3" style="32" customWidth="1"/>
    <col min="1813" max="2048" width="11.42578125" style="32"/>
    <col min="2049" max="2049" width="2.140625" style="32" customWidth="1"/>
    <col min="2050" max="2050" width="3" style="32" customWidth="1"/>
    <col min="2051" max="2051" width="11.42578125" style="32" customWidth="1"/>
    <col min="2052" max="2052" width="6.5703125" style="32" customWidth="1"/>
    <col min="2053" max="2053" width="10.5703125" style="32" customWidth="1"/>
    <col min="2054" max="2054" width="3.140625" style="32" customWidth="1"/>
    <col min="2055" max="2055" width="9.140625" style="32" customWidth="1"/>
    <col min="2056" max="2056" width="10.85546875" style="32" customWidth="1"/>
    <col min="2057" max="2057" width="12.42578125" style="32" customWidth="1"/>
    <col min="2058" max="2058" width="5.42578125" style="32" customWidth="1"/>
    <col min="2059" max="2059" width="3.42578125" style="32" customWidth="1"/>
    <col min="2060" max="2060" width="12.5703125" style="32" customWidth="1"/>
    <col min="2061" max="2061" width="0" style="32" hidden="1" customWidth="1"/>
    <col min="2062" max="2063" width="10.5703125" style="32" customWidth="1"/>
    <col min="2064" max="2064" width="1.42578125" style="32" customWidth="1"/>
    <col min="2065" max="2065" width="3.42578125" style="32" customWidth="1"/>
    <col min="2066" max="2067" width="11.42578125" style="32" customWidth="1"/>
    <col min="2068" max="2068" width="3" style="32" customWidth="1"/>
    <col min="2069" max="2304" width="11.42578125" style="32"/>
    <col min="2305" max="2305" width="2.140625" style="32" customWidth="1"/>
    <col min="2306" max="2306" width="3" style="32" customWidth="1"/>
    <col min="2307" max="2307" width="11.42578125" style="32" customWidth="1"/>
    <col min="2308" max="2308" width="6.5703125" style="32" customWidth="1"/>
    <col min="2309" max="2309" width="10.5703125" style="32" customWidth="1"/>
    <col min="2310" max="2310" width="3.140625" style="32" customWidth="1"/>
    <col min="2311" max="2311" width="9.140625" style="32" customWidth="1"/>
    <col min="2312" max="2312" width="10.85546875" style="32" customWidth="1"/>
    <col min="2313" max="2313" width="12.42578125" style="32" customWidth="1"/>
    <col min="2314" max="2314" width="5.42578125" style="32" customWidth="1"/>
    <col min="2315" max="2315" width="3.42578125" style="32" customWidth="1"/>
    <col min="2316" max="2316" width="12.5703125" style="32" customWidth="1"/>
    <col min="2317" max="2317" width="0" style="32" hidden="1" customWidth="1"/>
    <col min="2318" max="2319" width="10.5703125" style="32" customWidth="1"/>
    <col min="2320" max="2320" width="1.42578125" style="32" customWidth="1"/>
    <col min="2321" max="2321" width="3.42578125" style="32" customWidth="1"/>
    <col min="2322" max="2323" width="11.42578125" style="32" customWidth="1"/>
    <col min="2324" max="2324" width="3" style="32" customWidth="1"/>
    <col min="2325" max="2560" width="11.42578125" style="32"/>
    <col min="2561" max="2561" width="2.140625" style="32" customWidth="1"/>
    <col min="2562" max="2562" width="3" style="32" customWidth="1"/>
    <col min="2563" max="2563" width="11.42578125" style="32" customWidth="1"/>
    <col min="2564" max="2564" width="6.5703125" style="32" customWidth="1"/>
    <col min="2565" max="2565" width="10.5703125" style="32" customWidth="1"/>
    <col min="2566" max="2566" width="3.140625" style="32" customWidth="1"/>
    <col min="2567" max="2567" width="9.140625" style="32" customWidth="1"/>
    <col min="2568" max="2568" width="10.85546875" style="32" customWidth="1"/>
    <col min="2569" max="2569" width="12.42578125" style="32" customWidth="1"/>
    <col min="2570" max="2570" width="5.42578125" style="32" customWidth="1"/>
    <col min="2571" max="2571" width="3.42578125" style="32" customWidth="1"/>
    <col min="2572" max="2572" width="12.5703125" style="32" customWidth="1"/>
    <col min="2573" max="2573" width="0" style="32" hidden="1" customWidth="1"/>
    <col min="2574" max="2575" width="10.5703125" style="32" customWidth="1"/>
    <col min="2576" max="2576" width="1.42578125" style="32" customWidth="1"/>
    <col min="2577" max="2577" width="3.42578125" style="32" customWidth="1"/>
    <col min="2578" max="2579" width="11.42578125" style="32" customWidth="1"/>
    <col min="2580" max="2580" width="3" style="32" customWidth="1"/>
    <col min="2581" max="2816" width="11.42578125" style="32"/>
    <col min="2817" max="2817" width="2.140625" style="32" customWidth="1"/>
    <col min="2818" max="2818" width="3" style="32" customWidth="1"/>
    <col min="2819" max="2819" width="11.42578125" style="32" customWidth="1"/>
    <col min="2820" max="2820" width="6.5703125" style="32" customWidth="1"/>
    <col min="2821" max="2821" width="10.5703125" style="32" customWidth="1"/>
    <col min="2822" max="2822" width="3.140625" style="32" customWidth="1"/>
    <col min="2823" max="2823" width="9.140625" style="32" customWidth="1"/>
    <col min="2824" max="2824" width="10.85546875" style="32" customWidth="1"/>
    <col min="2825" max="2825" width="12.42578125" style="32" customWidth="1"/>
    <col min="2826" max="2826" width="5.42578125" style="32" customWidth="1"/>
    <col min="2827" max="2827" width="3.42578125" style="32" customWidth="1"/>
    <col min="2828" max="2828" width="12.5703125" style="32" customWidth="1"/>
    <col min="2829" max="2829" width="0" style="32" hidden="1" customWidth="1"/>
    <col min="2830" max="2831" width="10.5703125" style="32" customWidth="1"/>
    <col min="2832" max="2832" width="1.42578125" style="32" customWidth="1"/>
    <col min="2833" max="2833" width="3.42578125" style="32" customWidth="1"/>
    <col min="2834" max="2835" width="11.42578125" style="32" customWidth="1"/>
    <col min="2836" max="2836" width="3" style="32" customWidth="1"/>
    <col min="2837" max="3072" width="11.42578125" style="32"/>
    <col min="3073" max="3073" width="2.140625" style="32" customWidth="1"/>
    <col min="3074" max="3074" width="3" style="32" customWidth="1"/>
    <col min="3075" max="3075" width="11.42578125" style="32" customWidth="1"/>
    <col min="3076" max="3076" width="6.5703125" style="32" customWidth="1"/>
    <col min="3077" max="3077" width="10.5703125" style="32" customWidth="1"/>
    <col min="3078" max="3078" width="3.140625" style="32" customWidth="1"/>
    <col min="3079" max="3079" width="9.140625" style="32" customWidth="1"/>
    <col min="3080" max="3080" width="10.85546875" style="32" customWidth="1"/>
    <col min="3081" max="3081" width="12.42578125" style="32" customWidth="1"/>
    <col min="3082" max="3082" width="5.42578125" style="32" customWidth="1"/>
    <col min="3083" max="3083" width="3.42578125" style="32" customWidth="1"/>
    <col min="3084" max="3084" width="12.5703125" style="32" customWidth="1"/>
    <col min="3085" max="3085" width="0" style="32" hidden="1" customWidth="1"/>
    <col min="3086" max="3087" width="10.5703125" style="32" customWidth="1"/>
    <col min="3088" max="3088" width="1.42578125" style="32" customWidth="1"/>
    <col min="3089" max="3089" width="3.42578125" style="32" customWidth="1"/>
    <col min="3090" max="3091" width="11.42578125" style="32" customWidth="1"/>
    <col min="3092" max="3092" width="3" style="32" customWidth="1"/>
    <col min="3093" max="3328" width="11.42578125" style="32"/>
    <col min="3329" max="3329" width="2.140625" style="32" customWidth="1"/>
    <col min="3330" max="3330" width="3" style="32" customWidth="1"/>
    <col min="3331" max="3331" width="11.42578125" style="32" customWidth="1"/>
    <col min="3332" max="3332" width="6.5703125" style="32" customWidth="1"/>
    <col min="3333" max="3333" width="10.5703125" style="32" customWidth="1"/>
    <col min="3334" max="3334" width="3.140625" style="32" customWidth="1"/>
    <col min="3335" max="3335" width="9.140625" style="32" customWidth="1"/>
    <col min="3336" max="3336" width="10.85546875" style="32" customWidth="1"/>
    <col min="3337" max="3337" width="12.42578125" style="32" customWidth="1"/>
    <col min="3338" max="3338" width="5.42578125" style="32" customWidth="1"/>
    <col min="3339" max="3339" width="3.42578125" style="32" customWidth="1"/>
    <col min="3340" max="3340" width="12.5703125" style="32" customWidth="1"/>
    <col min="3341" max="3341" width="0" style="32" hidden="1" customWidth="1"/>
    <col min="3342" max="3343" width="10.5703125" style="32" customWidth="1"/>
    <col min="3344" max="3344" width="1.42578125" style="32" customWidth="1"/>
    <col min="3345" max="3345" width="3.42578125" style="32" customWidth="1"/>
    <col min="3346" max="3347" width="11.42578125" style="32" customWidth="1"/>
    <col min="3348" max="3348" width="3" style="32" customWidth="1"/>
    <col min="3349" max="3584" width="11.42578125" style="32"/>
    <col min="3585" max="3585" width="2.140625" style="32" customWidth="1"/>
    <col min="3586" max="3586" width="3" style="32" customWidth="1"/>
    <col min="3587" max="3587" width="11.42578125" style="32" customWidth="1"/>
    <col min="3588" max="3588" width="6.5703125" style="32" customWidth="1"/>
    <col min="3589" max="3589" width="10.5703125" style="32" customWidth="1"/>
    <col min="3590" max="3590" width="3.140625" style="32" customWidth="1"/>
    <col min="3591" max="3591" width="9.140625" style="32" customWidth="1"/>
    <col min="3592" max="3592" width="10.85546875" style="32" customWidth="1"/>
    <col min="3593" max="3593" width="12.42578125" style="32" customWidth="1"/>
    <col min="3594" max="3594" width="5.42578125" style="32" customWidth="1"/>
    <col min="3595" max="3595" width="3.42578125" style="32" customWidth="1"/>
    <col min="3596" max="3596" width="12.5703125" style="32" customWidth="1"/>
    <col min="3597" max="3597" width="0" style="32" hidden="1" customWidth="1"/>
    <col min="3598" max="3599" width="10.5703125" style="32" customWidth="1"/>
    <col min="3600" max="3600" width="1.42578125" style="32" customWidth="1"/>
    <col min="3601" max="3601" width="3.42578125" style="32" customWidth="1"/>
    <col min="3602" max="3603" width="11.42578125" style="32" customWidth="1"/>
    <col min="3604" max="3604" width="3" style="32" customWidth="1"/>
    <col min="3605" max="3840" width="11.42578125" style="32"/>
    <col min="3841" max="3841" width="2.140625" style="32" customWidth="1"/>
    <col min="3842" max="3842" width="3" style="32" customWidth="1"/>
    <col min="3843" max="3843" width="11.42578125" style="32" customWidth="1"/>
    <col min="3844" max="3844" width="6.5703125" style="32" customWidth="1"/>
    <col min="3845" max="3845" width="10.5703125" style="32" customWidth="1"/>
    <col min="3846" max="3846" width="3.140625" style="32" customWidth="1"/>
    <col min="3847" max="3847" width="9.140625" style="32" customWidth="1"/>
    <col min="3848" max="3848" width="10.85546875" style="32" customWidth="1"/>
    <col min="3849" max="3849" width="12.42578125" style="32" customWidth="1"/>
    <col min="3850" max="3850" width="5.42578125" style="32" customWidth="1"/>
    <col min="3851" max="3851" width="3.42578125" style="32" customWidth="1"/>
    <col min="3852" max="3852" width="12.5703125" style="32" customWidth="1"/>
    <col min="3853" max="3853" width="0" style="32" hidden="1" customWidth="1"/>
    <col min="3854" max="3855" width="10.5703125" style="32" customWidth="1"/>
    <col min="3856" max="3856" width="1.42578125" style="32" customWidth="1"/>
    <col min="3857" max="3857" width="3.42578125" style="32" customWidth="1"/>
    <col min="3858" max="3859" width="11.42578125" style="32" customWidth="1"/>
    <col min="3860" max="3860" width="3" style="32" customWidth="1"/>
    <col min="3861" max="4096" width="11.42578125" style="32"/>
    <col min="4097" max="4097" width="2.140625" style="32" customWidth="1"/>
    <col min="4098" max="4098" width="3" style="32" customWidth="1"/>
    <col min="4099" max="4099" width="11.42578125" style="32" customWidth="1"/>
    <col min="4100" max="4100" width="6.5703125" style="32" customWidth="1"/>
    <col min="4101" max="4101" width="10.5703125" style="32" customWidth="1"/>
    <col min="4102" max="4102" width="3.140625" style="32" customWidth="1"/>
    <col min="4103" max="4103" width="9.140625" style="32" customWidth="1"/>
    <col min="4104" max="4104" width="10.85546875" style="32" customWidth="1"/>
    <col min="4105" max="4105" width="12.42578125" style="32" customWidth="1"/>
    <col min="4106" max="4106" width="5.42578125" style="32" customWidth="1"/>
    <col min="4107" max="4107" width="3.42578125" style="32" customWidth="1"/>
    <col min="4108" max="4108" width="12.5703125" style="32" customWidth="1"/>
    <col min="4109" max="4109" width="0" style="32" hidden="1" customWidth="1"/>
    <col min="4110" max="4111" width="10.5703125" style="32" customWidth="1"/>
    <col min="4112" max="4112" width="1.42578125" style="32" customWidth="1"/>
    <col min="4113" max="4113" width="3.42578125" style="32" customWidth="1"/>
    <col min="4114" max="4115" width="11.42578125" style="32" customWidth="1"/>
    <col min="4116" max="4116" width="3" style="32" customWidth="1"/>
    <col min="4117" max="4352" width="11.42578125" style="32"/>
    <col min="4353" max="4353" width="2.140625" style="32" customWidth="1"/>
    <col min="4354" max="4354" width="3" style="32" customWidth="1"/>
    <col min="4355" max="4355" width="11.42578125" style="32" customWidth="1"/>
    <col min="4356" max="4356" width="6.5703125" style="32" customWidth="1"/>
    <col min="4357" max="4357" width="10.5703125" style="32" customWidth="1"/>
    <col min="4358" max="4358" width="3.140625" style="32" customWidth="1"/>
    <col min="4359" max="4359" width="9.140625" style="32" customWidth="1"/>
    <col min="4360" max="4360" width="10.85546875" style="32" customWidth="1"/>
    <col min="4361" max="4361" width="12.42578125" style="32" customWidth="1"/>
    <col min="4362" max="4362" width="5.42578125" style="32" customWidth="1"/>
    <col min="4363" max="4363" width="3.42578125" style="32" customWidth="1"/>
    <col min="4364" max="4364" width="12.5703125" style="32" customWidth="1"/>
    <col min="4365" max="4365" width="0" style="32" hidden="1" customWidth="1"/>
    <col min="4366" max="4367" width="10.5703125" style="32" customWidth="1"/>
    <col min="4368" max="4368" width="1.42578125" style="32" customWidth="1"/>
    <col min="4369" max="4369" width="3.42578125" style="32" customWidth="1"/>
    <col min="4370" max="4371" width="11.42578125" style="32" customWidth="1"/>
    <col min="4372" max="4372" width="3" style="32" customWidth="1"/>
    <col min="4373" max="4608" width="11.42578125" style="32"/>
    <col min="4609" max="4609" width="2.140625" style="32" customWidth="1"/>
    <col min="4610" max="4610" width="3" style="32" customWidth="1"/>
    <col min="4611" max="4611" width="11.42578125" style="32" customWidth="1"/>
    <col min="4612" max="4612" width="6.5703125" style="32" customWidth="1"/>
    <col min="4613" max="4613" width="10.5703125" style="32" customWidth="1"/>
    <col min="4614" max="4614" width="3.140625" style="32" customWidth="1"/>
    <col min="4615" max="4615" width="9.140625" style="32" customWidth="1"/>
    <col min="4616" max="4616" width="10.85546875" style="32" customWidth="1"/>
    <col min="4617" max="4617" width="12.42578125" style="32" customWidth="1"/>
    <col min="4618" max="4618" width="5.42578125" style="32" customWidth="1"/>
    <col min="4619" max="4619" width="3.42578125" style="32" customWidth="1"/>
    <col min="4620" max="4620" width="12.5703125" style="32" customWidth="1"/>
    <col min="4621" max="4621" width="0" style="32" hidden="1" customWidth="1"/>
    <col min="4622" max="4623" width="10.5703125" style="32" customWidth="1"/>
    <col min="4624" max="4624" width="1.42578125" style="32" customWidth="1"/>
    <col min="4625" max="4625" width="3.42578125" style="32" customWidth="1"/>
    <col min="4626" max="4627" width="11.42578125" style="32" customWidth="1"/>
    <col min="4628" max="4628" width="3" style="32" customWidth="1"/>
    <col min="4629" max="4864" width="11.42578125" style="32"/>
    <col min="4865" max="4865" width="2.140625" style="32" customWidth="1"/>
    <col min="4866" max="4866" width="3" style="32" customWidth="1"/>
    <col min="4867" max="4867" width="11.42578125" style="32" customWidth="1"/>
    <col min="4868" max="4868" width="6.5703125" style="32" customWidth="1"/>
    <col min="4869" max="4869" width="10.5703125" style="32" customWidth="1"/>
    <col min="4870" max="4870" width="3.140625" style="32" customWidth="1"/>
    <col min="4871" max="4871" width="9.140625" style="32" customWidth="1"/>
    <col min="4872" max="4872" width="10.85546875" style="32" customWidth="1"/>
    <col min="4873" max="4873" width="12.42578125" style="32" customWidth="1"/>
    <col min="4874" max="4874" width="5.42578125" style="32" customWidth="1"/>
    <col min="4875" max="4875" width="3.42578125" style="32" customWidth="1"/>
    <col min="4876" max="4876" width="12.5703125" style="32" customWidth="1"/>
    <col min="4877" max="4877" width="0" style="32" hidden="1" customWidth="1"/>
    <col min="4878" max="4879" width="10.5703125" style="32" customWidth="1"/>
    <col min="4880" max="4880" width="1.42578125" style="32" customWidth="1"/>
    <col min="4881" max="4881" width="3.42578125" style="32" customWidth="1"/>
    <col min="4882" max="4883" width="11.42578125" style="32" customWidth="1"/>
    <col min="4884" max="4884" width="3" style="32" customWidth="1"/>
    <col min="4885" max="5120" width="11.42578125" style="32"/>
    <col min="5121" max="5121" width="2.140625" style="32" customWidth="1"/>
    <col min="5122" max="5122" width="3" style="32" customWidth="1"/>
    <col min="5123" max="5123" width="11.42578125" style="32" customWidth="1"/>
    <col min="5124" max="5124" width="6.5703125" style="32" customWidth="1"/>
    <col min="5125" max="5125" width="10.5703125" style="32" customWidth="1"/>
    <col min="5126" max="5126" width="3.140625" style="32" customWidth="1"/>
    <col min="5127" max="5127" width="9.140625" style="32" customWidth="1"/>
    <col min="5128" max="5128" width="10.85546875" style="32" customWidth="1"/>
    <col min="5129" max="5129" width="12.42578125" style="32" customWidth="1"/>
    <col min="5130" max="5130" width="5.42578125" style="32" customWidth="1"/>
    <col min="5131" max="5131" width="3.42578125" style="32" customWidth="1"/>
    <col min="5132" max="5132" width="12.5703125" style="32" customWidth="1"/>
    <col min="5133" max="5133" width="0" style="32" hidden="1" customWidth="1"/>
    <col min="5134" max="5135" width="10.5703125" style="32" customWidth="1"/>
    <col min="5136" max="5136" width="1.42578125" style="32" customWidth="1"/>
    <col min="5137" max="5137" width="3.42578125" style="32" customWidth="1"/>
    <col min="5138" max="5139" width="11.42578125" style="32" customWidth="1"/>
    <col min="5140" max="5140" width="3" style="32" customWidth="1"/>
    <col min="5141" max="5376" width="11.42578125" style="32"/>
    <col min="5377" max="5377" width="2.140625" style="32" customWidth="1"/>
    <col min="5378" max="5378" width="3" style="32" customWidth="1"/>
    <col min="5379" max="5379" width="11.42578125" style="32" customWidth="1"/>
    <col min="5380" max="5380" width="6.5703125" style="32" customWidth="1"/>
    <col min="5381" max="5381" width="10.5703125" style="32" customWidth="1"/>
    <col min="5382" max="5382" width="3.140625" style="32" customWidth="1"/>
    <col min="5383" max="5383" width="9.140625" style="32" customWidth="1"/>
    <col min="5384" max="5384" width="10.85546875" style="32" customWidth="1"/>
    <col min="5385" max="5385" width="12.42578125" style="32" customWidth="1"/>
    <col min="5386" max="5386" width="5.42578125" style="32" customWidth="1"/>
    <col min="5387" max="5387" width="3.42578125" style="32" customWidth="1"/>
    <col min="5388" max="5388" width="12.5703125" style="32" customWidth="1"/>
    <col min="5389" max="5389" width="0" style="32" hidden="1" customWidth="1"/>
    <col min="5390" max="5391" width="10.5703125" style="32" customWidth="1"/>
    <col min="5392" max="5392" width="1.42578125" style="32" customWidth="1"/>
    <col min="5393" max="5393" width="3.42578125" style="32" customWidth="1"/>
    <col min="5394" max="5395" width="11.42578125" style="32" customWidth="1"/>
    <col min="5396" max="5396" width="3" style="32" customWidth="1"/>
    <col min="5397" max="5632" width="11.42578125" style="32"/>
    <col min="5633" max="5633" width="2.140625" style="32" customWidth="1"/>
    <col min="5634" max="5634" width="3" style="32" customWidth="1"/>
    <col min="5635" max="5635" width="11.42578125" style="32" customWidth="1"/>
    <col min="5636" max="5636" width="6.5703125" style="32" customWidth="1"/>
    <col min="5637" max="5637" width="10.5703125" style="32" customWidth="1"/>
    <col min="5638" max="5638" width="3.140625" style="32" customWidth="1"/>
    <col min="5639" max="5639" width="9.140625" style="32" customWidth="1"/>
    <col min="5640" max="5640" width="10.85546875" style="32" customWidth="1"/>
    <col min="5641" max="5641" width="12.42578125" style="32" customWidth="1"/>
    <col min="5642" max="5642" width="5.42578125" style="32" customWidth="1"/>
    <col min="5643" max="5643" width="3.42578125" style="32" customWidth="1"/>
    <col min="5644" max="5644" width="12.5703125" style="32" customWidth="1"/>
    <col min="5645" max="5645" width="0" style="32" hidden="1" customWidth="1"/>
    <col min="5646" max="5647" width="10.5703125" style="32" customWidth="1"/>
    <col min="5648" max="5648" width="1.42578125" style="32" customWidth="1"/>
    <col min="5649" max="5649" width="3.42578125" style="32" customWidth="1"/>
    <col min="5650" max="5651" width="11.42578125" style="32" customWidth="1"/>
    <col min="5652" max="5652" width="3" style="32" customWidth="1"/>
    <col min="5653" max="5888" width="11.42578125" style="32"/>
    <col min="5889" max="5889" width="2.140625" style="32" customWidth="1"/>
    <col min="5890" max="5890" width="3" style="32" customWidth="1"/>
    <col min="5891" max="5891" width="11.42578125" style="32" customWidth="1"/>
    <col min="5892" max="5892" width="6.5703125" style="32" customWidth="1"/>
    <col min="5893" max="5893" width="10.5703125" style="32" customWidth="1"/>
    <col min="5894" max="5894" width="3.140625" style="32" customWidth="1"/>
    <col min="5895" max="5895" width="9.140625" style="32" customWidth="1"/>
    <col min="5896" max="5896" width="10.85546875" style="32" customWidth="1"/>
    <col min="5897" max="5897" width="12.42578125" style="32" customWidth="1"/>
    <col min="5898" max="5898" width="5.42578125" style="32" customWidth="1"/>
    <col min="5899" max="5899" width="3.42578125" style="32" customWidth="1"/>
    <col min="5900" max="5900" width="12.5703125" style="32" customWidth="1"/>
    <col min="5901" max="5901" width="0" style="32" hidden="1" customWidth="1"/>
    <col min="5902" max="5903" width="10.5703125" style="32" customWidth="1"/>
    <col min="5904" max="5904" width="1.42578125" style="32" customWidth="1"/>
    <col min="5905" max="5905" width="3.42578125" style="32" customWidth="1"/>
    <col min="5906" max="5907" width="11.42578125" style="32" customWidth="1"/>
    <col min="5908" max="5908" width="3" style="32" customWidth="1"/>
    <col min="5909" max="6144" width="11.42578125" style="32"/>
    <col min="6145" max="6145" width="2.140625" style="32" customWidth="1"/>
    <col min="6146" max="6146" width="3" style="32" customWidth="1"/>
    <col min="6147" max="6147" width="11.42578125" style="32" customWidth="1"/>
    <col min="6148" max="6148" width="6.5703125" style="32" customWidth="1"/>
    <col min="6149" max="6149" width="10.5703125" style="32" customWidth="1"/>
    <col min="6150" max="6150" width="3.140625" style="32" customWidth="1"/>
    <col min="6151" max="6151" width="9.140625" style="32" customWidth="1"/>
    <col min="6152" max="6152" width="10.85546875" style="32" customWidth="1"/>
    <col min="6153" max="6153" width="12.42578125" style="32" customWidth="1"/>
    <col min="6154" max="6154" width="5.42578125" style="32" customWidth="1"/>
    <col min="6155" max="6155" width="3.42578125" style="32" customWidth="1"/>
    <col min="6156" max="6156" width="12.5703125" style="32" customWidth="1"/>
    <col min="6157" max="6157" width="0" style="32" hidden="1" customWidth="1"/>
    <col min="6158" max="6159" width="10.5703125" style="32" customWidth="1"/>
    <col min="6160" max="6160" width="1.42578125" style="32" customWidth="1"/>
    <col min="6161" max="6161" width="3.42578125" style="32" customWidth="1"/>
    <col min="6162" max="6163" width="11.42578125" style="32" customWidth="1"/>
    <col min="6164" max="6164" width="3" style="32" customWidth="1"/>
    <col min="6165" max="6400" width="11.42578125" style="32"/>
    <col min="6401" max="6401" width="2.140625" style="32" customWidth="1"/>
    <col min="6402" max="6402" width="3" style="32" customWidth="1"/>
    <col min="6403" max="6403" width="11.42578125" style="32" customWidth="1"/>
    <col min="6404" max="6404" width="6.5703125" style="32" customWidth="1"/>
    <col min="6405" max="6405" width="10.5703125" style="32" customWidth="1"/>
    <col min="6406" max="6406" width="3.140625" style="32" customWidth="1"/>
    <col min="6407" max="6407" width="9.140625" style="32" customWidth="1"/>
    <col min="6408" max="6408" width="10.85546875" style="32" customWidth="1"/>
    <col min="6409" max="6409" width="12.42578125" style="32" customWidth="1"/>
    <col min="6410" max="6410" width="5.42578125" style="32" customWidth="1"/>
    <col min="6411" max="6411" width="3.42578125" style="32" customWidth="1"/>
    <col min="6412" max="6412" width="12.5703125" style="32" customWidth="1"/>
    <col min="6413" max="6413" width="0" style="32" hidden="1" customWidth="1"/>
    <col min="6414" max="6415" width="10.5703125" style="32" customWidth="1"/>
    <col min="6416" max="6416" width="1.42578125" style="32" customWidth="1"/>
    <col min="6417" max="6417" width="3.42578125" style="32" customWidth="1"/>
    <col min="6418" max="6419" width="11.42578125" style="32" customWidth="1"/>
    <col min="6420" max="6420" width="3" style="32" customWidth="1"/>
    <col min="6421" max="6656" width="11.42578125" style="32"/>
    <col min="6657" max="6657" width="2.140625" style="32" customWidth="1"/>
    <col min="6658" max="6658" width="3" style="32" customWidth="1"/>
    <col min="6659" max="6659" width="11.42578125" style="32" customWidth="1"/>
    <col min="6660" max="6660" width="6.5703125" style="32" customWidth="1"/>
    <col min="6661" max="6661" width="10.5703125" style="32" customWidth="1"/>
    <col min="6662" max="6662" width="3.140625" style="32" customWidth="1"/>
    <col min="6663" max="6663" width="9.140625" style="32" customWidth="1"/>
    <col min="6664" max="6664" width="10.85546875" style="32" customWidth="1"/>
    <col min="6665" max="6665" width="12.42578125" style="32" customWidth="1"/>
    <col min="6666" max="6666" width="5.42578125" style="32" customWidth="1"/>
    <col min="6667" max="6667" width="3.42578125" style="32" customWidth="1"/>
    <col min="6668" max="6668" width="12.5703125" style="32" customWidth="1"/>
    <col min="6669" max="6669" width="0" style="32" hidden="1" customWidth="1"/>
    <col min="6670" max="6671" width="10.5703125" style="32" customWidth="1"/>
    <col min="6672" max="6672" width="1.42578125" style="32" customWidth="1"/>
    <col min="6673" max="6673" width="3.42578125" style="32" customWidth="1"/>
    <col min="6674" max="6675" width="11.42578125" style="32" customWidth="1"/>
    <col min="6676" max="6676" width="3" style="32" customWidth="1"/>
    <col min="6677" max="6912" width="11.42578125" style="32"/>
    <col min="6913" max="6913" width="2.140625" style="32" customWidth="1"/>
    <col min="6914" max="6914" width="3" style="32" customWidth="1"/>
    <col min="6915" max="6915" width="11.42578125" style="32" customWidth="1"/>
    <col min="6916" max="6916" width="6.5703125" style="32" customWidth="1"/>
    <col min="6917" max="6917" width="10.5703125" style="32" customWidth="1"/>
    <col min="6918" max="6918" width="3.140625" style="32" customWidth="1"/>
    <col min="6919" max="6919" width="9.140625" style="32" customWidth="1"/>
    <col min="6920" max="6920" width="10.85546875" style="32" customWidth="1"/>
    <col min="6921" max="6921" width="12.42578125" style="32" customWidth="1"/>
    <col min="6922" max="6922" width="5.42578125" style="32" customWidth="1"/>
    <col min="6923" max="6923" width="3.42578125" style="32" customWidth="1"/>
    <col min="6924" max="6924" width="12.5703125" style="32" customWidth="1"/>
    <col min="6925" max="6925" width="0" style="32" hidden="1" customWidth="1"/>
    <col min="6926" max="6927" width="10.5703125" style="32" customWidth="1"/>
    <col min="6928" max="6928" width="1.42578125" style="32" customWidth="1"/>
    <col min="6929" max="6929" width="3.42578125" style="32" customWidth="1"/>
    <col min="6930" max="6931" width="11.42578125" style="32" customWidth="1"/>
    <col min="6932" max="6932" width="3" style="32" customWidth="1"/>
    <col min="6933" max="7168" width="11.42578125" style="32"/>
    <col min="7169" max="7169" width="2.140625" style="32" customWidth="1"/>
    <col min="7170" max="7170" width="3" style="32" customWidth="1"/>
    <col min="7171" max="7171" width="11.42578125" style="32" customWidth="1"/>
    <col min="7172" max="7172" width="6.5703125" style="32" customWidth="1"/>
    <col min="7173" max="7173" width="10.5703125" style="32" customWidth="1"/>
    <col min="7174" max="7174" width="3.140625" style="32" customWidth="1"/>
    <col min="7175" max="7175" width="9.140625" style="32" customWidth="1"/>
    <col min="7176" max="7176" width="10.85546875" style="32" customWidth="1"/>
    <col min="7177" max="7177" width="12.42578125" style="32" customWidth="1"/>
    <col min="7178" max="7178" width="5.42578125" style="32" customWidth="1"/>
    <col min="7179" max="7179" width="3.42578125" style="32" customWidth="1"/>
    <col min="7180" max="7180" width="12.5703125" style="32" customWidth="1"/>
    <col min="7181" max="7181" width="0" style="32" hidden="1" customWidth="1"/>
    <col min="7182" max="7183" width="10.5703125" style="32" customWidth="1"/>
    <col min="7184" max="7184" width="1.42578125" style="32" customWidth="1"/>
    <col min="7185" max="7185" width="3.42578125" style="32" customWidth="1"/>
    <col min="7186" max="7187" width="11.42578125" style="32" customWidth="1"/>
    <col min="7188" max="7188" width="3" style="32" customWidth="1"/>
    <col min="7189" max="7424" width="11.42578125" style="32"/>
    <col min="7425" max="7425" width="2.140625" style="32" customWidth="1"/>
    <col min="7426" max="7426" width="3" style="32" customWidth="1"/>
    <col min="7427" max="7427" width="11.42578125" style="32" customWidth="1"/>
    <col min="7428" max="7428" width="6.5703125" style="32" customWidth="1"/>
    <col min="7429" max="7429" width="10.5703125" style="32" customWidth="1"/>
    <col min="7430" max="7430" width="3.140625" style="32" customWidth="1"/>
    <col min="7431" max="7431" width="9.140625" style="32" customWidth="1"/>
    <col min="7432" max="7432" width="10.85546875" style="32" customWidth="1"/>
    <col min="7433" max="7433" width="12.42578125" style="32" customWidth="1"/>
    <col min="7434" max="7434" width="5.42578125" style="32" customWidth="1"/>
    <col min="7435" max="7435" width="3.42578125" style="32" customWidth="1"/>
    <col min="7436" max="7436" width="12.5703125" style="32" customWidth="1"/>
    <col min="7437" max="7437" width="0" style="32" hidden="1" customWidth="1"/>
    <col min="7438" max="7439" width="10.5703125" style="32" customWidth="1"/>
    <col min="7440" max="7440" width="1.42578125" style="32" customWidth="1"/>
    <col min="7441" max="7441" width="3.42578125" style="32" customWidth="1"/>
    <col min="7442" max="7443" width="11.42578125" style="32" customWidth="1"/>
    <col min="7444" max="7444" width="3" style="32" customWidth="1"/>
    <col min="7445" max="7680" width="11.42578125" style="32"/>
    <col min="7681" max="7681" width="2.140625" style="32" customWidth="1"/>
    <col min="7682" max="7682" width="3" style="32" customWidth="1"/>
    <col min="7683" max="7683" width="11.42578125" style="32" customWidth="1"/>
    <col min="7684" max="7684" width="6.5703125" style="32" customWidth="1"/>
    <col min="7685" max="7685" width="10.5703125" style="32" customWidth="1"/>
    <col min="7686" max="7686" width="3.140625" style="32" customWidth="1"/>
    <col min="7687" max="7687" width="9.140625" style="32" customWidth="1"/>
    <col min="7688" max="7688" width="10.85546875" style="32" customWidth="1"/>
    <col min="7689" max="7689" width="12.42578125" style="32" customWidth="1"/>
    <col min="7690" max="7690" width="5.42578125" style="32" customWidth="1"/>
    <col min="7691" max="7691" width="3.42578125" style="32" customWidth="1"/>
    <col min="7692" max="7692" width="12.5703125" style="32" customWidth="1"/>
    <col min="7693" max="7693" width="0" style="32" hidden="1" customWidth="1"/>
    <col min="7694" max="7695" width="10.5703125" style="32" customWidth="1"/>
    <col min="7696" max="7696" width="1.42578125" style="32" customWidth="1"/>
    <col min="7697" max="7697" width="3.42578125" style="32" customWidth="1"/>
    <col min="7698" max="7699" width="11.42578125" style="32" customWidth="1"/>
    <col min="7700" max="7700" width="3" style="32" customWidth="1"/>
    <col min="7701" max="7936" width="11.42578125" style="32"/>
    <col min="7937" max="7937" width="2.140625" style="32" customWidth="1"/>
    <col min="7938" max="7938" width="3" style="32" customWidth="1"/>
    <col min="7939" max="7939" width="11.42578125" style="32" customWidth="1"/>
    <col min="7940" max="7940" width="6.5703125" style="32" customWidth="1"/>
    <col min="7941" max="7941" width="10.5703125" style="32" customWidth="1"/>
    <col min="7942" max="7942" width="3.140625" style="32" customWidth="1"/>
    <col min="7943" max="7943" width="9.140625" style="32" customWidth="1"/>
    <col min="7944" max="7944" width="10.85546875" style="32" customWidth="1"/>
    <col min="7945" max="7945" width="12.42578125" style="32" customWidth="1"/>
    <col min="7946" max="7946" width="5.42578125" style="32" customWidth="1"/>
    <col min="7947" max="7947" width="3.42578125" style="32" customWidth="1"/>
    <col min="7948" max="7948" width="12.5703125" style="32" customWidth="1"/>
    <col min="7949" max="7949" width="0" style="32" hidden="1" customWidth="1"/>
    <col min="7950" max="7951" width="10.5703125" style="32" customWidth="1"/>
    <col min="7952" max="7952" width="1.42578125" style="32" customWidth="1"/>
    <col min="7953" max="7953" width="3.42578125" style="32" customWidth="1"/>
    <col min="7954" max="7955" width="11.42578125" style="32" customWidth="1"/>
    <col min="7956" max="7956" width="3" style="32" customWidth="1"/>
    <col min="7957" max="8192" width="11.42578125" style="32"/>
    <col min="8193" max="8193" width="2.140625" style="32" customWidth="1"/>
    <col min="8194" max="8194" width="3" style="32" customWidth="1"/>
    <col min="8195" max="8195" width="11.42578125" style="32" customWidth="1"/>
    <col min="8196" max="8196" width="6.5703125" style="32" customWidth="1"/>
    <col min="8197" max="8197" width="10.5703125" style="32" customWidth="1"/>
    <col min="8198" max="8198" width="3.140625" style="32" customWidth="1"/>
    <col min="8199" max="8199" width="9.140625" style="32" customWidth="1"/>
    <col min="8200" max="8200" width="10.85546875" style="32" customWidth="1"/>
    <col min="8201" max="8201" width="12.42578125" style="32" customWidth="1"/>
    <col min="8202" max="8202" width="5.42578125" style="32" customWidth="1"/>
    <col min="8203" max="8203" width="3.42578125" style="32" customWidth="1"/>
    <col min="8204" max="8204" width="12.5703125" style="32" customWidth="1"/>
    <col min="8205" max="8205" width="0" style="32" hidden="1" customWidth="1"/>
    <col min="8206" max="8207" width="10.5703125" style="32" customWidth="1"/>
    <col min="8208" max="8208" width="1.42578125" style="32" customWidth="1"/>
    <col min="8209" max="8209" width="3.42578125" style="32" customWidth="1"/>
    <col min="8210" max="8211" width="11.42578125" style="32" customWidth="1"/>
    <col min="8212" max="8212" width="3" style="32" customWidth="1"/>
    <col min="8213" max="8448" width="11.42578125" style="32"/>
    <col min="8449" max="8449" width="2.140625" style="32" customWidth="1"/>
    <col min="8450" max="8450" width="3" style="32" customWidth="1"/>
    <col min="8451" max="8451" width="11.42578125" style="32" customWidth="1"/>
    <col min="8452" max="8452" width="6.5703125" style="32" customWidth="1"/>
    <col min="8453" max="8453" width="10.5703125" style="32" customWidth="1"/>
    <col min="8454" max="8454" width="3.140625" style="32" customWidth="1"/>
    <col min="8455" max="8455" width="9.140625" style="32" customWidth="1"/>
    <col min="8456" max="8456" width="10.85546875" style="32" customWidth="1"/>
    <col min="8457" max="8457" width="12.42578125" style="32" customWidth="1"/>
    <col min="8458" max="8458" width="5.42578125" style="32" customWidth="1"/>
    <col min="8459" max="8459" width="3.42578125" style="32" customWidth="1"/>
    <col min="8460" max="8460" width="12.5703125" style="32" customWidth="1"/>
    <col min="8461" max="8461" width="0" style="32" hidden="1" customWidth="1"/>
    <col min="8462" max="8463" width="10.5703125" style="32" customWidth="1"/>
    <col min="8464" max="8464" width="1.42578125" style="32" customWidth="1"/>
    <col min="8465" max="8465" width="3.42578125" style="32" customWidth="1"/>
    <col min="8466" max="8467" width="11.42578125" style="32" customWidth="1"/>
    <col min="8468" max="8468" width="3" style="32" customWidth="1"/>
    <col min="8469" max="8704" width="11.42578125" style="32"/>
    <col min="8705" max="8705" width="2.140625" style="32" customWidth="1"/>
    <col min="8706" max="8706" width="3" style="32" customWidth="1"/>
    <col min="8707" max="8707" width="11.42578125" style="32" customWidth="1"/>
    <col min="8708" max="8708" width="6.5703125" style="32" customWidth="1"/>
    <col min="8709" max="8709" width="10.5703125" style="32" customWidth="1"/>
    <col min="8710" max="8710" width="3.140625" style="32" customWidth="1"/>
    <col min="8711" max="8711" width="9.140625" style="32" customWidth="1"/>
    <col min="8712" max="8712" width="10.85546875" style="32" customWidth="1"/>
    <col min="8713" max="8713" width="12.42578125" style="32" customWidth="1"/>
    <col min="8714" max="8714" width="5.42578125" style="32" customWidth="1"/>
    <col min="8715" max="8715" width="3.42578125" style="32" customWidth="1"/>
    <col min="8716" max="8716" width="12.5703125" style="32" customWidth="1"/>
    <col min="8717" max="8717" width="0" style="32" hidden="1" customWidth="1"/>
    <col min="8718" max="8719" width="10.5703125" style="32" customWidth="1"/>
    <col min="8720" max="8720" width="1.42578125" style="32" customWidth="1"/>
    <col min="8721" max="8721" width="3.42578125" style="32" customWidth="1"/>
    <col min="8722" max="8723" width="11.42578125" style="32" customWidth="1"/>
    <col min="8724" max="8724" width="3" style="32" customWidth="1"/>
    <col min="8725" max="8960" width="11.42578125" style="32"/>
    <col min="8961" max="8961" width="2.140625" style="32" customWidth="1"/>
    <col min="8962" max="8962" width="3" style="32" customWidth="1"/>
    <col min="8963" max="8963" width="11.42578125" style="32" customWidth="1"/>
    <col min="8964" max="8964" width="6.5703125" style="32" customWidth="1"/>
    <col min="8965" max="8965" width="10.5703125" style="32" customWidth="1"/>
    <col min="8966" max="8966" width="3.140625" style="32" customWidth="1"/>
    <col min="8967" max="8967" width="9.140625" style="32" customWidth="1"/>
    <col min="8968" max="8968" width="10.85546875" style="32" customWidth="1"/>
    <col min="8969" max="8969" width="12.42578125" style="32" customWidth="1"/>
    <col min="8970" max="8970" width="5.42578125" style="32" customWidth="1"/>
    <col min="8971" max="8971" width="3.42578125" style="32" customWidth="1"/>
    <col min="8972" max="8972" width="12.5703125" style="32" customWidth="1"/>
    <col min="8973" max="8973" width="0" style="32" hidden="1" customWidth="1"/>
    <col min="8974" max="8975" width="10.5703125" style="32" customWidth="1"/>
    <col min="8976" max="8976" width="1.42578125" style="32" customWidth="1"/>
    <col min="8977" max="8977" width="3.42578125" style="32" customWidth="1"/>
    <col min="8978" max="8979" width="11.42578125" style="32" customWidth="1"/>
    <col min="8980" max="8980" width="3" style="32" customWidth="1"/>
    <col min="8981" max="9216" width="11.42578125" style="32"/>
    <col min="9217" max="9217" width="2.140625" style="32" customWidth="1"/>
    <col min="9218" max="9218" width="3" style="32" customWidth="1"/>
    <col min="9219" max="9219" width="11.42578125" style="32" customWidth="1"/>
    <col min="9220" max="9220" width="6.5703125" style="32" customWidth="1"/>
    <col min="9221" max="9221" width="10.5703125" style="32" customWidth="1"/>
    <col min="9222" max="9222" width="3.140625" style="32" customWidth="1"/>
    <col min="9223" max="9223" width="9.140625" style="32" customWidth="1"/>
    <col min="9224" max="9224" width="10.85546875" style="32" customWidth="1"/>
    <col min="9225" max="9225" width="12.42578125" style="32" customWidth="1"/>
    <col min="9226" max="9226" width="5.42578125" style="32" customWidth="1"/>
    <col min="9227" max="9227" width="3.42578125" style="32" customWidth="1"/>
    <col min="9228" max="9228" width="12.5703125" style="32" customWidth="1"/>
    <col min="9229" max="9229" width="0" style="32" hidden="1" customWidth="1"/>
    <col min="9230" max="9231" width="10.5703125" style="32" customWidth="1"/>
    <col min="9232" max="9232" width="1.42578125" style="32" customWidth="1"/>
    <col min="9233" max="9233" width="3.42578125" style="32" customWidth="1"/>
    <col min="9234" max="9235" width="11.42578125" style="32" customWidth="1"/>
    <col min="9236" max="9236" width="3" style="32" customWidth="1"/>
    <col min="9237" max="9472" width="11.42578125" style="32"/>
    <col min="9473" max="9473" width="2.140625" style="32" customWidth="1"/>
    <col min="9474" max="9474" width="3" style="32" customWidth="1"/>
    <col min="9475" max="9475" width="11.42578125" style="32" customWidth="1"/>
    <col min="9476" max="9476" width="6.5703125" style="32" customWidth="1"/>
    <col min="9477" max="9477" width="10.5703125" style="32" customWidth="1"/>
    <col min="9478" max="9478" width="3.140625" style="32" customWidth="1"/>
    <col min="9479" max="9479" width="9.140625" style="32" customWidth="1"/>
    <col min="9480" max="9480" width="10.85546875" style="32" customWidth="1"/>
    <col min="9481" max="9481" width="12.42578125" style="32" customWidth="1"/>
    <col min="9482" max="9482" width="5.42578125" style="32" customWidth="1"/>
    <col min="9483" max="9483" width="3.42578125" style="32" customWidth="1"/>
    <col min="9484" max="9484" width="12.5703125" style="32" customWidth="1"/>
    <col min="9485" max="9485" width="0" style="32" hidden="1" customWidth="1"/>
    <col min="9486" max="9487" width="10.5703125" style="32" customWidth="1"/>
    <col min="9488" max="9488" width="1.42578125" style="32" customWidth="1"/>
    <col min="9489" max="9489" width="3.42578125" style="32" customWidth="1"/>
    <col min="9490" max="9491" width="11.42578125" style="32" customWidth="1"/>
    <col min="9492" max="9492" width="3" style="32" customWidth="1"/>
    <col min="9493" max="9728" width="11.42578125" style="32"/>
    <col min="9729" max="9729" width="2.140625" style="32" customWidth="1"/>
    <col min="9730" max="9730" width="3" style="32" customWidth="1"/>
    <col min="9731" max="9731" width="11.42578125" style="32" customWidth="1"/>
    <col min="9732" max="9732" width="6.5703125" style="32" customWidth="1"/>
    <col min="9733" max="9733" width="10.5703125" style="32" customWidth="1"/>
    <col min="9734" max="9734" width="3.140625" style="32" customWidth="1"/>
    <col min="9735" max="9735" width="9.140625" style="32" customWidth="1"/>
    <col min="9736" max="9736" width="10.85546875" style="32" customWidth="1"/>
    <col min="9737" max="9737" width="12.42578125" style="32" customWidth="1"/>
    <col min="9738" max="9738" width="5.42578125" style="32" customWidth="1"/>
    <col min="9739" max="9739" width="3.42578125" style="32" customWidth="1"/>
    <col min="9740" max="9740" width="12.5703125" style="32" customWidth="1"/>
    <col min="9741" max="9741" width="0" style="32" hidden="1" customWidth="1"/>
    <col min="9742" max="9743" width="10.5703125" style="32" customWidth="1"/>
    <col min="9744" max="9744" width="1.42578125" style="32" customWidth="1"/>
    <col min="9745" max="9745" width="3.42578125" style="32" customWidth="1"/>
    <col min="9746" max="9747" width="11.42578125" style="32" customWidth="1"/>
    <col min="9748" max="9748" width="3" style="32" customWidth="1"/>
    <col min="9749" max="9984" width="11.42578125" style="32"/>
    <col min="9985" max="9985" width="2.140625" style="32" customWidth="1"/>
    <col min="9986" max="9986" width="3" style="32" customWidth="1"/>
    <col min="9987" max="9987" width="11.42578125" style="32" customWidth="1"/>
    <col min="9988" max="9988" width="6.5703125" style="32" customWidth="1"/>
    <col min="9989" max="9989" width="10.5703125" style="32" customWidth="1"/>
    <col min="9990" max="9990" width="3.140625" style="32" customWidth="1"/>
    <col min="9991" max="9991" width="9.140625" style="32" customWidth="1"/>
    <col min="9992" max="9992" width="10.85546875" style="32" customWidth="1"/>
    <col min="9993" max="9993" width="12.42578125" style="32" customWidth="1"/>
    <col min="9994" max="9994" width="5.42578125" style="32" customWidth="1"/>
    <col min="9995" max="9995" width="3.42578125" style="32" customWidth="1"/>
    <col min="9996" max="9996" width="12.5703125" style="32" customWidth="1"/>
    <col min="9997" max="9997" width="0" style="32" hidden="1" customWidth="1"/>
    <col min="9998" max="9999" width="10.5703125" style="32" customWidth="1"/>
    <col min="10000" max="10000" width="1.42578125" style="32" customWidth="1"/>
    <col min="10001" max="10001" width="3.42578125" style="32" customWidth="1"/>
    <col min="10002" max="10003" width="11.42578125" style="32" customWidth="1"/>
    <col min="10004" max="10004" width="3" style="32" customWidth="1"/>
    <col min="10005" max="10240" width="11.42578125" style="32"/>
    <col min="10241" max="10241" width="2.140625" style="32" customWidth="1"/>
    <col min="10242" max="10242" width="3" style="32" customWidth="1"/>
    <col min="10243" max="10243" width="11.42578125" style="32" customWidth="1"/>
    <col min="10244" max="10244" width="6.5703125" style="32" customWidth="1"/>
    <col min="10245" max="10245" width="10.5703125" style="32" customWidth="1"/>
    <col min="10246" max="10246" width="3.140625" style="32" customWidth="1"/>
    <col min="10247" max="10247" width="9.140625" style="32" customWidth="1"/>
    <col min="10248" max="10248" width="10.85546875" style="32" customWidth="1"/>
    <col min="10249" max="10249" width="12.42578125" style="32" customWidth="1"/>
    <col min="10250" max="10250" width="5.42578125" style="32" customWidth="1"/>
    <col min="10251" max="10251" width="3.42578125" style="32" customWidth="1"/>
    <col min="10252" max="10252" width="12.5703125" style="32" customWidth="1"/>
    <col min="10253" max="10253" width="0" style="32" hidden="1" customWidth="1"/>
    <col min="10254" max="10255" width="10.5703125" style="32" customWidth="1"/>
    <col min="10256" max="10256" width="1.42578125" style="32" customWidth="1"/>
    <col min="10257" max="10257" width="3.42578125" style="32" customWidth="1"/>
    <col min="10258" max="10259" width="11.42578125" style="32" customWidth="1"/>
    <col min="10260" max="10260" width="3" style="32" customWidth="1"/>
    <col min="10261" max="10496" width="11.42578125" style="32"/>
    <col min="10497" max="10497" width="2.140625" style="32" customWidth="1"/>
    <col min="10498" max="10498" width="3" style="32" customWidth="1"/>
    <col min="10499" max="10499" width="11.42578125" style="32" customWidth="1"/>
    <col min="10500" max="10500" width="6.5703125" style="32" customWidth="1"/>
    <col min="10501" max="10501" width="10.5703125" style="32" customWidth="1"/>
    <col min="10502" max="10502" width="3.140625" style="32" customWidth="1"/>
    <col min="10503" max="10503" width="9.140625" style="32" customWidth="1"/>
    <col min="10504" max="10504" width="10.85546875" style="32" customWidth="1"/>
    <col min="10505" max="10505" width="12.42578125" style="32" customWidth="1"/>
    <col min="10506" max="10506" width="5.42578125" style="32" customWidth="1"/>
    <col min="10507" max="10507" width="3.42578125" style="32" customWidth="1"/>
    <col min="10508" max="10508" width="12.5703125" style="32" customWidth="1"/>
    <col min="10509" max="10509" width="0" style="32" hidden="1" customWidth="1"/>
    <col min="10510" max="10511" width="10.5703125" style="32" customWidth="1"/>
    <col min="10512" max="10512" width="1.42578125" style="32" customWidth="1"/>
    <col min="10513" max="10513" width="3.42578125" style="32" customWidth="1"/>
    <col min="10514" max="10515" width="11.42578125" style="32" customWidth="1"/>
    <col min="10516" max="10516" width="3" style="32" customWidth="1"/>
    <col min="10517" max="10752" width="11.42578125" style="32"/>
    <col min="10753" max="10753" width="2.140625" style="32" customWidth="1"/>
    <col min="10754" max="10754" width="3" style="32" customWidth="1"/>
    <col min="10755" max="10755" width="11.42578125" style="32" customWidth="1"/>
    <col min="10756" max="10756" width="6.5703125" style="32" customWidth="1"/>
    <col min="10757" max="10757" width="10.5703125" style="32" customWidth="1"/>
    <col min="10758" max="10758" width="3.140625" style="32" customWidth="1"/>
    <col min="10759" max="10759" width="9.140625" style="32" customWidth="1"/>
    <col min="10760" max="10760" width="10.85546875" style="32" customWidth="1"/>
    <col min="10761" max="10761" width="12.42578125" style="32" customWidth="1"/>
    <col min="10762" max="10762" width="5.42578125" style="32" customWidth="1"/>
    <col min="10763" max="10763" width="3.42578125" style="32" customWidth="1"/>
    <col min="10764" max="10764" width="12.5703125" style="32" customWidth="1"/>
    <col min="10765" max="10765" width="0" style="32" hidden="1" customWidth="1"/>
    <col min="10766" max="10767" width="10.5703125" style="32" customWidth="1"/>
    <col min="10768" max="10768" width="1.42578125" style="32" customWidth="1"/>
    <col min="10769" max="10769" width="3.42578125" style="32" customWidth="1"/>
    <col min="10770" max="10771" width="11.42578125" style="32" customWidth="1"/>
    <col min="10772" max="10772" width="3" style="32" customWidth="1"/>
    <col min="10773" max="11008" width="11.42578125" style="32"/>
    <col min="11009" max="11009" width="2.140625" style="32" customWidth="1"/>
    <col min="11010" max="11010" width="3" style="32" customWidth="1"/>
    <col min="11011" max="11011" width="11.42578125" style="32" customWidth="1"/>
    <col min="11012" max="11012" width="6.5703125" style="32" customWidth="1"/>
    <col min="11013" max="11013" width="10.5703125" style="32" customWidth="1"/>
    <col min="11014" max="11014" width="3.140625" style="32" customWidth="1"/>
    <col min="11015" max="11015" width="9.140625" style="32" customWidth="1"/>
    <col min="11016" max="11016" width="10.85546875" style="32" customWidth="1"/>
    <col min="11017" max="11017" width="12.42578125" style="32" customWidth="1"/>
    <col min="11018" max="11018" width="5.42578125" style="32" customWidth="1"/>
    <col min="11019" max="11019" width="3.42578125" style="32" customWidth="1"/>
    <col min="11020" max="11020" width="12.5703125" style="32" customWidth="1"/>
    <col min="11021" max="11021" width="0" style="32" hidden="1" customWidth="1"/>
    <col min="11022" max="11023" width="10.5703125" style="32" customWidth="1"/>
    <col min="11024" max="11024" width="1.42578125" style="32" customWidth="1"/>
    <col min="11025" max="11025" width="3.42578125" style="32" customWidth="1"/>
    <col min="11026" max="11027" width="11.42578125" style="32" customWidth="1"/>
    <col min="11028" max="11028" width="3" style="32" customWidth="1"/>
    <col min="11029" max="11264" width="11.42578125" style="32"/>
    <col min="11265" max="11265" width="2.140625" style="32" customWidth="1"/>
    <col min="11266" max="11266" width="3" style="32" customWidth="1"/>
    <col min="11267" max="11267" width="11.42578125" style="32" customWidth="1"/>
    <col min="11268" max="11268" width="6.5703125" style="32" customWidth="1"/>
    <col min="11269" max="11269" width="10.5703125" style="32" customWidth="1"/>
    <col min="11270" max="11270" width="3.140625" style="32" customWidth="1"/>
    <col min="11271" max="11271" width="9.140625" style="32" customWidth="1"/>
    <col min="11272" max="11272" width="10.85546875" style="32" customWidth="1"/>
    <col min="11273" max="11273" width="12.42578125" style="32" customWidth="1"/>
    <col min="11274" max="11274" width="5.42578125" style="32" customWidth="1"/>
    <col min="11275" max="11275" width="3.42578125" style="32" customWidth="1"/>
    <col min="11276" max="11276" width="12.5703125" style="32" customWidth="1"/>
    <col min="11277" max="11277" width="0" style="32" hidden="1" customWidth="1"/>
    <col min="11278" max="11279" width="10.5703125" style="32" customWidth="1"/>
    <col min="11280" max="11280" width="1.42578125" style="32" customWidth="1"/>
    <col min="11281" max="11281" width="3.42578125" style="32" customWidth="1"/>
    <col min="11282" max="11283" width="11.42578125" style="32" customWidth="1"/>
    <col min="11284" max="11284" width="3" style="32" customWidth="1"/>
    <col min="11285" max="11520" width="11.42578125" style="32"/>
    <col min="11521" max="11521" width="2.140625" style="32" customWidth="1"/>
    <col min="11522" max="11522" width="3" style="32" customWidth="1"/>
    <col min="11523" max="11523" width="11.42578125" style="32" customWidth="1"/>
    <col min="11524" max="11524" width="6.5703125" style="32" customWidth="1"/>
    <col min="11525" max="11525" width="10.5703125" style="32" customWidth="1"/>
    <col min="11526" max="11526" width="3.140625" style="32" customWidth="1"/>
    <col min="11527" max="11527" width="9.140625" style="32" customWidth="1"/>
    <col min="11528" max="11528" width="10.85546875" style="32" customWidth="1"/>
    <col min="11529" max="11529" width="12.42578125" style="32" customWidth="1"/>
    <col min="11530" max="11530" width="5.42578125" style="32" customWidth="1"/>
    <col min="11531" max="11531" width="3.42578125" style="32" customWidth="1"/>
    <col min="11532" max="11532" width="12.5703125" style="32" customWidth="1"/>
    <col min="11533" max="11533" width="0" style="32" hidden="1" customWidth="1"/>
    <col min="11534" max="11535" width="10.5703125" style="32" customWidth="1"/>
    <col min="11536" max="11536" width="1.42578125" style="32" customWidth="1"/>
    <col min="11537" max="11537" width="3.42578125" style="32" customWidth="1"/>
    <col min="11538" max="11539" width="11.42578125" style="32" customWidth="1"/>
    <col min="11540" max="11540" width="3" style="32" customWidth="1"/>
    <col min="11541" max="11776" width="11.42578125" style="32"/>
    <col min="11777" max="11777" width="2.140625" style="32" customWidth="1"/>
    <col min="11778" max="11778" width="3" style="32" customWidth="1"/>
    <col min="11779" max="11779" width="11.42578125" style="32" customWidth="1"/>
    <col min="11780" max="11780" width="6.5703125" style="32" customWidth="1"/>
    <col min="11781" max="11781" width="10.5703125" style="32" customWidth="1"/>
    <col min="11782" max="11782" width="3.140625" style="32" customWidth="1"/>
    <col min="11783" max="11783" width="9.140625" style="32" customWidth="1"/>
    <col min="11784" max="11784" width="10.85546875" style="32" customWidth="1"/>
    <col min="11785" max="11785" width="12.42578125" style="32" customWidth="1"/>
    <col min="11786" max="11786" width="5.42578125" style="32" customWidth="1"/>
    <col min="11787" max="11787" width="3.42578125" style="32" customWidth="1"/>
    <col min="11788" max="11788" width="12.5703125" style="32" customWidth="1"/>
    <col min="11789" max="11789" width="0" style="32" hidden="1" customWidth="1"/>
    <col min="11790" max="11791" width="10.5703125" style="32" customWidth="1"/>
    <col min="11792" max="11792" width="1.42578125" style="32" customWidth="1"/>
    <col min="11793" max="11793" width="3.42578125" style="32" customWidth="1"/>
    <col min="11794" max="11795" width="11.42578125" style="32" customWidth="1"/>
    <col min="11796" max="11796" width="3" style="32" customWidth="1"/>
    <col min="11797" max="12032" width="11.42578125" style="32"/>
    <col min="12033" max="12033" width="2.140625" style="32" customWidth="1"/>
    <col min="12034" max="12034" width="3" style="32" customWidth="1"/>
    <col min="12035" max="12035" width="11.42578125" style="32" customWidth="1"/>
    <col min="12036" max="12036" width="6.5703125" style="32" customWidth="1"/>
    <col min="12037" max="12037" width="10.5703125" style="32" customWidth="1"/>
    <col min="12038" max="12038" width="3.140625" style="32" customWidth="1"/>
    <col min="12039" max="12039" width="9.140625" style="32" customWidth="1"/>
    <col min="12040" max="12040" width="10.85546875" style="32" customWidth="1"/>
    <col min="12041" max="12041" width="12.42578125" style="32" customWidth="1"/>
    <col min="12042" max="12042" width="5.42578125" style="32" customWidth="1"/>
    <col min="12043" max="12043" width="3.42578125" style="32" customWidth="1"/>
    <col min="12044" max="12044" width="12.5703125" style="32" customWidth="1"/>
    <col min="12045" max="12045" width="0" style="32" hidden="1" customWidth="1"/>
    <col min="12046" max="12047" width="10.5703125" style="32" customWidth="1"/>
    <col min="12048" max="12048" width="1.42578125" style="32" customWidth="1"/>
    <col min="12049" max="12049" width="3.42578125" style="32" customWidth="1"/>
    <col min="12050" max="12051" width="11.42578125" style="32" customWidth="1"/>
    <col min="12052" max="12052" width="3" style="32" customWidth="1"/>
    <col min="12053" max="12288" width="11.42578125" style="32"/>
    <col min="12289" max="12289" width="2.140625" style="32" customWidth="1"/>
    <col min="12290" max="12290" width="3" style="32" customWidth="1"/>
    <col min="12291" max="12291" width="11.42578125" style="32" customWidth="1"/>
    <col min="12292" max="12292" width="6.5703125" style="32" customWidth="1"/>
    <col min="12293" max="12293" width="10.5703125" style="32" customWidth="1"/>
    <col min="12294" max="12294" width="3.140625" style="32" customWidth="1"/>
    <col min="12295" max="12295" width="9.140625" style="32" customWidth="1"/>
    <col min="12296" max="12296" width="10.85546875" style="32" customWidth="1"/>
    <col min="12297" max="12297" width="12.42578125" style="32" customWidth="1"/>
    <col min="12298" max="12298" width="5.42578125" style="32" customWidth="1"/>
    <col min="12299" max="12299" width="3.42578125" style="32" customWidth="1"/>
    <col min="12300" max="12300" width="12.5703125" style="32" customWidth="1"/>
    <col min="12301" max="12301" width="0" style="32" hidden="1" customWidth="1"/>
    <col min="12302" max="12303" width="10.5703125" style="32" customWidth="1"/>
    <col min="12304" max="12304" width="1.42578125" style="32" customWidth="1"/>
    <col min="12305" max="12305" width="3.42578125" style="32" customWidth="1"/>
    <col min="12306" max="12307" width="11.42578125" style="32" customWidth="1"/>
    <col min="12308" max="12308" width="3" style="32" customWidth="1"/>
    <col min="12309" max="12544" width="11.42578125" style="32"/>
    <col min="12545" max="12545" width="2.140625" style="32" customWidth="1"/>
    <col min="12546" max="12546" width="3" style="32" customWidth="1"/>
    <col min="12547" max="12547" width="11.42578125" style="32" customWidth="1"/>
    <col min="12548" max="12548" width="6.5703125" style="32" customWidth="1"/>
    <col min="12549" max="12549" width="10.5703125" style="32" customWidth="1"/>
    <col min="12550" max="12550" width="3.140625" style="32" customWidth="1"/>
    <col min="12551" max="12551" width="9.140625" style="32" customWidth="1"/>
    <col min="12552" max="12552" width="10.85546875" style="32" customWidth="1"/>
    <col min="12553" max="12553" width="12.42578125" style="32" customWidth="1"/>
    <col min="12554" max="12554" width="5.42578125" style="32" customWidth="1"/>
    <col min="12555" max="12555" width="3.42578125" style="32" customWidth="1"/>
    <col min="12556" max="12556" width="12.5703125" style="32" customWidth="1"/>
    <col min="12557" max="12557" width="0" style="32" hidden="1" customWidth="1"/>
    <col min="12558" max="12559" width="10.5703125" style="32" customWidth="1"/>
    <col min="12560" max="12560" width="1.42578125" style="32" customWidth="1"/>
    <col min="12561" max="12561" width="3.42578125" style="32" customWidth="1"/>
    <col min="12562" max="12563" width="11.42578125" style="32" customWidth="1"/>
    <col min="12564" max="12564" width="3" style="32" customWidth="1"/>
    <col min="12565" max="12800" width="11.42578125" style="32"/>
    <col min="12801" max="12801" width="2.140625" style="32" customWidth="1"/>
    <col min="12802" max="12802" width="3" style="32" customWidth="1"/>
    <col min="12803" max="12803" width="11.42578125" style="32" customWidth="1"/>
    <col min="12804" max="12804" width="6.5703125" style="32" customWidth="1"/>
    <col min="12805" max="12805" width="10.5703125" style="32" customWidth="1"/>
    <col min="12806" max="12806" width="3.140625" style="32" customWidth="1"/>
    <col min="12807" max="12807" width="9.140625" style="32" customWidth="1"/>
    <col min="12808" max="12808" width="10.85546875" style="32" customWidth="1"/>
    <col min="12809" max="12809" width="12.42578125" style="32" customWidth="1"/>
    <col min="12810" max="12810" width="5.42578125" style="32" customWidth="1"/>
    <col min="12811" max="12811" width="3.42578125" style="32" customWidth="1"/>
    <col min="12812" max="12812" width="12.5703125" style="32" customWidth="1"/>
    <col min="12813" max="12813" width="0" style="32" hidden="1" customWidth="1"/>
    <col min="12814" max="12815" width="10.5703125" style="32" customWidth="1"/>
    <col min="12816" max="12816" width="1.42578125" style="32" customWidth="1"/>
    <col min="12817" max="12817" width="3.42578125" style="32" customWidth="1"/>
    <col min="12818" max="12819" width="11.42578125" style="32" customWidth="1"/>
    <col min="12820" max="12820" width="3" style="32" customWidth="1"/>
    <col min="12821" max="13056" width="11.42578125" style="32"/>
    <col min="13057" max="13057" width="2.140625" style="32" customWidth="1"/>
    <col min="13058" max="13058" width="3" style="32" customWidth="1"/>
    <col min="13059" max="13059" width="11.42578125" style="32" customWidth="1"/>
    <col min="13060" max="13060" width="6.5703125" style="32" customWidth="1"/>
    <col min="13061" max="13061" width="10.5703125" style="32" customWidth="1"/>
    <col min="13062" max="13062" width="3.140625" style="32" customWidth="1"/>
    <col min="13063" max="13063" width="9.140625" style="32" customWidth="1"/>
    <col min="13064" max="13064" width="10.85546875" style="32" customWidth="1"/>
    <col min="13065" max="13065" width="12.42578125" style="32" customWidth="1"/>
    <col min="13066" max="13066" width="5.42578125" style="32" customWidth="1"/>
    <col min="13067" max="13067" width="3.42578125" style="32" customWidth="1"/>
    <col min="13068" max="13068" width="12.5703125" style="32" customWidth="1"/>
    <col min="13069" max="13069" width="0" style="32" hidden="1" customWidth="1"/>
    <col min="13070" max="13071" width="10.5703125" style="32" customWidth="1"/>
    <col min="13072" max="13072" width="1.42578125" style="32" customWidth="1"/>
    <col min="13073" max="13073" width="3.42578125" style="32" customWidth="1"/>
    <col min="13074" max="13075" width="11.42578125" style="32" customWidth="1"/>
    <col min="13076" max="13076" width="3" style="32" customWidth="1"/>
    <col min="13077" max="13312" width="11.42578125" style="32"/>
    <col min="13313" max="13313" width="2.140625" style="32" customWidth="1"/>
    <col min="13314" max="13314" width="3" style="32" customWidth="1"/>
    <col min="13315" max="13315" width="11.42578125" style="32" customWidth="1"/>
    <col min="13316" max="13316" width="6.5703125" style="32" customWidth="1"/>
    <col min="13317" max="13317" width="10.5703125" style="32" customWidth="1"/>
    <col min="13318" max="13318" width="3.140625" style="32" customWidth="1"/>
    <col min="13319" max="13319" width="9.140625" style="32" customWidth="1"/>
    <col min="13320" max="13320" width="10.85546875" style="32" customWidth="1"/>
    <col min="13321" max="13321" width="12.42578125" style="32" customWidth="1"/>
    <col min="13322" max="13322" width="5.42578125" style="32" customWidth="1"/>
    <col min="13323" max="13323" width="3.42578125" style="32" customWidth="1"/>
    <col min="13324" max="13324" width="12.5703125" style="32" customWidth="1"/>
    <col min="13325" max="13325" width="0" style="32" hidden="1" customWidth="1"/>
    <col min="13326" max="13327" width="10.5703125" style="32" customWidth="1"/>
    <col min="13328" max="13328" width="1.42578125" style="32" customWidth="1"/>
    <col min="13329" max="13329" width="3.42578125" style="32" customWidth="1"/>
    <col min="13330" max="13331" width="11.42578125" style="32" customWidth="1"/>
    <col min="13332" max="13332" width="3" style="32" customWidth="1"/>
    <col min="13333" max="13568" width="11.42578125" style="32"/>
    <col min="13569" max="13569" width="2.140625" style="32" customWidth="1"/>
    <col min="13570" max="13570" width="3" style="32" customWidth="1"/>
    <col min="13571" max="13571" width="11.42578125" style="32" customWidth="1"/>
    <col min="13572" max="13572" width="6.5703125" style="32" customWidth="1"/>
    <col min="13573" max="13573" width="10.5703125" style="32" customWidth="1"/>
    <col min="13574" max="13574" width="3.140625" style="32" customWidth="1"/>
    <col min="13575" max="13575" width="9.140625" style="32" customWidth="1"/>
    <col min="13576" max="13576" width="10.85546875" style="32" customWidth="1"/>
    <col min="13577" max="13577" width="12.42578125" style="32" customWidth="1"/>
    <col min="13578" max="13578" width="5.42578125" style="32" customWidth="1"/>
    <col min="13579" max="13579" width="3.42578125" style="32" customWidth="1"/>
    <col min="13580" max="13580" width="12.5703125" style="32" customWidth="1"/>
    <col min="13581" max="13581" width="0" style="32" hidden="1" customWidth="1"/>
    <col min="13582" max="13583" width="10.5703125" style="32" customWidth="1"/>
    <col min="13584" max="13584" width="1.42578125" style="32" customWidth="1"/>
    <col min="13585" max="13585" width="3.42578125" style="32" customWidth="1"/>
    <col min="13586" max="13587" width="11.42578125" style="32" customWidth="1"/>
    <col min="13588" max="13588" width="3" style="32" customWidth="1"/>
    <col min="13589" max="13824" width="11.42578125" style="32"/>
    <col min="13825" max="13825" width="2.140625" style="32" customWidth="1"/>
    <col min="13826" max="13826" width="3" style="32" customWidth="1"/>
    <col min="13827" max="13827" width="11.42578125" style="32" customWidth="1"/>
    <col min="13828" max="13828" width="6.5703125" style="32" customWidth="1"/>
    <col min="13829" max="13829" width="10.5703125" style="32" customWidth="1"/>
    <col min="13830" max="13830" width="3.140625" style="32" customWidth="1"/>
    <col min="13831" max="13831" width="9.140625" style="32" customWidth="1"/>
    <col min="13832" max="13832" width="10.85546875" style="32" customWidth="1"/>
    <col min="13833" max="13833" width="12.42578125" style="32" customWidth="1"/>
    <col min="13834" max="13834" width="5.42578125" style="32" customWidth="1"/>
    <col min="13835" max="13835" width="3.42578125" style="32" customWidth="1"/>
    <col min="13836" max="13836" width="12.5703125" style="32" customWidth="1"/>
    <col min="13837" max="13837" width="0" style="32" hidden="1" customWidth="1"/>
    <col min="13838" max="13839" width="10.5703125" style="32" customWidth="1"/>
    <col min="13840" max="13840" width="1.42578125" style="32" customWidth="1"/>
    <col min="13841" max="13841" width="3.42578125" style="32" customWidth="1"/>
    <col min="13842" max="13843" width="11.42578125" style="32" customWidth="1"/>
    <col min="13844" max="13844" width="3" style="32" customWidth="1"/>
    <col min="13845" max="14080" width="11.42578125" style="32"/>
    <col min="14081" max="14081" width="2.140625" style="32" customWidth="1"/>
    <col min="14082" max="14082" width="3" style="32" customWidth="1"/>
    <col min="14083" max="14083" width="11.42578125" style="32" customWidth="1"/>
    <col min="14084" max="14084" width="6.5703125" style="32" customWidth="1"/>
    <col min="14085" max="14085" width="10.5703125" style="32" customWidth="1"/>
    <col min="14086" max="14086" width="3.140625" style="32" customWidth="1"/>
    <col min="14087" max="14087" width="9.140625" style="32" customWidth="1"/>
    <col min="14088" max="14088" width="10.85546875" style="32" customWidth="1"/>
    <col min="14089" max="14089" width="12.42578125" style="32" customWidth="1"/>
    <col min="14090" max="14090" width="5.42578125" style="32" customWidth="1"/>
    <col min="14091" max="14091" width="3.42578125" style="32" customWidth="1"/>
    <col min="14092" max="14092" width="12.5703125" style="32" customWidth="1"/>
    <col min="14093" max="14093" width="0" style="32" hidden="1" customWidth="1"/>
    <col min="14094" max="14095" width="10.5703125" style="32" customWidth="1"/>
    <col min="14096" max="14096" width="1.42578125" style="32" customWidth="1"/>
    <col min="14097" max="14097" width="3.42578125" style="32" customWidth="1"/>
    <col min="14098" max="14099" width="11.42578125" style="32" customWidth="1"/>
    <col min="14100" max="14100" width="3" style="32" customWidth="1"/>
    <col min="14101" max="14336" width="11.42578125" style="32"/>
    <col min="14337" max="14337" width="2.140625" style="32" customWidth="1"/>
    <col min="14338" max="14338" width="3" style="32" customWidth="1"/>
    <col min="14339" max="14339" width="11.42578125" style="32" customWidth="1"/>
    <col min="14340" max="14340" width="6.5703125" style="32" customWidth="1"/>
    <col min="14341" max="14341" width="10.5703125" style="32" customWidth="1"/>
    <col min="14342" max="14342" width="3.140625" style="32" customWidth="1"/>
    <col min="14343" max="14343" width="9.140625" style="32" customWidth="1"/>
    <col min="14344" max="14344" width="10.85546875" style="32" customWidth="1"/>
    <col min="14345" max="14345" width="12.42578125" style="32" customWidth="1"/>
    <col min="14346" max="14346" width="5.42578125" style="32" customWidth="1"/>
    <col min="14347" max="14347" width="3.42578125" style="32" customWidth="1"/>
    <col min="14348" max="14348" width="12.5703125" style="32" customWidth="1"/>
    <col min="14349" max="14349" width="0" style="32" hidden="1" customWidth="1"/>
    <col min="14350" max="14351" width="10.5703125" style="32" customWidth="1"/>
    <col min="14352" max="14352" width="1.42578125" style="32" customWidth="1"/>
    <col min="14353" max="14353" width="3.42578125" style="32" customWidth="1"/>
    <col min="14354" max="14355" width="11.42578125" style="32" customWidth="1"/>
    <col min="14356" max="14356" width="3" style="32" customWidth="1"/>
    <col min="14357" max="14592" width="11.42578125" style="32"/>
    <col min="14593" max="14593" width="2.140625" style="32" customWidth="1"/>
    <col min="14594" max="14594" width="3" style="32" customWidth="1"/>
    <col min="14595" max="14595" width="11.42578125" style="32" customWidth="1"/>
    <col min="14596" max="14596" width="6.5703125" style="32" customWidth="1"/>
    <col min="14597" max="14597" width="10.5703125" style="32" customWidth="1"/>
    <col min="14598" max="14598" width="3.140625" style="32" customWidth="1"/>
    <col min="14599" max="14599" width="9.140625" style="32" customWidth="1"/>
    <col min="14600" max="14600" width="10.85546875" style="32" customWidth="1"/>
    <col min="14601" max="14601" width="12.42578125" style="32" customWidth="1"/>
    <col min="14602" max="14602" width="5.42578125" style="32" customWidth="1"/>
    <col min="14603" max="14603" width="3.42578125" style="32" customWidth="1"/>
    <col min="14604" max="14604" width="12.5703125" style="32" customWidth="1"/>
    <col min="14605" max="14605" width="0" style="32" hidden="1" customWidth="1"/>
    <col min="14606" max="14607" width="10.5703125" style="32" customWidth="1"/>
    <col min="14608" max="14608" width="1.42578125" style="32" customWidth="1"/>
    <col min="14609" max="14609" width="3.42578125" style="32" customWidth="1"/>
    <col min="14610" max="14611" width="11.42578125" style="32" customWidth="1"/>
    <col min="14612" max="14612" width="3" style="32" customWidth="1"/>
    <col min="14613" max="14848" width="11.42578125" style="32"/>
    <col min="14849" max="14849" width="2.140625" style="32" customWidth="1"/>
    <col min="14850" max="14850" width="3" style="32" customWidth="1"/>
    <col min="14851" max="14851" width="11.42578125" style="32" customWidth="1"/>
    <col min="14852" max="14852" width="6.5703125" style="32" customWidth="1"/>
    <col min="14853" max="14853" width="10.5703125" style="32" customWidth="1"/>
    <col min="14854" max="14854" width="3.140625" style="32" customWidth="1"/>
    <col min="14855" max="14855" width="9.140625" style="32" customWidth="1"/>
    <col min="14856" max="14856" width="10.85546875" style="32" customWidth="1"/>
    <col min="14857" max="14857" width="12.42578125" style="32" customWidth="1"/>
    <col min="14858" max="14858" width="5.42578125" style="32" customWidth="1"/>
    <col min="14859" max="14859" width="3.42578125" style="32" customWidth="1"/>
    <col min="14860" max="14860" width="12.5703125" style="32" customWidth="1"/>
    <col min="14861" max="14861" width="0" style="32" hidden="1" customWidth="1"/>
    <col min="14862" max="14863" width="10.5703125" style="32" customWidth="1"/>
    <col min="14864" max="14864" width="1.42578125" style="32" customWidth="1"/>
    <col min="14865" max="14865" width="3.42578125" style="32" customWidth="1"/>
    <col min="14866" max="14867" width="11.42578125" style="32" customWidth="1"/>
    <col min="14868" max="14868" width="3" style="32" customWidth="1"/>
    <col min="14869" max="15104" width="11.42578125" style="32"/>
    <col min="15105" max="15105" width="2.140625" style="32" customWidth="1"/>
    <col min="15106" max="15106" width="3" style="32" customWidth="1"/>
    <col min="15107" max="15107" width="11.42578125" style="32" customWidth="1"/>
    <col min="15108" max="15108" width="6.5703125" style="32" customWidth="1"/>
    <col min="15109" max="15109" width="10.5703125" style="32" customWidth="1"/>
    <col min="15110" max="15110" width="3.140625" style="32" customWidth="1"/>
    <col min="15111" max="15111" width="9.140625" style="32" customWidth="1"/>
    <col min="15112" max="15112" width="10.85546875" style="32" customWidth="1"/>
    <col min="15113" max="15113" width="12.42578125" style="32" customWidth="1"/>
    <col min="15114" max="15114" width="5.42578125" style="32" customWidth="1"/>
    <col min="15115" max="15115" width="3.42578125" style="32" customWidth="1"/>
    <col min="15116" max="15116" width="12.5703125" style="32" customWidth="1"/>
    <col min="15117" max="15117" width="0" style="32" hidden="1" customWidth="1"/>
    <col min="15118" max="15119" width="10.5703125" style="32" customWidth="1"/>
    <col min="15120" max="15120" width="1.42578125" style="32" customWidth="1"/>
    <col min="15121" max="15121" width="3.42578125" style="32" customWidth="1"/>
    <col min="15122" max="15123" width="11.42578125" style="32" customWidth="1"/>
    <col min="15124" max="15124" width="3" style="32" customWidth="1"/>
    <col min="15125" max="15360" width="11.42578125" style="32"/>
    <col min="15361" max="15361" width="2.140625" style="32" customWidth="1"/>
    <col min="15362" max="15362" width="3" style="32" customWidth="1"/>
    <col min="15363" max="15363" width="11.42578125" style="32" customWidth="1"/>
    <col min="15364" max="15364" width="6.5703125" style="32" customWidth="1"/>
    <col min="15365" max="15365" width="10.5703125" style="32" customWidth="1"/>
    <col min="15366" max="15366" width="3.140625" style="32" customWidth="1"/>
    <col min="15367" max="15367" width="9.140625" style="32" customWidth="1"/>
    <col min="15368" max="15368" width="10.85546875" style="32" customWidth="1"/>
    <col min="15369" max="15369" width="12.42578125" style="32" customWidth="1"/>
    <col min="15370" max="15370" width="5.42578125" style="32" customWidth="1"/>
    <col min="15371" max="15371" width="3.42578125" style="32" customWidth="1"/>
    <col min="15372" max="15372" width="12.5703125" style="32" customWidth="1"/>
    <col min="15373" max="15373" width="0" style="32" hidden="1" customWidth="1"/>
    <col min="15374" max="15375" width="10.5703125" style="32" customWidth="1"/>
    <col min="15376" max="15376" width="1.42578125" style="32" customWidth="1"/>
    <col min="15377" max="15377" width="3.42578125" style="32" customWidth="1"/>
    <col min="15378" max="15379" width="11.42578125" style="32" customWidth="1"/>
    <col min="15380" max="15380" width="3" style="32" customWidth="1"/>
    <col min="15381" max="15616" width="11.42578125" style="32"/>
    <col min="15617" max="15617" width="2.140625" style="32" customWidth="1"/>
    <col min="15618" max="15618" width="3" style="32" customWidth="1"/>
    <col min="15619" max="15619" width="11.42578125" style="32" customWidth="1"/>
    <col min="15620" max="15620" width="6.5703125" style="32" customWidth="1"/>
    <col min="15621" max="15621" width="10.5703125" style="32" customWidth="1"/>
    <col min="15622" max="15622" width="3.140625" style="32" customWidth="1"/>
    <col min="15623" max="15623" width="9.140625" style="32" customWidth="1"/>
    <col min="15624" max="15624" width="10.85546875" style="32" customWidth="1"/>
    <col min="15625" max="15625" width="12.42578125" style="32" customWidth="1"/>
    <col min="15626" max="15626" width="5.42578125" style="32" customWidth="1"/>
    <col min="15627" max="15627" width="3.42578125" style="32" customWidth="1"/>
    <col min="15628" max="15628" width="12.5703125" style="32" customWidth="1"/>
    <col min="15629" max="15629" width="0" style="32" hidden="1" customWidth="1"/>
    <col min="15630" max="15631" width="10.5703125" style="32" customWidth="1"/>
    <col min="15632" max="15632" width="1.42578125" style="32" customWidth="1"/>
    <col min="15633" max="15633" width="3.42578125" style="32" customWidth="1"/>
    <col min="15634" max="15635" width="11.42578125" style="32" customWidth="1"/>
    <col min="15636" max="15636" width="3" style="32" customWidth="1"/>
    <col min="15637" max="15872" width="11.42578125" style="32"/>
    <col min="15873" max="15873" width="2.140625" style="32" customWidth="1"/>
    <col min="15874" max="15874" width="3" style="32" customWidth="1"/>
    <col min="15875" max="15875" width="11.42578125" style="32" customWidth="1"/>
    <col min="15876" max="15876" width="6.5703125" style="32" customWidth="1"/>
    <col min="15877" max="15877" width="10.5703125" style="32" customWidth="1"/>
    <col min="15878" max="15878" width="3.140625" style="32" customWidth="1"/>
    <col min="15879" max="15879" width="9.140625" style="32" customWidth="1"/>
    <col min="15880" max="15880" width="10.85546875" style="32" customWidth="1"/>
    <col min="15881" max="15881" width="12.42578125" style="32" customWidth="1"/>
    <col min="15882" max="15882" width="5.42578125" style="32" customWidth="1"/>
    <col min="15883" max="15883" width="3.42578125" style="32" customWidth="1"/>
    <col min="15884" max="15884" width="12.5703125" style="32" customWidth="1"/>
    <col min="15885" max="15885" width="0" style="32" hidden="1" customWidth="1"/>
    <col min="15886" max="15887" width="10.5703125" style="32" customWidth="1"/>
    <col min="15888" max="15888" width="1.42578125" style="32" customWidth="1"/>
    <col min="15889" max="15889" width="3.42578125" style="32" customWidth="1"/>
    <col min="15890" max="15891" width="11.42578125" style="32" customWidth="1"/>
    <col min="15892" max="15892" width="3" style="32" customWidth="1"/>
    <col min="15893" max="16128" width="11.42578125" style="32"/>
    <col min="16129" max="16129" width="2.140625" style="32" customWidth="1"/>
    <col min="16130" max="16130" width="3" style="32" customWidth="1"/>
    <col min="16131" max="16131" width="11.42578125" style="32" customWidth="1"/>
    <col min="16132" max="16132" width="6.5703125" style="32" customWidth="1"/>
    <col min="16133" max="16133" width="10.5703125" style="32" customWidth="1"/>
    <col min="16134" max="16134" width="3.140625" style="32" customWidth="1"/>
    <col min="16135" max="16135" width="9.140625" style="32" customWidth="1"/>
    <col min="16136" max="16136" width="10.85546875" style="32" customWidth="1"/>
    <col min="16137" max="16137" width="12.42578125" style="32" customWidth="1"/>
    <col min="16138" max="16138" width="5.42578125" style="32" customWidth="1"/>
    <col min="16139" max="16139" width="3.42578125" style="32" customWidth="1"/>
    <col min="16140" max="16140" width="12.5703125" style="32" customWidth="1"/>
    <col min="16141" max="16141" width="0" style="32" hidden="1" customWidth="1"/>
    <col min="16142" max="16143" width="10.5703125" style="32" customWidth="1"/>
    <col min="16144" max="16144" width="1.42578125" style="32" customWidth="1"/>
    <col min="16145" max="16145" width="3.42578125" style="32" customWidth="1"/>
    <col min="16146" max="16147" width="11.42578125" style="32" customWidth="1"/>
    <col min="16148" max="16148" width="3" style="32" customWidth="1"/>
    <col min="16149" max="16384" width="11.42578125" style="32"/>
  </cols>
  <sheetData>
    <row r="1" spans="1:18" s="22" customFormat="1" ht="33.75" customHeight="1">
      <c r="A1" s="21"/>
      <c r="B1" s="21"/>
      <c r="C1" s="21"/>
      <c r="F1" s="23" t="str">
        <f ca="1">Information!X4&amp;" "&amp;Information!B4&amp;" - "&amp;RIGHT(CELL("filename",A1),LEN(CELL("filename",A1))-FIND("]",CELL("filename",A1)))</f>
        <v>FPOC 16.13 SUPPLIER PERFORMANCE ASSESSMENT - Score-Summary</v>
      </c>
      <c r="G1" s="23"/>
      <c r="H1" s="23"/>
      <c r="I1" s="23"/>
      <c r="J1" s="23"/>
      <c r="K1" s="23"/>
      <c r="L1" s="23"/>
      <c r="M1" s="23"/>
    </row>
    <row r="2" spans="1:18" s="24" customFormat="1" ht="12" customHeight="1">
      <c r="B2" s="219"/>
      <c r="C2" s="219"/>
      <c r="D2" s="219"/>
      <c r="E2" s="220"/>
      <c r="F2" s="220"/>
      <c r="G2" s="220"/>
      <c r="H2" s="220"/>
      <c r="I2" s="220"/>
      <c r="J2" s="220"/>
      <c r="K2" s="220"/>
      <c r="L2" s="220"/>
      <c r="M2" s="25"/>
      <c r="N2" s="219"/>
      <c r="O2" s="219"/>
      <c r="P2" s="26"/>
    </row>
    <row r="3" spans="1:18" s="27" customFormat="1" ht="16.5" customHeight="1">
      <c r="B3" s="28"/>
      <c r="C3" s="29" t="s">
        <v>20</v>
      </c>
      <c r="D3" s="222"/>
      <c r="E3" s="223"/>
      <c r="G3" s="30"/>
      <c r="H3" s="29"/>
      <c r="I3" s="225"/>
      <c r="J3" s="225"/>
      <c r="K3" s="225"/>
    </row>
    <row r="4" spans="1:18" s="27" customFormat="1" ht="14.25" customHeight="1">
      <c r="B4" s="28"/>
      <c r="C4" s="28"/>
      <c r="D4" s="28"/>
      <c r="E4" s="31"/>
      <c r="F4" s="31"/>
      <c r="G4" s="31"/>
      <c r="H4" s="31"/>
      <c r="I4" s="31"/>
      <c r="J4" s="31"/>
      <c r="K4" s="31"/>
      <c r="L4" s="31"/>
      <c r="N4" s="28"/>
      <c r="O4" s="28"/>
      <c r="P4" s="28"/>
    </row>
    <row r="5" spans="1:18" ht="17.25" customHeight="1">
      <c r="B5" s="212" t="s">
        <v>341</v>
      </c>
      <c r="C5" s="212"/>
      <c r="D5" s="212"/>
      <c r="E5" s="212"/>
      <c r="F5" s="224"/>
      <c r="G5" s="224"/>
      <c r="H5" s="224"/>
      <c r="I5" s="224"/>
      <c r="J5" s="224"/>
      <c r="K5" s="363" t="s">
        <v>582</v>
      </c>
      <c r="L5" s="363"/>
      <c r="M5" s="33"/>
      <c r="N5" s="226"/>
      <c r="O5" s="213"/>
      <c r="P5" s="213"/>
      <c r="Q5" s="213"/>
      <c r="R5" s="213"/>
    </row>
    <row r="6" spans="1:18" ht="7.5" customHeight="1">
      <c r="B6" s="28"/>
      <c r="C6" s="28"/>
      <c r="D6" s="28"/>
      <c r="E6" s="34"/>
      <c r="F6" s="34"/>
      <c r="G6" s="34"/>
      <c r="H6" s="34"/>
      <c r="I6" s="34"/>
      <c r="J6" s="34"/>
      <c r="K6" s="33"/>
      <c r="L6" s="33"/>
      <c r="M6" s="33"/>
      <c r="N6" s="33"/>
      <c r="O6" s="33"/>
      <c r="P6" s="33"/>
    </row>
    <row r="7" spans="1:18" ht="17.25" customHeight="1">
      <c r="B7" s="212" t="s">
        <v>21</v>
      </c>
      <c r="C7" s="212"/>
      <c r="D7" s="227"/>
      <c r="E7" s="227"/>
      <c r="F7" s="227"/>
      <c r="G7" s="227"/>
      <c r="H7" s="227"/>
      <c r="I7" s="227"/>
      <c r="J7" s="227"/>
      <c r="K7" s="227"/>
      <c r="L7" s="227"/>
      <c r="M7" s="227"/>
      <c r="N7" s="227"/>
      <c r="O7" s="227"/>
      <c r="P7" s="227"/>
      <c r="Q7" s="227"/>
      <c r="R7" s="227"/>
    </row>
    <row r="8" spans="1:18" ht="7.5" customHeight="1">
      <c r="B8" s="27"/>
      <c r="C8" s="27"/>
      <c r="L8" s="27"/>
      <c r="O8" s="35"/>
      <c r="P8" s="35"/>
    </row>
    <row r="9" spans="1:18" ht="27.6" customHeight="1">
      <c r="B9" s="212" t="s">
        <v>22</v>
      </c>
      <c r="C9" s="212"/>
      <c r="D9" s="213"/>
      <c r="E9" s="213"/>
      <c r="G9" s="29" t="s">
        <v>23</v>
      </c>
      <c r="H9" s="221"/>
      <c r="I9" s="221"/>
      <c r="J9" s="221"/>
      <c r="K9" s="221"/>
      <c r="L9" s="221"/>
      <c r="M9" s="221"/>
      <c r="N9" s="221"/>
      <c r="O9" s="221"/>
      <c r="P9" s="221"/>
      <c r="Q9" s="221"/>
      <c r="R9" s="221"/>
    </row>
    <row r="10" spans="1:18" ht="11.45" customHeight="1">
      <c r="B10" s="36"/>
      <c r="C10" s="36"/>
      <c r="D10" s="36"/>
      <c r="N10" s="32"/>
      <c r="O10" s="32"/>
      <c r="P10" s="32"/>
    </row>
    <row r="11" spans="1:18" ht="6" customHeight="1">
      <c r="C11" s="27"/>
      <c r="D11" s="35"/>
      <c r="I11" s="27"/>
      <c r="J11" s="27"/>
      <c r="O11" s="37"/>
      <c r="P11" s="37"/>
    </row>
    <row r="12" spans="1:18" ht="18.75">
      <c r="B12" s="38" t="s">
        <v>24</v>
      </c>
      <c r="C12" s="39"/>
      <c r="D12" s="39"/>
      <c r="E12" s="39"/>
      <c r="F12" s="39"/>
      <c r="G12" s="39"/>
      <c r="H12" s="39"/>
      <c r="I12" s="39"/>
      <c r="J12" s="39"/>
      <c r="K12" s="39"/>
      <c r="L12" s="39"/>
      <c r="M12" s="39"/>
      <c r="N12" s="39"/>
      <c r="O12" s="39"/>
      <c r="P12" s="39"/>
      <c r="Q12" s="39"/>
      <c r="R12" s="39"/>
    </row>
    <row r="13" spans="1:18" ht="12" customHeight="1">
      <c r="B13" s="40"/>
      <c r="C13" s="41"/>
      <c r="D13" s="41"/>
      <c r="E13" s="41"/>
      <c r="F13" s="41"/>
      <c r="G13" s="41"/>
      <c r="H13" s="41"/>
      <c r="I13" s="41"/>
      <c r="J13" s="41"/>
      <c r="K13" s="41"/>
      <c r="L13" s="41"/>
      <c r="M13" s="41"/>
      <c r="N13" s="41"/>
      <c r="O13" s="41"/>
      <c r="P13" s="41"/>
      <c r="Q13" s="41"/>
      <c r="R13" s="41"/>
    </row>
    <row r="14" spans="1:18" ht="15.75">
      <c r="B14" s="214" t="s">
        <v>363</v>
      </c>
      <c r="C14" s="214"/>
      <c r="D14" s="214"/>
      <c r="E14" s="214"/>
      <c r="F14" s="214" t="s">
        <v>12</v>
      </c>
      <c r="G14" s="214"/>
      <c r="H14" s="214" t="s">
        <v>25</v>
      </c>
      <c r="I14" s="214"/>
      <c r="J14" s="256" t="s">
        <v>26</v>
      </c>
      <c r="K14" s="256"/>
      <c r="L14" s="256"/>
      <c r="M14" s="256"/>
      <c r="N14" s="256"/>
      <c r="O14" s="256"/>
      <c r="P14" s="256"/>
      <c r="Q14" s="256"/>
      <c r="R14" s="256"/>
    </row>
    <row r="15" spans="1:18">
      <c r="B15" s="211"/>
      <c r="C15" s="211"/>
      <c r="D15" s="211"/>
      <c r="E15" s="211"/>
      <c r="F15" s="215"/>
      <c r="G15" s="211"/>
      <c r="H15" s="211"/>
      <c r="I15" s="211"/>
      <c r="J15" s="260"/>
      <c r="K15" s="260"/>
      <c r="L15" s="260"/>
      <c r="M15" s="260"/>
      <c r="N15" s="260"/>
      <c r="O15" s="260"/>
      <c r="P15" s="260"/>
      <c r="Q15" s="260"/>
      <c r="R15" s="260"/>
    </row>
    <row r="16" spans="1:18">
      <c r="B16" s="211"/>
      <c r="C16" s="211"/>
      <c r="D16" s="211"/>
      <c r="E16" s="211"/>
      <c r="F16" s="211"/>
      <c r="G16" s="211"/>
      <c r="H16" s="211"/>
      <c r="I16" s="211"/>
      <c r="J16" s="261"/>
      <c r="K16" s="261"/>
      <c r="L16" s="261"/>
      <c r="M16" s="261"/>
      <c r="N16" s="261"/>
      <c r="O16" s="261"/>
      <c r="P16" s="261"/>
      <c r="Q16" s="261"/>
      <c r="R16" s="261"/>
    </row>
    <row r="17" spans="2:31">
      <c r="B17" s="211"/>
      <c r="C17" s="211"/>
      <c r="D17" s="211"/>
      <c r="E17" s="211"/>
      <c r="F17" s="211"/>
      <c r="G17" s="211"/>
      <c r="H17" s="211"/>
      <c r="I17" s="211"/>
      <c r="J17" s="261"/>
      <c r="K17" s="261"/>
      <c r="L17" s="261"/>
      <c r="M17" s="261"/>
      <c r="N17" s="261"/>
      <c r="O17" s="261"/>
      <c r="P17" s="261"/>
      <c r="Q17" s="261"/>
      <c r="R17" s="261"/>
    </row>
    <row r="18" spans="2:31" ht="12" customHeight="1">
      <c r="C18" s="27"/>
      <c r="D18" s="35"/>
      <c r="I18" s="27"/>
      <c r="J18" s="27"/>
      <c r="O18" s="37"/>
      <c r="P18" s="37"/>
    </row>
    <row r="19" spans="2:31" ht="18.75">
      <c r="B19" s="38" t="s">
        <v>27</v>
      </c>
      <c r="C19" s="39"/>
      <c r="D19" s="39"/>
      <c r="E19" s="39"/>
      <c r="F19" s="39"/>
      <c r="G19" s="39"/>
      <c r="H19" s="39"/>
      <c r="I19" s="39"/>
      <c r="J19" s="39"/>
      <c r="K19" s="39"/>
      <c r="L19" s="39"/>
      <c r="M19" s="39"/>
      <c r="N19" s="39"/>
      <c r="O19" s="39"/>
      <c r="P19" s="39"/>
      <c r="Q19" s="39"/>
      <c r="R19" s="39"/>
      <c r="S19" s="39"/>
      <c r="T19" s="39"/>
      <c r="AB19" s="39"/>
      <c r="AC19" s="39"/>
      <c r="AD19" s="39"/>
      <c r="AE19" s="39"/>
    </row>
    <row r="20" spans="2:31" ht="259.5" customHeight="1" thickBot="1">
      <c r="C20" s="42"/>
      <c r="D20" s="42"/>
      <c r="N20" s="32"/>
      <c r="O20" s="32"/>
      <c r="P20" s="32"/>
    </row>
    <row r="21" spans="2:31" ht="20.25" customHeight="1">
      <c r="B21" s="202" t="s">
        <v>28</v>
      </c>
      <c r="C21" s="203"/>
      <c r="D21" s="203"/>
      <c r="E21" s="204"/>
      <c r="F21" s="205" t="s">
        <v>29</v>
      </c>
      <c r="G21" s="204"/>
      <c r="H21" s="232" t="s">
        <v>30</v>
      </c>
      <c r="I21" s="233"/>
      <c r="J21" s="233"/>
      <c r="K21" s="233"/>
      <c r="L21" s="233"/>
      <c r="M21" s="233"/>
      <c r="N21" s="233"/>
      <c r="O21" s="233"/>
      <c r="P21" s="233"/>
      <c r="Q21" s="233"/>
      <c r="R21" s="234"/>
    </row>
    <row r="22" spans="2:31" ht="20.25" customHeight="1">
      <c r="B22" s="206" t="s">
        <v>31</v>
      </c>
      <c r="C22" s="207"/>
      <c r="D22" s="207"/>
      <c r="E22" s="208"/>
      <c r="F22" s="209">
        <f>Assessment!K126</f>
        <v>0</v>
      </c>
      <c r="G22" s="210"/>
      <c r="H22" s="235"/>
      <c r="I22" s="235"/>
      <c r="J22" s="235"/>
      <c r="K22" s="235"/>
      <c r="L22" s="235"/>
      <c r="M22" s="235"/>
      <c r="N22" s="235"/>
      <c r="O22" s="235"/>
      <c r="P22" s="235"/>
      <c r="Q22" s="235"/>
      <c r="R22" s="236"/>
      <c r="S22" s="262"/>
      <c r="T22" s="263"/>
    </row>
    <row r="23" spans="2:31" ht="20.25" customHeight="1">
      <c r="B23" s="206" t="s">
        <v>467</v>
      </c>
      <c r="C23" s="207"/>
      <c r="D23" s="207"/>
      <c r="E23" s="208"/>
      <c r="F23" s="209">
        <f>Assessment!K127</f>
        <v>0</v>
      </c>
      <c r="G23" s="210"/>
      <c r="H23" s="228"/>
      <c r="I23" s="229"/>
      <c r="J23" s="229"/>
      <c r="K23" s="229"/>
      <c r="L23" s="229"/>
      <c r="M23" s="229"/>
      <c r="N23" s="229"/>
      <c r="O23" s="229"/>
      <c r="P23" s="229"/>
      <c r="Q23" s="229"/>
      <c r="R23" s="230"/>
      <c r="S23" s="43"/>
      <c r="T23" s="44"/>
    </row>
    <row r="24" spans="2:31" ht="25.5" customHeight="1">
      <c r="B24" s="265" t="s">
        <v>468</v>
      </c>
      <c r="C24" s="266"/>
      <c r="D24" s="266"/>
      <c r="E24" s="267"/>
      <c r="F24" s="209">
        <f>Assessment!K128</f>
        <v>0</v>
      </c>
      <c r="G24" s="268"/>
      <c r="H24" s="228"/>
      <c r="I24" s="269"/>
      <c r="J24" s="269"/>
      <c r="K24" s="269"/>
      <c r="L24" s="269"/>
      <c r="M24" s="269"/>
      <c r="N24" s="269"/>
      <c r="O24" s="269"/>
      <c r="P24" s="269"/>
      <c r="Q24" s="269"/>
      <c r="R24" s="270"/>
      <c r="S24" s="43"/>
      <c r="T24" s="44"/>
    </row>
    <row r="25" spans="2:31" ht="20.25" customHeight="1">
      <c r="B25" s="265" t="s">
        <v>469</v>
      </c>
      <c r="C25" s="266"/>
      <c r="D25" s="266"/>
      <c r="E25" s="267"/>
      <c r="F25" s="209">
        <f>Assessment!K129</f>
        <v>0</v>
      </c>
      <c r="G25" s="210"/>
      <c r="H25" s="235"/>
      <c r="I25" s="235"/>
      <c r="J25" s="235"/>
      <c r="K25" s="235"/>
      <c r="L25" s="235"/>
      <c r="M25" s="235"/>
      <c r="N25" s="235"/>
      <c r="O25" s="235"/>
      <c r="P25" s="235"/>
      <c r="Q25" s="235"/>
      <c r="R25" s="236"/>
      <c r="S25" s="262"/>
      <c r="T25" s="263"/>
    </row>
    <row r="26" spans="2:31" ht="20.25" customHeight="1">
      <c r="B26" s="206" t="s">
        <v>470</v>
      </c>
      <c r="C26" s="207"/>
      <c r="D26" s="207"/>
      <c r="E26" s="208"/>
      <c r="F26" s="209">
        <f>Assessment!K130</f>
        <v>0</v>
      </c>
      <c r="G26" s="210"/>
      <c r="H26" s="235"/>
      <c r="I26" s="235"/>
      <c r="J26" s="235"/>
      <c r="K26" s="235"/>
      <c r="L26" s="235"/>
      <c r="M26" s="235"/>
      <c r="N26" s="235"/>
      <c r="O26" s="235"/>
      <c r="P26" s="235"/>
      <c r="Q26" s="235"/>
      <c r="R26" s="236"/>
      <c r="S26" s="262"/>
      <c r="T26" s="263"/>
    </row>
    <row r="27" spans="2:31" ht="20.25" customHeight="1">
      <c r="B27" s="206" t="s">
        <v>471</v>
      </c>
      <c r="C27" s="207"/>
      <c r="D27" s="207"/>
      <c r="E27" s="208"/>
      <c r="F27" s="209">
        <f>Assessment!K131</f>
        <v>0</v>
      </c>
      <c r="G27" s="210"/>
      <c r="H27" s="235"/>
      <c r="I27" s="235"/>
      <c r="J27" s="235"/>
      <c r="K27" s="235"/>
      <c r="L27" s="235"/>
      <c r="M27" s="235"/>
      <c r="N27" s="235"/>
      <c r="O27" s="235"/>
      <c r="P27" s="235"/>
      <c r="Q27" s="235"/>
      <c r="R27" s="236"/>
      <c r="S27" s="262"/>
      <c r="T27" s="263"/>
    </row>
    <row r="28" spans="2:31" ht="20.25" customHeight="1">
      <c r="B28" s="206" t="s">
        <v>472</v>
      </c>
      <c r="C28" s="207"/>
      <c r="D28" s="207"/>
      <c r="E28" s="208"/>
      <c r="F28" s="209">
        <f>Assessment!K132</f>
        <v>0</v>
      </c>
      <c r="G28" s="210"/>
      <c r="H28" s="235"/>
      <c r="I28" s="235"/>
      <c r="J28" s="235"/>
      <c r="K28" s="235"/>
      <c r="L28" s="235"/>
      <c r="M28" s="235"/>
      <c r="N28" s="235"/>
      <c r="O28" s="235"/>
      <c r="P28" s="235"/>
      <c r="Q28" s="235"/>
      <c r="R28" s="236"/>
      <c r="S28" s="262"/>
      <c r="T28" s="263"/>
    </row>
    <row r="29" spans="2:31" ht="20.25" customHeight="1">
      <c r="B29" s="206" t="s">
        <v>473</v>
      </c>
      <c r="C29" s="207"/>
      <c r="D29" s="207"/>
      <c r="E29" s="208"/>
      <c r="F29" s="209">
        <f>Assessment!K133</f>
        <v>0</v>
      </c>
      <c r="G29" s="210"/>
      <c r="H29" s="235"/>
      <c r="I29" s="235"/>
      <c r="J29" s="235"/>
      <c r="K29" s="235"/>
      <c r="L29" s="235"/>
      <c r="M29" s="235"/>
      <c r="N29" s="235"/>
      <c r="O29" s="235"/>
      <c r="P29" s="235"/>
      <c r="Q29" s="235"/>
      <c r="R29" s="236"/>
      <c r="S29" s="264"/>
      <c r="T29" s="263"/>
    </row>
    <row r="30" spans="2:31" ht="20.25" customHeight="1" thickBot="1">
      <c r="B30" s="216" t="s">
        <v>474</v>
      </c>
      <c r="C30" s="217"/>
      <c r="D30" s="217"/>
      <c r="E30" s="218"/>
      <c r="F30" s="257">
        <f>Assessment!K134</f>
        <v>0</v>
      </c>
      <c r="G30" s="246"/>
      <c r="H30" s="258"/>
      <c r="I30" s="258"/>
      <c r="J30" s="258"/>
      <c r="K30" s="258"/>
      <c r="L30" s="258"/>
      <c r="M30" s="258"/>
      <c r="N30" s="258"/>
      <c r="O30" s="258"/>
      <c r="P30" s="258"/>
      <c r="Q30" s="258"/>
      <c r="R30" s="259"/>
      <c r="S30" s="262"/>
      <c r="T30" s="263"/>
    </row>
    <row r="31" spans="2:31" ht="5.45" customHeight="1" thickBot="1">
      <c r="B31" s="45"/>
      <c r="C31" s="45"/>
      <c r="D31" s="45"/>
      <c r="E31" s="45"/>
      <c r="F31" s="45"/>
      <c r="G31" s="44"/>
      <c r="H31" s="44"/>
      <c r="I31" s="28"/>
      <c r="J31" s="28"/>
      <c r="K31" s="28"/>
      <c r="L31" s="28"/>
      <c r="M31" s="28"/>
      <c r="N31" s="28"/>
      <c r="O31" s="28"/>
      <c r="P31" s="28"/>
    </row>
    <row r="32" spans="2:31" ht="19.5" customHeight="1">
      <c r="B32" s="238" t="s">
        <v>32</v>
      </c>
      <c r="C32" s="239"/>
      <c r="D32" s="239"/>
      <c r="E32" s="240"/>
      <c r="F32" s="244" t="s">
        <v>33</v>
      </c>
      <c r="G32" s="245"/>
      <c r="H32" s="46" t="s">
        <v>340</v>
      </c>
      <c r="I32" s="248" t="s">
        <v>26</v>
      </c>
      <c r="J32" s="249"/>
      <c r="K32" s="249"/>
      <c r="L32" s="249"/>
      <c r="M32" s="249"/>
      <c r="N32" s="249"/>
      <c r="O32" s="249"/>
      <c r="P32" s="249"/>
      <c r="Q32" s="249"/>
      <c r="R32" s="250"/>
    </row>
    <row r="33" spans="2:22" ht="45" customHeight="1" thickBot="1">
      <c r="B33" s="241"/>
      <c r="C33" s="242"/>
      <c r="D33" s="242"/>
      <c r="E33" s="243"/>
      <c r="F33" s="246">
        <f>Assessment!K136</f>
        <v>0</v>
      </c>
      <c r="G33" s="247"/>
      <c r="H33" s="47" t="str">
        <f>IF(V33=TRUE,IF(F33&lt;60,"C",IF(F33&gt;80,"B","C")),IF(F33&lt;60,"C",IF(F33&gt;80,"A","B")))</f>
        <v>C</v>
      </c>
      <c r="I33" s="251"/>
      <c r="J33" s="251"/>
      <c r="K33" s="251"/>
      <c r="L33" s="251"/>
      <c r="M33" s="251"/>
      <c r="N33" s="251"/>
      <c r="O33" s="251"/>
      <c r="P33" s="251"/>
      <c r="Q33" s="251"/>
      <c r="R33" s="252"/>
      <c r="V33" s="48" t="b">
        <f>OR(F22&lt;3,F25&lt;3,F26&lt;3,F27&lt;3,F28&lt;3,F29&lt;3,F30&lt;3)</f>
        <v>1</v>
      </c>
    </row>
    <row r="34" spans="2:22" ht="6" customHeight="1">
      <c r="C34" s="35"/>
      <c r="D34" s="35"/>
      <c r="G34" s="49"/>
      <c r="H34" s="49"/>
      <c r="I34" s="49"/>
      <c r="J34" s="49"/>
      <c r="N34" s="50"/>
      <c r="O34" s="37"/>
      <c r="P34" s="37"/>
    </row>
    <row r="35" spans="2:22">
      <c r="D35" s="32" t="s">
        <v>34</v>
      </c>
      <c r="F35" s="51"/>
      <c r="G35" s="52" t="s">
        <v>35</v>
      </c>
      <c r="H35" s="52" t="s">
        <v>0</v>
      </c>
      <c r="I35" s="253" t="s">
        <v>36</v>
      </c>
      <c r="J35" s="254"/>
      <c r="K35" s="254"/>
      <c r="L35" s="254"/>
      <c r="M35" s="254"/>
      <c r="N35" s="254"/>
      <c r="O35" s="254"/>
      <c r="P35" s="254"/>
      <c r="Q35" s="254"/>
      <c r="R35" s="254"/>
    </row>
    <row r="36" spans="2:22">
      <c r="B36" s="27"/>
      <c r="D36" s="35"/>
      <c r="F36" s="51"/>
      <c r="G36" s="52" t="s">
        <v>37</v>
      </c>
      <c r="H36" s="52" t="s">
        <v>16</v>
      </c>
      <c r="I36" s="253" t="s">
        <v>38</v>
      </c>
      <c r="J36" s="254"/>
      <c r="K36" s="254"/>
      <c r="L36" s="254"/>
      <c r="M36" s="254"/>
      <c r="N36" s="254"/>
      <c r="O36" s="254"/>
      <c r="P36" s="254"/>
      <c r="Q36" s="254"/>
      <c r="R36" s="254"/>
    </row>
    <row r="37" spans="2:22">
      <c r="B37" s="27"/>
      <c r="D37" s="35"/>
      <c r="F37" s="51"/>
      <c r="G37" s="52" t="s">
        <v>39</v>
      </c>
      <c r="H37" s="52" t="s">
        <v>17</v>
      </c>
      <c r="I37" s="253" t="s">
        <v>40</v>
      </c>
      <c r="J37" s="254"/>
      <c r="K37" s="254"/>
      <c r="L37" s="254"/>
      <c r="M37" s="254"/>
      <c r="N37" s="254"/>
      <c r="O37" s="254"/>
      <c r="P37" s="254"/>
      <c r="Q37" s="254"/>
      <c r="R37" s="254"/>
    </row>
    <row r="38" spans="2:22">
      <c r="B38" s="27"/>
      <c r="D38" s="53" t="s">
        <v>367</v>
      </c>
      <c r="G38" s="49"/>
      <c r="H38" s="49"/>
      <c r="I38" s="49"/>
      <c r="J38" s="49"/>
      <c r="N38" s="50"/>
      <c r="O38" s="37"/>
      <c r="P38" s="37"/>
    </row>
    <row r="39" spans="2:22">
      <c r="B39" s="27"/>
      <c r="D39" s="35"/>
      <c r="G39" s="49"/>
      <c r="H39" s="49"/>
      <c r="I39" s="49"/>
      <c r="J39" s="49"/>
      <c r="N39" s="50"/>
      <c r="O39" s="37"/>
      <c r="P39" s="37"/>
    </row>
    <row r="40" spans="2:22" ht="18.75">
      <c r="B40" s="38" t="s">
        <v>41</v>
      </c>
      <c r="C40" s="39"/>
      <c r="D40" s="39"/>
      <c r="E40" s="39"/>
      <c r="F40" s="39"/>
      <c r="G40" s="39"/>
      <c r="H40" s="39"/>
      <c r="I40" s="39"/>
      <c r="J40" s="39"/>
      <c r="K40" s="39"/>
      <c r="L40" s="39"/>
      <c r="M40" s="39"/>
      <c r="N40" s="39"/>
      <c r="O40" s="39"/>
      <c r="P40" s="39"/>
      <c r="Q40" s="39"/>
      <c r="R40" s="39"/>
    </row>
    <row r="41" spans="2:22" ht="18.75">
      <c r="B41" s="40"/>
      <c r="C41" s="41"/>
      <c r="D41" s="41"/>
      <c r="E41" s="41"/>
      <c r="F41" s="41"/>
      <c r="G41" s="41"/>
      <c r="H41" s="41"/>
      <c r="I41" s="41"/>
      <c r="J41" s="41"/>
      <c r="K41" s="41"/>
      <c r="L41" s="41"/>
      <c r="M41" s="41"/>
      <c r="N41" s="41"/>
      <c r="O41" s="41"/>
      <c r="P41" s="41"/>
      <c r="Q41" s="41"/>
      <c r="R41" s="41"/>
    </row>
    <row r="42" spans="2:22">
      <c r="B42" s="255" t="s">
        <v>574</v>
      </c>
      <c r="C42" s="255"/>
      <c r="D42" s="255"/>
      <c r="E42" s="255"/>
      <c r="F42" s="255"/>
      <c r="G42" s="255"/>
      <c r="H42" s="255"/>
      <c r="I42" s="255"/>
      <c r="J42" s="255"/>
      <c r="K42" s="255"/>
      <c r="L42" s="255"/>
      <c r="M42" s="255"/>
      <c r="N42" s="255"/>
      <c r="O42" s="255"/>
      <c r="P42" s="255"/>
      <c r="Q42" s="255"/>
      <c r="R42" s="255"/>
    </row>
    <row r="43" spans="2:22" ht="13.5" customHeight="1">
      <c r="B43" s="255"/>
      <c r="C43" s="255"/>
      <c r="D43" s="255"/>
      <c r="E43" s="255"/>
      <c r="F43" s="255"/>
      <c r="G43" s="255"/>
      <c r="H43" s="255"/>
      <c r="I43" s="255"/>
      <c r="J43" s="255"/>
      <c r="K43" s="255"/>
      <c r="L43" s="255"/>
      <c r="M43" s="255"/>
      <c r="N43" s="255"/>
      <c r="O43" s="255"/>
      <c r="P43" s="255"/>
      <c r="Q43" s="255"/>
      <c r="R43" s="255"/>
    </row>
    <row r="44" spans="2:22" ht="13.5" customHeight="1">
      <c r="B44" s="255"/>
      <c r="C44" s="255"/>
      <c r="D44" s="255"/>
      <c r="E44" s="255"/>
      <c r="F44" s="255"/>
      <c r="G44" s="255"/>
      <c r="H44" s="255"/>
      <c r="I44" s="255"/>
      <c r="J44" s="255"/>
      <c r="K44" s="255"/>
      <c r="L44" s="255"/>
      <c r="M44" s="255"/>
      <c r="N44" s="255"/>
      <c r="O44" s="255"/>
      <c r="P44" s="255"/>
      <c r="Q44" s="255"/>
      <c r="R44" s="255"/>
    </row>
    <row r="45" spans="2:22">
      <c r="B45" s="255"/>
      <c r="C45" s="255"/>
      <c r="D45" s="255"/>
      <c r="E45" s="255"/>
      <c r="F45" s="255"/>
      <c r="G45" s="255"/>
      <c r="H45" s="255"/>
      <c r="I45" s="255"/>
      <c r="J45" s="255"/>
      <c r="K45" s="255"/>
      <c r="L45" s="255"/>
      <c r="M45" s="255"/>
      <c r="N45" s="255"/>
      <c r="O45" s="255"/>
      <c r="P45" s="255"/>
      <c r="Q45" s="255"/>
      <c r="R45" s="255"/>
    </row>
    <row r="46" spans="2:22" ht="169.5" customHeight="1">
      <c r="B46" s="255"/>
      <c r="C46" s="255"/>
      <c r="D46" s="255"/>
      <c r="E46" s="255"/>
      <c r="F46" s="255"/>
      <c r="G46" s="255"/>
      <c r="H46" s="255"/>
      <c r="I46" s="255"/>
      <c r="J46" s="255"/>
      <c r="K46" s="255"/>
      <c r="L46" s="255"/>
      <c r="M46" s="255"/>
      <c r="N46" s="255"/>
      <c r="O46" s="255"/>
      <c r="P46" s="255"/>
      <c r="Q46" s="255"/>
      <c r="R46" s="255"/>
    </row>
    <row r="47" spans="2:22" ht="15.75">
      <c r="B47" s="237" t="s">
        <v>329</v>
      </c>
      <c r="C47" s="237"/>
      <c r="D47" s="237"/>
      <c r="E47" s="237"/>
      <c r="F47" s="237"/>
      <c r="G47" s="237"/>
      <c r="H47" s="237"/>
      <c r="I47" s="54"/>
      <c r="J47" s="51" t="s">
        <v>42</v>
      </c>
      <c r="K47" s="51"/>
      <c r="L47" s="231"/>
      <c r="M47" s="231"/>
      <c r="N47" s="231"/>
      <c r="O47" s="231"/>
      <c r="P47" s="231"/>
      <c r="Q47" s="231"/>
      <c r="R47" s="231"/>
    </row>
    <row r="48" spans="2:22">
      <c r="B48" s="27"/>
      <c r="D48" s="35"/>
      <c r="G48" s="49"/>
      <c r="H48" s="49"/>
      <c r="I48" s="49"/>
      <c r="J48" s="49"/>
      <c r="N48" s="50"/>
      <c r="O48" s="37"/>
      <c r="P48" s="37"/>
    </row>
    <row r="49" spans="2:16">
      <c r="B49" s="27"/>
      <c r="D49" s="35"/>
      <c r="G49" s="49"/>
      <c r="H49" s="49"/>
      <c r="I49" s="49"/>
      <c r="L49" s="49"/>
      <c r="N49" s="50"/>
      <c r="O49" s="37"/>
      <c r="P49" s="37"/>
    </row>
    <row r="50" spans="2:16">
      <c r="D50" s="35"/>
      <c r="G50" s="49"/>
      <c r="H50" s="49"/>
      <c r="I50" s="49"/>
      <c r="J50" s="49"/>
      <c r="N50" s="32"/>
      <c r="O50" s="32"/>
      <c r="P50" s="32"/>
    </row>
    <row r="51" spans="2:16">
      <c r="B51" s="27"/>
      <c r="C51" s="27"/>
      <c r="D51" s="35"/>
      <c r="G51" s="49"/>
      <c r="H51" s="49"/>
      <c r="I51" s="49"/>
      <c r="J51" s="49"/>
      <c r="N51" s="50"/>
      <c r="O51" s="37"/>
      <c r="P51" s="37"/>
    </row>
    <row r="52" spans="2:16" ht="14.25">
      <c r="B52" s="55"/>
      <c r="D52" s="35"/>
      <c r="G52" s="49"/>
      <c r="H52" s="49"/>
      <c r="I52" s="49"/>
      <c r="J52" s="49"/>
      <c r="N52" s="50"/>
      <c r="O52" s="37"/>
      <c r="P52" s="37"/>
    </row>
    <row r="53" spans="2:16">
      <c r="B53" s="27"/>
      <c r="D53" s="35"/>
      <c r="G53" s="49"/>
      <c r="H53" s="49"/>
      <c r="I53" s="49"/>
      <c r="J53" s="49"/>
      <c r="N53" s="50"/>
      <c r="O53" s="37"/>
      <c r="P53" s="37"/>
    </row>
    <row r="54" spans="2:16" ht="14.25">
      <c r="B54" s="55"/>
      <c r="D54" s="35"/>
      <c r="G54" s="49"/>
      <c r="H54" s="49"/>
      <c r="I54" s="49"/>
      <c r="J54" s="49"/>
      <c r="N54" s="50"/>
      <c r="O54" s="37"/>
      <c r="P54" s="37"/>
    </row>
    <row r="55" spans="2:16" ht="14.25">
      <c r="B55" s="55"/>
      <c r="D55" s="35"/>
      <c r="G55" s="49"/>
      <c r="H55" s="49"/>
      <c r="I55" s="49"/>
      <c r="J55" s="49"/>
      <c r="N55" s="50"/>
      <c r="O55" s="37"/>
      <c r="P55" s="37"/>
    </row>
    <row r="56" spans="2:16" ht="14.25">
      <c r="B56" s="55"/>
      <c r="D56" s="35"/>
      <c r="G56" s="49"/>
      <c r="H56" s="49"/>
      <c r="I56" s="49"/>
      <c r="J56" s="49"/>
      <c r="N56" s="50"/>
      <c r="O56" s="37"/>
      <c r="P56" s="37"/>
    </row>
    <row r="57" spans="2:16" ht="14.25">
      <c r="B57" s="55"/>
      <c r="D57" s="35"/>
      <c r="G57" s="49"/>
      <c r="H57" s="49"/>
      <c r="I57" s="49"/>
      <c r="J57" s="49"/>
      <c r="N57" s="50"/>
      <c r="O57" s="37"/>
      <c r="P57" s="37"/>
    </row>
    <row r="58" spans="2:16" ht="14.25">
      <c r="B58" s="55"/>
      <c r="D58" s="35"/>
      <c r="G58" s="49"/>
      <c r="H58" s="49"/>
      <c r="I58" s="49"/>
      <c r="J58" s="49"/>
      <c r="N58" s="50"/>
      <c r="O58" s="37"/>
      <c r="P58" s="37"/>
    </row>
    <row r="59" spans="2:16">
      <c r="B59" s="27"/>
      <c r="D59" s="35"/>
      <c r="G59" s="49"/>
      <c r="H59" s="49"/>
      <c r="I59" s="49"/>
      <c r="J59" s="49"/>
      <c r="N59" s="50"/>
      <c r="O59" s="37"/>
      <c r="P59" s="37"/>
    </row>
    <row r="60" spans="2:16">
      <c r="B60" s="27"/>
      <c r="D60" s="35"/>
      <c r="G60" s="49"/>
      <c r="H60" s="49"/>
      <c r="I60" s="49"/>
      <c r="J60" s="49"/>
      <c r="N60" s="50"/>
      <c r="O60" s="37"/>
      <c r="P60" s="37"/>
    </row>
    <row r="61" spans="2:16">
      <c r="B61" s="27"/>
      <c r="D61" s="35"/>
      <c r="G61" s="49"/>
      <c r="H61" s="49"/>
      <c r="I61" s="49"/>
      <c r="J61" s="49"/>
      <c r="N61" s="50"/>
      <c r="O61" s="37"/>
      <c r="P61" s="37"/>
    </row>
    <row r="62" spans="2:16">
      <c r="B62" s="27"/>
      <c r="D62" s="35"/>
      <c r="G62" s="49"/>
      <c r="H62" s="49"/>
      <c r="I62" s="49"/>
      <c r="J62" s="49"/>
      <c r="N62" s="50"/>
      <c r="O62" s="37"/>
      <c r="P62" s="37"/>
    </row>
    <row r="63" spans="2:16">
      <c r="B63" s="27"/>
      <c r="D63" s="35"/>
      <c r="G63" s="49"/>
      <c r="H63" s="49"/>
      <c r="I63" s="49"/>
      <c r="J63" s="49"/>
      <c r="N63" s="50"/>
      <c r="O63" s="37"/>
      <c r="P63" s="37"/>
    </row>
    <row r="64" spans="2:16">
      <c r="B64" s="27"/>
      <c r="D64" s="35"/>
      <c r="G64" s="49"/>
      <c r="H64" s="49"/>
      <c r="I64" s="49"/>
      <c r="J64" s="49"/>
      <c r="N64" s="50"/>
      <c r="O64" s="37"/>
      <c r="P64" s="37"/>
    </row>
    <row r="65" spans="2:16">
      <c r="N65" s="32"/>
      <c r="O65" s="32"/>
      <c r="P65" s="32"/>
    </row>
    <row r="66" spans="2:16">
      <c r="B66" s="27"/>
      <c r="C66" s="27"/>
      <c r="D66" s="35"/>
      <c r="G66" s="49"/>
      <c r="H66" s="49"/>
      <c r="I66" s="49"/>
      <c r="J66" s="49"/>
      <c r="N66" s="50"/>
      <c r="O66" s="37"/>
      <c r="P66" s="37"/>
    </row>
    <row r="67" spans="2:16" ht="14.25">
      <c r="B67" s="55"/>
      <c r="D67" s="35"/>
      <c r="G67" s="49"/>
      <c r="H67" s="49"/>
      <c r="I67" s="49"/>
      <c r="J67" s="49"/>
      <c r="N67" s="50"/>
      <c r="O67" s="37"/>
      <c r="P67" s="37"/>
    </row>
    <row r="68" spans="2:16" ht="14.25">
      <c r="B68" s="55"/>
      <c r="D68" s="35"/>
      <c r="G68" s="49"/>
      <c r="H68" s="49"/>
      <c r="I68" s="49"/>
      <c r="J68" s="49"/>
      <c r="N68" s="50"/>
      <c r="O68" s="37"/>
      <c r="P68" s="37"/>
    </row>
    <row r="69" spans="2:16">
      <c r="B69" s="27"/>
      <c r="D69" s="35"/>
      <c r="G69" s="49"/>
      <c r="H69" s="49"/>
      <c r="I69" s="49"/>
      <c r="J69" s="49"/>
      <c r="N69" s="50"/>
      <c r="O69" s="37"/>
      <c r="P69" s="37"/>
    </row>
    <row r="70" spans="2:16" ht="14.25">
      <c r="B70" s="55"/>
      <c r="D70" s="35"/>
      <c r="G70" s="49"/>
      <c r="H70" s="49"/>
      <c r="I70" s="49"/>
      <c r="J70" s="49"/>
      <c r="N70" s="50"/>
      <c r="O70" s="37"/>
      <c r="P70" s="37"/>
    </row>
    <row r="71" spans="2:16">
      <c r="B71" s="27"/>
      <c r="D71" s="35"/>
      <c r="G71" s="49"/>
      <c r="H71" s="49"/>
      <c r="I71" s="49"/>
      <c r="J71" s="49"/>
      <c r="N71" s="50"/>
      <c r="O71" s="37"/>
      <c r="P71" s="37"/>
    </row>
    <row r="72" spans="2:16">
      <c r="B72" s="27"/>
      <c r="D72" s="35"/>
      <c r="G72" s="49"/>
      <c r="H72" s="49"/>
      <c r="I72" s="49"/>
      <c r="J72" s="49"/>
      <c r="N72" s="50"/>
      <c r="O72" s="37"/>
      <c r="P72" s="37"/>
    </row>
    <row r="73" spans="2:16">
      <c r="B73" s="27"/>
      <c r="D73" s="35"/>
      <c r="G73" s="49"/>
      <c r="H73" s="49"/>
      <c r="I73" s="49"/>
      <c r="J73" s="49"/>
      <c r="N73" s="50"/>
      <c r="O73" s="37"/>
      <c r="P73" s="37"/>
    </row>
    <row r="74" spans="2:16">
      <c r="B74" s="27"/>
      <c r="D74" s="35"/>
      <c r="G74" s="49"/>
      <c r="H74" s="49"/>
      <c r="I74" s="49"/>
      <c r="J74" s="49"/>
      <c r="N74" s="50"/>
      <c r="O74" s="37"/>
      <c r="P74" s="37"/>
    </row>
    <row r="75" spans="2:16">
      <c r="N75" s="32"/>
      <c r="O75" s="32"/>
      <c r="P75" s="32"/>
    </row>
    <row r="76" spans="2:16">
      <c r="N76" s="32"/>
      <c r="O76" s="32"/>
      <c r="P76" s="32"/>
    </row>
    <row r="77" spans="2:16">
      <c r="N77" s="32"/>
      <c r="O77" s="32"/>
      <c r="P77" s="32"/>
    </row>
    <row r="78" spans="2:16">
      <c r="B78" s="27"/>
      <c r="C78" s="27"/>
      <c r="D78" s="35"/>
      <c r="G78" s="49"/>
      <c r="H78" s="49"/>
      <c r="I78" s="49"/>
      <c r="J78" s="49"/>
      <c r="N78" s="50"/>
      <c r="O78" s="37"/>
      <c r="P78" s="37"/>
    </row>
    <row r="79" spans="2:16" ht="14.25">
      <c r="B79" s="55"/>
      <c r="D79" s="35"/>
      <c r="G79" s="49"/>
      <c r="H79" s="49"/>
      <c r="I79" s="49"/>
      <c r="J79" s="49"/>
      <c r="N79" s="50"/>
      <c r="O79" s="37"/>
      <c r="P79" s="37"/>
    </row>
    <row r="80" spans="2:16">
      <c r="B80" s="27"/>
      <c r="D80" s="35"/>
      <c r="G80" s="49"/>
      <c r="H80" s="49"/>
      <c r="I80" s="49"/>
      <c r="J80" s="49"/>
      <c r="N80" s="50"/>
      <c r="O80" s="37"/>
      <c r="P80" s="37"/>
    </row>
    <row r="81" spans="2:16" ht="14.25">
      <c r="B81" s="55"/>
      <c r="D81" s="35"/>
      <c r="G81" s="49"/>
      <c r="H81" s="49"/>
      <c r="I81" s="49"/>
      <c r="J81" s="49"/>
      <c r="N81" s="50"/>
      <c r="O81" s="37"/>
      <c r="P81" s="37"/>
    </row>
    <row r="82" spans="2:16" ht="14.25">
      <c r="B82" s="55"/>
      <c r="D82" s="35"/>
      <c r="G82" s="49"/>
      <c r="H82" s="49"/>
      <c r="I82" s="49"/>
      <c r="J82" s="49"/>
      <c r="N82" s="50"/>
      <c r="O82" s="37"/>
      <c r="P82" s="37"/>
    </row>
    <row r="83" spans="2:16">
      <c r="B83" s="27"/>
      <c r="D83" s="35"/>
      <c r="G83" s="49"/>
      <c r="H83" s="49"/>
      <c r="I83" s="49"/>
      <c r="J83" s="49"/>
      <c r="N83" s="50"/>
      <c r="O83" s="37"/>
      <c r="P83" s="37"/>
    </row>
    <row r="84" spans="2:16">
      <c r="B84" s="27"/>
      <c r="D84" s="35"/>
      <c r="G84" s="49"/>
      <c r="H84" s="49"/>
      <c r="I84" s="49"/>
      <c r="J84" s="49"/>
      <c r="N84" s="50"/>
      <c r="O84" s="37"/>
      <c r="P84" s="37"/>
    </row>
    <row r="85" spans="2:16">
      <c r="B85" s="27"/>
      <c r="D85" s="35"/>
      <c r="G85" s="49"/>
      <c r="H85" s="49"/>
      <c r="I85" s="49"/>
      <c r="J85" s="49"/>
      <c r="N85" s="50"/>
      <c r="O85" s="37"/>
      <c r="P85" s="37"/>
    </row>
    <row r="86" spans="2:16">
      <c r="B86" s="27"/>
      <c r="D86" s="35"/>
      <c r="G86" s="49"/>
      <c r="H86" s="49"/>
      <c r="I86" s="49"/>
      <c r="J86" s="49"/>
      <c r="N86" s="50"/>
      <c r="O86" s="37"/>
      <c r="P86" s="37"/>
    </row>
    <row r="87" spans="2:16">
      <c r="B87" s="27"/>
      <c r="D87" s="35"/>
      <c r="G87" s="49"/>
      <c r="H87" s="49"/>
      <c r="I87" s="49"/>
      <c r="J87" s="49"/>
      <c r="N87" s="32"/>
      <c r="O87" s="32"/>
      <c r="P87" s="32"/>
    </row>
    <row r="88" spans="2:16" ht="15.75">
      <c r="B88" s="42"/>
      <c r="D88" s="35"/>
      <c r="G88" s="49"/>
      <c r="H88" s="49"/>
      <c r="I88" s="49"/>
      <c r="J88" s="49"/>
      <c r="N88" s="32"/>
      <c r="O88" s="32"/>
      <c r="P88" s="32"/>
    </row>
    <row r="89" spans="2:16">
      <c r="B89" s="27"/>
      <c r="D89" s="35"/>
      <c r="G89" s="49"/>
      <c r="H89" s="49"/>
      <c r="I89" s="49"/>
      <c r="J89" s="49"/>
      <c r="N89" s="50"/>
      <c r="O89" s="37"/>
      <c r="P89" s="37"/>
    </row>
    <row r="90" spans="2:16" ht="15.75">
      <c r="B90" s="42"/>
      <c r="C90" s="56"/>
      <c r="D90" s="42"/>
      <c r="I90" s="57"/>
      <c r="J90" s="57"/>
      <c r="N90" s="32"/>
      <c r="O90" s="32"/>
      <c r="P90" s="32"/>
    </row>
    <row r="91" spans="2:16">
      <c r="B91" s="27"/>
      <c r="C91" s="27"/>
      <c r="D91" s="35"/>
      <c r="G91" s="49"/>
      <c r="H91" s="49"/>
      <c r="I91" s="49"/>
      <c r="J91" s="49"/>
      <c r="N91" s="50"/>
      <c r="O91" s="37"/>
      <c r="P91" s="37"/>
    </row>
    <row r="92" spans="2:16" ht="14.25">
      <c r="B92" s="55"/>
      <c r="D92" s="35"/>
      <c r="G92" s="49"/>
      <c r="H92" s="49"/>
      <c r="I92" s="49"/>
      <c r="J92" s="49"/>
      <c r="N92" s="50"/>
      <c r="O92" s="37"/>
      <c r="P92" s="37"/>
    </row>
    <row r="93" spans="2:16">
      <c r="B93" s="27"/>
      <c r="D93" s="35"/>
      <c r="G93" s="49"/>
      <c r="H93" s="49"/>
      <c r="I93" s="49"/>
      <c r="J93" s="49"/>
      <c r="N93" s="50"/>
      <c r="O93" s="37"/>
      <c r="P93" s="37"/>
    </row>
    <row r="94" spans="2:16" ht="14.25">
      <c r="B94" s="55"/>
      <c r="D94" s="35"/>
      <c r="G94" s="49"/>
      <c r="H94" s="49"/>
      <c r="I94" s="49"/>
      <c r="J94" s="49"/>
      <c r="N94" s="50"/>
      <c r="O94" s="37"/>
      <c r="P94" s="37"/>
    </row>
    <row r="95" spans="2:16" ht="14.25">
      <c r="B95" s="55"/>
      <c r="D95" s="35"/>
      <c r="G95" s="49"/>
      <c r="H95" s="49"/>
      <c r="I95" s="49"/>
      <c r="J95" s="49"/>
      <c r="N95" s="50"/>
      <c r="O95" s="37"/>
      <c r="P95" s="37"/>
    </row>
    <row r="96" spans="2:16">
      <c r="B96" s="27"/>
      <c r="D96" s="35"/>
      <c r="G96" s="49"/>
      <c r="H96" s="49"/>
      <c r="I96" s="49"/>
      <c r="J96" s="49"/>
      <c r="N96" s="50"/>
      <c r="O96" s="37"/>
      <c r="P96" s="37"/>
    </row>
    <row r="97" spans="2:16">
      <c r="B97" s="27"/>
      <c r="D97" s="35"/>
      <c r="G97" s="49"/>
      <c r="H97" s="49"/>
      <c r="I97" s="49"/>
      <c r="J97" s="49"/>
      <c r="N97" s="50"/>
      <c r="O97" s="37"/>
      <c r="P97" s="37"/>
    </row>
    <row r="98" spans="2:16" ht="15.75">
      <c r="B98" s="42"/>
      <c r="D98" s="42"/>
      <c r="I98" s="57"/>
      <c r="J98" s="57"/>
      <c r="N98" s="50"/>
      <c r="O98" s="37"/>
      <c r="P98" s="37"/>
    </row>
    <row r="99" spans="2:16" ht="15.75">
      <c r="B99" s="55"/>
      <c r="D99" s="42"/>
      <c r="I99" s="57"/>
      <c r="J99" s="57"/>
      <c r="N99" s="50"/>
      <c r="O99" s="37"/>
      <c r="P99" s="37"/>
    </row>
    <row r="100" spans="2:16" ht="15.75">
      <c r="B100" s="55"/>
      <c r="D100" s="42"/>
      <c r="I100" s="57"/>
      <c r="J100" s="57"/>
      <c r="N100" s="50"/>
      <c r="O100" s="37"/>
      <c r="P100" s="37"/>
    </row>
    <row r="101" spans="2:16" ht="14.45" customHeight="1"/>
    <row r="102" spans="2:16" ht="16.5" customHeight="1">
      <c r="N102" s="32"/>
      <c r="O102" s="32"/>
      <c r="P102" s="32"/>
    </row>
    <row r="103" spans="2:16">
      <c r="N103" s="32"/>
      <c r="O103" s="32"/>
      <c r="P103" s="32"/>
    </row>
    <row r="104" spans="2:16">
      <c r="N104" s="32"/>
      <c r="O104" s="32"/>
      <c r="P104" s="32"/>
    </row>
    <row r="105" spans="2:16">
      <c r="N105" s="32"/>
      <c r="O105" s="32"/>
      <c r="P105" s="32"/>
    </row>
    <row r="106" spans="2:16">
      <c r="N106" s="32"/>
      <c r="O106" s="32"/>
      <c r="P106" s="32"/>
    </row>
    <row r="107" spans="2:16">
      <c r="N107" s="32"/>
      <c r="O107" s="32"/>
      <c r="P107" s="32"/>
    </row>
    <row r="108" spans="2:16">
      <c r="N108" s="32"/>
      <c r="O108" s="32"/>
      <c r="P108" s="32"/>
    </row>
    <row r="109" spans="2:16">
      <c r="N109" s="32"/>
      <c r="O109" s="32"/>
      <c r="P109" s="32"/>
    </row>
  </sheetData>
  <sheetProtection selectLockedCells="1"/>
  <protectedRanges>
    <protectedRange sqref="D7:O7" name="区域1"/>
  </protectedRanges>
  <mergeCells count="78">
    <mergeCell ref="F5:J5"/>
    <mergeCell ref="K5:L5"/>
    <mergeCell ref="B24:E24"/>
    <mergeCell ref="F24:G24"/>
    <mergeCell ref="H24:R24"/>
    <mergeCell ref="F28:G28"/>
    <mergeCell ref="H28:R28"/>
    <mergeCell ref="B25:E25"/>
    <mergeCell ref="F26:G26"/>
    <mergeCell ref="J16:R16"/>
    <mergeCell ref="S30:T30"/>
    <mergeCell ref="S22:T22"/>
    <mergeCell ref="S25:T25"/>
    <mergeCell ref="S26:T26"/>
    <mergeCell ref="S27:T27"/>
    <mergeCell ref="S28:T28"/>
    <mergeCell ref="S29:T29"/>
    <mergeCell ref="J17:R17"/>
    <mergeCell ref="B42:R46"/>
    <mergeCell ref="H14:I14"/>
    <mergeCell ref="H15:I15"/>
    <mergeCell ref="H16:I16"/>
    <mergeCell ref="H17:I17"/>
    <mergeCell ref="J14:R14"/>
    <mergeCell ref="F30:G30"/>
    <mergeCell ref="H29:R29"/>
    <mergeCell ref="H30:R30"/>
    <mergeCell ref="B27:E27"/>
    <mergeCell ref="F27:G27"/>
    <mergeCell ref="B28:E28"/>
    <mergeCell ref="I36:R36"/>
    <mergeCell ref="B16:E16"/>
    <mergeCell ref="J15:R15"/>
    <mergeCell ref="I37:R37"/>
    <mergeCell ref="L47:R47"/>
    <mergeCell ref="H21:R21"/>
    <mergeCell ref="H22:R22"/>
    <mergeCell ref="H25:R25"/>
    <mergeCell ref="H26:R26"/>
    <mergeCell ref="H27:R27"/>
    <mergeCell ref="B47:H47"/>
    <mergeCell ref="B32:E33"/>
    <mergeCell ref="F32:G32"/>
    <mergeCell ref="F33:G33"/>
    <mergeCell ref="I32:R32"/>
    <mergeCell ref="I33:R33"/>
    <mergeCell ref="I35:R35"/>
    <mergeCell ref="F25:G25"/>
    <mergeCell ref="B26:E26"/>
    <mergeCell ref="B29:E29"/>
    <mergeCell ref="F29:G29"/>
    <mergeCell ref="B30:E30"/>
    <mergeCell ref="B2:D2"/>
    <mergeCell ref="E2:L2"/>
    <mergeCell ref="H9:R9"/>
    <mergeCell ref="N2:O2"/>
    <mergeCell ref="D3:E3"/>
    <mergeCell ref="B5:E5"/>
    <mergeCell ref="I3:K3"/>
    <mergeCell ref="N5:R5"/>
    <mergeCell ref="D7:R7"/>
    <mergeCell ref="B23:E23"/>
    <mergeCell ref="F23:G23"/>
    <mergeCell ref="H23:R23"/>
    <mergeCell ref="B7:C7"/>
    <mergeCell ref="B9:C9"/>
    <mergeCell ref="D9:E9"/>
    <mergeCell ref="F17:G17"/>
    <mergeCell ref="B14:E14"/>
    <mergeCell ref="F14:G14"/>
    <mergeCell ref="B15:E15"/>
    <mergeCell ref="F15:G15"/>
    <mergeCell ref="B21:E21"/>
    <mergeCell ref="F21:G21"/>
    <mergeCell ref="B22:E22"/>
    <mergeCell ref="F22:G22"/>
    <mergeCell ref="F16:G16"/>
    <mergeCell ref="B17:E17"/>
  </mergeCells>
  <phoneticPr fontId="26" type="noConversion"/>
  <conditionalFormatting sqref="D3:E3 I3:J3 F5 N5:R5 D7:R7 D9:E9 H9">
    <cfRule type="cellIs" dxfId="25" priority="7" operator="notEqual">
      <formula>""</formula>
    </cfRule>
  </conditionalFormatting>
  <conditionalFormatting sqref="F22:G22 F23:F24 F25:G30">
    <cfRule type="cellIs" dxfId="24" priority="12" stopIfTrue="1" operator="greaterThanOrEqual">
      <formula>4</formula>
    </cfRule>
    <cfRule type="cellIs" dxfId="23" priority="13" stopIfTrue="1" operator="between">
      <formula>3</formula>
      <formula>4</formula>
    </cfRule>
    <cfRule type="cellIs" dxfId="22" priority="14" stopIfTrue="1" operator="lessThan">
      <formula>3</formula>
    </cfRule>
  </conditionalFormatting>
  <conditionalFormatting sqref="F33:G33">
    <cfRule type="cellIs" dxfId="21" priority="9" stopIfTrue="1" operator="greaterThanOrEqual">
      <formula>80</formula>
    </cfRule>
    <cfRule type="cellIs" dxfId="20" priority="10" stopIfTrue="1" operator="between">
      <formula>60</formula>
      <formula>80</formula>
    </cfRule>
    <cfRule type="cellIs" dxfId="19" priority="11" stopIfTrue="1" operator="lessThan">
      <formula>60</formula>
    </cfRule>
  </conditionalFormatting>
  <conditionalFormatting sqref="S22:T30">
    <cfRule type="cellIs" dxfId="18" priority="1" stopIfTrue="1" operator="greaterThanOrEqual">
      <formula>4</formula>
    </cfRule>
    <cfRule type="cellIs" dxfId="17" priority="2" stopIfTrue="1" operator="between">
      <formula>3</formula>
      <formula>4</formula>
    </cfRule>
    <cfRule type="cellIs" dxfId="16" priority="3" stopIfTrue="1" operator="lessThan">
      <formula>3</formula>
    </cfRule>
  </conditionalFormatting>
  <dataValidations count="2">
    <dataValidation type="list" showInputMessage="1" showErrorMessage="1" sqref="JD33 WVP983073 WLT983073 WBX983073 VSB983073 VIF983073 UYJ983073 UON983073 UER983073 TUV983073 TKZ983073 TBD983073 SRH983073 SHL983073 RXP983073 RNT983073 RDX983073 QUB983073 QKF983073 QAJ983073 PQN983073 PGR983073 OWV983073 OMZ983073 ODD983073 NTH983073 NJL983073 MZP983073 MPT983073 MFX983073 LWB983073 LMF983073 LCJ983073 KSN983073 KIR983073 JYV983073 JOZ983073 JFD983073 IVH983073 ILL983073 IBP983073 HRT983073 HHX983073 GYB983073 GOF983073 GEJ983073 FUN983073 FKR983073 FAV983073 EQZ983073 EHD983073 DXH983073 DNL983073 DDP983073 CTT983073 CJX983073 CAB983073 BQF983073 BGJ983073 AWN983073 AMR983073 ACV983073 SZ983073 JD983073 H983073 WVP917537 WLT917537 WBX917537 VSB917537 VIF917537 UYJ917537 UON917537 UER917537 TUV917537 TKZ917537 TBD917537 SRH917537 SHL917537 RXP917537 RNT917537 RDX917537 QUB917537 QKF917537 QAJ917537 PQN917537 PGR917537 OWV917537 OMZ917537 ODD917537 NTH917537 NJL917537 MZP917537 MPT917537 MFX917537 LWB917537 LMF917537 LCJ917537 KSN917537 KIR917537 JYV917537 JOZ917537 JFD917537 IVH917537 ILL917537 IBP917537 HRT917537 HHX917537 GYB917537 GOF917537 GEJ917537 FUN917537 FKR917537 FAV917537 EQZ917537 EHD917537 DXH917537 DNL917537 DDP917537 CTT917537 CJX917537 CAB917537 BQF917537 BGJ917537 AWN917537 AMR917537 ACV917537 SZ917537 JD917537 H917537 WVP852001 WLT852001 WBX852001 VSB852001 VIF852001 UYJ852001 UON852001 UER852001 TUV852001 TKZ852001 TBD852001 SRH852001 SHL852001 RXP852001 RNT852001 RDX852001 QUB852001 QKF852001 QAJ852001 PQN852001 PGR852001 OWV852001 OMZ852001 ODD852001 NTH852001 NJL852001 MZP852001 MPT852001 MFX852001 LWB852001 LMF852001 LCJ852001 KSN852001 KIR852001 JYV852001 JOZ852001 JFD852001 IVH852001 ILL852001 IBP852001 HRT852001 HHX852001 GYB852001 GOF852001 GEJ852001 FUN852001 FKR852001 FAV852001 EQZ852001 EHD852001 DXH852001 DNL852001 DDP852001 CTT852001 CJX852001 CAB852001 BQF852001 BGJ852001 AWN852001 AMR852001 ACV852001 SZ852001 JD852001 H852001 WVP786465 WLT786465 WBX786465 VSB786465 VIF786465 UYJ786465 UON786465 UER786465 TUV786465 TKZ786465 TBD786465 SRH786465 SHL786465 RXP786465 RNT786465 RDX786465 QUB786465 QKF786465 QAJ786465 PQN786465 PGR786465 OWV786465 OMZ786465 ODD786465 NTH786465 NJL786465 MZP786465 MPT786465 MFX786465 LWB786465 LMF786465 LCJ786465 KSN786465 KIR786465 JYV786465 JOZ786465 JFD786465 IVH786465 ILL786465 IBP786465 HRT786465 HHX786465 GYB786465 GOF786465 GEJ786465 FUN786465 FKR786465 FAV786465 EQZ786465 EHD786465 DXH786465 DNL786465 DDP786465 CTT786465 CJX786465 CAB786465 BQF786465 BGJ786465 AWN786465 AMR786465 ACV786465 SZ786465 JD786465 H786465 WVP720929 WLT720929 WBX720929 VSB720929 VIF720929 UYJ720929 UON720929 UER720929 TUV720929 TKZ720929 TBD720929 SRH720929 SHL720929 RXP720929 RNT720929 RDX720929 QUB720929 QKF720929 QAJ720929 PQN720929 PGR720929 OWV720929 OMZ720929 ODD720929 NTH720929 NJL720929 MZP720929 MPT720929 MFX720929 LWB720929 LMF720929 LCJ720929 KSN720929 KIR720929 JYV720929 JOZ720929 JFD720929 IVH720929 ILL720929 IBP720929 HRT720929 HHX720929 GYB720929 GOF720929 GEJ720929 FUN720929 FKR720929 FAV720929 EQZ720929 EHD720929 DXH720929 DNL720929 DDP720929 CTT720929 CJX720929 CAB720929 BQF720929 BGJ720929 AWN720929 AMR720929 ACV720929 SZ720929 JD720929 H720929 WVP655393 WLT655393 WBX655393 VSB655393 VIF655393 UYJ655393 UON655393 UER655393 TUV655393 TKZ655393 TBD655393 SRH655393 SHL655393 RXP655393 RNT655393 RDX655393 QUB655393 QKF655393 QAJ655393 PQN655393 PGR655393 OWV655393 OMZ655393 ODD655393 NTH655393 NJL655393 MZP655393 MPT655393 MFX655393 LWB655393 LMF655393 LCJ655393 KSN655393 KIR655393 JYV655393 JOZ655393 JFD655393 IVH655393 ILL655393 IBP655393 HRT655393 HHX655393 GYB655393 GOF655393 GEJ655393 FUN655393 FKR655393 FAV655393 EQZ655393 EHD655393 DXH655393 DNL655393 DDP655393 CTT655393 CJX655393 CAB655393 BQF655393 BGJ655393 AWN655393 AMR655393 ACV655393 SZ655393 JD655393 H655393 WVP589857 WLT589857 WBX589857 VSB589857 VIF589857 UYJ589857 UON589857 UER589857 TUV589857 TKZ589857 TBD589857 SRH589857 SHL589857 RXP589857 RNT589857 RDX589857 QUB589857 QKF589857 QAJ589857 PQN589857 PGR589857 OWV589857 OMZ589857 ODD589857 NTH589857 NJL589857 MZP589857 MPT589857 MFX589857 LWB589857 LMF589857 LCJ589857 KSN589857 KIR589857 JYV589857 JOZ589857 JFD589857 IVH589857 ILL589857 IBP589857 HRT589857 HHX589857 GYB589857 GOF589857 GEJ589857 FUN589857 FKR589857 FAV589857 EQZ589857 EHD589857 DXH589857 DNL589857 DDP589857 CTT589857 CJX589857 CAB589857 BQF589857 BGJ589857 AWN589857 AMR589857 ACV589857 SZ589857 JD589857 H589857 WVP524321 WLT524321 WBX524321 VSB524321 VIF524321 UYJ524321 UON524321 UER524321 TUV524321 TKZ524321 TBD524321 SRH524321 SHL524321 RXP524321 RNT524321 RDX524321 QUB524321 QKF524321 QAJ524321 PQN524321 PGR524321 OWV524321 OMZ524321 ODD524321 NTH524321 NJL524321 MZP524321 MPT524321 MFX524321 LWB524321 LMF524321 LCJ524321 KSN524321 KIR524321 JYV524321 JOZ524321 JFD524321 IVH524321 ILL524321 IBP524321 HRT524321 HHX524321 GYB524321 GOF524321 GEJ524321 FUN524321 FKR524321 FAV524321 EQZ524321 EHD524321 DXH524321 DNL524321 DDP524321 CTT524321 CJX524321 CAB524321 BQF524321 BGJ524321 AWN524321 AMR524321 ACV524321 SZ524321 JD524321 H524321 WVP458785 WLT458785 WBX458785 VSB458785 VIF458785 UYJ458785 UON458785 UER458785 TUV458785 TKZ458785 TBD458785 SRH458785 SHL458785 RXP458785 RNT458785 RDX458785 QUB458785 QKF458785 QAJ458785 PQN458785 PGR458785 OWV458785 OMZ458785 ODD458785 NTH458785 NJL458785 MZP458785 MPT458785 MFX458785 LWB458785 LMF458785 LCJ458785 KSN458785 KIR458785 JYV458785 JOZ458785 JFD458785 IVH458785 ILL458785 IBP458785 HRT458785 HHX458785 GYB458785 GOF458785 GEJ458785 FUN458785 FKR458785 FAV458785 EQZ458785 EHD458785 DXH458785 DNL458785 DDP458785 CTT458785 CJX458785 CAB458785 BQF458785 BGJ458785 AWN458785 AMR458785 ACV458785 SZ458785 JD458785 H458785 WVP393249 WLT393249 WBX393249 VSB393249 VIF393249 UYJ393249 UON393249 UER393249 TUV393249 TKZ393249 TBD393249 SRH393249 SHL393249 RXP393249 RNT393249 RDX393249 QUB393249 QKF393249 QAJ393249 PQN393249 PGR393249 OWV393249 OMZ393249 ODD393249 NTH393249 NJL393249 MZP393249 MPT393249 MFX393249 LWB393249 LMF393249 LCJ393249 KSN393249 KIR393249 JYV393249 JOZ393249 JFD393249 IVH393249 ILL393249 IBP393249 HRT393249 HHX393249 GYB393249 GOF393249 GEJ393249 FUN393249 FKR393249 FAV393249 EQZ393249 EHD393249 DXH393249 DNL393249 DDP393249 CTT393249 CJX393249 CAB393249 BQF393249 BGJ393249 AWN393249 AMR393249 ACV393249 SZ393249 JD393249 H393249 WVP327713 WLT327713 WBX327713 VSB327713 VIF327713 UYJ327713 UON327713 UER327713 TUV327713 TKZ327713 TBD327713 SRH327713 SHL327713 RXP327713 RNT327713 RDX327713 QUB327713 QKF327713 QAJ327713 PQN327713 PGR327713 OWV327713 OMZ327713 ODD327713 NTH327713 NJL327713 MZP327713 MPT327713 MFX327713 LWB327713 LMF327713 LCJ327713 KSN327713 KIR327713 JYV327713 JOZ327713 JFD327713 IVH327713 ILL327713 IBP327713 HRT327713 HHX327713 GYB327713 GOF327713 GEJ327713 FUN327713 FKR327713 FAV327713 EQZ327713 EHD327713 DXH327713 DNL327713 DDP327713 CTT327713 CJX327713 CAB327713 BQF327713 BGJ327713 AWN327713 AMR327713 ACV327713 SZ327713 JD327713 H327713 WVP262177 WLT262177 WBX262177 VSB262177 VIF262177 UYJ262177 UON262177 UER262177 TUV262177 TKZ262177 TBD262177 SRH262177 SHL262177 RXP262177 RNT262177 RDX262177 QUB262177 QKF262177 QAJ262177 PQN262177 PGR262177 OWV262177 OMZ262177 ODD262177 NTH262177 NJL262177 MZP262177 MPT262177 MFX262177 LWB262177 LMF262177 LCJ262177 KSN262177 KIR262177 JYV262177 JOZ262177 JFD262177 IVH262177 ILL262177 IBP262177 HRT262177 HHX262177 GYB262177 GOF262177 GEJ262177 FUN262177 FKR262177 FAV262177 EQZ262177 EHD262177 DXH262177 DNL262177 DDP262177 CTT262177 CJX262177 CAB262177 BQF262177 BGJ262177 AWN262177 AMR262177 ACV262177 SZ262177 JD262177 H262177 WVP196641 WLT196641 WBX196641 VSB196641 VIF196641 UYJ196641 UON196641 UER196641 TUV196641 TKZ196641 TBD196641 SRH196641 SHL196641 RXP196641 RNT196641 RDX196641 QUB196641 QKF196641 QAJ196641 PQN196641 PGR196641 OWV196641 OMZ196641 ODD196641 NTH196641 NJL196641 MZP196641 MPT196641 MFX196641 LWB196641 LMF196641 LCJ196641 KSN196641 KIR196641 JYV196641 JOZ196641 JFD196641 IVH196641 ILL196641 IBP196641 HRT196641 HHX196641 GYB196641 GOF196641 GEJ196641 FUN196641 FKR196641 FAV196641 EQZ196641 EHD196641 DXH196641 DNL196641 DDP196641 CTT196641 CJX196641 CAB196641 BQF196641 BGJ196641 AWN196641 AMR196641 ACV196641 SZ196641 JD196641 H196641 WVP131105 WLT131105 WBX131105 VSB131105 VIF131105 UYJ131105 UON131105 UER131105 TUV131105 TKZ131105 TBD131105 SRH131105 SHL131105 RXP131105 RNT131105 RDX131105 QUB131105 QKF131105 QAJ131105 PQN131105 PGR131105 OWV131105 OMZ131105 ODD131105 NTH131105 NJL131105 MZP131105 MPT131105 MFX131105 LWB131105 LMF131105 LCJ131105 KSN131105 KIR131105 JYV131105 JOZ131105 JFD131105 IVH131105 ILL131105 IBP131105 HRT131105 HHX131105 GYB131105 GOF131105 GEJ131105 FUN131105 FKR131105 FAV131105 EQZ131105 EHD131105 DXH131105 DNL131105 DDP131105 CTT131105 CJX131105 CAB131105 BQF131105 BGJ131105 AWN131105 AMR131105 ACV131105 SZ131105 JD131105 H131105 WVP65569 WLT65569 WBX65569 VSB65569 VIF65569 UYJ65569 UON65569 UER65569 TUV65569 TKZ65569 TBD65569 SRH65569 SHL65569 RXP65569 RNT65569 RDX65569 QUB65569 QKF65569 QAJ65569 PQN65569 PGR65569 OWV65569 OMZ65569 ODD65569 NTH65569 NJL65569 MZP65569 MPT65569 MFX65569 LWB65569 LMF65569 LCJ65569 KSN65569 KIR65569 JYV65569 JOZ65569 JFD65569 IVH65569 ILL65569 IBP65569 HRT65569 HHX65569 GYB65569 GOF65569 GEJ65569 FUN65569 FKR65569 FAV65569 EQZ65569 EHD65569 DXH65569 DNL65569 DDP65569 CTT65569 CJX65569 CAB65569 BQF65569 BGJ65569 AWN65569 AMR65569 ACV65569 SZ65569 JD65569 H65569 WVP33 WLT33 WBX33 VSB33 VIF33 UYJ33 UON33 UER33 TUV33 TKZ33 TBD33 SRH33 SHL33 RXP33 RNT33 RDX33 QUB33 QKF33 QAJ33 PQN33 PGR33 OWV33 OMZ33 ODD33 NTH33 NJL33 MZP33 MPT33 MFX33 LWB33 LMF33 LCJ33 KSN33 KIR33 JYV33 JOZ33 JFD33 IVH33 ILL33 IBP33 HRT33 HHX33 GYB33 GOF33 GEJ33 FUN33 FKR33 FAV33 EQZ33 EHD33 DXH33 DNL33 DDP33 CTT33 CJX33 CAB33 BQF33 BGJ33 AWN33 AMR33 ACV33 SZ33" xr:uid="{00000000-0002-0000-0100-000000000000}">
      <formula1>"-,A,B,C"</formula1>
    </dataValidation>
    <dataValidation showInputMessage="1" showErrorMessage="1" sqref="H33" xr:uid="{00000000-0002-0000-0100-000001000000}"/>
  </dataValidations>
  <printOptions horizontalCentered="1"/>
  <pageMargins left="0.39370078740157483" right="0.39370078740157483" top="0.98425196850393704" bottom="0.98425196850393704" header="0.51181102362204722" footer="0.51181102362204722"/>
  <pageSetup paperSize="9" scale="75" fitToHeight="0" orientation="portrait" r:id="rId1"/>
  <headerFooter>
    <oddFooter>&amp;L&amp;"Tahoma,Normal"&amp;11&amp;P&amp;C&amp;"Tahoma,Normal"&amp;8&amp;KD81F24Confidential document, property of NOVARES, can only be used internally. Any reproduction is prohibited.</oddFooter>
  </headerFooter>
  <rowBreaks count="2" manualBreakCount="2">
    <brk id="39" max="17" man="1"/>
    <brk id="74" max="14"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C164"/>
  <sheetViews>
    <sheetView tabSelected="1" view="pageBreakPreview" zoomScaleNormal="70" zoomScaleSheetLayoutView="100" workbookViewId="0">
      <pane ySplit="1" topLeftCell="A2" activePane="bottomLeft" state="frozen"/>
      <selection activeCell="B44" sqref="B44"/>
      <selection pane="bottomLeft" activeCell="B7" sqref="B7:E7"/>
    </sheetView>
  </sheetViews>
  <sheetFormatPr baseColWidth="10" defaultColWidth="11.42578125" defaultRowHeight="12.75"/>
  <cols>
    <col min="1" max="1" width="3" style="32" customWidth="1"/>
    <col min="2" max="2" width="7" style="32" customWidth="1"/>
    <col min="3" max="3" width="5.42578125" style="32" customWidth="1"/>
    <col min="4" max="4" width="12.5703125" style="32" customWidth="1"/>
    <col min="5" max="5" width="36.5703125" style="32" customWidth="1"/>
    <col min="6" max="6" width="40.85546875" style="32" customWidth="1"/>
    <col min="7" max="9" width="11.42578125" style="32" hidden="1" customWidth="1"/>
    <col min="10" max="10" width="18.140625" style="30" customWidth="1"/>
    <col min="11" max="11" width="18.85546875" style="30" customWidth="1"/>
    <col min="12" max="13" width="14.85546875" style="32" customWidth="1"/>
    <col min="14" max="17" width="14.85546875" style="32" hidden="1" customWidth="1"/>
    <col min="18" max="18" width="3.140625" style="32" hidden="1" customWidth="1"/>
    <col min="19" max="19" width="0" style="32" hidden="1" customWidth="1"/>
    <col min="20" max="20" width="6.85546875" style="32" customWidth="1"/>
    <col min="21" max="21" width="6.28515625" style="32" customWidth="1"/>
    <col min="22" max="22" width="6.140625" style="32" customWidth="1"/>
    <col min="23" max="23" width="6.85546875" style="32" customWidth="1"/>
    <col min="24" max="24" width="6.5703125" style="32" customWidth="1"/>
    <col min="25" max="25" width="5.42578125" style="32" customWidth="1"/>
    <col min="26" max="26" width="5.5703125" style="32" customWidth="1"/>
    <col min="27" max="256" width="11.42578125" style="32"/>
    <col min="257" max="257" width="3" style="32" customWidth="1"/>
    <col min="258" max="258" width="7" style="32" customWidth="1"/>
    <col min="259" max="259" width="5.42578125" style="32" customWidth="1"/>
    <col min="260" max="260" width="12.5703125" style="32" customWidth="1"/>
    <col min="261" max="261" width="36.5703125" style="32" customWidth="1"/>
    <col min="262" max="262" width="40.85546875" style="32" customWidth="1"/>
    <col min="263" max="265" width="0" style="32" hidden="1" customWidth="1"/>
    <col min="266" max="266" width="18.140625" style="32" customWidth="1"/>
    <col min="267" max="267" width="14.5703125" style="32" customWidth="1"/>
    <col min="268" max="268" width="15.42578125" style="32" customWidth="1"/>
    <col min="269" max="269" width="10.42578125" style="32" customWidth="1"/>
    <col min="270" max="273" width="11.42578125" style="32"/>
    <col min="274" max="274" width="3.140625" style="32" customWidth="1"/>
    <col min="275" max="512" width="11.42578125" style="32"/>
    <col min="513" max="513" width="3" style="32" customWidth="1"/>
    <col min="514" max="514" width="7" style="32" customWidth="1"/>
    <col min="515" max="515" width="5.42578125" style="32" customWidth="1"/>
    <col min="516" max="516" width="12.5703125" style="32" customWidth="1"/>
    <col min="517" max="517" width="36.5703125" style="32" customWidth="1"/>
    <col min="518" max="518" width="40.85546875" style="32" customWidth="1"/>
    <col min="519" max="521" width="0" style="32" hidden="1" customWidth="1"/>
    <col min="522" max="522" width="18.140625" style="32" customWidth="1"/>
    <col min="523" max="523" width="14.5703125" style="32" customWidth="1"/>
    <col min="524" max="524" width="15.42578125" style="32" customWidth="1"/>
    <col min="525" max="525" width="10.42578125" style="32" customWidth="1"/>
    <col min="526" max="529" width="11.42578125" style="32"/>
    <col min="530" max="530" width="3.140625" style="32" customWidth="1"/>
    <col min="531" max="768" width="11.42578125" style="32"/>
    <col min="769" max="769" width="3" style="32" customWidth="1"/>
    <col min="770" max="770" width="7" style="32" customWidth="1"/>
    <col min="771" max="771" width="5.42578125" style="32" customWidth="1"/>
    <col min="772" max="772" width="12.5703125" style="32" customWidth="1"/>
    <col min="773" max="773" width="36.5703125" style="32" customWidth="1"/>
    <col min="774" max="774" width="40.85546875" style="32" customWidth="1"/>
    <col min="775" max="777" width="0" style="32" hidden="1" customWidth="1"/>
    <col min="778" max="778" width="18.140625" style="32" customWidth="1"/>
    <col min="779" max="779" width="14.5703125" style="32" customWidth="1"/>
    <col min="780" max="780" width="15.42578125" style="32" customWidth="1"/>
    <col min="781" max="781" width="10.42578125" style="32" customWidth="1"/>
    <col min="782" max="785" width="11.42578125" style="32"/>
    <col min="786" max="786" width="3.140625" style="32" customWidth="1"/>
    <col min="787" max="1024" width="11.42578125" style="32"/>
    <col min="1025" max="1025" width="3" style="32" customWidth="1"/>
    <col min="1026" max="1026" width="7" style="32" customWidth="1"/>
    <col min="1027" max="1027" width="5.42578125" style="32" customWidth="1"/>
    <col min="1028" max="1028" width="12.5703125" style="32" customWidth="1"/>
    <col min="1029" max="1029" width="36.5703125" style="32" customWidth="1"/>
    <col min="1030" max="1030" width="40.85546875" style="32" customWidth="1"/>
    <col min="1031" max="1033" width="0" style="32" hidden="1" customWidth="1"/>
    <col min="1034" max="1034" width="18.140625" style="32" customWidth="1"/>
    <col min="1035" max="1035" width="14.5703125" style="32" customWidth="1"/>
    <col min="1036" max="1036" width="15.42578125" style="32" customWidth="1"/>
    <col min="1037" max="1037" width="10.42578125" style="32" customWidth="1"/>
    <col min="1038" max="1041" width="11.42578125" style="32"/>
    <col min="1042" max="1042" width="3.140625" style="32" customWidth="1"/>
    <col min="1043" max="1280" width="11.42578125" style="32"/>
    <col min="1281" max="1281" width="3" style="32" customWidth="1"/>
    <col min="1282" max="1282" width="7" style="32" customWidth="1"/>
    <col min="1283" max="1283" width="5.42578125" style="32" customWidth="1"/>
    <col min="1284" max="1284" width="12.5703125" style="32" customWidth="1"/>
    <col min="1285" max="1285" width="36.5703125" style="32" customWidth="1"/>
    <col min="1286" max="1286" width="40.85546875" style="32" customWidth="1"/>
    <col min="1287" max="1289" width="0" style="32" hidden="1" customWidth="1"/>
    <col min="1290" max="1290" width="18.140625" style="32" customWidth="1"/>
    <col min="1291" max="1291" width="14.5703125" style="32" customWidth="1"/>
    <col min="1292" max="1292" width="15.42578125" style="32" customWidth="1"/>
    <col min="1293" max="1293" width="10.42578125" style="32" customWidth="1"/>
    <col min="1294" max="1297" width="11.42578125" style="32"/>
    <col min="1298" max="1298" width="3.140625" style="32" customWidth="1"/>
    <col min="1299" max="1536" width="11.42578125" style="32"/>
    <col min="1537" max="1537" width="3" style="32" customWidth="1"/>
    <col min="1538" max="1538" width="7" style="32" customWidth="1"/>
    <col min="1539" max="1539" width="5.42578125" style="32" customWidth="1"/>
    <col min="1540" max="1540" width="12.5703125" style="32" customWidth="1"/>
    <col min="1541" max="1541" width="36.5703125" style="32" customWidth="1"/>
    <col min="1542" max="1542" width="40.85546875" style="32" customWidth="1"/>
    <col min="1543" max="1545" width="0" style="32" hidden="1" customWidth="1"/>
    <col min="1546" max="1546" width="18.140625" style="32" customWidth="1"/>
    <col min="1547" max="1547" width="14.5703125" style="32" customWidth="1"/>
    <col min="1548" max="1548" width="15.42578125" style="32" customWidth="1"/>
    <col min="1549" max="1549" width="10.42578125" style="32" customWidth="1"/>
    <col min="1550" max="1553" width="11.42578125" style="32"/>
    <col min="1554" max="1554" width="3.140625" style="32" customWidth="1"/>
    <col min="1555" max="1792" width="11.42578125" style="32"/>
    <col min="1793" max="1793" width="3" style="32" customWidth="1"/>
    <col min="1794" max="1794" width="7" style="32" customWidth="1"/>
    <col min="1795" max="1795" width="5.42578125" style="32" customWidth="1"/>
    <col min="1796" max="1796" width="12.5703125" style="32" customWidth="1"/>
    <col min="1797" max="1797" width="36.5703125" style="32" customWidth="1"/>
    <col min="1798" max="1798" width="40.85546875" style="32" customWidth="1"/>
    <col min="1799" max="1801" width="0" style="32" hidden="1" customWidth="1"/>
    <col min="1802" max="1802" width="18.140625" style="32" customWidth="1"/>
    <col min="1803" max="1803" width="14.5703125" style="32" customWidth="1"/>
    <col min="1804" max="1804" width="15.42578125" style="32" customWidth="1"/>
    <col min="1805" max="1805" width="10.42578125" style="32" customWidth="1"/>
    <col min="1806" max="1809" width="11.42578125" style="32"/>
    <col min="1810" max="1810" width="3.140625" style="32" customWidth="1"/>
    <col min="1811" max="2048" width="11.42578125" style="32"/>
    <col min="2049" max="2049" width="3" style="32" customWidth="1"/>
    <col min="2050" max="2050" width="7" style="32" customWidth="1"/>
    <col min="2051" max="2051" width="5.42578125" style="32" customWidth="1"/>
    <col min="2052" max="2052" width="12.5703125" style="32" customWidth="1"/>
    <col min="2053" max="2053" width="36.5703125" style="32" customWidth="1"/>
    <col min="2054" max="2054" width="40.85546875" style="32" customWidth="1"/>
    <col min="2055" max="2057" width="0" style="32" hidden="1" customWidth="1"/>
    <col min="2058" max="2058" width="18.140625" style="32" customWidth="1"/>
    <col min="2059" max="2059" width="14.5703125" style="32" customWidth="1"/>
    <col min="2060" max="2060" width="15.42578125" style="32" customWidth="1"/>
    <col min="2061" max="2061" width="10.42578125" style="32" customWidth="1"/>
    <col min="2062" max="2065" width="11.42578125" style="32"/>
    <col min="2066" max="2066" width="3.140625" style="32" customWidth="1"/>
    <col min="2067" max="2304" width="11.42578125" style="32"/>
    <col min="2305" max="2305" width="3" style="32" customWidth="1"/>
    <col min="2306" max="2306" width="7" style="32" customWidth="1"/>
    <col min="2307" max="2307" width="5.42578125" style="32" customWidth="1"/>
    <col min="2308" max="2308" width="12.5703125" style="32" customWidth="1"/>
    <col min="2309" max="2309" width="36.5703125" style="32" customWidth="1"/>
    <col min="2310" max="2310" width="40.85546875" style="32" customWidth="1"/>
    <col min="2311" max="2313" width="0" style="32" hidden="1" customWidth="1"/>
    <col min="2314" max="2314" width="18.140625" style="32" customWidth="1"/>
    <col min="2315" max="2315" width="14.5703125" style="32" customWidth="1"/>
    <col min="2316" max="2316" width="15.42578125" style="32" customWidth="1"/>
    <col min="2317" max="2317" width="10.42578125" style="32" customWidth="1"/>
    <col min="2318" max="2321" width="11.42578125" style="32"/>
    <col min="2322" max="2322" width="3.140625" style="32" customWidth="1"/>
    <col min="2323" max="2560" width="11.42578125" style="32"/>
    <col min="2561" max="2561" width="3" style="32" customWidth="1"/>
    <col min="2562" max="2562" width="7" style="32" customWidth="1"/>
    <col min="2563" max="2563" width="5.42578125" style="32" customWidth="1"/>
    <col min="2564" max="2564" width="12.5703125" style="32" customWidth="1"/>
    <col min="2565" max="2565" width="36.5703125" style="32" customWidth="1"/>
    <col min="2566" max="2566" width="40.85546875" style="32" customWidth="1"/>
    <col min="2567" max="2569" width="0" style="32" hidden="1" customWidth="1"/>
    <col min="2570" max="2570" width="18.140625" style="32" customWidth="1"/>
    <col min="2571" max="2571" width="14.5703125" style="32" customWidth="1"/>
    <col min="2572" max="2572" width="15.42578125" style="32" customWidth="1"/>
    <col min="2573" max="2573" width="10.42578125" style="32" customWidth="1"/>
    <col min="2574" max="2577" width="11.42578125" style="32"/>
    <col min="2578" max="2578" width="3.140625" style="32" customWidth="1"/>
    <col min="2579" max="2816" width="11.42578125" style="32"/>
    <col min="2817" max="2817" width="3" style="32" customWidth="1"/>
    <col min="2818" max="2818" width="7" style="32" customWidth="1"/>
    <col min="2819" max="2819" width="5.42578125" style="32" customWidth="1"/>
    <col min="2820" max="2820" width="12.5703125" style="32" customWidth="1"/>
    <col min="2821" max="2821" width="36.5703125" style="32" customWidth="1"/>
    <col min="2822" max="2822" width="40.85546875" style="32" customWidth="1"/>
    <col min="2823" max="2825" width="0" style="32" hidden="1" customWidth="1"/>
    <col min="2826" max="2826" width="18.140625" style="32" customWidth="1"/>
    <col min="2827" max="2827" width="14.5703125" style="32" customWidth="1"/>
    <col min="2828" max="2828" width="15.42578125" style="32" customWidth="1"/>
    <col min="2829" max="2829" width="10.42578125" style="32" customWidth="1"/>
    <col min="2830" max="2833" width="11.42578125" style="32"/>
    <col min="2834" max="2834" width="3.140625" style="32" customWidth="1"/>
    <col min="2835" max="3072" width="11.42578125" style="32"/>
    <col min="3073" max="3073" width="3" style="32" customWidth="1"/>
    <col min="3074" max="3074" width="7" style="32" customWidth="1"/>
    <col min="3075" max="3075" width="5.42578125" style="32" customWidth="1"/>
    <col min="3076" max="3076" width="12.5703125" style="32" customWidth="1"/>
    <col min="3077" max="3077" width="36.5703125" style="32" customWidth="1"/>
    <col min="3078" max="3078" width="40.85546875" style="32" customWidth="1"/>
    <col min="3079" max="3081" width="0" style="32" hidden="1" customWidth="1"/>
    <col min="3082" max="3082" width="18.140625" style="32" customWidth="1"/>
    <col min="3083" max="3083" width="14.5703125" style="32" customWidth="1"/>
    <col min="3084" max="3084" width="15.42578125" style="32" customWidth="1"/>
    <col min="3085" max="3085" width="10.42578125" style="32" customWidth="1"/>
    <col min="3086" max="3089" width="11.42578125" style="32"/>
    <col min="3090" max="3090" width="3.140625" style="32" customWidth="1"/>
    <col min="3091" max="3328" width="11.42578125" style="32"/>
    <col min="3329" max="3329" width="3" style="32" customWidth="1"/>
    <col min="3330" max="3330" width="7" style="32" customWidth="1"/>
    <col min="3331" max="3331" width="5.42578125" style="32" customWidth="1"/>
    <col min="3332" max="3332" width="12.5703125" style="32" customWidth="1"/>
    <col min="3333" max="3333" width="36.5703125" style="32" customWidth="1"/>
    <col min="3334" max="3334" width="40.85546875" style="32" customWidth="1"/>
    <col min="3335" max="3337" width="0" style="32" hidden="1" customWidth="1"/>
    <col min="3338" max="3338" width="18.140625" style="32" customWidth="1"/>
    <col min="3339" max="3339" width="14.5703125" style="32" customWidth="1"/>
    <col min="3340" max="3340" width="15.42578125" style="32" customWidth="1"/>
    <col min="3341" max="3341" width="10.42578125" style="32" customWidth="1"/>
    <col min="3342" max="3345" width="11.42578125" style="32"/>
    <col min="3346" max="3346" width="3.140625" style="32" customWidth="1"/>
    <col min="3347" max="3584" width="11.42578125" style="32"/>
    <col min="3585" max="3585" width="3" style="32" customWidth="1"/>
    <col min="3586" max="3586" width="7" style="32" customWidth="1"/>
    <col min="3587" max="3587" width="5.42578125" style="32" customWidth="1"/>
    <col min="3588" max="3588" width="12.5703125" style="32" customWidth="1"/>
    <col min="3589" max="3589" width="36.5703125" style="32" customWidth="1"/>
    <col min="3590" max="3590" width="40.85546875" style="32" customWidth="1"/>
    <col min="3591" max="3593" width="0" style="32" hidden="1" customWidth="1"/>
    <col min="3594" max="3594" width="18.140625" style="32" customWidth="1"/>
    <col min="3595" max="3595" width="14.5703125" style="32" customWidth="1"/>
    <col min="3596" max="3596" width="15.42578125" style="32" customWidth="1"/>
    <col min="3597" max="3597" width="10.42578125" style="32" customWidth="1"/>
    <col min="3598" max="3601" width="11.42578125" style="32"/>
    <col min="3602" max="3602" width="3.140625" style="32" customWidth="1"/>
    <col min="3603" max="3840" width="11.42578125" style="32"/>
    <col min="3841" max="3841" width="3" style="32" customWidth="1"/>
    <col min="3842" max="3842" width="7" style="32" customWidth="1"/>
    <col min="3843" max="3843" width="5.42578125" style="32" customWidth="1"/>
    <col min="3844" max="3844" width="12.5703125" style="32" customWidth="1"/>
    <col min="3845" max="3845" width="36.5703125" style="32" customWidth="1"/>
    <col min="3846" max="3846" width="40.85546875" style="32" customWidth="1"/>
    <col min="3847" max="3849" width="0" style="32" hidden="1" customWidth="1"/>
    <col min="3850" max="3850" width="18.140625" style="32" customWidth="1"/>
    <col min="3851" max="3851" width="14.5703125" style="32" customWidth="1"/>
    <col min="3852" max="3852" width="15.42578125" style="32" customWidth="1"/>
    <col min="3853" max="3853" width="10.42578125" style="32" customWidth="1"/>
    <col min="3854" max="3857" width="11.42578125" style="32"/>
    <col min="3858" max="3858" width="3.140625" style="32" customWidth="1"/>
    <col min="3859" max="4096" width="11.42578125" style="32"/>
    <col min="4097" max="4097" width="3" style="32" customWidth="1"/>
    <col min="4098" max="4098" width="7" style="32" customWidth="1"/>
    <col min="4099" max="4099" width="5.42578125" style="32" customWidth="1"/>
    <col min="4100" max="4100" width="12.5703125" style="32" customWidth="1"/>
    <col min="4101" max="4101" width="36.5703125" style="32" customWidth="1"/>
    <col min="4102" max="4102" width="40.85546875" style="32" customWidth="1"/>
    <col min="4103" max="4105" width="0" style="32" hidden="1" customWidth="1"/>
    <col min="4106" max="4106" width="18.140625" style="32" customWidth="1"/>
    <col min="4107" max="4107" width="14.5703125" style="32" customWidth="1"/>
    <col min="4108" max="4108" width="15.42578125" style="32" customWidth="1"/>
    <col min="4109" max="4109" width="10.42578125" style="32" customWidth="1"/>
    <col min="4110" max="4113" width="11.42578125" style="32"/>
    <col min="4114" max="4114" width="3.140625" style="32" customWidth="1"/>
    <col min="4115" max="4352" width="11.42578125" style="32"/>
    <col min="4353" max="4353" width="3" style="32" customWidth="1"/>
    <col min="4354" max="4354" width="7" style="32" customWidth="1"/>
    <col min="4355" max="4355" width="5.42578125" style="32" customWidth="1"/>
    <col min="4356" max="4356" width="12.5703125" style="32" customWidth="1"/>
    <col min="4357" max="4357" width="36.5703125" style="32" customWidth="1"/>
    <col min="4358" max="4358" width="40.85546875" style="32" customWidth="1"/>
    <col min="4359" max="4361" width="0" style="32" hidden="1" customWidth="1"/>
    <col min="4362" max="4362" width="18.140625" style="32" customWidth="1"/>
    <col min="4363" max="4363" width="14.5703125" style="32" customWidth="1"/>
    <col min="4364" max="4364" width="15.42578125" style="32" customWidth="1"/>
    <col min="4365" max="4365" width="10.42578125" style="32" customWidth="1"/>
    <col min="4366" max="4369" width="11.42578125" style="32"/>
    <col min="4370" max="4370" width="3.140625" style="32" customWidth="1"/>
    <col min="4371" max="4608" width="11.42578125" style="32"/>
    <col min="4609" max="4609" width="3" style="32" customWidth="1"/>
    <col min="4610" max="4610" width="7" style="32" customWidth="1"/>
    <col min="4611" max="4611" width="5.42578125" style="32" customWidth="1"/>
    <col min="4612" max="4612" width="12.5703125" style="32" customWidth="1"/>
    <col min="4613" max="4613" width="36.5703125" style="32" customWidth="1"/>
    <col min="4614" max="4614" width="40.85546875" style="32" customWidth="1"/>
    <col min="4615" max="4617" width="0" style="32" hidden="1" customWidth="1"/>
    <col min="4618" max="4618" width="18.140625" style="32" customWidth="1"/>
    <col min="4619" max="4619" width="14.5703125" style="32" customWidth="1"/>
    <col min="4620" max="4620" width="15.42578125" style="32" customWidth="1"/>
    <col min="4621" max="4621" width="10.42578125" style="32" customWidth="1"/>
    <col min="4622" max="4625" width="11.42578125" style="32"/>
    <col min="4626" max="4626" width="3.140625" style="32" customWidth="1"/>
    <col min="4627" max="4864" width="11.42578125" style="32"/>
    <col min="4865" max="4865" width="3" style="32" customWidth="1"/>
    <col min="4866" max="4866" width="7" style="32" customWidth="1"/>
    <col min="4867" max="4867" width="5.42578125" style="32" customWidth="1"/>
    <col min="4868" max="4868" width="12.5703125" style="32" customWidth="1"/>
    <col min="4869" max="4869" width="36.5703125" style="32" customWidth="1"/>
    <col min="4870" max="4870" width="40.85546875" style="32" customWidth="1"/>
    <col min="4871" max="4873" width="0" style="32" hidden="1" customWidth="1"/>
    <col min="4874" max="4874" width="18.140625" style="32" customWidth="1"/>
    <col min="4875" max="4875" width="14.5703125" style="32" customWidth="1"/>
    <col min="4876" max="4876" width="15.42578125" style="32" customWidth="1"/>
    <col min="4877" max="4877" width="10.42578125" style="32" customWidth="1"/>
    <col min="4878" max="4881" width="11.42578125" style="32"/>
    <col min="4882" max="4882" width="3.140625" style="32" customWidth="1"/>
    <col min="4883" max="5120" width="11.42578125" style="32"/>
    <col min="5121" max="5121" width="3" style="32" customWidth="1"/>
    <col min="5122" max="5122" width="7" style="32" customWidth="1"/>
    <col min="5123" max="5123" width="5.42578125" style="32" customWidth="1"/>
    <col min="5124" max="5124" width="12.5703125" style="32" customWidth="1"/>
    <col min="5125" max="5125" width="36.5703125" style="32" customWidth="1"/>
    <col min="5126" max="5126" width="40.85546875" style="32" customWidth="1"/>
    <col min="5127" max="5129" width="0" style="32" hidden="1" customWidth="1"/>
    <col min="5130" max="5130" width="18.140625" style="32" customWidth="1"/>
    <col min="5131" max="5131" width="14.5703125" style="32" customWidth="1"/>
    <col min="5132" max="5132" width="15.42578125" style="32" customWidth="1"/>
    <col min="5133" max="5133" width="10.42578125" style="32" customWidth="1"/>
    <col min="5134" max="5137" width="11.42578125" style="32"/>
    <col min="5138" max="5138" width="3.140625" style="32" customWidth="1"/>
    <col min="5139" max="5376" width="11.42578125" style="32"/>
    <col min="5377" max="5377" width="3" style="32" customWidth="1"/>
    <col min="5378" max="5378" width="7" style="32" customWidth="1"/>
    <col min="5379" max="5379" width="5.42578125" style="32" customWidth="1"/>
    <col min="5380" max="5380" width="12.5703125" style="32" customWidth="1"/>
    <col min="5381" max="5381" width="36.5703125" style="32" customWidth="1"/>
    <col min="5382" max="5382" width="40.85546875" style="32" customWidth="1"/>
    <col min="5383" max="5385" width="0" style="32" hidden="1" customWidth="1"/>
    <col min="5386" max="5386" width="18.140625" style="32" customWidth="1"/>
    <col min="5387" max="5387" width="14.5703125" style="32" customWidth="1"/>
    <col min="5388" max="5388" width="15.42578125" style="32" customWidth="1"/>
    <col min="5389" max="5389" width="10.42578125" style="32" customWidth="1"/>
    <col min="5390" max="5393" width="11.42578125" style="32"/>
    <col min="5394" max="5394" width="3.140625" style="32" customWidth="1"/>
    <col min="5395" max="5632" width="11.42578125" style="32"/>
    <col min="5633" max="5633" width="3" style="32" customWidth="1"/>
    <col min="5634" max="5634" width="7" style="32" customWidth="1"/>
    <col min="5635" max="5635" width="5.42578125" style="32" customWidth="1"/>
    <col min="5636" max="5636" width="12.5703125" style="32" customWidth="1"/>
    <col min="5637" max="5637" width="36.5703125" style="32" customWidth="1"/>
    <col min="5638" max="5638" width="40.85546875" style="32" customWidth="1"/>
    <col min="5639" max="5641" width="0" style="32" hidden="1" customWidth="1"/>
    <col min="5642" max="5642" width="18.140625" style="32" customWidth="1"/>
    <col min="5643" max="5643" width="14.5703125" style="32" customWidth="1"/>
    <col min="5644" max="5644" width="15.42578125" style="32" customWidth="1"/>
    <col min="5645" max="5645" width="10.42578125" style="32" customWidth="1"/>
    <col min="5646" max="5649" width="11.42578125" style="32"/>
    <col min="5650" max="5650" width="3.140625" style="32" customWidth="1"/>
    <col min="5651" max="5888" width="11.42578125" style="32"/>
    <col min="5889" max="5889" width="3" style="32" customWidth="1"/>
    <col min="5890" max="5890" width="7" style="32" customWidth="1"/>
    <col min="5891" max="5891" width="5.42578125" style="32" customWidth="1"/>
    <col min="5892" max="5892" width="12.5703125" style="32" customWidth="1"/>
    <col min="5893" max="5893" width="36.5703125" style="32" customWidth="1"/>
    <col min="5894" max="5894" width="40.85546875" style="32" customWidth="1"/>
    <col min="5895" max="5897" width="0" style="32" hidden="1" customWidth="1"/>
    <col min="5898" max="5898" width="18.140625" style="32" customWidth="1"/>
    <col min="5899" max="5899" width="14.5703125" style="32" customWidth="1"/>
    <col min="5900" max="5900" width="15.42578125" style="32" customWidth="1"/>
    <col min="5901" max="5901" width="10.42578125" style="32" customWidth="1"/>
    <col min="5902" max="5905" width="11.42578125" style="32"/>
    <col min="5906" max="5906" width="3.140625" style="32" customWidth="1"/>
    <col min="5907" max="6144" width="11.42578125" style="32"/>
    <col min="6145" max="6145" width="3" style="32" customWidth="1"/>
    <col min="6146" max="6146" width="7" style="32" customWidth="1"/>
    <col min="6147" max="6147" width="5.42578125" style="32" customWidth="1"/>
    <col min="6148" max="6148" width="12.5703125" style="32" customWidth="1"/>
    <col min="6149" max="6149" width="36.5703125" style="32" customWidth="1"/>
    <col min="6150" max="6150" width="40.85546875" style="32" customWidth="1"/>
    <col min="6151" max="6153" width="0" style="32" hidden="1" customWidth="1"/>
    <col min="6154" max="6154" width="18.140625" style="32" customWidth="1"/>
    <col min="6155" max="6155" width="14.5703125" style="32" customWidth="1"/>
    <col min="6156" max="6156" width="15.42578125" style="32" customWidth="1"/>
    <col min="6157" max="6157" width="10.42578125" style="32" customWidth="1"/>
    <col min="6158" max="6161" width="11.42578125" style="32"/>
    <col min="6162" max="6162" width="3.140625" style="32" customWidth="1"/>
    <col min="6163" max="6400" width="11.42578125" style="32"/>
    <col min="6401" max="6401" width="3" style="32" customWidth="1"/>
    <col min="6402" max="6402" width="7" style="32" customWidth="1"/>
    <col min="6403" max="6403" width="5.42578125" style="32" customWidth="1"/>
    <col min="6404" max="6404" width="12.5703125" style="32" customWidth="1"/>
    <col min="6405" max="6405" width="36.5703125" style="32" customWidth="1"/>
    <col min="6406" max="6406" width="40.85546875" style="32" customWidth="1"/>
    <col min="6407" max="6409" width="0" style="32" hidden="1" customWidth="1"/>
    <col min="6410" max="6410" width="18.140625" style="32" customWidth="1"/>
    <col min="6411" max="6411" width="14.5703125" style="32" customWidth="1"/>
    <col min="6412" max="6412" width="15.42578125" style="32" customWidth="1"/>
    <col min="6413" max="6413" width="10.42578125" style="32" customWidth="1"/>
    <col min="6414" max="6417" width="11.42578125" style="32"/>
    <col min="6418" max="6418" width="3.140625" style="32" customWidth="1"/>
    <col min="6419" max="6656" width="11.42578125" style="32"/>
    <col min="6657" max="6657" width="3" style="32" customWidth="1"/>
    <col min="6658" max="6658" width="7" style="32" customWidth="1"/>
    <col min="6659" max="6659" width="5.42578125" style="32" customWidth="1"/>
    <col min="6660" max="6660" width="12.5703125" style="32" customWidth="1"/>
    <col min="6661" max="6661" width="36.5703125" style="32" customWidth="1"/>
    <col min="6662" max="6662" width="40.85546875" style="32" customWidth="1"/>
    <col min="6663" max="6665" width="0" style="32" hidden="1" customWidth="1"/>
    <col min="6666" max="6666" width="18.140625" style="32" customWidth="1"/>
    <col min="6667" max="6667" width="14.5703125" style="32" customWidth="1"/>
    <col min="6668" max="6668" width="15.42578125" style="32" customWidth="1"/>
    <col min="6669" max="6669" width="10.42578125" style="32" customWidth="1"/>
    <col min="6670" max="6673" width="11.42578125" style="32"/>
    <col min="6674" max="6674" width="3.140625" style="32" customWidth="1"/>
    <col min="6675" max="6912" width="11.42578125" style="32"/>
    <col min="6913" max="6913" width="3" style="32" customWidth="1"/>
    <col min="6914" max="6914" width="7" style="32" customWidth="1"/>
    <col min="6915" max="6915" width="5.42578125" style="32" customWidth="1"/>
    <col min="6916" max="6916" width="12.5703125" style="32" customWidth="1"/>
    <col min="6917" max="6917" width="36.5703125" style="32" customWidth="1"/>
    <col min="6918" max="6918" width="40.85546875" style="32" customWidth="1"/>
    <col min="6919" max="6921" width="0" style="32" hidden="1" customWidth="1"/>
    <col min="6922" max="6922" width="18.140625" style="32" customWidth="1"/>
    <col min="6923" max="6923" width="14.5703125" style="32" customWidth="1"/>
    <col min="6924" max="6924" width="15.42578125" style="32" customWidth="1"/>
    <col min="6925" max="6925" width="10.42578125" style="32" customWidth="1"/>
    <col min="6926" max="6929" width="11.42578125" style="32"/>
    <col min="6930" max="6930" width="3.140625" style="32" customWidth="1"/>
    <col min="6931" max="7168" width="11.42578125" style="32"/>
    <col min="7169" max="7169" width="3" style="32" customWidth="1"/>
    <col min="7170" max="7170" width="7" style="32" customWidth="1"/>
    <col min="7171" max="7171" width="5.42578125" style="32" customWidth="1"/>
    <col min="7172" max="7172" width="12.5703125" style="32" customWidth="1"/>
    <col min="7173" max="7173" width="36.5703125" style="32" customWidth="1"/>
    <col min="7174" max="7174" width="40.85546875" style="32" customWidth="1"/>
    <col min="7175" max="7177" width="0" style="32" hidden="1" customWidth="1"/>
    <col min="7178" max="7178" width="18.140625" style="32" customWidth="1"/>
    <col min="7179" max="7179" width="14.5703125" style="32" customWidth="1"/>
    <col min="7180" max="7180" width="15.42578125" style="32" customWidth="1"/>
    <col min="7181" max="7181" width="10.42578125" style="32" customWidth="1"/>
    <col min="7182" max="7185" width="11.42578125" style="32"/>
    <col min="7186" max="7186" width="3.140625" style="32" customWidth="1"/>
    <col min="7187" max="7424" width="11.42578125" style="32"/>
    <col min="7425" max="7425" width="3" style="32" customWidth="1"/>
    <col min="7426" max="7426" width="7" style="32" customWidth="1"/>
    <col min="7427" max="7427" width="5.42578125" style="32" customWidth="1"/>
    <col min="7428" max="7428" width="12.5703125" style="32" customWidth="1"/>
    <col min="7429" max="7429" width="36.5703125" style="32" customWidth="1"/>
    <col min="7430" max="7430" width="40.85546875" style="32" customWidth="1"/>
    <col min="7431" max="7433" width="0" style="32" hidden="1" customWidth="1"/>
    <col min="7434" max="7434" width="18.140625" style="32" customWidth="1"/>
    <col min="7435" max="7435" width="14.5703125" style="32" customWidth="1"/>
    <col min="7436" max="7436" width="15.42578125" style="32" customWidth="1"/>
    <col min="7437" max="7437" width="10.42578125" style="32" customWidth="1"/>
    <col min="7438" max="7441" width="11.42578125" style="32"/>
    <col min="7442" max="7442" width="3.140625" style="32" customWidth="1"/>
    <col min="7443" max="7680" width="11.42578125" style="32"/>
    <col min="7681" max="7681" width="3" style="32" customWidth="1"/>
    <col min="7682" max="7682" width="7" style="32" customWidth="1"/>
    <col min="7683" max="7683" width="5.42578125" style="32" customWidth="1"/>
    <col min="7684" max="7684" width="12.5703125" style="32" customWidth="1"/>
    <col min="7685" max="7685" width="36.5703125" style="32" customWidth="1"/>
    <col min="7686" max="7686" width="40.85546875" style="32" customWidth="1"/>
    <col min="7687" max="7689" width="0" style="32" hidden="1" customWidth="1"/>
    <col min="7690" max="7690" width="18.140625" style="32" customWidth="1"/>
    <col min="7691" max="7691" width="14.5703125" style="32" customWidth="1"/>
    <col min="7692" max="7692" width="15.42578125" style="32" customWidth="1"/>
    <col min="7693" max="7693" width="10.42578125" style="32" customWidth="1"/>
    <col min="7694" max="7697" width="11.42578125" style="32"/>
    <col min="7698" max="7698" width="3.140625" style="32" customWidth="1"/>
    <col min="7699" max="7936" width="11.42578125" style="32"/>
    <col min="7937" max="7937" width="3" style="32" customWidth="1"/>
    <col min="7938" max="7938" width="7" style="32" customWidth="1"/>
    <col min="7939" max="7939" width="5.42578125" style="32" customWidth="1"/>
    <col min="7940" max="7940" width="12.5703125" style="32" customWidth="1"/>
    <col min="7941" max="7941" width="36.5703125" style="32" customWidth="1"/>
    <col min="7942" max="7942" width="40.85546875" style="32" customWidth="1"/>
    <col min="7943" max="7945" width="0" style="32" hidden="1" customWidth="1"/>
    <col min="7946" max="7946" width="18.140625" style="32" customWidth="1"/>
    <col min="7947" max="7947" width="14.5703125" style="32" customWidth="1"/>
    <col min="7948" max="7948" width="15.42578125" style="32" customWidth="1"/>
    <col min="7949" max="7949" width="10.42578125" style="32" customWidth="1"/>
    <col min="7950" max="7953" width="11.42578125" style="32"/>
    <col min="7954" max="7954" width="3.140625" style="32" customWidth="1"/>
    <col min="7955" max="8192" width="11.42578125" style="32"/>
    <col min="8193" max="8193" width="3" style="32" customWidth="1"/>
    <col min="8194" max="8194" width="7" style="32" customWidth="1"/>
    <col min="8195" max="8195" width="5.42578125" style="32" customWidth="1"/>
    <col min="8196" max="8196" width="12.5703125" style="32" customWidth="1"/>
    <col min="8197" max="8197" width="36.5703125" style="32" customWidth="1"/>
    <col min="8198" max="8198" width="40.85546875" style="32" customWidth="1"/>
    <col min="8199" max="8201" width="0" style="32" hidden="1" customWidth="1"/>
    <col min="8202" max="8202" width="18.140625" style="32" customWidth="1"/>
    <col min="8203" max="8203" width="14.5703125" style="32" customWidth="1"/>
    <col min="8204" max="8204" width="15.42578125" style="32" customWidth="1"/>
    <col min="8205" max="8205" width="10.42578125" style="32" customWidth="1"/>
    <col min="8206" max="8209" width="11.42578125" style="32"/>
    <col min="8210" max="8210" width="3.140625" style="32" customWidth="1"/>
    <col min="8211" max="8448" width="11.42578125" style="32"/>
    <col min="8449" max="8449" width="3" style="32" customWidth="1"/>
    <col min="8450" max="8450" width="7" style="32" customWidth="1"/>
    <col min="8451" max="8451" width="5.42578125" style="32" customWidth="1"/>
    <col min="8452" max="8452" width="12.5703125" style="32" customWidth="1"/>
    <col min="8453" max="8453" width="36.5703125" style="32" customWidth="1"/>
    <col min="8454" max="8454" width="40.85546875" style="32" customWidth="1"/>
    <col min="8455" max="8457" width="0" style="32" hidden="1" customWidth="1"/>
    <col min="8458" max="8458" width="18.140625" style="32" customWidth="1"/>
    <col min="8459" max="8459" width="14.5703125" style="32" customWidth="1"/>
    <col min="8460" max="8460" width="15.42578125" style="32" customWidth="1"/>
    <col min="8461" max="8461" width="10.42578125" style="32" customWidth="1"/>
    <col min="8462" max="8465" width="11.42578125" style="32"/>
    <col min="8466" max="8466" width="3.140625" style="32" customWidth="1"/>
    <col min="8467" max="8704" width="11.42578125" style="32"/>
    <col min="8705" max="8705" width="3" style="32" customWidth="1"/>
    <col min="8706" max="8706" width="7" style="32" customWidth="1"/>
    <col min="8707" max="8707" width="5.42578125" style="32" customWidth="1"/>
    <col min="8708" max="8708" width="12.5703125" style="32" customWidth="1"/>
    <col min="8709" max="8709" width="36.5703125" style="32" customWidth="1"/>
    <col min="8710" max="8710" width="40.85546875" style="32" customWidth="1"/>
    <col min="8711" max="8713" width="0" style="32" hidden="1" customWidth="1"/>
    <col min="8714" max="8714" width="18.140625" style="32" customWidth="1"/>
    <col min="8715" max="8715" width="14.5703125" style="32" customWidth="1"/>
    <col min="8716" max="8716" width="15.42578125" style="32" customWidth="1"/>
    <col min="8717" max="8717" width="10.42578125" style="32" customWidth="1"/>
    <col min="8718" max="8721" width="11.42578125" style="32"/>
    <col min="8722" max="8722" width="3.140625" style="32" customWidth="1"/>
    <col min="8723" max="8960" width="11.42578125" style="32"/>
    <col min="8961" max="8961" width="3" style="32" customWidth="1"/>
    <col min="8962" max="8962" width="7" style="32" customWidth="1"/>
    <col min="8963" max="8963" width="5.42578125" style="32" customWidth="1"/>
    <col min="8964" max="8964" width="12.5703125" style="32" customWidth="1"/>
    <col min="8965" max="8965" width="36.5703125" style="32" customWidth="1"/>
    <col min="8966" max="8966" width="40.85546875" style="32" customWidth="1"/>
    <col min="8967" max="8969" width="0" style="32" hidden="1" customWidth="1"/>
    <col min="8970" max="8970" width="18.140625" style="32" customWidth="1"/>
    <col min="8971" max="8971" width="14.5703125" style="32" customWidth="1"/>
    <col min="8972" max="8972" width="15.42578125" style="32" customWidth="1"/>
    <col min="8973" max="8973" width="10.42578125" style="32" customWidth="1"/>
    <col min="8974" max="8977" width="11.42578125" style="32"/>
    <col min="8978" max="8978" width="3.140625" style="32" customWidth="1"/>
    <col min="8979" max="9216" width="11.42578125" style="32"/>
    <col min="9217" max="9217" width="3" style="32" customWidth="1"/>
    <col min="9218" max="9218" width="7" style="32" customWidth="1"/>
    <col min="9219" max="9219" width="5.42578125" style="32" customWidth="1"/>
    <col min="9220" max="9220" width="12.5703125" style="32" customWidth="1"/>
    <col min="9221" max="9221" width="36.5703125" style="32" customWidth="1"/>
    <col min="9222" max="9222" width="40.85546875" style="32" customWidth="1"/>
    <col min="9223" max="9225" width="0" style="32" hidden="1" customWidth="1"/>
    <col min="9226" max="9226" width="18.140625" style="32" customWidth="1"/>
    <col min="9227" max="9227" width="14.5703125" style="32" customWidth="1"/>
    <col min="9228" max="9228" width="15.42578125" style="32" customWidth="1"/>
    <col min="9229" max="9229" width="10.42578125" style="32" customWidth="1"/>
    <col min="9230" max="9233" width="11.42578125" style="32"/>
    <col min="9234" max="9234" width="3.140625" style="32" customWidth="1"/>
    <col min="9235" max="9472" width="11.42578125" style="32"/>
    <col min="9473" max="9473" width="3" style="32" customWidth="1"/>
    <col min="9474" max="9474" width="7" style="32" customWidth="1"/>
    <col min="9475" max="9475" width="5.42578125" style="32" customWidth="1"/>
    <col min="9476" max="9476" width="12.5703125" style="32" customWidth="1"/>
    <col min="9477" max="9477" width="36.5703125" style="32" customWidth="1"/>
    <col min="9478" max="9478" width="40.85546875" style="32" customWidth="1"/>
    <col min="9479" max="9481" width="0" style="32" hidden="1" customWidth="1"/>
    <col min="9482" max="9482" width="18.140625" style="32" customWidth="1"/>
    <col min="9483" max="9483" width="14.5703125" style="32" customWidth="1"/>
    <col min="9484" max="9484" width="15.42578125" style="32" customWidth="1"/>
    <col min="9485" max="9485" width="10.42578125" style="32" customWidth="1"/>
    <col min="9486" max="9489" width="11.42578125" style="32"/>
    <col min="9490" max="9490" width="3.140625" style="32" customWidth="1"/>
    <col min="9491" max="9728" width="11.42578125" style="32"/>
    <col min="9729" max="9729" width="3" style="32" customWidth="1"/>
    <col min="9730" max="9730" width="7" style="32" customWidth="1"/>
    <col min="9731" max="9731" width="5.42578125" style="32" customWidth="1"/>
    <col min="9732" max="9732" width="12.5703125" style="32" customWidth="1"/>
    <col min="9733" max="9733" width="36.5703125" style="32" customWidth="1"/>
    <col min="9734" max="9734" width="40.85546875" style="32" customWidth="1"/>
    <col min="9735" max="9737" width="0" style="32" hidden="1" customWidth="1"/>
    <col min="9738" max="9738" width="18.140625" style="32" customWidth="1"/>
    <col min="9739" max="9739" width="14.5703125" style="32" customWidth="1"/>
    <col min="9740" max="9740" width="15.42578125" style="32" customWidth="1"/>
    <col min="9741" max="9741" width="10.42578125" style="32" customWidth="1"/>
    <col min="9742" max="9745" width="11.42578125" style="32"/>
    <col min="9746" max="9746" width="3.140625" style="32" customWidth="1"/>
    <col min="9747" max="9984" width="11.42578125" style="32"/>
    <col min="9985" max="9985" width="3" style="32" customWidth="1"/>
    <col min="9986" max="9986" width="7" style="32" customWidth="1"/>
    <col min="9987" max="9987" width="5.42578125" style="32" customWidth="1"/>
    <col min="9988" max="9988" width="12.5703125" style="32" customWidth="1"/>
    <col min="9989" max="9989" width="36.5703125" style="32" customWidth="1"/>
    <col min="9990" max="9990" width="40.85546875" style="32" customWidth="1"/>
    <col min="9991" max="9993" width="0" style="32" hidden="1" customWidth="1"/>
    <col min="9994" max="9994" width="18.140625" style="32" customWidth="1"/>
    <col min="9995" max="9995" width="14.5703125" style="32" customWidth="1"/>
    <col min="9996" max="9996" width="15.42578125" style="32" customWidth="1"/>
    <col min="9997" max="9997" width="10.42578125" style="32" customWidth="1"/>
    <col min="9998" max="10001" width="11.42578125" style="32"/>
    <col min="10002" max="10002" width="3.140625" style="32" customWidth="1"/>
    <col min="10003" max="10240" width="11.42578125" style="32"/>
    <col min="10241" max="10241" width="3" style="32" customWidth="1"/>
    <col min="10242" max="10242" width="7" style="32" customWidth="1"/>
    <col min="10243" max="10243" width="5.42578125" style="32" customWidth="1"/>
    <col min="10244" max="10244" width="12.5703125" style="32" customWidth="1"/>
    <col min="10245" max="10245" width="36.5703125" style="32" customWidth="1"/>
    <col min="10246" max="10246" width="40.85546875" style="32" customWidth="1"/>
    <col min="10247" max="10249" width="0" style="32" hidden="1" customWidth="1"/>
    <col min="10250" max="10250" width="18.140625" style="32" customWidth="1"/>
    <col min="10251" max="10251" width="14.5703125" style="32" customWidth="1"/>
    <col min="10252" max="10252" width="15.42578125" style="32" customWidth="1"/>
    <col min="10253" max="10253" width="10.42578125" style="32" customWidth="1"/>
    <col min="10254" max="10257" width="11.42578125" style="32"/>
    <col min="10258" max="10258" width="3.140625" style="32" customWidth="1"/>
    <col min="10259" max="10496" width="11.42578125" style="32"/>
    <col min="10497" max="10497" width="3" style="32" customWidth="1"/>
    <col min="10498" max="10498" width="7" style="32" customWidth="1"/>
    <col min="10499" max="10499" width="5.42578125" style="32" customWidth="1"/>
    <col min="10500" max="10500" width="12.5703125" style="32" customWidth="1"/>
    <col min="10501" max="10501" width="36.5703125" style="32" customWidth="1"/>
    <col min="10502" max="10502" width="40.85546875" style="32" customWidth="1"/>
    <col min="10503" max="10505" width="0" style="32" hidden="1" customWidth="1"/>
    <col min="10506" max="10506" width="18.140625" style="32" customWidth="1"/>
    <col min="10507" max="10507" width="14.5703125" style="32" customWidth="1"/>
    <col min="10508" max="10508" width="15.42578125" style="32" customWidth="1"/>
    <col min="10509" max="10509" width="10.42578125" style="32" customWidth="1"/>
    <col min="10510" max="10513" width="11.42578125" style="32"/>
    <col min="10514" max="10514" width="3.140625" style="32" customWidth="1"/>
    <col min="10515" max="10752" width="11.42578125" style="32"/>
    <col min="10753" max="10753" width="3" style="32" customWidth="1"/>
    <col min="10754" max="10754" width="7" style="32" customWidth="1"/>
    <col min="10755" max="10755" width="5.42578125" style="32" customWidth="1"/>
    <col min="10756" max="10756" width="12.5703125" style="32" customWidth="1"/>
    <col min="10757" max="10757" width="36.5703125" style="32" customWidth="1"/>
    <col min="10758" max="10758" width="40.85546875" style="32" customWidth="1"/>
    <col min="10759" max="10761" width="0" style="32" hidden="1" customWidth="1"/>
    <col min="10762" max="10762" width="18.140625" style="32" customWidth="1"/>
    <col min="10763" max="10763" width="14.5703125" style="32" customWidth="1"/>
    <col min="10764" max="10764" width="15.42578125" style="32" customWidth="1"/>
    <col min="10765" max="10765" width="10.42578125" style="32" customWidth="1"/>
    <col min="10766" max="10769" width="11.42578125" style="32"/>
    <col min="10770" max="10770" width="3.140625" style="32" customWidth="1"/>
    <col min="10771" max="11008" width="11.42578125" style="32"/>
    <col min="11009" max="11009" width="3" style="32" customWidth="1"/>
    <col min="11010" max="11010" width="7" style="32" customWidth="1"/>
    <col min="11011" max="11011" width="5.42578125" style="32" customWidth="1"/>
    <col min="11012" max="11012" width="12.5703125" style="32" customWidth="1"/>
    <col min="11013" max="11013" width="36.5703125" style="32" customWidth="1"/>
    <col min="11014" max="11014" width="40.85546875" style="32" customWidth="1"/>
    <col min="11015" max="11017" width="0" style="32" hidden="1" customWidth="1"/>
    <col min="11018" max="11018" width="18.140625" style="32" customWidth="1"/>
    <col min="11019" max="11019" width="14.5703125" style="32" customWidth="1"/>
    <col min="11020" max="11020" width="15.42578125" style="32" customWidth="1"/>
    <col min="11021" max="11021" width="10.42578125" style="32" customWidth="1"/>
    <col min="11022" max="11025" width="11.42578125" style="32"/>
    <col min="11026" max="11026" width="3.140625" style="32" customWidth="1"/>
    <col min="11027" max="11264" width="11.42578125" style="32"/>
    <col min="11265" max="11265" width="3" style="32" customWidth="1"/>
    <col min="11266" max="11266" width="7" style="32" customWidth="1"/>
    <col min="11267" max="11267" width="5.42578125" style="32" customWidth="1"/>
    <col min="11268" max="11268" width="12.5703125" style="32" customWidth="1"/>
    <col min="11269" max="11269" width="36.5703125" style="32" customWidth="1"/>
    <col min="11270" max="11270" width="40.85546875" style="32" customWidth="1"/>
    <col min="11271" max="11273" width="0" style="32" hidden="1" customWidth="1"/>
    <col min="11274" max="11274" width="18.140625" style="32" customWidth="1"/>
    <col min="11275" max="11275" width="14.5703125" style="32" customWidth="1"/>
    <col min="11276" max="11276" width="15.42578125" style="32" customWidth="1"/>
    <col min="11277" max="11277" width="10.42578125" style="32" customWidth="1"/>
    <col min="11278" max="11281" width="11.42578125" style="32"/>
    <col min="11282" max="11282" width="3.140625" style="32" customWidth="1"/>
    <col min="11283" max="11520" width="11.42578125" style="32"/>
    <col min="11521" max="11521" width="3" style="32" customWidth="1"/>
    <col min="11522" max="11522" width="7" style="32" customWidth="1"/>
    <col min="11523" max="11523" width="5.42578125" style="32" customWidth="1"/>
    <col min="11524" max="11524" width="12.5703125" style="32" customWidth="1"/>
    <col min="11525" max="11525" width="36.5703125" style="32" customWidth="1"/>
    <col min="11526" max="11526" width="40.85546875" style="32" customWidth="1"/>
    <col min="11527" max="11529" width="0" style="32" hidden="1" customWidth="1"/>
    <col min="11530" max="11530" width="18.140625" style="32" customWidth="1"/>
    <col min="11531" max="11531" width="14.5703125" style="32" customWidth="1"/>
    <col min="11532" max="11532" width="15.42578125" style="32" customWidth="1"/>
    <col min="11533" max="11533" width="10.42578125" style="32" customWidth="1"/>
    <col min="11534" max="11537" width="11.42578125" style="32"/>
    <col min="11538" max="11538" width="3.140625" style="32" customWidth="1"/>
    <col min="11539" max="11776" width="11.42578125" style="32"/>
    <col min="11777" max="11777" width="3" style="32" customWidth="1"/>
    <col min="11778" max="11778" width="7" style="32" customWidth="1"/>
    <col min="11779" max="11779" width="5.42578125" style="32" customWidth="1"/>
    <col min="11780" max="11780" width="12.5703125" style="32" customWidth="1"/>
    <col min="11781" max="11781" width="36.5703125" style="32" customWidth="1"/>
    <col min="11782" max="11782" width="40.85546875" style="32" customWidth="1"/>
    <col min="11783" max="11785" width="0" style="32" hidden="1" customWidth="1"/>
    <col min="11786" max="11786" width="18.140625" style="32" customWidth="1"/>
    <col min="11787" max="11787" width="14.5703125" style="32" customWidth="1"/>
    <col min="11788" max="11788" width="15.42578125" style="32" customWidth="1"/>
    <col min="11789" max="11789" width="10.42578125" style="32" customWidth="1"/>
    <col min="11790" max="11793" width="11.42578125" style="32"/>
    <col min="11794" max="11794" width="3.140625" style="32" customWidth="1"/>
    <col min="11795" max="12032" width="11.42578125" style="32"/>
    <col min="12033" max="12033" width="3" style="32" customWidth="1"/>
    <col min="12034" max="12034" width="7" style="32" customWidth="1"/>
    <col min="12035" max="12035" width="5.42578125" style="32" customWidth="1"/>
    <col min="12036" max="12036" width="12.5703125" style="32" customWidth="1"/>
    <col min="12037" max="12037" width="36.5703125" style="32" customWidth="1"/>
    <col min="12038" max="12038" width="40.85546875" style="32" customWidth="1"/>
    <col min="12039" max="12041" width="0" style="32" hidden="1" customWidth="1"/>
    <col min="12042" max="12042" width="18.140625" style="32" customWidth="1"/>
    <col min="12043" max="12043" width="14.5703125" style="32" customWidth="1"/>
    <col min="12044" max="12044" width="15.42578125" style="32" customWidth="1"/>
    <col min="12045" max="12045" width="10.42578125" style="32" customWidth="1"/>
    <col min="12046" max="12049" width="11.42578125" style="32"/>
    <col min="12050" max="12050" width="3.140625" style="32" customWidth="1"/>
    <col min="12051" max="12288" width="11.42578125" style="32"/>
    <col min="12289" max="12289" width="3" style="32" customWidth="1"/>
    <col min="12290" max="12290" width="7" style="32" customWidth="1"/>
    <col min="12291" max="12291" width="5.42578125" style="32" customWidth="1"/>
    <col min="12292" max="12292" width="12.5703125" style="32" customWidth="1"/>
    <col min="12293" max="12293" width="36.5703125" style="32" customWidth="1"/>
    <col min="12294" max="12294" width="40.85546875" style="32" customWidth="1"/>
    <col min="12295" max="12297" width="0" style="32" hidden="1" customWidth="1"/>
    <col min="12298" max="12298" width="18.140625" style="32" customWidth="1"/>
    <col min="12299" max="12299" width="14.5703125" style="32" customWidth="1"/>
    <col min="12300" max="12300" width="15.42578125" style="32" customWidth="1"/>
    <col min="12301" max="12301" width="10.42578125" style="32" customWidth="1"/>
    <col min="12302" max="12305" width="11.42578125" style="32"/>
    <col min="12306" max="12306" width="3.140625" style="32" customWidth="1"/>
    <col min="12307" max="12544" width="11.42578125" style="32"/>
    <col min="12545" max="12545" width="3" style="32" customWidth="1"/>
    <col min="12546" max="12546" width="7" style="32" customWidth="1"/>
    <col min="12547" max="12547" width="5.42578125" style="32" customWidth="1"/>
    <col min="12548" max="12548" width="12.5703125" style="32" customWidth="1"/>
    <col min="12549" max="12549" width="36.5703125" style="32" customWidth="1"/>
    <col min="12550" max="12550" width="40.85546875" style="32" customWidth="1"/>
    <col min="12551" max="12553" width="0" style="32" hidden="1" customWidth="1"/>
    <col min="12554" max="12554" width="18.140625" style="32" customWidth="1"/>
    <col min="12555" max="12555" width="14.5703125" style="32" customWidth="1"/>
    <col min="12556" max="12556" width="15.42578125" style="32" customWidth="1"/>
    <col min="12557" max="12557" width="10.42578125" style="32" customWidth="1"/>
    <col min="12558" max="12561" width="11.42578125" style="32"/>
    <col min="12562" max="12562" width="3.140625" style="32" customWidth="1"/>
    <col min="12563" max="12800" width="11.42578125" style="32"/>
    <col min="12801" max="12801" width="3" style="32" customWidth="1"/>
    <col min="12802" max="12802" width="7" style="32" customWidth="1"/>
    <col min="12803" max="12803" width="5.42578125" style="32" customWidth="1"/>
    <col min="12804" max="12804" width="12.5703125" style="32" customWidth="1"/>
    <col min="12805" max="12805" width="36.5703125" style="32" customWidth="1"/>
    <col min="12806" max="12806" width="40.85546875" style="32" customWidth="1"/>
    <col min="12807" max="12809" width="0" style="32" hidden="1" customWidth="1"/>
    <col min="12810" max="12810" width="18.140625" style="32" customWidth="1"/>
    <col min="12811" max="12811" width="14.5703125" style="32" customWidth="1"/>
    <col min="12812" max="12812" width="15.42578125" style="32" customWidth="1"/>
    <col min="12813" max="12813" width="10.42578125" style="32" customWidth="1"/>
    <col min="12814" max="12817" width="11.42578125" style="32"/>
    <col min="12818" max="12818" width="3.140625" style="32" customWidth="1"/>
    <col min="12819" max="13056" width="11.42578125" style="32"/>
    <col min="13057" max="13057" width="3" style="32" customWidth="1"/>
    <col min="13058" max="13058" width="7" style="32" customWidth="1"/>
    <col min="13059" max="13059" width="5.42578125" style="32" customWidth="1"/>
    <col min="13060" max="13060" width="12.5703125" style="32" customWidth="1"/>
    <col min="13061" max="13061" width="36.5703125" style="32" customWidth="1"/>
    <col min="13062" max="13062" width="40.85546875" style="32" customWidth="1"/>
    <col min="13063" max="13065" width="0" style="32" hidden="1" customWidth="1"/>
    <col min="13066" max="13066" width="18.140625" style="32" customWidth="1"/>
    <col min="13067" max="13067" width="14.5703125" style="32" customWidth="1"/>
    <col min="13068" max="13068" width="15.42578125" style="32" customWidth="1"/>
    <col min="13069" max="13069" width="10.42578125" style="32" customWidth="1"/>
    <col min="13070" max="13073" width="11.42578125" style="32"/>
    <col min="13074" max="13074" width="3.140625" style="32" customWidth="1"/>
    <col min="13075" max="13312" width="11.42578125" style="32"/>
    <col min="13313" max="13313" width="3" style="32" customWidth="1"/>
    <col min="13314" max="13314" width="7" style="32" customWidth="1"/>
    <col min="13315" max="13315" width="5.42578125" style="32" customWidth="1"/>
    <col min="13316" max="13316" width="12.5703125" style="32" customWidth="1"/>
    <col min="13317" max="13317" width="36.5703125" style="32" customWidth="1"/>
    <col min="13318" max="13318" width="40.85546875" style="32" customWidth="1"/>
    <col min="13319" max="13321" width="0" style="32" hidden="1" customWidth="1"/>
    <col min="13322" max="13322" width="18.140625" style="32" customWidth="1"/>
    <col min="13323" max="13323" width="14.5703125" style="32" customWidth="1"/>
    <col min="13324" max="13324" width="15.42578125" style="32" customWidth="1"/>
    <col min="13325" max="13325" width="10.42578125" style="32" customWidth="1"/>
    <col min="13326" max="13329" width="11.42578125" style="32"/>
    <col min="13330" max="13330" width="3.140625" style="32" customWidth="1"/>
    <col min="13331" max="13568" width="11.42578125" style="32"/>
    <col min="13569" max="13569" width="3" style="32" customWidth="1"/>
    <col min="13570" max="13570" width="7" style="32" customWidth="1"/>
    <col min="13571" max="13571" width="5.42578125" style="32" customWidth="1"/>
    <col min="13572" max="13572" width="12.5703125" style="32" customWidth="1"/>
    <col min="13573" max="13573" width="36.5703125" style="32" customWidth="1"/>
    <col min="13574" max="13574" width="40.85546875" style="32" customWidth="1"/>
    <col min="13575" max="13577" width="0" style="32" hidden="1" customWidth="1"/>
    <col min="13578" max="13578" width="18.140625" style="32" customWidth="1"/>
    <col min="13579" max="13579" width="14.5703125" style="32" customWidth="1"/>
    <col min="13580" max="13580" width="15.42578125" style="32" customWidth="1"/>
    <col min="13581" max="13581" width="10.42578125" style="32" customWidth="1"/>
    <col min="13582" max="13585" width="11.42578125" style="32"/>
    <col min="13586" max="13586" width="3.140625" style="32" customWidth="1"/>
    <col min="13587" max="13824" width="11.42578125" style="32"/>
    <col min="13825" max="13825" width="3" style="32" customWidth="1"/>
    <col min="13826" max="13826" width="7" style="32" customWidth="1"/>
    <col min="13827" max="13827" width="5.42578125" style="32" customWidth="1"/>
    <col min="13828" max="13828" width="12.5703125" style="32" customWidth="1"/>
    <col min="13829" max="13829" width="36.5703125" style="32" customWidth="1"/>
    <col min="13830" max="13830" width="40.85546875" style="32" customWidth="1"/>
    <col min="13831" max="13833" width="0" style="32" hidden="1" customWidth="1"/>
    <col min="13834" max="13834" width="18.140625" style="32" customWidth="1"/>
    <col min="13835" max="13835" width="14.5703125" style="32" customWidth="1"/>
    <col min="13836" max="13836" width="15.42578125" style="32" customWidth="1"/>
    <col min="13837" max="13837" width="10.42578125" style="32" customWidth="1"/>
    <col min="13838" max="13841" width="11.42578125" style="32"/>
    <col min="13842" max="13842" width="3.140625" style="32" customWidth="1"/>
    <col min="13843" max="14080" width="11.42578125" style="32"/>
    <col min="14081" max="14081" width="3" style="32" customWidth="1"/>
    <col min="14082" max="14082" width="7" style="32" customWidth="1"/>
    <col min="14083" max="14083" width="5.42578125" style="32" customWidth="1"/>
    <col min="14084" max="14084" width="12.5703125" style="32" customWidth="1"/>
    <col min="14085" max="14085" width="36.5703125" style="32" customWidth="1"/>
    <col min="14086" max="14086" width="40.85546875" style="32" customWidth="1"/>
    <col min="14087" max="14089" width="0" style="32" hidden="1" customWidth="1"/>
    <col min="14090" max="14090" width="18.140625" style="32" customWidth="1"/>
    <col min="14091" max="14091" width="14.5703125" style="32" customWidth="1"/>
    <col min="14092" max="14092" width="15.42578125" style="32" customWidth="1"/>
    <col min="14093" max="14093" width="10.42578125" style="32" customWidth="1"/>
    <col min="14094" max="14097" width="11.42578125" style="32"/>
    <col min="14098" max="14098" width="3.140625" style="32" customWidth="1"/>
    <col min="14099" max="14336" width="11.42578125" style="32"/>
    <col min="14337" max="14337" width="3" style="32" customWidth="1"/>
    <col min="14338" max="14338" width="7" style="32" customWidth="1"/>
    <col min="14339" max="14339" width="5.42578125" style="32" customWidth="1"/>
    <col min="14340" max="14340" width="12.5703125" style="32" customWidth="1"/>
    <col min="14341" max="14341" width="36.5703125" style="32" customWidth="1"/>
    <col min="14342" max="14342" width="40.85546875" style="32" customWidth="1"/>
    <col min="14343" max="14345" width="0" style="32" hidden="1" customWidth="1"/>
    <col min="14346" max="14346" width="18.140625" style="32" customWidth="1"/>
    <col min="14347" max="14347" width="14.5703125" style="32" customWidth="1"/>
    <col min="14348" max="14348" width="15.42578125" style="32" customWidth="1"/>
    <col min="14349" max="14349" width="10.42578125" style="32" customWidth="1"/>
    <col min="14350" max="14353" width="11.42578125" style="32"/>
    <col min="14354" max="14354" width="3.140625" style="32" customWidth="1"/>
    <col min="14355" max="14592" width="11.42578125" style="32"/>
    <col min="14593" max="14593" width="3" style="32" customWidth="1"/>
    <col min="14594" max="14594" width="7" style="32" customWidth="1"/>
    <col min="14595" max="14595" width="5.42578125" style="32" customWidth="1"/>
    <col min="14596" max="14596" width="12.5703125" style="32" customWidth="1"/>
    <col min="14597" max="14597" width="36.5703125" style="32" customWidth="1"/>
    <col min="14598" max="14598" width="40.85546875" style="32" customWidth="1"/>
    <col min="14599" max="14601" width="0" style="32" hidden="1" customWidth="1"/>
    <col min="14602" max="14602" width="18.140625" style="32" customWidth="1"/>
    <col min="14603" max="14603" width="14.5703125" style="32" customWidth="1"/>
    <col min="14604" max="14604" width="15.42578125" style="32" customWidth="1"/>
    <col min="14605" max="14605" width="10.42578125" style="32" customWidth="1"/>
    <col min="14606" max="14609" width="11.42578125" style="32"/>
    <col min="14610" max="14610" width="3.140625" style="32" customWidth="1"/>
    <col min="14611" max="14848" width="11.42578125" style="32"/>
    <col min="14849" max="14849" width="3" style="32" customWidth="1"/>
    <col min="14850" max="14850" width="7" style="32" customWidth="1"/>
    <col min="14851" max="14851" width="5.42578125" style="32" customWidth="1"/>
    <col min="14852" max="14852" width="12.5703125" style="32" customWidth="1"/>
    <col min="14853" max="14853" width="36.5703125" style="32" customWidth="1"/>
    <col min="14854" max="14854" width="40.85546875" style="32" customWidth="1"/>
    <col min="14855" max="14857" width="0" style="32" hidden="1" customWidth="1"/>
    <col min="14858" max="14858" width="18.140625" style="32" customWidth="1"/>
    <col min="14859" max="14859" width="14.5703125" style="32" customWidth="1"/>
    <col min="14860" max="14860" width="15.42578125" style="32" customWidth="1"/>
    <col min="14861" max="14861" width="10.42578125" style="32" customWidth="1"/>
    <col min="14862" max="14865" width="11.42578125" style="32"/>
    <col min="14866" max="14866" width="3.140625" style="32" customWidth="1"/>
    <col min="14867" max="15104" width="11.42578125" style="32"/>
    <col min="15105" max="15105" width="3" style="32" customWidth="1"/>
    <col min="15106" max="15106" width="7" style="32" customWidth="1"/>
    <col min="15107" max="15107" width="5.42578125" style="32" customWidth="1"/>
    <col min="15108" max="15108" width="12.5703125" style="32" customWidth="1"/>
    <col min="15109" max="15109" width="36.5703125" style="32" customWidth="1"/>
    <col min="15110" max="15110" width="40.85546875" style="32" customWidth="1"/>
    <col min="15111" max="15113" width="0" style="32" hidden="1" customWidth="1"/>
    <col min="15114" max="15114" width="18.140625" style="32" customWidth="1"/>
    <col min="15115" max="15115" width="14.5703125" style="32" customWidth="1"/>
    <col min="15116" max="15116" width="15.42578125" style="32" customWidth="1"/>
    <col min="15117" max="15117" width="10.42578125" style="32" customWidth="1"/>
    <col min="15118" max="15121" width="11.42578125" style="32"/>
    <col min="15122" max="15122" width="3.140625" style="32" customWidth="1"/>
    <col min="15123" max="15360" width="11.42578125" style="32"/>
    <col min="15361" max="15361" width="3" style="32" customWidth="1"/>
    <col min="15362" max="15362" width="7" style="32" customWidth="1"/>
    <col min="15363" max="15363" width="5.42578125" style="32" customWidth="1"/>
    <col min="15364" max="15364" width="12.5703125" style="32" customWidth="1"/>
    <col min="15365" max="15365" width="36.5703125" style="32" customWidth="1"/>
    <col min="15366" max="15366" width="40.85546875" style="32" customWidth="1"/>
    <col min="15367" max="15369" width="0" style="32" hidden="1" customWidth="1"/>
    <col min="15370" max="15370" width="18.140625" style="32" customWidth="1"/>
    <col min="15371" max="15371" width="14.5703125" style="32" customWidth="1"/>
    <col min="15372" max="15372" width="15.42578125" style="32" customWidth="1"/>
    <col min="15373" max="15373" width="10.42578125" style="32" customWidth="1"/>
    <col min="15374" max="15377" width="11.42578125" style="32"/>
    <col min="15378" max="15378" width="3.140625" style="32" customWidth="1"/>
    <col min="15379" max="15616" width="11.42578125" style="32"/>
    <col min="15617" max="15617" width="3" style="32" customWidth="1"/>
    <col min="15618" max="15618" width="7" style="32" customWidth="1"/>
    <col min="15619" max="15619" width="5.42578125" style="32" customWidth="1"/>
    <col min="15620" max="15620" width="12.5703125" style="32" customWidth="1"/>
    <col min="15621" max="15621" width="36.5703125" style="32" customWidth="1"/>
    <col min="15622" max="15622" width="40.85546875" style="32" customWidth="1"/>
    <col min="15623" max="15625" width="0" style="32" hidden="1" customWidth="1"/>
    <col min="15626" max="15626" width="18.140625" style="32" customWidth="1"/>
    <col min="15627" max="15627" width="14.5703125" style="32" customWidth="1"/>
    <col min="15628" max="15628" width="15.42578125" style="32" customWidth="1"/>
    <col min="15629" max="15629" width="10.42578125" style="32" customWidth="1"/>
    <col min="15630" max="15633" width="11.42578125" style="32"/>
    <col min="15634" max="15634" width="3.140625" style="32" customWidth="1"/>
    <col min="15635" max="15872" width="11.42578125" style="32"/>
    <col min="15873" max="15873" width="3" style="32" customWidth="1"/>
    <col min="15874" max="15874" width="7" style="32" customWidth="1"/>
    <col min="15875" max="15875" width="5.42578125" style="32" customWidth="1"/>
    <col min="15876" max="15876" width="12.5703125" style="32" customWidth="1"/>
    <col min="15877" max="15877" width="36.5703125" style="32" customWidth="1"/>
    <col min="15878" max="15878" width="40.85546875" style="32" customWidth="1"/>
    <col min="15879" max="15881" width="0" style="32" hidden="1" customWidth="1"/>
    <col min="15882" max="15882" width="18.140625" style="32" customWidth="1"/>
    <col min="15883" max="15883" width="14.5703125" style="32" customWidth="1"/>
    <col min="15884" max="15884" width="15.42578125" style="32" customWidth="1"/>
    <col min="15885" max="15885" width="10.42578125" style="32" customWidth="1"/>
    <col min="15886" max="15889" width="11.42578125" style="32"/>
    <col min="15890" max="15890" width="3.140625" style="32" customWidth="1"/>
    <col min="15891" max="16128" width="11.42578125" style="32"/>
    <col min="16129" max="16129" width="3" style="32" customWidth="1"/>
    <col min="16130" max="16130" width="7" style="32" customWidth="1"/>
    <col min="16131" max="16131" width="5.42578125" style="32" customWidth="1"/>
    <col min="16132" max="16132" width="12.5703125" style="32" customWidth="1"/>
    <col min="16133" max="16133" width="36.5703125" style="32" customWidth="1"/>
    <col min="16134" max="16134" width="40.85546875" style="32" customWidth="1"/>
    <col min="16135" max="16137" width="0" style="32" hidden="1" customWidth="1"/>
    <col min="16138" max="16138" width="18.140625" style="32" customWidth="1"/>
    <col min="16139" max="16139" width="14.5703125" style="32" customWidth="1"/>
    <col min="16140" max="16140" width="15.42578125" style="32" customWidth="1"/>
    <col min="16141" max="16141" width="10.42578125" style="32" customWidth="1"/>
    <col min="16142" max="16145" width="11.42578125" style="32"/>
    <col min="16146" max="16146" width="3.140625" style="32" customWidth="1"/>
    <col min="16147" max="16384" width="11.42578125" style="32"/>
  </cols>
  <sheetData>
    <row r="1" spans="2:29" s="58" customFormat="1" ht="33.75" customHeight="1">
      <c r="E1" s="59" t="str">
        <f ca="1">Information!X4&amp;" "&amp;Information!B4&amp;" - "&amp;RIGHT(CELL("filename",A1),LEN(CELL("filename",A1))-FIND("]",CELL("filename",A1)))</f>
        <v>FPOC 16.13 SUPPLIER PERFORMANCE ASSESSMENT - Assessment</v>
      </c>
      <c r="F1" s="59"/>
      <c r="G1" s="60"/>
      <c r="H1" s="60"/>
      <c r="I1" s="60"/>
      <c r="J1" s="60"/>
      <c r="K1" s="60"/>
      <c r="L1" s="60"/>
      <c r="M1" s="60"/>
    </row>
    <row r="2" spans="2:29" s="24" customFormat="1" ht="14.25" customHeight="1">
      <c r="B2" s="285"/>
      <c r="C2" s="285"/>
      <c r="D2" s="285"/>
      <c r="E2" s="301"/>
      <c r="F2" s="301"/>
      <c r="G2" s="61"/>
      <c r="H2" s="61"/>
      <c r="I2" s="61"/>
      <c r="J2" s="285"/>
      <c r="K2" s="285"/>
    </row>
    <row r="3" spans="2:29" ht="30.95" customHeight="1">
      <c r="B3" s="286" t="s">
        <v>43</v>
      </c>
      <c r="C3" s="286"/>
      <c r="D3" s="287" t="str">
        <f>IFERROR(Assessment!F5:K5,"")</f>
        <v/>
      </c>
      <c r="E3" s="288"/>
      <c r="F3" s="289"/>
      <c r="G3" s="62"/>
      <c r="H3" s="62"/>
      <c r="I3" s="62"/>
      <c r="J3" s="63" t="s">
        <v>44</v>
      </c>
      <c r="K3" s="63" t="s">
        <v>45</v>
      </c>
    </row>
    <row r="4" spans="2:29" ht="51.95" customHeight="1">
      <c r="B4" s="286" t="s">
        <v>46</v>
      </c>
      <c r="C4" s="286"/>
      <c r="D4" s="290" t="str">
        <f>IF('Score-Summary'!D7,0,"")</f>
        <v/>
      </c>
      <c r="E4" s="288"/>
      <c r="F4" s="289"/>
      <c r="G4" s="64"/>
      <c r="H4" s="64"/>
      <c r="I4" s="64"/>
      <c r="J4" s="65" t="s">
        <v>346</v>
      </c>
      <c r="K4" s="66" t="s">
        <v>345</v>
      </c>
    </row>
    <row r="5" spans="2:29" ht="7.5" customHeight="1"/>
    <row r="6" spans="2:29" ht="30" customHeight="1">
      <c r="B6" s="291" t="s">
        <v>582</v>
      </c>
      <c r="C6" s="292"/>
      <c r="D6" s="292"/>
      <c r="E6" s="293"/>
      <c r="F6" s="67" t="s">
        <v>581</v>
      </c>
      <c r="G6" s="294" t="s">
        <v>44</v>
      </c>
      <c r="H6" s="294"/>
      <c r="I6" s="294"/>
      <c r="J6" s="295"/>
      <c r="K6" s="68" t="s">
        <v>45</v>
      </c>
      <c r="L6" s="69"/>
      <c r="M6" s="70" t="s">
        <v>342</v>
      </c>
    </row>
    <row r="7" spans="2:29" s="27" customFormat="1" ht="17.25" customHeight="1">
      <c r="B7" s="278" t="s">
        <v>47</v>
      </c>
      <c r="C7" s="279"/>
      <c r="D7" s="279"/>
      <c r="E7" s="280"/>
      <c r="F7" s="71" t="s">
        <v>572</v>
      </c>
      <c r="G7" s="72"/>
      <c r="H7" s="72"/>
      <c r="I7" s="73"/>
      <c r="J7" s="74">
        <f>SUM(L8:L23)</f>
        <v>0</v>
      </c>
      <c r="K7" s="75">
        <f>SUM(M8:M23)</f>
        <v>240</v>
      </c>
      <c r="L7" s="76">
        <f>K7/5*4</f>
        <v>192</v>
      </c>
      <c r="M7" s="77"/>
      <c r="O7" s="32"/>
      <c r="P7" s="32"/>
      <c r="Q7" s="32"/>
    </row>
    <row r="8" spans="2:29" ht="17.25" customHeight="1">
      <c r="B8" s="177"/>
      <c r="C8" s="78">
        <v>1</v>
      </c>
      <c r="D8" s="79" t="s">
        <v>48</v>
      </c>
      <c r="E8" s="79"/>
      <c r="F8" s="80"/>
      <c r="G8" s="81"/>
      <c r="H8" s="82"/>
      <c r="I8" s="83"/>
      <c r="J8" s="84"/>
      <c r="K8" s="85">
        <v>5</v>
      </c>
      <c r="L8" s="86">
        <f t="shared" ref="L8:L12" si="0">J8*K8</f>
        <v>0</v>
      </c>
      <c r="M8" s="86">
        <f>5*K8</f>
        <v>25</v>
      </c>
      <c r="N8" s="86"/>
      <c r="O8" s="86"/>
      <c r="P8" s="86"/>
      <c r="Q8" s="86"/>
      <c r="R8" s="86"/>
      <c r="S8" s="86"/>
      <c r="T8" s="86"/>
    </row>
    <row r="9" spans="2:29" ht="23.45" customHeight="1">
      <c r="B9" s="177"/>
      <c r="C9" s="87">
        <v>2</v>
      </c>
      <c r="D9" s="64" t="s">
        <v>348</v>
      </c>
      <c r="E9" s="64"/>
      <c r="F9" s="80"/>
      <c r="G9" s="81"/>
      <c r="H9" s="82"/>
      <c r="I9" s="83"/>
      <c r="J9" s="84"/>
      <c r="K9" s="85">
        <v>5</v>
      </c>
      <c r="L9" s="86">
        <f t="shared" si="0"/>
        <v>0</v>
      </c>
      <c r="M9" s="86">
        <f t="shared" ref="M9:M82" si="1">5*K9</f>
        <v>25</v>
      </c>
      <c r="N9" s="86"/>
      <c r="O9" s="86"/>
      <c r="P9" s="86"/>
      <c r="Q9" s="86"/>
      <c r="R9" s="86"/>
      <c r="S9" s="86"/>
      <c r="T9" s="86"/>
      <c r="U9" s="88">
        <v>1</v>
      </c>
      <c r="V9" s="88">
        <v>1</v>
      </c>
      <c r="W9" s="88">
        <v>1</v>
      </c>
      <c r="X9" s="88">
        <v>1</v>
      </c>
      <c r="Y9" s="88">
        <v>1</v>
      </c>
      <c r="Z9" s="88">
        <v>2</v>
      </c>
      <c r="AA9" s="88">
        <v>1</v>
      </c>
      <c r="AB9" s="88">
        <v>1</v>
      </c>
      <c r="AC9" s="89">
        <v>1</v>
      </c>
    </row>
    <row r="10" spans="2:29" ht="21.95" customHeight="1">
      <c r="B10" s="177"/>
      <c r="C10" s="87">
        <v>3</v>
      </c>
      <c r="D10" s="64" t="s">
        <v>349</v>
      </c>
      <c r="E10" s="64"/>
      <c r="F10" s="80"/>
      <c r="G10" s="81"/>
      <c r="H10" s="82"/>
      <c r="I10" s="83"/>
      <c r="J10" s="84"/>
      <c r="K10" s="85">
        <v>3</v>
      </c>
      <c r="L10" s="86">
        <f t="shared" si="0"/>
        <v>0</v>
      </c>
      <c r="M10" s="86">
        <f t="shared" si="1"/>
        <v>15</v>
      </c>
      <c r="N10" s="86"/>
      <c r="O10" s="86"/>
      <c r="P10" s="86"/>
      <c r="Q10" s="86"/>
      <c r="R10" s="86"/>
      <c r="S10" s="86"/>
      <c r="T10" s="86"/>
      <c r="U10" s="88">
        <v>2</v>
      </c>
      <c r="V10" s="88">
        <v>4</v>
      </c>
      <c r="W10" s="88">
        <v>3</v>
      </c>
      <c r="X10" s="88">
        <v>5</v>
      </c>
      <c r="Y10" s="88">
        <v>3</v>
      </c>
      <c r="Z10" s="88">
        <v>3</v>
      </c>
      <c r="AA10" s="88">
        <v>2</v>
      </c>
      <c r="AB10" s="88">
        <v>2</v>
      </c>
      <c r="AC10" s="89">
        <v>2</v>
      </c>
    </row>
    <row r="11" spans="2:29" ht="24" customHeight="1">
      <c r="B11" s="177"/>
      <c r="C11" s="87">
        <v>4</v>
      </c>
      <c r="D11" s="64" t="s">
        <v>566</v>
      </c>
      <c r="E11" s="64"/>
      <c r="F11" s="80"/>
      <c r="G11" s="90"/>
      <c r="H11" s="90"/>
      <c r="I11" s="90"/>
      <c r="J11" s="84"/>
      <c r="K11" s="85">
        <v>3</v>
      </c>
      <c r="L11" s="86">
        <f t="shared" si="0"/>
        <v>0</v>
      </c>
      <c r="M11" s="86">
        <f t="shared" si="1"/>
        <v>15</v>
      </c>
      <c r="N11" s="86"/>
      <c r="O11" s="86"/>
      <c r="P11" s="86"/>
      <c r="Q11" s="86"/>
      <c r="R11" s="86"/>
      <c r="S11" s="86"/>
      <c r="T11" s="86"/>
      <c r="U11" s="88">
        <v>3</v>
      </c>
      <c r="V11" s="88">
        <v>5</v>
      </c>
      <c r="W11" s="88">
        <v>5</v>
      </c>
      <c r="X11" s="88"/>
      <c r="Y11" s="88">
        <v>4</v>
      </c>
      <c r="Z11" s="88">
        <v>4</v>
      </c>
      <c r="AA11" s="88">
        <v>4</v>
      </c>
      <c r="AB11" s="88">
        <v>5</v>
      </c>
      <c r="AC11" s="89">
        <v>3</v>
      </c>
    </row>
    <row r="12" spans="2:29" ht="25.5" customHeight="1">
      <c r="B12" s="177"/>
      <c r="C12" s="87">
        <v>5</v>
      </c>
      <c r="D12" s="64" t="s">
        <v>476</v>
      </c>
      <c r="E12" s="64"/>
      <c r="F12" s="80"/>
      <c r="G12" s="90"/>
      <c r="H12" s="90"/>
      <c r="I12" s="90"/>
      <c r="J12" s="84"/>
      <c r="K12" s="85">
        <v>3</v>
      </c>
      <c r="L12" s="86">
        <f t="shared" si="0"/>
        <v>0</v>
      </c>
      <c r="M12" s="86">
        <f t="shared" si="1"/>
        <v>15</v>
      </c>
      <c r="N12" s="86"/>
      <c r="O12" s="86"/>
      <c r="P12" s="86"/>
      <c r="Q12" s="86"/>
      <c r="R12" s="86"/>
      <c r="S12" s="86"/>
      <c r="T12" s="86"/>
      <c r="U12" s="88">
        <v>4</v>
      </c>
      <c r="V12" s="88"/>
      <c r="W12" s="88"/>
      <c r="X12" s="88"/>
      <c r="Y12" s="88">
        <v>5</v>
      </c>
      <c r="Z12" s="88">
        <v>5</v>
      </c>
      <c r="AA12" s="88">
        <v>5</v>
      </c>
      <c r="AB12" s="88"/>
      <c r="AC12" s="89">
        <v>5</v>
      </c>
    </row>
    <row r="13" spans="2:29" ht="17.25" customHeight="1">
      <c r="B13" s="177"/>
      <c r="C13" s="87">
        <v>6</v>
      </c>
      <c r="D13" s="64" t="s">
        <v>477</v>
      </c>
      <c r="E13" s="64"/>
      <c r="F13" s="80"/>
      <c r="G13" s="90"/>
      <c r="H13" s="90"/>
      <c r="I13" s="90"/>
      <c r="J13" s="84"/>
      <c r="K13" s="85">
        <v>3</v>
      </c>
      <c r="L13" s="86">
        <f t="shared" ref="L13:L19" si="2">J13*K13</f>
        <v>0</v>
      </c>
      <c r="M13" s="86">
        <f t="shared" si="1"/>
        <v>15</v>
      </c>
      <c r="N13" s="86"/>
      <c r="O13" s="86"/>
      <c r="P13" s="86"/>
      <c r="Q13" s="86"/>
      <c r="R13" s="86"/>
      <c r="S13" s="86"/>
      <c r="T13" s="86"/>
      <c r="U13" s="88">
        <v>5</v>
      </c>
      <c r="V13" s="88"/>
      <c r="W13" s="88"/>
      <c r="X13" s="88"/>
      <c r="Y13" s="88"/>
      <c r="Z13" s="88"/>
      <c r="AA13" s="88"/>
      <c r="AB13" s="88"/>
    </row>
    <row r="14" spans="2:29" ht="23.45" customHeight="1">
      <c r="B14" s="177"/>
      <c r="C14" s="87">
        <v>7</v>
      </c>
      <c r="D14" s="64" t="s">
        <v>478</v>
      </c>
      <c r="E14" s="64"/>
      <c r="F14" s="80"/>
      <c r="G14" s="90"/>
      <c r="H14" s="90"/>
      <c r="I14" s="90"/>
      <c r="J14" s="84"/>
      <c r="K14" s="85">
        <v>1</v>
      </c>
      <c r="L14" s="86">
        <f t="shared" si="2"/>
        <v>0</v>
      </c>
      <c r="M14" s="86">
        <f t="shared" si="1"/>
        <v>5</v>
      </c>
      <c r="N14" s="86"/>
      <c r="O14" s="86"/>
      <c r="P14" s="86"/>
      <c r="Q14" s="86"/>
      <c r="R14" s="86"/>
      <c r="S14" s="86"/>
      <c r="T14" s="86"/>
    </row>
    <row r="15" spans="2:29" ht="26.25" customHeight="1">
      <c r="B15" s="177"/>
      <c r="C15" s="87">
        <v>8</v>
      </c>
      <c r="D15" s="271" t="s">
        <v>479</v>
      </c>
      <c r="E15" s="272"/>
      <c r="F15" s="80"/>
      <c r="G15" s="90"/>
      <c r="H15" s="90"/>
      <c r="I15" s="90"/>
      <c r="J15" s="84"/>
      <c r="K15" s="85">
        <v>1</v>
      </c>
      <c r="L15" s="86">
        <f t="shared" si="2"/>
        <v>0</v>
      </c>
      <c r="M15" s="86">
        <f t="shared" si="1"/>
        <v>5</v>
      </c>
      <c r="N15" s="86"/>
      <c r="O15" s="86"/>
      <c r="P15" s="86"/>
      <c r="Q15" s="86"/>
      <c r="R15" s="86"/>
      <c r="S15" s="86"/>
      <c r="T15" s="86"/>
    </row>
    <row r="16" spans="2:29" ht="17.25" customHeight="1">
      <c r="B16" s="177"/>
      <c r="C16" s="87">
        <v>9</v>
      </c>
      <c r="D16" s="64" t="s">
        <v>480</v>
      </c>
      <c r="E16" s="64"/>
      <c r="F16" s="80"/>
      <c r="G16" s="90"/>
      <c r="H16" s="90"/>
      <c r="I16" s="90"/>
      <c r="J16" s="84"/>
      <c r="K16" s="85">
        <v>1</v>
      </c>
      <c r="L16" s="86">
        <f t="shared" si="2"/>
        <v>0</v>
      </c>
      <c r="M16" s="86">
        <f t="shared" si="1"/>
        <v>5</v>
      </c>
      <c r="N16" s="86"/>
      <c r="O16" s="86"/>
      <c r="P16" s="86"/>
      <c r="Q16" s="86"/>
      <c r="R16" s="86"/>
      <c r="S16" s="86"/>
      <c r="T16" s="86"/>
    </row>
    <row r="17" spans="2:20" ht="36" customHeight="1">
      <c r="B17" s="177"/>
      <c r="C17" s="87">
        <v>10</v>
      </c>
      <c r="D17" s="64" t="s">
        <v>481</v>
      </c>
      <c r="E17" s="64"/>
      <c r="F17" s="80"/>
      <c r="G17" s="90"/>
      <c r="H17" s="90"/>
      <c r="I17" s="90"/>
      <c r="J17" s="84"/>
      <c r="K17" s="85">
        <v>3</v>
      </c>
      <c r="L17" s="86">
        <f t="shared" si="2"/>
        <v>0</v>
      </c>
      <c r="M17" s="86">
        <f t="shared" si="1"/>
        <v>15</v>
      </c>
      <c r="N17" s="86"/>
      <c r="O17" s="86"/>
      <c r="P17" s="86"/>
      <c r="Q17" s="86"/>
      <c r="R17" s="86"/>
      <c r="S17" s="86"/>
      <c r="T17" s="86"/>
    </row>
    <row r="18" spans="2:20" ht="17.25" customHeight="1">
      <c r="B18" s="177"/>
      <c r="C18" s="87">
        <v>11</v>
      </c>
      <c r="D18" s="64" t="s">
        <v>482</v>
      </c>
      <c r="E18" s="64"/>
      <c r="F18" s="80"/>
      <c r="G18" s="90"/>
      <c r="H18" s="90"/>
      <c r="I18" s="90"/>
      <c r="J18" s="84"/>
      <c r="K18" s="85">
        <v>5</v>
      </c>
      <c r="L18" s="86">
        <f t="shared" si="2"/>
        <v>0</v>
      </c>
      <c r="M18" s="86">
        <f t="shared" si="1"/>
        <v>25</v>
      </c>
      <c r="N18" s="86"/>
      <c r="O18" s="86"/>
      <c r="P18" s="86"/>
      <c r="Q18" s="86"/>
      <c r="R18" s="86"/>
      <c r="S18" s="86"/>
      <c r="T18" s="86"/>
    </row>
    <row r="19" spans="2:20" ht="25.5" customHeight="1">
      <c r="B19" s="177"/>
      <c r="C19" s="87">
        <v>12</v>
      </c>
      <c r="D19" s="64" t="s">
        <v>483</v>
      </c>
      <c r="E19" s="64"/>
      <c r="F19" s="80"/>
      <c r="G19" s="90"/>
      <c r="H19" s="90"/>
      <c r="I19" s="90"/>
      <c r="J19" s="84"/>
      <c r="K19" s="85">
        <v>3</v>
      </c>
      <c r="L19" s="86">
        <f t="shared" si="2"/>
        <v>0</v>
      </c>
      <c r="M19" s="86">
        <f t="shared" si="1"/>
        <v>15</v>
      </c>
      <c r="N19" s="86"/>
      <c r="O19" s="86"/>
      <c r="P19" s="86"/>
      <c r="Q19" s="86"/>
      <c r="R19" s="86"/>
      <c r="S19" s="86"/>
      <c r="T19" s="86"/>
    </row>
    <row r="20" spans="2:20" ht="17.25" customHeight="1">
      <c r="B20" s="177"/>
      <c r="C20" s="87">
        <v>13</v>
      </c>
      <c r="D20" s="64" t="s">
        <v>484</v>
      </c>
      <c r="E20" s="64"/>
      <c r="F20" s="91"/>
      <c r="G20" s="90"/>
      <c r="H20" s="90"/>
      <c r="I20" s="90"/>
      <c r="J20" s="84"/>
      <c r="K20" s="85">
        <v>3</v>
      </c>
      <c r="L20" s="86">
        <f>J20*K20</f>
        <v>0</v>
      </c>
      <c r="M20" s="86">
        <f t="shared" si="1"/>
        <v>15</v>
      </c>
      <c r="N20" s="86"/>
      <c r="O20" s="86"/>
      <c r="P20" s="86"/>
      <c r="Q20" s="86"/>
      <c r="R20" s="86"/>
      <c r="S20" s="86"/>
      <c r="T20" s="86"/>
    </row>
    <row r="21" spans="2:20" ht="26.25" customHeight="1">
      <c r="B21" s="177"/>
      <c r="C21" s="87">
        <v>14</v>
      </c>
      <c r="D21" s="271" t="s">
        <v>485</v>
      </c>
      <c r="E21" s="272"/>
      <c r="F21" s="80"/>
      <c r="G21" s="90"/>
      <c r="H21" s="90"/>
      <c r="I21" s="90"/>
      <c r="J21" s="84"/>
      <c r="K21" s="85">
        <v>3</v>
      </c>
      <c r="L21" s="86">
        <f>J21*K21</f>
        <v>0</v>
      </c>
      <c r="M21" s="86">
        <f t="shared" si="1"/>
        <v>15</v>
      </c>
      <c r="N21" s="86"/>
      <c r="O21" s="86"/>
      <c r="P21" s="86"/>
      <c r="Q21" s="86"/>
      <c r="R21" s="86"/>
      <c r="S21" s="86"/>
      <c r="T21" s="86"/>
    </row>
    <row r="22" spans="2:20" ht="24.75" customHeight="1">
      <c r="B22" s="177"/>
      <c r="C22" s="87">
        <v>15</v>
      </c>
      <c r="D22" s="271" t="s">
        <v>486</v>
      </c>
      <c r="E22" s="272"/>
      <c r="F22" s="92"/>
      <c r="G22" s="90"/>
      <c r="H22" s="90"/>
      <c r="I22" s="90"/>
      <c r="J22" s="84"/>
      <c r="K22" s="85">
        <v>3</v>
      </c>
      <c r="L22" s="86">
        <f>J22*K22</f>
        <v>0</v>
      </c>
      <c r="M22" s="86">
        <f t="shared" si="1"/>
        <v>15</v>
      </c>
      <c r="N22" s="86"/>
      <c r="O22" s="86"/>
      <c r="P22" s="86"/>
      <c r="Q22" s="86"/>
      <c r="R22" s="86"/>
      <c r="S22" s="86"/>
      <c r="T22" s="86"/>
    </row>
    <row r="23" spans="2:20" ht="24" customHeight="1">
      <c r="B23" s="177"/>
      <c r="C23" s="93">
        <v>16</v>
      </c>
      <c r="D23" s="94" t="s">
        <v>487</v>
      </c>
      <c r="E23" s="94"/>
      <c r="F23" s="80"/>
      <c r="G23" s="90"/>
      <c r="H23" s="90"/>
      <c r="I23" s="90"/>
      <c r="J23" s="84"/>
      <c r="K23" s="85">
        <v>3</v>
      </c>
      <c r="L23" s="86">
        <f>J23*K23</f>
        <v>0</v>
      </c>
      <c r="M23" s="86">
        <f t="shared" si="1"/>
        <v>15</v>
      </c>
      <c r="N23" s="86"/>
      <c r="O23" s="86"/>
      <c r="P23" s="86"/>
      <c r="Q23" s="86"/>
      <c r="R23" s="86"/>
      <c r="S23" s="86"/>
      <c r="T23" s="86"/>
    </row>
    <row r="24" spans="2:20" s="27" customFormat="1" ht="17.25" customHeight="1">
      <c r="B24" s="278" t="s">
        <v>432</v>
      </c>
      <c r="C24" s="279"/>
      <c r="D24" s="279"/>
      <c r="E24" s="280"/>
      <c r="F24" s="71" t="s">
        <v>572</v>
      </c>
      <c r="G24" s="72"/>
      <c r="H24" s="72"/>
      <c r="I24" s="73"/>
      <c r="J24" s="74">
        <f>SUM(L25:L36)</f>
        <v>0</v>
      </c>
      <c r="K24" s="75">
        <f>SUM(M25:M36)</f>
        <v>210</v>
      </c>
      <c r="L24" s="86">
        <f>K24/5*4</f>
        <v>168</v>
      </c>
      <c r="M24" s="86">
        <f t="shared" ref="M24" si="3">5*K24</f>
        <v>1050</v>
      </c>
      <c r="N24" s="95"/>
      <c r="O24" s="95"/>
      <c r="P24" s="95"/>
      <c r="Q24" s="95"/>
      <c r="R24" s="95"/>
      <c r="S24" s="95"/>
      <c r="T24" s="95"/>
    </row>
    <row r="25" spans="2:20" s="27" customFormat="1" ht="17.25" customHeight="1">
      <c r="B25" s="177"/>
      <c r="C25" s="78">
        <v>17</v>
      </c>
      <c r="D25" s="79" t="s">
        <v>552</v>
      </c>
      <c r="E25" s="79"/>
      <c r="F25" s="80"/>
      <c r="G25" s="90"/>
      <c r="H25" s="90"/>
      <c r="I25" s="90"/>
      <c r="J25" s="84"/>
      <c r="K25" s="85">
        <v>3</v>
      </c>
      <c r="L25" s="86">
        <f>J25*K25</f>
        <v>0</v>
      </c>
      <c r="M25" s="86">
        <f>5*K25</f>
        <v>15</v>
      </c>
      <c r="N25" s="95"/>
      <c r="O25" s="95"/>
      <c r="P25" s="95"/>
      <c r="Q25" s="95"/>
      <c r="R25" s="95"/>
      <c r="S25" s="95"/>
      <c r="T25" s="95"/>
    </row>
    <row r="26" spans="2:20" ht="17.25" customHeight="1">
      <c r="B26" s="177"/>
      <c r="C26" s="87">
        <v>18</v>
      </c>
      <c r="D26" s="281" t="s">
        <v>488</v>
      </c>
      <c r="E26" s="282"/>
      <c r="F26" s="80"/>
      <c r="G26" s="90"/>
      <c r="H26" s="90"/>
      <c r="I26" s="90"/>
      <c r="J26" s="84"/>
      <c r="K26" s="85">
        <v>3</v>
      </c>
      <c r="L26" s="86">
        <f t="shared" ref="L26:L36" si="4">J26*K26</f>
        <v>0</v>
      </c>
      <c r="M26" s="86">
        <f t="shared" ref="M26:M36" si="5">5*K26</f>
        <v>15</v>
      </c>
      <c r="N26" s="86"/>
      <c r="O26" s="86"/>
      <c r="P26" s="86"/>
      <c r="Q26" s="86"/>
      <c r="R26" s="86"/>
      <c r="S26" s="86"/>
      <c r="T26" s="86"/>
    </row>
    <row r="27" spans="2:20" ht="30" customHeight="1">
      <c r="B27" s="178"/>
      <c r="C27" s="78">
        <v>19</v>
      </c>
      <c r="D27" s="281" t="s">
        <v>556</v>
      </c>
      <c r="E27" s="282"/>
      <c r="F27" s="80"/>
      <c r="G27" s="90"/>
      <c r="H27" s="90"/>
      <c r="I27" s="90"/>
      <c r="J27" s="84"/>
      <c r="K27" s="85">
        <v>5</v>
      </c>
      <c r="L27" s="86">
        <f t="shared" si="4"/>
        <v>0</v>
      </c>
      <c r="M27" s="86">
        <f t="shared" si="5"/>
        <v>25</v>
      </c>
      <c r="N27" s="86"/>
      <c r="O27" s="86"/>
      <c r="P27" s="86"/>
      <c r="Q27" s="86"/>
      <c r="R27" s="86"/>
      <c r="S27" s="86"/>
      <c r="T27" s="86"/>
    </row>
    <row r="28" spans="2:20" ht="20.45" customHeight="1">
      <c r="B28" s="177"/>
      <c r="C28" s="87">
        <v>20</v>
      </c>
      <c r="D28" s="96" t="s">
        <v>553</v>
      </c>
      <c r="E28" s="97"/>
      <c r="F28" s="80"/>
      <c r="G28" s="90"/>
      <c r="H28" s="90"/>
      <c r="I28" s="90"/>
      <c r="J28" s="84"/>
      <c r="K28" s="85">
        <v>3</v>
      </c>
      <c r="L28" s="86">
        <f t="shared" si="4"/>
        <v>0</v>
      </c>
      <c r="M28" s="86">
        <f t="shared" si="5"/>
        <v>15</v>
      </c>
      <c r="N28" s="86"/>
      <c r="O28" s="86"/>
      <c r="P28" s="86"/>
      <c r="Q28" s="86"/>
      <c r="R28" s="86"/>
      <c r="S28" s="86"/>
      <c r="T28" s="86"/>
    </row>
    <row r="29" spans="2:20" ht="20.45" customHeight="1">
      <c r="B29" s="177"/>
      <c r="C29" s="78">
        <v>21</v>
      </c>
      <c r="D29" s="96" t="s">
        <v>557</v>
      </c>
      <c r="E29" s="97"/>
      <c r="F29" s="80"/>
      <c r="G29" s="90"/>
      <c r="H29" s="90"/>
      <c r="I29" s="90"/>
      <c r="J29" s="84"/>
      <c r="K29" s="85">
        <v>5</v>
      </c>
      <c r="L29" s="86">
        <f t="shared" si="4"/>
        <v>0</v>
      </c>
      <c r="M29" s="86">
        <f t="shared" si="5"/>
        <v>25</v>
      </c>
      <c r="N29" s="86"/>
      <c r="O29" s="86"/>
      <c r="P29" s="86"/>
      <c r="Q29" s="86"/>
      <c r="R29" s="86"/>
      <c r="S29" s="86"/>
      <c r="T29" s="86"/>
    </row>
    <row r="30" spans="2:20" ht="21" customHeight="1">
      <c r="B30" s="177"/>
      <c r="C30" s="87">
        <v>22</v>
      </c>
      <c r="D30" s="281" t="s">
        <v>554</v>
      </c>
      <c r="E30" s="282"/>
      <c r="F30" s="80"/>
      <c r="G30" s="90"/>
      <c r="H30" s="90"/>
      <c r="I30" s="90"/>
      <c r="J30" s="84"/>
      <c r="K30" s="85">
        <v>5</v>
      </c>
      <c r="L30" s="86">
        <f t="shared" si="4"/>
        <v>0</v>
      </c>
      <c r="M30" s="86">
        <f t="shared" si="5"/>
        <v>25</v>
      </c>
      <c r="N30" s="86"/>
      <c r="O30" s="86"/>
      <c r="P30" s="86"/>
      <c r="Q30" s="86"/>
      <c r="R30" s="86"/>
      <c r="S30" s="86"/>
      <c r="T30" s="86"/>
    </row>
    <row r="31" spans="2:20" ht="18.95" customHeight="1">
      <c r="B31" s="99"/>
      <c r="C31" s="78">
        <v>23</v>
      </c>
      <c r="D31" s="281" t="s">
        <v>555</v>
      </c>
      <c r="E31" s="282"/>
      <c r="F31" s="80"/>
      <c r="G31" s="90"/>
      <c r="H31" s="90"/>
      <c r="I31" s="90"/>
      <c r="J31" s="84"/>
      <c r="K31" s="85">
        <v>5</v>
      </c>
      <c r="L31" s="86">
        <f t="shared" si="4"/>
        <v>0</v>
      </c>
      <c r="M31" s="86">
        <f t="shared" si="5"/>
        <v>25</v>
      </c>
      <c r="N31" s="86"/>
      <c r="O31" s="86"/>
      <c r="P31" s="86"/>
      <c r="Q31" s="86"/>
      <c r="R31" s="86"/>
      <c r="S31" s="86"/>
      <c r="T31" s="86"/>
    </row>
    <row r="32" spans="2:20" ht="27.6" customHeight="1">
      <c r="B32" s="99"/>
      <c r="C32" s="87">
        <v>24</v>
      </c>
      <c r="D32" s="281" t="s">
        <v>558</v>
      </c>
      <c r="E32" s="282"/>
      <c r="F32" s="80"/>
      <c r="G32" s="90"/>
      <c r="H32" s="90"/>
      <c r="I32" s="90"/>
      <c r="J32" s="84"/>
      <c r="K32" s="85">
        <v>5</v>
      </c>
      <c r="L32" s="86">
        <f t="shared" si="4"/>
        <v>0</v>
      </c>
      <c r="M32" s="86">
        <f t="shared" si="5"/>
        <v>25</v>
      </c>
      <c r="N32" s="86"/>
      <c r="O32" s="86"/>
      <c r="P32" s="86"/>
      <c r="Q32" s="86"/>
      <c r="R32" s="86"/>
      <c r="S32" s="86"/>
      <c r="T32" s="86"/>
    </row>
    <row r="33" spans="2:20" ht="21" customHeight="1">
      <c r="B33" s="99"/>
      <c r="C33" s="78">
        <v>25</v>
      </c>
      <c r="D33" s="281" t="s">
        <v>489</v>
      </c>
      <c r="E33" s="282"/>
      <c r="F33" s="80"/>
      <c r="G33" s="90"/>
      <c r="H33" s="90"/>
      <c r="I33" s="90"/>
      <c r="J33" s="84"/>
      <c r="K33" s="85">
        <v>3</v>
      </c>
      <c r="L33" s="86">
        <f t="shared" si="4"/>
        <v>0</v>
      </c>
      <c r="M33" s="86">
        <f t="shared" si="5"/>
        <v>15</v>
      </c>
      <c r="N33" s="86"/>
      <c r="O33" s="86"/>
      <c r="P33" s="86"/>
      <c r="Q33" s="86"/>
      <c r="R33" s="86"/>
      <c r="S33" s="86"/>
      <c r="T33" s="86"/>
    </row>
    <row r="34" spans="2:20">
      <c r="B34" s="99"/>
      <c r="C34" s="87">
        <v>26</v>
      </c>
      <c r="D34" s="96" t="s">
        <v>490</v>
      </c>
      <c r="E34" s="97"/>
      <c r="F34" s="80"/>
      <c r="G34" s="90"/>
      <c r="H34" s="90"/>
      <c r="I34" s="90"/>
      <c r="J34" s="84"/>
      <c r="K34" s="85">
        <v>1</v>
      </c>
      <c r="L34" s="86">
        <f t="shared" si="4"/>
        <v>0</v>
      </c>
      <c r="M34" s="86">
        <f t="shared" si="5"/>
        <v>5</v>
      </c>
      <c r="N34" s="86"/>
      <c r="O34" s="86"/>
      <c r="P34" s="86"/>
      <c r="Q34" s="86"/>
      <c r="R34" s="86"/>
      <c r="S34" s="86"/>
      <c r="T34" s="86"/>
    </row>
    <row r="35" spans="2:20" ht="22.5" customHeight="1">
      <c r="B35" s="99"/>
      <c r="C35" s="78">
        <v>27</v>
      </c>
      <c r="D35" s="281" t="s">
        <v>491</v>
      </c>
      <c r="E35" s="282"/>
      <c r="F35" s="80"/>
      <c r="G35" s="90"/>
      <c r="H35" s="90"/>
      <c r="I35" s="90"/>
      <c r="J35" s="84"/>
      <c r="K35" s="85">
        <v>3</v>
      </c>
      <c r="L35" s="86">
        <f t="shared" si="4"/>
        <v>0</v>
      </c>
      <c r="M35" s="86">
        <f t="shared" si="5"/>
        <v>15</v>
      </c>
      <c r="N35" s="86"/>
      <c r="O35" s="86"/>
      <c r="P35" s="86"/>
      <c r="Q35" s="86"/>
      <c r="R35" s="86"/>
      <c r="S35" s="86"/>
      <c r="T35" s="86"/>
    </row>
    <row r="36" spans="2:20" s="27" customFormat="1" ht="26.45" customHeight="1">
      <c r="B36" s="99"/>
      <c r="C36" s="87">
        <v>28</v>
      </c>
      <c r="D36" s="281" t="s">
        <v>492</v>
      </c>
      <c r="E36" s="282"/>
      <c r="F36" s="80"/>
      <c r="G36" s="90"/>
      <c r="H36" s="90"/>
      <c r="I36" s="90"/>
      <c r="J36" s="84"/>
      <c r="K36" s="85">
        <v>1</v>
      </c>
      <c r="L36" s="86">
        <f t="shared" si="4"/>
        <v>0</v>
      </c>
      <c r="M36" s="86">
        <f t="shared" si="5"/>
        <v>5</v>
      </c>
      <c r="N36" s="95"/>
      <c r="O36" s="95"/>
      <c r="P36" s="95"/>
      <c r="Q36" s="95"/>
      <c r="R36" s="95"/>
      <c r="S36" s="95"/>
      <c r="T36" s="95"/>
    </row>
    <row r="37" spans="2:20" ht="17.25" customHeight="1">
      <c r="B37" s="275" t="s">
        <v>375</v>
      </c>
      <c r="C37" s="276"/>
      <c r="D37" s="276"/>
      <c r="E37" s="277"/>
      <c r="F37" s="71" t="s">
        <v>572</v>
      </c>
      <c r="G37" s="98"/>
      <c r="H37" s="98"/>
      <c r="I37" s="98"/>
      <c r="J37" s="74">
        <f>SUM(L38:L44)</f>
        <v>0</v>
      </c>
      <c r="K37" s="75">
        <f>SUM(M38:M44)</f>
        <v>165</v>
      </c>
      <c r="L37" s="86">
        <f>K37/5*4</f>
        <v>132</v>
      </c>
      <c r="M37" s="86">
        <f t="shared" ref="M37:M44" si="6">5*K37</f>
        <v>825</v>
      </c>
      <c r="N37" s="86"/>
      <c r="O37" s="86"/>
      <c r="P37" s="86"/>
      <c r="Q37" s="86"/>
      <c r="R37" s="86"/>
      <c r="S37" s="86"/>
      <c r="T37" s="86"/>
    </row>
    <row r="38" spans="2:20">
      <c r="B38" s="99"/>
      <c r="C38" s="100">
        <v>29</v>
      </c>
      <c r="D38" s="283" t="s">
        <v>493</v>
      </c>
      <c r="E38" s="284"/>
      <c r="F38" s="80"/>
      <c r="G38" s="90"/>
      <c r="H38" s="90"/>
      <c r="I38" s="90"/>
      <c r="J38" s="84"/>
      <c r="K38" s="85">
        <v>5</v>
      </c>
      <c r="L38" s="86">
        <f t="shared" ref="L38:L44" si="7">J38*K38</f>
        <v>0</v>
      </c>
      <c r="M38" s="86">
        <f t="shared" si="6"/>
        <v>25</v>
      </c>
      <c r="N38" s="86"/>
      <c r="O38" s="86"/>
      <c r="P38" s="86"/>
      <c r="Q38" s="86"/>
      <c r="R38" s="86"/>
      <c r="S38" s="86"/>
      <c r="T38" s="86"/>
    </row>
    <row r="39" spans="2:20" ht="19.5" customHeight="1">
      <c r="B39" s="99"/>
      <c r="C39" s="100">
        <v>30</v>
      </c>
      <c r="D39" s="283" t="s">
        <v>559</v>
      </c>
      <c r="E39" s="284"/>
      <c r="F39" s="80"/>
      <c r="G39" s="90"/>
      <c r="H39" s="90"/>
      <c r="I39" s="90"/>
      <c r="J39" s="84"/>
      <c r="K39" s="85">
        <v>5</v>
      </c>
      <c r="L39" s="86">
        <f t="shared" si="7"/>
        <v>0</v>
      </c>
      <c r="M39" s="86">
        <f t="shared" si="6"/>
        <v>25</v>
      </c>
      <c r="N39" s="86"/>
      <c r="O39" s="86"/>
      <c r="P39" s="86"/>
      <c r="Q39" s="86"/>
      <c r="R39" s="86"/>
      <c r="S39" s="86"/>
      <c r="T39" s="86"/>
    </row>
    <row r="40" spans="2:20" ht="18" customHeight="1">
      <c r="B40" s="99"/>
      <c r="C40" s="100">
        <v>31</v>
      </c>
      <c r="D40" s="283" t="s">
        <v>494</v>
      </c>
      <c r="E40" s="284"/>
      <c r="F40" s="80"/>
      <c r="G40" s="90"/>
      <c r="H40" s="90"/>
      <c r="I40" s="90"/>
      <c r="J40" s="84"/>
      <c r="K40" s="85">
        <v>5</v>
      </c>
      <c r="L40" s="86">
        <f t="shared" si="7"/>
        <v>0</v>
      </c>
      <c r="M40" s="86">
        <f>5*K40</f>
        <v>25</v>
      </c>
      <c r="N40" s="86"/>
      <c r="O40" s="86"/>
      <c r="P40" s="86"/>
      <c r="Q40" s="86"/>
      <c r="R40" s="86"/>
      <c r="S40" s="86"/>
      <c r="T40" s="86"/>
    </row>
    <row r="41" spans="2:20" ht="17.45" customHeight="1">
      <c r="B41" s="99"/>
      <c r="C41" s="100">
        <v>32</v>
      </c>
      <c r="D41" s="283" t="s">
        <v>495</v>
      </c>
      <c r="E41" s="284"/>
      <c r="F41" s="80"/>
      <c r="G41" s="90"/>
      <c r="H41" s="90"/>
      <c r="I41" s="90"/>
      <c r="J41" s="84"/>
      <c r="K41" s="85">
        <v>5</v>
      </c>
      <c r="L41" s="86">
        <f t="shared" si="7"/>
        <v>0</v>
      </c>
      <c r="M41" s="86">
        <f t="shared" si="6"/>
        <v>25</v>
      </c>
      <c r="N41" s="86"/>
      <c r="O41" s="86"/>
      <c r="P41" s="86"/>
      <c r="Q41" s="86"/>
      <c r="R41" s="86"/>
      <c r="S41" s="86"/>
      <c r="T41" s="86"/>
    </row>
    <row r="42" spans="2:20" ht="26.25" customHeight="1">
      <c r="B42" s="99"/>
      <c r="C42" s="100">
        <v>33</v>
      </c>
      <c r="D42" s="283" t="s">
        <v>496</v>
      </c>
      <c r="E42" s="284"/>
      <c r="F42" s="80"/>
      <c r="G42" s="90"/>
      <c r="H42" s="90"/>
      <c r="I42" s="90"/>
      <c r="J42" s="84"/>
      <c r="K42" s="85">
        <v>5</v>
      </c>
      <c r="L42" s="86">
        <f t="shared" si="7"/>
        <v>0</v>
      </c>
      <c r="M42" s="86">
        <f t="shared" si="6"/>
        <v>25</v>
      </c>
      <c r="N42" s="86"/>
      <c r="O42" s="86"/>
      <c r="P42" s="86"/>
      <c r="Q42" s="86"/>
      <c r="R42" s="86"/>
      <c r="S42" s="86"/>
      <c r="T42" s="86"/>
    </row>
    <row r="43" spans="2:20" s="27" customFormat="1" ht="17.25" customHeight="1">
      <c r="B43" s="99"/>
      <c r="C43" s="100">
        <v>34</v>
      </c>
      <c r="D43" s="283" t="s">
        <v>497</v>
      </c>
      <c r="E43" s="284"/>
      <c r="F43" s="80"/>
      <c r="G43" s="90"/>
      <c r="H43" s="90"/>
      <c r="I43" s="90"/>
      <c r="J43" s="84"/>
      <c r="K43" s="85">
        <v>5</v>
      </c>
      <c r="L43" s="86">
        <f t="shared" si="7"/>
        <v>0</v>
      </c>
      <c r="M43" s="86">
        <f t="shared" si="6"/>
        <v>25</v>
      </c>
      <c r="N43" s="95"/>
      <c r="O43" s="95"/>
      <c r="P43" s="95"/>
      <c r="Q43" s="95"/>
      <c r="R43" s="95"/>
      <c r="S43" s="95"/>
      <c r="T43" s="95"/>
    </row>
    <row r="44" spans="2:20" ht="17.25" customHeight="1">
      <c r="B44" s="101"/>
      <c r="C44" s="100">
        <v>35</v>
      </c>
      <c r="D44" s="283" t="s">
        <v>498</v>
      </c>
      <c r="E44" s="284"/>
      <c r="F44" s="80"/>
      <c r="G44" s="90"/>
      <c r="H44" s="90"/>
      <c r="I44" s="90"/>
      <c r="J44" s="84"/>
      <c r="K44" s="85">
        <v>3</v>
      </c>
      <c r="L44" s="86">
        <f t="shared" si="7"/>
        <v>0</v>
      </c>
      <c r="M44" s="86">
        <f t="shared" si="6"/>
        <v>15</v>
      </c>
      <c r="N44" s="86"/>
      <c r="O44" s="86"/>
      <c r="P44" s="86"/>
      <c r="Q44" s="86"/>
      <c r="R44" s="86"/>
      <c r="S44" s="86"/>
      <c r="T44" s="86"/>
    </row>
    <row r="45" spans="2:20" ht="17.25" customHeight="1">
      <c r="B45" s="275" t="s">
        <v>49</v>
      </c>
      <c r="C45" s="276"/>
      <c r="D45" s="276"/>
      <c r="E45" s="277"/>
      <c r="F45" s="71" t="s">
        <v>572</v>
      </c>
      <c r="G45" s="98"/>
      <c r="H45" s="98"/>
      <c r="I45" s="98"/>
      <c r="J45" s="102">
        <f>SUM(J46,J51)</f>
        <v>0</v>
      </c>
      <c r="K45" s="75">
        <f>SUM(K46,K51)</f>
        <v>95</v>
      </c>
      <c r="L45" s="86">
        <f>K45/5*4</f>
        <v>76</v>
      </c>
      <c r="M45" s="86">
        <f t="shared" si="1"/>
        <v>475</v>
      </c>
      <c r="N45" s="86"/>
      <c r="O45" s="86"/>
      <c r="P45" s="86"/>
      <c r="Q45" s="86"/>
      <c r="R45" s="86"/>
      <c r="S45" s="86"/>
      <c r="T45" s="86"/>
    </row>
    <row r="46" spans="2:20" ht="17.25" customHeight="1">
      <c r="B46" s="101"/>
      <c r="C46" s="27"/>
      <c r="D46" s="103"/>
      <c r="E46" s="61"/>
      <c r="F46" s="104"/>
      <c r="G46" s="98"/>
      <c r="H46" s="98"/>
      <c r="I46" s="98"/>
      <c r="J46" s="99">
        <f>SUM(L47:L50)</f>
        <v>0</v>
      </c>
      <c r="K46" s="105">
        <f>SUM(M47:M50)</f>
        <v>40</v>
      </c>
      <c r="L46" s="86">
        <f>K46/5*4</f>
        <v>32</v>
      </c>
      <c r="M46" s="86">
        <f t="shared" si="1"/>
        <v>200</v>
      </c>
      <c r="N46" s="86"/>
      <c r="O46" s="86"/>
      <c r="P46" s="86"/>
      <c r="Q46" s="86"/>
      <c r="R46" s="86"/>
      <c r="S46" s="86"/>
      <c r="T46" s="86"/>
    </row>
    <row r="47" spans="2:20" ht="17.25" customHeight="1">
      <c r="B47" s="99"/>
      <c r="C47" s="100">
        <v>36</v>
      </c>
      <c r="D47" s="90" t="s">
        <v>499</v>
      </c>
      <c r="E47" s="90"/>
      <c r="F47" s="80"/>
      <c r="G47" s="90"/>
      <c r="H47" s="90"/>
      <c r="I47" s="90"/>
      <c r="J47" s="84"/>
      <c r="K47" s="85">
        <v>3</v>
      </c>
      <c r="L47" s="86">
        <f>J47*K47</f>
        <v>0</v>
      </c>
      <c r="M47" s="86">
        <f t="shared" si="1"/>
        <v>15</v>
      </c>
      <c r="N47" s="86"/>
      <c r="O47" s="86"/>
      <c r="P47" s="86"/>
      <c r="Q47" s="86"/>
      <c r="R47" s="86"/>
      <c r="S47" s="86"/>
      <c r="T47" s="86"/>
    </row>
    <row r="48" spans="2:20" ht="23.45" customHeight="1">
      <c r="B48" s="99"/>
      <c r="C48" s="100">
        <v>37</v>
      </c>
      <c r="D48" s="273" t="s">
        <v>500</v>
      </c>
      <c r="E48" s="274"/>
      <c r="F48" s="80"/>
      <c r="G48" s="90"/>
      <c r="H48" s="90"/>
      <c r="I48" s="90"/>
      <c r="J48" s="84"/>
      <c r="K48" s="85">
        <v>1</v>
      </c>
      <c r="L48" s="86">
        <f>J48*K48</f>
        <v>0</v>
      </c>
      <c r="M48" s="86">
        <f t="shared" si="1"/>
        <v>5</v>
      </c>
      <c r="N48" s="86"/>
      <c r="O48" s="86"/>
      <c r="P48" s="86"/>
      <c r="Q48" s="86"/>
      <c r="R48" s="86"/>
      <c r="S48" s="86"/>
      <c r="T48" s="86"/>
    </row>
    <row r="49" spans="2:20" ht="24.95" customHeight="1">
      <c r="B49" s="99"/>
      <c r="C49" s="100">
        <v>38</v>
      </c>
      <c r="D49" s="90" t="s">
        <v>501</v>
      </c>
      <c r="E49" s="90"/>
      <c r="F49" s="80"/>
      <c r="G49" s="90"/>
      <c r="H49" s="90"/>
      <c r="I49" s="90"/>
      <c r="J49" s="84"/>
      <c r="K49" s="85">
        <v>1</v>
      </c>
      <c r="L49" s="86">
        <f>J49*K49</f>
        <v>0</v>
      </c>
      <c r="M49" s="86">
        <f t="shared" si="1"/>
        <v>5</v>
      </c>
      <c r="N49" s="86"/>
      <c r="O49" s="86"/>
      <c r="P49" s="86"/>
      <c r="Q49" s="86"/>
      <c r="R49" s="86"/>
      <c r="S49" s="86"/>
      <c r="T49" s="86"/>
    </row>
    <row r="50" spans="2:20" ht="17.25" customHeight="1">
      <c r="B50" s="99"/>
      <c r="C50" s="100">
        <v>39</v>
      </c>
      <c r="D50" s="90" t="s">
        <v>502</v>
      </c>
      <c r="E50" s="90"/>
      <c r="F50" s="80"/>
      <c r="G50" s="90"/>
      <c r="H50" s="90"/>
      <c r="I50" s="90"/>
      <c r="J50" s="84"/>
      <c r="K50" s="85">
        <v>3</v>
      </c>
      <c r="L50" s="86">
        <f>J50*K50</f>
        <v>0</v>
      </c>
      <c r="M50" s="86">
        <f t="shared" si="1"/>
        <v>15</v>
      </c>
      <c r="N50" s="86"/>
      <c r="O50" s="86"/>
      <c r="P50" s="86"/>
      <c r="Q50" s="86"/>
      <c r="R50" s="86"/>
      <c r="S50" s="86"/>
      <c r="T50" s="86"/>
    </row>
    <row r="51" spans="2:20" ht="17.25" customHeight="1">
      <c r="B51" s="106"/>
      <c r="D51" s="107"/>
      <c r="E51" s="107"/>
      <c r="F51" s="108"/>
      <c r="G51" s="109"/>
      <c r="H51" s="109"/>
      <c r="I51" s="109"/>
      <c r="J51" s="99">
        <f>SUM(L52:L54)</f>
        <v>0</v>
      </c>
      <c r="K51" s="105">
        <f>SUM(M52:M54)</f>
        <v>55</v>
      </c>
      <c r="L51" s="86">
        <f>K51/5*4</f>
        <v>44</v>
      </c>
      <c r="M51" s="86">
        <f t="shared" si="1"/>
        <v>275</v>
      </c>
      <c r="N51" s="86"/>
      <c r="O51" s="86"/>
      <c r="P51" s="86"/>
      <c r="Q51" s="86"/>
      <c r="R51" s="86"/>
      <c r="S51" s="86"/>
      <c r="T51" s="86"/>
    </row>
    <row r="52" spans="2:20" s="27" customFormat="1" ht="26.45" customHeight="1">
      <c r="B52" s="99"/>
      <c r="C52" s="100">
        <v>40</v>
      </c>
      <c r="D52" s="90" t="s">
        <v>503</v>
      </c>
      <c r="E52" s="90"/>
      <c r="F52" s="80"/>
      <c r="G52" s="90"/>
      <c r="H52" s="90"/>
      <c r="I52" s="90"/>
      <c r="J52" s="84"/>
      <c r="K52" s="85">
        <v>5</v>
      </c>
      <c r="L52" s="86">
        <f>J52*K52</f>
        <v>0</v>
      </c>
      <c r="M52" s="86">
        <f t="shared" si="1"/>
        <v>25</v>
      </c>
      <c r="N52" s="95"/>
      <c r="O52" s="95"/>
      <c r="P52" s="95"/>
      <c r="Q52" s="95"/>
      <c r="R52" s="95"/>
      <c r="S52" s="95"/>
      <c r="T52" s="95"/>
    </row>
    <row r="53" spans="2:20" s="27" customFormat="1" ht="17.25" customHeight="1">
      <c r="B53" s="99"/>
      <c r="C53" s="100">
        <v>41</v>
      </c>
      <c r="D53" s="90" t="s">
        <v>504</v>
      </c>
      <c r="E53" s="90"/>
      <c r="F53" s="80"/>
      <c r="G53" s="90"/>
      <c r="H53" s="90"/>
      <c r="I53" s="90"/>
      <c r="J53" s="84"/>
      <c r="K53" s="85">
        <v>3</v>
      </c>
      <c r="L53" s="86">
        <f>J53*K53</f>
        <v>0</v>
      </c>
      <c r="M53" s="86">
        <f t="shared" si="1"/>
        <v>15</v>
      </c>
      <c r="N53" s="95"/>
      <c r="O53" s="95"/>
      <c r="P53" s="95"/>
      <c r="Q53" s="95"/>
      <c r="R53" s="95"/>
      <c r="S53" s="95"/>
      <c r="T53" s="95"/>
    </row>
    <row r="54" spans="2:20" ht="17.25" customHeight="1">
      <c r="B54" s="110"/>
      <c r="C54" s="100">
        <v>42</v>
      </c>
      <c r="D54" s="90" t="s">
        <v>505</v>
      </c>
      <c r="E54" s="90"/>
      <c r="F54" s="80"/>
      <c r="G54" s="90"/>
      <c r="H54" s="90"/>
      <c r="I54" s="90"/>
      <c r="J54" s="84"/>
      <c r="K54" s="85">
        <v>3</v>
      </c>
      <c r="L54" s="86">
        <f>J54*K54</f>
        <v>0</v>
      </c>
      <c r="M54" s="86">
        <f t="shared" si="1"/>
        <v>15</v>
      </c>
      <c r="N54" s="86"/>
      <c r="O54" s="86"/>
      <c r="P54" s="86"/>
      <c r="Q54" s="86"/>
      <c r="R54" s="86"/>
      <c r="S54" s="86"/>
      <c r="T54" s="86"/>
    </row>
    <row r="55" spans="2:20" ht="17.25" customHeight="1">
      <c r="B55" s="275" t="s">
        <v>50</v>
      </c>
      <c r="C55" s="276"/>
      <c r="D55" s="276"/>
      <c r="E55" s="277"/>
      <c r="F55" s="71" t="s">
        <v>572</v>
      </c>
      <c r="G55" s="109"/>
      <c r="H55" s="109"/>
      <c r="I55" s="109"/>
      <c r="J55" s="102">
        <f>SUM(J56,J63,J69)</f>
        <v>0</v>
      </c>
      <c r="K55" s="75">
        <f>SUM(K56,K63,K69)</f>
        <v>200</v>
      </c>
      <c r="L55" s="86">
        <f>K55/5*4</f>
        <v>160</v>
      </c>
      <c r="M55" s="86">
        <f t="shared" si="1"/>
        <v>1000</v>
      </c>
      <c r="N55" s="86"/>
      <c r="O55" s="86"/>
      <c r="P55" s="86"/>
      <c r="Q55" s="86"/>
      <c r="R55" s="86"/>
      <c r="S55" s="86"/>
      <c r="T55" s="86"/>
    </row>
    <row r="56" spans="2:20" ht="17.25" customHeight="1">
      <c r="B56" s="101"/>
      <c r="C56" s="27"/>
      <c r="D56" s="103"/>
      <c r="E56" s="61"/>
      <c r="F56" s="104"/>
      <c r="G56" s="98"/>
      <c r="H56" s="98"/>
      <c r="I56" s="98"/>
      <c r="J56" s="99">
        <f>SUM(L57:L62)</f>
        <v>0</v>
      </c>
      <c r="K56" s="105">
        <f>SUM(M57:M62)</f>
        <v>80</v>
      </c>
      <c r="L56" s="86">
        <f>K56/5*4</f>
        <v>64</v>
      </c>
      <c r="M56" s="86">
        <f t="shared" si="1"/>
        <v>400</v>
      </c>
      <c r="N56" s="86"/>
      <c r="O56" s="86"/>
      <c r="P56" s="86"/>
      <c r="Q56" s="86"/>
      <c r="R56" s="86"/>
      <c r="S56" s="86"/>
      <c r="T56" s="86"/>
    </row>
    <row r="57" spans="2:20" s="27" customFormat="1" ht="26.45" customHeight="1">
      <c r="B57" s="99"/>
      <c r="C57" s="100">
        <v>43</v>
      </c>
      <c r="D57" s="90" t="s">
        <v>506</v>
      </c>
      <c r="E57" s="90"/>
      <c r="F57" s="80"/>
      <c r="G57" s="90"/>
      <c r="H57" s="90"/>
      <c r="I57" s="90"/>
      <c r="J57" s="84"/>
      <c r="K57" s="85">
        <v>3</v>
      </c>
      <c r="L57" s="86">
        <f t="shared" ref="L57:L62" si="8">J57*K57</f>
        <v>0</v>
      </c>
      <c r="M57" s="86">
        <f t="shared" si="1"/>
        <v>15</v>
      </c>
      <c r="N57" s="95"/>
      <c r="O57" s="95"/>
      <c r="P57" s="95"/>
      <c r="Q57" s="95"/>
      <c r="R57" s="95"/>
      <c r="S57" s="95"/>
      <c r="T57" s="95"/>
    </row>
    <row r="58" spans="2:20" s="27" customFormat="1" ht="32.1" customHeight="1">
      <c r="B58" s="99"/>
      <c r="C58" s="100">
        <v>44</v>
      </c>
      <c r="D58" s="90" t="s">
        <v>507</v>
      </c>
      <c r="E58" s="90"/>
      <c r="F58" s="80"/>
      <c r="G58" s="90"/>
      <c r="H58" s="90"/>
      <c r="I58" s="90"/>
      <c r="J58" s="84"/>
      <c r="K58" s="85">
        <v>3</v>
      </c>
      <c r="L58" s="86">
        <f t="shared" si="8"/>
        <v>0</v>
      </c>
      <c r="M58" s="86">
        <f t="shared" si="1"/>
        <v>15</v>
      </c>
      <c r="N58" s="95"/>
      <c r="O58" s="95"/>
      <c r="P58" s="95"/>
      <c r="Q58" s="95"/>
      <c r="R58" s="95"/>
      <c r="S58" s="95"/>
      <c r="T58" s="95"/>
    </row>
    <row r="59" spans="2:20" ht="23.45" customHeight="1">
      <c r="B59" s="99"/>
      <c r="C59" s="100">
        <v>45</v>
      </c>
      <c r="D59" s="90" t="s">
        <v>508</v>
      </c>
      <c r="E59" s="90"/>
      <c r="F59" s="80"/>
      <c r="G59" s="90"/>
      <c r="H59" s="90"/>
      <c r="I59" s="90"/>
      <c r="J59" s="84"/>
      <c r="K59" s="85">
        <v>3</v>
      </c>
      <c r="L59" s="86">
        <f t="shared" si="8"/>
        <v>0</v>
      </c>
      <c r="M59" s="86">
        <f t="shared" si="1"/>
        <v>15</v>
      </c>
      <c r="N59" s="86"/>
      <c r="O59" s="86"/>
      <c r="P59" s="86"/>
      <c r="Q59" s="86"/>
      <c r="R59" s="86"/>
      <c r="S59" s="86"/>
      <c r="T59" s="86"/>
    </row>
    <row r="60" spans="2:20" ht="17.25" customHeight="1">
      <c r="B60" s="99"/>
      <c r="C60" s="100">
        <v>46</v>
      </c>
      <c r="D60" s="90" t="s">
        <v>509</v>
      </c>
      <c r="E60" s="90"/>
      <c r="F60" s="80"/>
      <c r="G60" s="90"/>
      <c r="H60" s="90"/>
      <c r="I60" s="90"/>
      <c r="J60" s="84"/>
      <c r="K60" s="85">
        <v>1</v>
      </c>
      <c r="L60" s="86">
        <f t="shared" si="8"/>
        <v>0</v>
      </c>
      <c r="M60" s="86">
        <f t="shared" si="1"/>
        <v>5</v>
      </c>
      <c r="N60" s="86"/>
      <c r="O60" s="86"/>
      <c r="P60" s="86"/>
      <c r="Q60" s="86"/>
      <c r="R60" s="86"/>
      <c r="S60" s="86"/>
      <c r="T60" s="86"/>
    </row>
    <row r="61" spans="2:20" ht="21.95" customHeight="1">
      <c r="B61" s="99"/>
      <c r="C61" s="100">
        <v>47</v>
      </c>
      <c r="D61" s="273" t="s">
        <v>510</v>
      </c>
      <c r="E61" s="274"/>
      <c r="F61" s="80"/>
      <c r="G61" s="90"/>
      <c r="H61" s="90"/>
      <c r="I61" s="90"/>
      <c r="J61" s="84"/>
      <c r="K61" s="85">
        <v>5</v>
      </c>
      <c r="L61" s="86">
        <f t="shared" si="8"/>
        <v>0</v>
      </c>
      <c r="M61" s="86">
        <f t="shared" si="1"/>
        <v>25</v>
      </c>
      <c r="N61" s="86"/>
      <c r="O61" s="86"/>
      <c r="P61" s="86"/>
      <c r="Q61" s="86"/>
      <c r="R61" s="86"/>
      <c r="S61" s="86"/>
      <c r="T61" s="86"/>
    </row>
    <row r="62" spans="2:20" ht="35.1" customHeight="1">
      <c r="B62" s="99"/>
      <c r="C62" s="100">
        <v>48</v>
      </c>
      <c r="D62" s="273" t="s">
        <v>511</v>
      </c>
      <c r="E62" s="274"/>
      <c r="F62" s="80"/>
      <c r="G62" s="90"/>
      <c r="H62" s="90"/>
      <c r="I62" s="90"/>
      <c r="J62" s="84"/>
      <c r="K62" s="85">
        <v>1</v>
      </c>
      <c r="L62" s="86">
        <f t="shared" si="8"/>
        <v>0</v>
      </c>
      <c r="M62" s="86">
        <f t="shared" si="1"/>
        <v>5</v>
      </c>
      <c r="N62" s="86"/>
      <c r="O62" s="86"/>
      <c r="P62" s="86"/>
      <c r="Q62" s="86"/>
      <c r="R62" s="86"/>
      <c r="S62" s="86"/>
      <c r="T62" s="86"/>
    </row>
    <row r="63" spans="2:20" ht="17.25" customHeight="1">
      <c r="B63" s="101"/>
      <c r="C63" s="27"/>
      <c r="D63" s="103"/>
      <c r="E63" s="27"/>
      <c r="F63" s="111"/>
      <c r="G63" s="98"/>
      <c r="H63" s="98"/>
      <c r="I63" s="98"/>
      <c r="J63" s="99">
        <f>SUM(L64:L68)</f>
        <v>0</v>
      </c>
      <c r="K63" s="105">
        <f>SUM(M64:M68)</f>
        <v>55</v>
      </c>
      <c r="L63" s="86">
        <f>K63/5*4</f>
        <v>44</v>
      </c>
      <c r="M63" s="86">
        <f t="shared" si="1"/>
        <v>275</v>
      </c>
      <c r="N63" s="86"/>
      <c r="O63" s="86"/>
      <c r="P63" s="86"/>
      <c r="Q63" s="86"/>
      <c r="R63" s="86"/>
      <c r="S63" s="86"/>
      <c r="T63" s="86"/>
    </row>
    <row r="64" spans="2:20" s="27" customFormat="1" ht="17.25" customHeight="1">
      <c r="B64" s="99"/>
      <c r="C64" s="100">
        <v>49</v>
      </c>
      <c r="D64" s="90" t="s">
        <v>512</v>
      </c>
      <c r="E64" s="90"/>
      <c r="F64" s="80"/>
      <c r="G64" s="90"/>
      <c r="H64" s="90"/>
      <c r="I64" s="90"/>
      <c r="J64" s="84"/>
      <c r="K64" s="85">
        <v>3</v>
      </c>
      <c r="L64" s="86">
        <f>J64*K64</f>
        <v>0</v>
      </c>
      <c r="M64" s="86">
        <f t="shared" si="1"/>
        <v>15</v>
      </c>
      <c r="N64" s="95"/>
      <c r="O64" s="95"/>
      <c r="P64" s="95"/>
      <c r="Q64" s="95"/>
      <c r="R64" s="95"/>
      <c r="S64" s="95"/>
      <c r="T64" s="95"/>
    </row>
    <row r="65" spans="2:20" ht="17.25" customHeight="1">
      <c r="B65" s="99"/>
      <c r="C65" s="100">
        <v>50</v>
      </c>
      <c r="D65" s="90" t="s">
        <v>513</v>
      </c>
      <c r="E65" s="90"/>
      <c r="F65" s="80"/>
      <c r="G65" s="90"/>
      <c r="H65" s="90"/>
      <c r="I65" s="90"/>
      <c r="J65" s="84"/>
      <c r="K65" s="85">
        <v>1</v>
      </c>
      <c r="L65" s="86">
        <f>J65*K65</f>
        <v>0</v>
      </c>
      <c r="M65" s="86">
        <f t="shared" si="1"/>
        <v>5</v>
      </c>
      <c r="N65" s="86"/>
      <c r="O65" s="86"/>
      <c r="P65" s="86"/>
      <c r="Q65" s="86"/>
      <c r="R65" s="86"/>
      <c r="S65" s="86"/>
      <c r="T65" s="86"/>
    </row>
    <row r="66" spans="2:20" ht="17.25" customHeight="1">
      <c r="B66" s="99"/>
      <c r="C66" s="100">
        <v>51</v>
      </c>
      <c r="D66" s="90" t="s">
        <v>514</v>
      </c>
      <c r="E66" s="90"/>
      <c r="F66" s="80"/>
      <c r="G66" s="90"/>
      <c r="H66" s="90"/>
      <c r="I66" s="90"/>
      <c r="J66" s="84"/>
      <c r="K66" s="85">
        <v>1</v>
      </c>
      <c r="L66" s="86">
        <f>J66*K66</f>
        <v>0</v>
      </c>
      <c r="M66" s="86">
        <f t="shared" si="1"/>
        <v>5</v>
      </c>
      <c r="N66" s="86"/>
      <c r="O66" s="86"/>
      <c r="P66" s="86"/>
      <c r="Q66" s="86"/>
      <c r="R66" s="86"/>
      <c r="S66" s="86"/>
      <c r="T66" s="86"/>
    </row>
    <row r="67" spans="2:20" s="27" customFormat="1" ht="17.25" customHeight="1">
      <c r="B67" s="99"/>
      <c r="C67" s="100">
        <v>52</v>
      </c>
      <c r="D67" s="90" t="s">
        <v>515</v>
      </c>
      <c r="E67" s="90"/>
      <c r="F67" s="80"/>
      <c r="G67" s="90"/>
      <c r="H67" s="90"/>
      <c r="I67" s="90"/>
      <c r="J67" s="84"/>
      <c r="K67" s="85">
        <v>3</v>
      </c>
      <c r="L67" s="86">
        <f>J67*K67</f>
        <v>0</v>
      </c>
      <c r="M67" s="86">
        <f t="shared" si="1"/>
        <v>15</v>
      </c>
      <c r="N67" s="95"/>
      <c r="O67" s="95"/>
      <c r="P67" s="95"/>
      <c r="Q67" s="95"/>
      <c r="R67" s="95"/>
      <c r="S67" s="95"/>
      <c r="T67" s="95"/>
    </row>
    <row r="68" spans="2:20" s="27" customFormat="1" ht="17.25" customHeight="1">
      <c r="B68" s="99"/>
      <c r="C68" s="100">
        <v>53</v>
      </c>
      <c r="D68" s="90" t="s">
        <v>516</v>
      </c>
      <c r="E68" s="90"/>
      <c r="F68" s="80"/>
      <c r="G68" s="90"/>
      <c r="H68" s="90"/>
      <c r="I68" s="90"/>
      <c r="J68" s="84"/>
      <c r="K68" s="85">
        <v>3</v>
      </c>
      <c r="L68" s="86">
        <f>J68*K68</f>
        <v>0</v>
      </c>
      <c r="M68" s="86">
        <f t="shared" si="1"/>
        <v>15</v>
      </c>
      <c r="N68" s="95"/>
      <c r="O68" s="95"/>
      <c r="P68" s="95"/>
      <c r="Q68" s="95"/>
      <c r="R68" s="95"/>
      <c r="S68" s="95"/>
      <c r="T68" s="95"/>
    </row>
    <row r="69" spans="2:20" s="27" customFormat="1" ht="17.25" customHeight="1">
      <c r="B69" s="106"/>
      <c r="C69" s="32"/>
      <c r="D69" s="103"/>
      <c r="E69" s="103"/>
      <c r="F69" s="112"/>
      <c r="G69" s="109"/>
      <c r="H69" s="109"/>
      <c r="I69" s="109"/>
      <c r="J69" s="99">
        <f>SUM(L70:L72)</f>
        <v>0</v>
      </c>
      <c r="K69" s="105">
        <f>SUM(M70:M72)</f>
        <v>65</v>
      </c>
      <c r="L69" s="86">
        <f>K69/5*4</f>
        <v>52</v>
      </c>
      <c r="M69" s="86">
        <f t="shared" si="1"/>
        <v>325</v>
      </c>
      <c r="N69" s="95"/>
      <c r="O69" s="95"/>
      <c r="P69" s="95"/>
      <c r="Q69" s="95"/>
      <c r="R69" s="95"/>
      <c r="S69" s="95"/>
      <c r="T69" s="95"/>
    </row>
    <row r="70" spans="2:20" s="27" customFormat="1" ht="23.25" customHeight="1">
      <c r="B70" s="99"/>
      <c r="C70" s="100">
        <v>54</v>
      </c>
      <c r="D70" s="90" t="s">
        <v>518</v>
      </c>
      <c r="E70" s="90"/>
      <c r="F70" s="80"/>
      <c r="G70" s="90"/>
      <c r="H70" s="90"/>
      <c r="I70" s="90"/>
      <c r="J70" s="84"/>
      <c r="K70" s="85">
        <v>5</v>
      </c>
      <c r="L70" s="86">
        <f>J70*K70</f>
        <v>0</v>
      </c>
      <c r="M70" s="86">
        <f t="shared" si="1"/>
        <v>25</v>
      </c>
      <c r="N70" s="95"/>
      <c r="O70" s="95"/>
      <c r="P70" s="95"/>
      <c r="Q70" s="95"/>
      <c r="R70" s="95"/>
      <c r="S70" s="95"/>
      <c r="T70" s="95"/>
    </row>
    <row r="71" spans="2:20" s="27" customFormat="1" ht="17.25" customHeight="1">
      <c r="B71" s="99"/>
      <c r="C71" s="100">
        <v>55</v>
      </c>
      <c r="D71" s="90" t="s">
        <v>519</v>
      </c>
      <c r="E71" s="90"/>
      <c r="F71" s="80"/>
      <c r="G71" s="90"/>
      <c r="H71" s="90"/>
      <c r="I71" s="90"/>
      <c r="J71" s="84"/>
      <c r="K71" s="85">
        <v>5</v>
      </c>
      <c r="L71" s="86">
        <f>J71*K71</f>
        <v>0</v>
      </c>
      <c r="M71" s="86">
        <f t="shared" si="1"/>
        <v>25</v>
      </c>
      <c r="N71" s="95"/>
      <c r="O71" s="95"/>
      <c r="P71" s="95"/>
      <c r="Q71" s="95"/>
      <c r="R71" s="95"/>
      <c r="S71" s="95"/>
      <c r="T71" s="95"/>
    </row>
    <row r="72" spans="2:20" ht="23.45" customHeight="1">
      <c r="B72" s="110"/>
      <c r="C72" s="100">
        <v>56</v>
      </c>
      <c r="D72" s="90" t="s">
        <v>517</v>
      </c>
      <c r="E72" s="90"/>
      <c r="F72" s="80"/>
      <c r="G72" s="90"/>
      <c r="H72" s="90"/>
      <c r="I72" s="90"/>
      <c r="J72" s="84"/>
      <c r="K72" s="85">
        <v>3</v>
      </c>
      <c r="L72" s="86">
        <f>J72*K72</f>
        <v>0</v>
      </c>
      <c r="M72" s="86">
        <f t="shared" si="1"/>
        <v>15</v>
      </c>
      <c r="N72" s="86"/>
      <c r="O72" s="86"/>
      <c r="P72" s="86"/>
      <c r="Q72" s="86"/>
      <c r="R72" s="86"/>
      <c r="S72" s="86"/>
      <c r="T72" s="86"/>
    </row>
    <row r="73" spans="2:20" ht="17.25" customHeight="1">
      <c r="B73" s="275" t="s">
        <v>51</v>
      </c>
      <c r="C73" s="276"/>
      <c r="D73" s="276"/>
      <c r="E73" s="277"/>
      <c r="F73" s="71" t="s">
        <v>572</v>
      </c>
      <c r="G73" s="98"/>
      <c r="H73" s="98"/>
      <c r="I73" s="98"/>
      <c r="J73" s="102">
        <f>SUM(J74,J78,J84)</f>
        <v>0</v>
      </c>
      <c r="K73" s="75">
        <f>SUM(K74,K78,K84)</f>
        <v>140</v>
      </c>
      <c r="L73" s="86">
        <f>K73/5*4</f>
        <v>112</v>
      </c>
      <c r="M73" s="86">
        <f t="shared" si="1"/>
        <v>700</v>
      </c>
      <c r="N73" s="86"/>
      <c r="O73" s="86"/>
      <c r="P73" s="86"/>
      <c r="Q73" s="86"/>
      <c r="R73" s="86"/>
      <c r="S73" s="86"/>
      <c r="T73" s="86"/>
    </row>
    <row r="74" spans="2:20" s="27" customFormat="1" ht="15.6" customHeight="1">
      <c r="B74" s="101"/>
      <c r="D74" s="113"/>
      <c r="F74" s="98"/>
      <c r="G74" s="98"/>
      <c r="H74" s="98"/>
      <c r="I74" s="98"/>
      <c r="J74" s="99">
        <f>SUM(L75:L77)</f>
        <v>0</v>
      </c>
      <c r="K74" s="105">
        <f>SUM(M75:M77)</f>
        <v>35</v>
      </c>
      <c r="L74" s="86">
        <f>K74/5*4</f>
        <v>28</v>
      </c>
      <c r="M74" s="86">
        <f t="shared" si="1"/>
        <v>175</v>
      </c>
      <c r="N74" s="95"/>
      <c r="O74" s="95"/>
      <c r="P74" s="95"/>
      <c r="Q74" s="95"/>
      <c r="R74" s="95"/>
      <c r="S74" s="95"/>
      <c r="T74" s="95"/>
    </row>
    <row r="75" spans="2:20" ht="17.25" customHeight="1">
      <c r="B75" s="99"/>
      <c r="C75" s="100">
        <v>57</v>
      </c>
      <c r="D75" s="90" t="s">
        <v>520</v>
      </c>
      <c r="E75" s="90"/>
      <c r="F75" s="80"/>
      <c r="G75" s="90"/>
      <c r="H75" s="90"/>
      <c r="I75" s="90"/>
      <c r="J75" s="84"/>
      <c r="K75" s="85">
        <v>1</v>
      </c>
      <c r="L75" s="86">
        <f>J75*K75</f>
        <v>0</v>
      </c>
      <c r="M75" s="86">
        <f t="shared" si="1"/>
        <v>5</v>
      </c>
      <c r="N75" s="86"/>
      <c r="O75" s="86"/>
      <c r="P75" s="86"/>
      <c r="Q75" s="86"/>
      <c r="R75" s="86"/>
      <c r="S75" s="86"/>
      <c r="T75" s="86"/>
    </row>
    <row r="76" spans="2:20" ht="17.25" customHeight="1">
      <c r="B76" s="99"/>
      <c r="C76" s="100">
        <v>58</v>
      </c>
      <c r="D76" s="90" t="s">
        <v>521</v>
      </c>
      <c r="E76" s="90"/>
      <c r="F76" s="80"/>
      <c r="G76" s="90"/>
      <c r="H76" s="90"/>
      <c r="I76" s="90"/>
      <c r="J76" s="84"/>
      <c r="K76" s="85">
        <v>3</v>
      </c>
      <c r="L76" s="86">
        <f>J76*K76</f>
        <v>0</v>
      </c>
      <c r="M76" s="86">
        <f t="shared" si="1"/>
        <v>15</v>
      </c>
      <c r="N76" s="86"/>
      <c r="O76" s="86"/>
      <c r="P76" s="86"/>
      <c r="Q76" s="86"/>
      <c r="R76" s="86"/>
      <c r="S76" s="86"/>
      <c r="T76" s="86"/>
    </row>
    <row r="77" spans="2:20" ht="38.450000000000003" customHeight="1">
      <c r="B77" s="99"/>
      <c r="C77" s="100">
        <v>59</v>
      </c>
      <c r="D77" s="90" t="s">
        <v>522</v>
      </c>
      <c r="E77" s="90"/>
      <c r="F77" s="80"/>
      <c r="G77" s="90"/>
      <c r="H77" s="90"/>
      <c r="I77" s="90"/>
      <c r="J77" s="84"/>
      <c r="K77" s="85">
        <v>3</v>
      </c>
      <c r="L77" s="86">
        <f>J77*K77</f>
        <v>0</v>
      </c>
      <c r="M77" s="86">
        <f t="shared" si="1"/>
        <v>15</v>
      </c>
      <c r="N77" s="86"/>
      <c r="O77" s="86"/>
      <c r="P77" s="86"/>
      <c r="Q77" s="86"/>
      <c r="R77" s="86"/>
      <c r="S77" s="86"/>
      <c r="T77" s="86"/>
    </row>
    <row r="78" spans="2:20" s="27" customFormat="1" ht="14.1" customHeight="1">
      <c r="B78" s="101"/>
      <c r="D78" s="113"/>
      <c r="F78" s="111"/>
      <c r="G78" s="98"/>
      <c r="H78" s="98"/>
      <c r="I78" s="98"/>
      <c r="J78" s="99">
        <f>SUM(L79:L83)</f>
        <v>0</v>
      </c>
      <c r="K78" s="105">
        <f>SUM(M79:M83)</f>
        <v>75</v>
      </c>
      <c r="L78" s="86">
        <f>K78/5*4</f>
        <v>60</v>
      </c>
      <c r="M78" s="86">
        <f t="shared" si="1"/>
        <v>375</v>
      </c>
      <c r="N78" s="95"/>
      <c r="O78" s="95"/>
      <c r="P78" s="95"/>
      <c r="Q78" s="95"/>
      <c r="R78" s="95"/>
      <c r="S78" s="95"/>
      <c r="T78" s="95"/>
    </row>
    <row r="79" spans="2:20" s="27" customFormat="1" ht="17.25" customHeight="1">
      <c r="B79" s="99"/>
      <c r="C79" s="100">
        <v>60</v>
      </c>
      <c r="D79" s="283" t="s">
        <v>523</v>
      </c>
      <c r="E79" s="284"/>
      <c r="F79" s="80"/>
      <c r="G79" s="114"/>
      <c r="H79" s="114"/>
      <c r="I79" s="114"/>
      <c r="J79" s="84"/>
      <c r="K79" s="85">
        <v>3</v>
      </c>
      <c r="L79" s="86">
        <f t="shared" ref="L79:L83" si="9">J79*K79</f>
        <v>0</v>
      </c>
      <c r="M79" s="86">
        <f t="shared" si="1"/>
        <v>15</v>
      </c>
      <c r="N79" s="95"/>
      <c r="O79" s="95"/>
      <c r="P79" s="95"/>
      <c r="Q79" s="95"/>
      <c r="R79" s="95"/>
      <c r="S79" s="95"/>
      <c r="T79" s="95"/>
    </row>
    <row r="80" spans="2:20" ht="17.25" customHeight="1">
      <c r="B80" s="99"/>
      <c r="C80" s="100">
        <v>61</v>
      </c>
      <c r="D80" s="283" t="s">
        <v>524</v>
      </c>
      <c r="E80" s="284"/>
      <c r="F80" s="80"/>
      <c r="G80" s="90"/>
      <c r="H80" s="90"/>
      <c r="I80" s="90"/>
      <c r="J80" s="84"/>
      <c r="K80" s="85">
        <v>3</v>
      </c>
      <c r="L80" s="86">
        <f t="shared" si="9"/>
        <v>0</v>
      </c>
      <c r="M80" s="86">
        <f t="shared" si="1"/>
        <v>15</v>
      </c>
      <c r="N80" s="86"/>
      <c r="O80" s="115"/>
      <c r="P80" s="86"/>
      <c r="Q80" s="86"/>
      <c r="R80" s="86"/>
      <c r="S80" s="86"/>
      <c r="T80" s="86"/>
    </row>
    <row r="81" spans="2:20" ht="21.95" customHeight="1">
      <c r="B81" s="99"/>
      <c r="C81" s="100">
        <v>62</v>
      </c>
      <c r="D81" s="283" t="s">
        <v>525</v>
      </c>
      <c r="E81" s="284"/>
      <c r="F81" s="80"/>
      <c r="G81" s="90"/>
      <c r="H81" s="90"/>
      <c r="I81" s="90"/>
      <c r="J81" s="84"/>
      <c r="K81" s="85">
        <v>3</v>
      </c>
      <c r="L81" s="86">
        <f t="shared" si="9"/>
        <v>0</v>
      </c>
      <c r="M81" s="86">
        <f t="shared" si="1"/>
        <v>15</v>
      </c>
      <c r="N81" s="86"/>
      <c r="O81" s="86"/>
      <c r="P81" s="86"/>
      <c r="Q81" s="86"/>
      <c r="R81" s="86"/>
      <c r="S81" s="86"/>
      <c r="T81" s="86"/>
    </row>
    <row r="82" spans="2:20" ht="21.95" customHeight="1">
      <c r="B82" s="99"/>
      <c r="C82" s="100">
        <v>63</v>
      </c>
      <c r="D82" s="283" t="s">
        <v>526</v>
      </c>
      <c r="E82" s="284"/>
      <c r="F82" s="80"/>
      <c r="G82" s="90"/>
      <c r="H82" s="90"/>
      <c r="I82" s="90"/>
      <c r="J82" s="84"/>
      <c r="K82" s="85">
        <v>3</v>
      </c>
      <c r="L82" s="86">
        <f t="shared" si="9"/>
        <v>0</v>
      </c>
      <c r="M82" s="86">
        <f t="shared" si="1"/>
        <v>15</v>
      </c>
      <c r="N82" s="86"/>
      <c r="O82" s="86"/>
      <c r="P82" s="86"/>
      <c r="Q82" s="86"/>
      <c r="R82" s="86"/>
      <c r="S82" s="86"/>
      <c r="T82" s="86"/>
    </row>
    <row r="83" spans="2:20" s="27" customFormat="1" ht="17.25" customHeight="1">
      <c r="B83" s="99"/>
      <c r="C83" s="100">
        <v>64</v>
      </c>
      <c r="D83" s="283" t="s">
        <v>527</v>
      </c>
      <c r="E83" s="284"/>
      <c r="F83" s="80"/>
      <c r="G83" s="90"/>
      <c r="H83" s="90"/>
      <c r="I83" s="90"/>
      <c r="J83" s="84"/>
      <c r="K83" s="85">
        <v>3</v>
      </c>
      <c r="L83" s="86">
        <f t="shared" si="9"/>
        <v>0</v>
      </c>
      <c r="M83" s="86">
        <f t="shared" ref="M83:M115" si="10">5*K83</f>
        <v>15</v>
      </c>
      <c r="N83" s="95"/>
      <c r="O83" s="95"/>
      <c r="P83" s="95"/>
      <c r="Q83" s="95"/>
      <c r="R83" s="95"/>
      <c r="S83" s="95"/>
      <c r="T83" s="95"/>
    </row>
    <row r="84" spans="2:20" ht="15.6" customHeight="1">
      <c r="B84" s="101"/>
      <c r="C84" s="27"/>
      <c r="D84" s="113"/>
      <c r="E84" s="27"/>
      <c r="F84" s="111"/>
      <c r="G84" s="98"/>
      <c r="H84" s="98"/>
      <c r="I84" s="98"/>
      <c r="J84" s="99">
        <f>SUM(L85:L86)</f>
        <v>0</v>
      </c>
      <c r="K84" s="105">
        <f>SUM(M85:M86)</f>
        <v>30</v>
      </c>
      <c r="L84" s="86">
        <f>K84/5*4</f>
        <v>24</v>
      </c>
      <c r="M84" s="86">
        <f t="shared" si="10"/>
        <v>150</v>
      </c>
      <c r="N84" s="86"/>
      <c r="O84" s="86"/>
      <c r="P84" s="86"/>
      <c r="Q84" s="86"/>
      <c r="R84" s="86"/>
      <c r="S84" s="86"/>
      <c r="T84" s="86"/>
    </row>
    <row r="85" spans="2:20" ht="21.6" customHeight="1">
      <c r="B85" s="99"/>
      <c r="C85" s="100">
        <v>65</v>
      </c>
      <c r="D85" s="302" t="s">
        <v>528</v>
      </c>
      <c r="E85" s="303"/>
      <c r="F85" s="80"/>
      <c r="G85" s="90"/>
      <c r="H85" s="90"/>
      <c r="I85" s="90"/>
      <c r="J85" s="84"/>
      <c r="K85" s="85">
        <v>3</v>
      </c>
      <c r="L85" s="86">
        <f>J85*K85</f>
        <v>0</v>
      </c>
      <c r="M85" s="86">
        <f t="shared" si="10"/>
        <v>15</v>
      </c>
      <c r="N85" s="86"/>
      <c r="O85" s="115"/>
      <c r="P85" s="86"/>
      <c r="Q85" s="86"/>
      <c r="R85" s="86"/>
      <c r="S85" s="86"/>
      <c r="T85" s="86"/>
    </row>
    <row r="86" spans="2:20" s="27" customFormat="1" ht="17.25" customHeight="1">
      <c r="B86" s="110"/>
      <c r="C86" s="100">
        <v>66</v>
      </c>
      <c r="D86" s="90" t="s">
        <v>529</v>
      </c>
      <c r="E86" s="90"/>
      <c r="F86" s="80"/>
      <c r="G86" s="90"/>
      <c r="H86" s="90"/>
      <c r="I86" s="90"/>
      <c r="J86" s="84"/>
      <c r="K86" s="85">
        <v>3</v>
      </c>
      <c r="L86" s="86">
        <f>J86*K86</f>
        <v>0</v>
      </c>
      <c r="M86" s="86">
        <f t="shared" si="10"/>
        <v>15</v>
      </c>
      <c r="N86" s="95"/>
      <c r="O86" s="95"/>
      <c r="P86" s="95"/>
      <c r="Q86" s="95"/>
      <c r="R86" s="95"/>
      <c r="S86" s="95"/>
      <c r="T86" s="95"/>
    </row>
    <row r="87" spans="2:20" s="27" customFormat="1" ht="17.25" customHeight="1">
      <c r="B87" s="275" t="s">
        <v>52</v>
      </c>
      <c r="C87" s="276"/>
      <c r="D87" s="276"/>
      <c r="E87" s="277"/>
      <c r="F87" s="71" t="s">
        <v>572</v>
      </c>
      <c r="G87" s="98"/>
      <c r="H87" s="98"/>
      <c r="I87" s="98"/>
      <c r="J87" s="102">
        <f>SUM(J88,J94)</f>
        <v>0</v>
      </c>
      <c r="K87" s="75">
        <f>SUM(K88,K94)</f>
        <v>110</v>
      </c>
      <c r="L87" s="86">
        <f>K87/5*4</f>
        <v>88</v>
      </c>
      <c r="M87" s="86">
        <f t="shared" si="10"/>
        <v>550</v>
      </c>
      <c r="N87" s="95"/>
      <c r="O87" s="95"/>
      <c r="P87" s="95"/>
      <c r="Q87" s="95"/>
      <c r="R87" s="95"/>
      <c r="S87" s="95"/>
      <c r="T87" s="95"/>
    </row>
    <row r="88" spans="2:20" ht="17.25" customHeight="1">
      <c r="B88" s="101"/>
      <c r="C88" s="27"/>
      <c r="D88" s="113"/>
      <c r="E88" s="27"/>
      <c r="F88" s="98"/>
      <c r="G88" s="98"/>
      <c r="H88" s="98"/>
      <c r="I88" s="98"/>
      <c r="J88" s="99">
        <f>SUM(L89:L93)</f>
        <v>0</v>
      </c>
      <c r="K88" s="105">
        <f>SUM(M89:M93)</f>
        <v>65</v>
      </c>
      <c r="L88" s="86">
        <f>K88/5*4</f>
        <v>52</v>
      </c>
      <c r="M88" s="86">
        <f t="shared" si="10"/>
        <v>325</v>
      </c>
      <c r="N88" s="86"/>
      <c r="O88" s="86"/>
      <c r="P88" s="86"/>
      <c r="Q88" s="86"/>
      <c r="R88" s="86"/>
      <c r="S88" s="86"/>
      <c r="T88" s="86"/>
    </row>
    <row r="89" spans="2:20" ht="17.25" customHeight="1">
      <c r="B89" s="99"/>
      <c r="C89" s="100">
        <v>67</v>
      </c>
      <c r="D89" s="90" t="s">
        <v>530</v>
      </c>
      <c r="E89" s="90"/>
      <c r="F89" s="80"/>
      <c r="G89" s="114"/>
      <c r="H89" s="114"/>
      <c r="I89" s="114"/>
      <c r="J89" s="84"/>
      <c r="K89" s="85">
        <v>3</v>
      </c>
      <c r="L89" s="86">
        <f t="shared" ref="L89:L93" si="11">J89*K89</f>
        <v>0</v>
      </c>
      <c r="M89" s="86">
        <f t="shared" si="10"/>
        <v>15</v>
      </c>
      <c r="N89" s="86"/>
      <c r="O89" s="86"/>
      <c r="P89" s="86"/>
      <c r="Q89" s="86"/>
      <c r="R89" s="86"/>
      <c r="S89" s="86"/>
      <c r="T89" s="86"/>
    </row>
    <row r="90" spans="2:20" s="27" customFormat="1" ht="27" customHeight="1">
      <c r="B90" s="99"/>
      <c r="C90" s="100">
        <v>68</v>
      </c>
      <c r="D90" s="304" t="s">
        <v>531</v>
      </c>
      <c r="E90" s="305"/>
      <c r="F90" s="80"/>
      <c r="G90" s="114"/>
      <c r="H90" s="114"/>
      <c r="I90" s="114"/>
      <c r="J90" s="84"/>
      <c r="K90" s="85">
        <v>3</v>
      </c>
      <c r="L90" s="86">
        <f t="shared" si="11"/>
        <v>0</v>
      </c>
      <c r="M90" s="86">
        <f t="shared" si="10"/>
        <v>15</v>
      </c>
      <c r="N90" s="95"/>
      <c r="O90" s="95"/>
      <c r="P90" s="95"/>
      <c r="Q90" s="95"/>
      <c r="R90" s="95"/>
      <c r="S90" s="95"/>
      <c r="T90" s="95"/>
    </row>
    <row r="91" spans="2:20" ht="23.45" customHeight="1">
      <c r="B91" s="99"/>
      <c r="C91" s="100">
        <v>69</v>
      </c>
      <c r="D91" s="90" t="s">
        <v>532</v>
      </c>
      <c r="E91" s="90"/>
      <c r="F91" s="80"/>
      <c r="G91" s="114"/>
      <c r="H91" s="114"/>
      <c r="I91" s="114"/>
      <c r="J91" s="84"/>
      <c r="K91" s="85">
        <v>3</v>
      </c>
      <c r="L91" s="86">
        <f t="shared" si="11"/>
        <v>0</v>
      </c>
      <c r="M91" s="86">
        <f t="shared" si="10"/>
        <v>15</v>
      </c>
      <c r="N91" s="86"/>
      <c r="O91" s="86"/>
      <c r="P91" s="86"/>
      <c r="Q91" s="86"/>
      <c r="R91" s="86"/>
      <c r="S91" s="86"/>
      <c r="T91" s="86"/>
    </row>
    <row r="92" spans="2:20" ht="17.25" customHeight="1">
      <c r="B92" s="99"/>
      <c r="C92" s="100">
        <v>70</v>
      </c>
      <c r="D92" s="283" t="s">
        <v>533</v>
      </c>
      <c r="E92" s="284"/>
      <c r="F92" s="80"/>
      <c r="G92" s="90"/>
      <c r="H92" s="90"/>
      <c r="I92" s="90"/>
      <c r="J92" s="84"/>
      <c r="K92" s="85">
        <v>1</v>
      </c>
      <c r="L92" s="86">
        <f t="shared" si="11"/>
        <v>0</v>
      </c>
      <c r="M92" s="86">
        <f t="shared" si="10"/>
        <v>5</v>
      </c>
      <c r="N92" s="86"/>
      <c r="O92" s="86"/>
      <c r="P92" s="86"/>
      <c r="Q92" s="86"/>
      <c r="R92" s="86"/>
      <c r="S92" s="86"/>
      <c r="T92" s="86"/>
    </row>
    <row r="93" spans="2:20" ht="17.25" customHeight="1">
      <c r="B93" s="99"/>
      <c r="C93" s="100">
        <v>71</v>
      </c>
      <c r="D93" s="90" t="s">
        <v>534</v>
      </c>
      <c r="E93" s="90"/>
      <c r="F93" s="80"/>
      <c r="G93" s="90"/>
      <c r="H93" s="90"/>
      <c r="I93" s="90"/>
      <c r="J93" s="84"/>
      <c r="K93" s="85">
        <v>3</v>
      </c>
      <c r="L93" s="86">
        <f t="shared" si="11"/>
        <v>0</v>
      </c>
      <c r="M93" s="86">
        <f t="shared" si="10"/>
        <v>15</v>
      </c>
      <c r="N93" s="86"/>
      <c r="O93" s="86"/>
      <c r="P93" s="86"/>
      <c r="Q93" s="86"/>
      <c r="R93" s="86"/>
      <c r="S93" s="86"/>
      <c r="T93" s="86"/>
    </row>
    <row r="94" spans="2:20" ht="17.25" customHeight="1">
      <c r="B94" s="101"/>
      <c r="C94" s="27"/>
      <c r="D94" s="113"/>
      <c r="E94" s="27"/>
      <c r="F94" s="111"/>
      <c r="G94" s="98"/>
      <c r="H94" s="98"/>
      <c r="I94" s="98"/>
      <c r="J94" s="99">
        <f>SUM(L95:L97)</f>
        <v>0</v>
      </c>
      <c r="K94" s="105">
        <f>SUM(M95:M97)</f>
        <v>45</v>
      </c>
      <c r="L94" s="86">
        <f>K94/5*4</f>
        <v>36</v>
      </c>
      <c r="M94" s="86">
        <f t="shared" si="10"/>
        <v>225</v>
      </c>
      <c r="N94" s="86"/>
      <c r="O94" s="86"/>
      <c r="P94" s="86"/>
      <c r="Q94" s="86"/>
      <c r="R94" s="86"/>
      <c r="S94" s="86"/>
      <c r="T94" s="86"/>
    </row>
    <row r="95" spans="2:20" ht="17.25" customHeight="1">
      <c r="B95" s="99"/>
      <c r="C95" s="100">
        <v>72</v>
      </c>
      <c r="D95" s="90" t="s">
        <v>535</v>
      </c>
      <c r="E95" s="90"/>
      <c r="F95" s="116"/>
      <c r="G95" s="90"/>
      <c r="H95" s="90"/>
      <c r="I95" s="90"/>
      <c r="J95" s="84"/>
      <c r="K95" s="85">
        <v>3</v>
      </c>
      <c r="L95" s="86">
        <f>J95*K95</f>
        <v>0</v>
      </c>
      <c r="M95" s="86">
        <f t="shared" si="10"/>
        <v>15</v>
      </c>
      <c r="N95" s="86"/>
      <c r="O95" s="86"/>
      <c r="P95" s="86"/>
      <c r="Q95" s="86"/>
      <c r="R95" s="86"/>
      <c r="S95" s="86"/>
      <c r="T95" s="86"/>
    </row>
    <row r="96" spans="2:20" ht="24" customHeight="1">
      <c r="B96" s="99"/>
      <c r="C96" s="100">
        <v>73</v>
      </c>
      <c r="D96" s="90" t="s">
        <v>536</v>
      </c>
      <c r="E96" s="90"/>
      <c r="F96" s="117"/>
      <c r="G96" s="90"/>
      <c r="H96" s="90"/>
      <c r="I96" s="90"/>
      <c r="J96" s="84"/>
      <c r="K96" s="85">
        <v>3</v>
      </c>
      <c r="L96" s="86">
        <f>J96*K96</f>
        <v>0</v>
      </c>
      <c r="M96" s="86">
        <f t="shared" si="10"/>
        <v>15</v>
      </c>
      <c r="N96" s="86"/>
      <c r="O96" s="86"/>
      <c r="P96" s="86"/>
      <c r="Q96" s="86"/>
      <c r="R96" s="86"/>
      <c r="S96" s="86"/>
      <c r="T96" s="86"/>
    </row>
    <row r="97" spans="2:20" ht="17.25" customHeight="1">
      <c r="B97" s="110"/>
      <c r="C97" s="100">
        <v>74</v>
      </c>
      <c r="D97" s="90" t="s">
        <v>537</v>
      </c>
      <c r="E97" s="90"/>
      <c r="F97" s="80"/>
      <c r="G97" s="90"/>
      <c r="H97" s="90"/>
      <c r="I97" s="90"/>
      <c r="J97" s="84"/>
      <c r="K97" s="85">
        <v>3</v>
      </c>
      <c r="L97" s="86">
        <f>J97*K97</f>
        <v>0</v>
      </c>
      <c r="M97" s="86">
        <f t="shared" si="10"/>
        <v>15</v>
      </c>
      <c r="N97" s="86"/>
      <c r="O97" s="86"/>
      <c r="P97" s="86"/>
      <c r="Q97" s="86"/>
      <c r="R97" s="86"/>
      <c r="S97" s="86"/>
      <c r="T97" s="86"/>
    </row>
    <row r="98" spans="2:20" ht="18" customHeight="1">
      <c r="B98" s="297" t="s">
        <v>53</v>
      </c>
      <c r="C98" s="298"/>
      <c r="D98" s="298"/>
      <c r="E98" s="299"/>
      <c r="F98" s="71" t="s">
        <v>572</v>
      </c>
      <c r="G98" s="98"/>
      <c r="H98" s="98"/>
      <c r="I98" s="98"/>
      <c r="J98" s="102">
        <f>SUM(J99,J104)</f>
        <v>0</v>
      </c>
      <c r="K98" s="75">
        <f>SUM(K99,K104)</f>
        <v>90</v>
      </c>
      <c r="L98" s="86">
        <f>K98/5*4</f>
        <v>72</v>
      </c>
      <c r="M98" s="86">
        <f t="shared" si="10"/>
        <v>450</v>
      </c>
      <c r="N98" s="86"/>
      <c r="O98" s="86"/>
      <c r="P98" s="86"/>
      <c r="Q98" s="86"/>
      <c r="R98" s="86"/>
      <c r="S98" s="86"/>
      <c r="T98" s="86"/>
    </row>
    <row r="99" spans="2:20" ht="15.95" customHeight="1">
      <c r="B99" s="101"/>
      <c r="C99" s="27"/>
      <c r="D99" s="113"/>
      <c r="E99" s="27"/>
      <c r="F99" s="98"/>
      <c r="G99" s="98"/>
      <c r="H99" s="98"/>
      <c r="I99" s="98"/>
      <c r="J99" s="99">
        <f>SUM(L100:L103)</f>
        <v>0</v>
      </c>
      <c r="K99" s="105">
        <f>SUM(M100:M103)</f>
        <v>50</v>
      </c>
      <c r="L99" s="86">
        <f>K99/5*4</f>
        <v>40</v>
      </c>
      <c r="M99" s="86">
        <f t="shared" si="10"/>
        <v>250</v>
      </c>
      <c r="N99" s="86"/>
      <c r="O99" s="86"/>
      <c r="P99" s="86"/>
      <c r="Q99" s="86"/>
      <c r="R99" s="86"/>
      <c r="S99" s="86"/>
      <c r="T99" s="86"/>
    </row>
    <row r="100" spans="2:20" ht="24.6" customHeight="1">
      <c r="B100" s="99"/>
      <c r="C100" s="100">
        <v>75</v>
      </c>
      <c r="D100" s="90" t="s">
        <v>538</v>
      </c>
      <c r="E100" s="90"/>
      <c r="F100" s="80"/>
      <c r="G100" s="90"/>
      <c r="H100" s="90"/>
      <c r="I100" s="90"/>
      <c r="J100" s="84"/>
      <c r="K100" s="85">
        <v>3</v>
      </c>
      <c r="L100" s="86">
        <f>J100*K100</f>
        <v>0</v>
      </c>
      <c r="M100" s="86">
        <f t="shared" si="10"/>
        <v>15</v>
      </c>
      <c r="N100" s="86"/>
      <c r="O100" s="86"/>
      <c r="P100" s="86"/>
      <c r="Q100" s="86"/>
      <c r="R100" s="86"/>
      <c r="S100" s="86"/>
      <c r="T100" s="86"/>
    </row>
    <row r="101" spans="2:20" ht="25.5" customHeight="1">
      <c r="B101" s="99"/>
      <c r="C101" s="100">
        <v>76</v>
      </c>
      <c r="D101" s="273" t="s">
        <v>539</v>
      </c>
      <c r="E101" s="274"/>
      <c r="F101" s="80"/>
      <c r="G101" s="90"/>
      <c r="H101" s="90"/>
      <c r="I101" s="90"/>
      <c r="J101" s="84"/>
      <c r="K101" s="85">
        <v>1</v>
      </c>
      <c r="L101" s="86">
        <f>J101*K101</f>
        <v>0</v>
      </c>
      <c r="M101" s="86">
        <f t="shared" si="10"/>
        <v>5</v>
      </c>
      <c r="N101" s="86"/>
      <c r="O101" s="86"/>
      <c r="P101" s="86"/>
      <c r="Q101" s="86"/>
      <c r="R101" s="86"/>
      <c r="S101" s="86"/>
      <c r="T101" s="86"/>
    </row>
    <row r="102" spans="2:20" ht="17.45" customHeight="1">
      <c r="B102" s="99"/>
      <c r="C102" s="100">
        <v>77</v>
      </c>
      <c r="D102" s="90" t="s">
        <v>540</v>
      </c>
      <c r="E102" s="90"/>
      <c r="F102" s="80"/>
      <c r="G102" s="90"/>
      <c r="H102" s="90"/>
      <c r="I102" s="90"/>
      <c r="J102" s="84"/>
      <c r="K102" s="85">
        <v>3</v>
      </c>
      <c r="L102" s="86">
        <f>J102*K102</f>
        <v>0</v>
      </c>
      <c r="M102" s="86">
        <f t="shared" si="10"/>
        <v>15</v>
      </c>
      <c r="N102" s="86"/>
      <c r="O102" s="86"/>
      <c r="P102" s="86"/>
      <c r="Q102" s="86"/>
      <c r="R102" s="86"/>
      <c r="S102" s="86"/>
      <c r="T102" s="86"/>
    </row>
    <row r="103" spans="2:20" ht="27.95" customHeight="1">
      <c r="B103" s="99"/>
      <c r="C103" s="100">
        <v>78</v>
      </c>
      <c r="D103" s="90" t="s">
        <v>541</v>
      </c>
      <c r="E103" s="90"/>
      <c r="F103" s="80"/>
      <c r="G103" s="90"/>
      <c r="H103" s="90"/>
      <c r="I103" s="90"/>
      <c r="J103" s="84"/>
      <c r="K103" s="85">
        <v>3</v>
      </c>
      <c r="L103" s="86">
        <f>J103*K103</f>
        <v>0</v>
      </c>
      <c r="M103" s="86">
        <f t="shared" si="10"/>
        <v>15</v>
      </c>
      <c r="N103" s="86"/>
      <c r="O103" s="86"/>
      <c r="P103" s="86"/>
      <c r="Q103" s="86"/>
      <c r="R103" s="86"/>
      <c r="S103" s="86"/>
      <c r="T103" s="86"/>
    </row>
    <row r="104" spans="2:20" ht="15.6" customHeight="1">
      <c r="B104" s="101"/>
      <c r="C104" s="27"/>
      <c r="D104" s="113"/>
      <c r="E104" s="27"/>
      <c r="F104" s="118"/>
      <c r="G104" s="98"/>
      <c r="H104" s="98"/>
      <c r="I104" s="98"/>
      <c r="J104" s="119">
        <f>SUM(L105:L106)</f>
        <v>0</v>
      </c>
      <c r="K104" s="105">
        <f>SUM(M105:M106)</f>
        <v>40</v>
      </c>
      <c r="L104" s="86">
        <f>K104/5*4</f>
        <v>32</v>
      </c>
      <c r="M104" s="86">
        <f t="shared" si="10"/>
        <v>200</v>
      </c>
      <c r="N104" s="86"/>
      <c r="O104" s="86"/>
      <c r="P104" s="86"/>
      <c r="Q104" s="86"/>
      <c r="R104" s="86"/>
      <c r="S104" s="86"/>
      <c r="T104" s="86"/>
    </row>
    <row r="105" spans="2:20" ht="35.1" customHeight="1">
      <c r="B105" s="99"/>
      <c r="C105" s="100">
        <v>79</v>
      </c>
      <c r="D105" s="90" t="s">
        <v>548</v>
      </c>
      <c r="E105" s="90"/>
      <c r="F105" s="80"/>
      <c r="G105" s="90"/>
      <c r="H105" s="90"/>
      <c r="I105" s="90"/>
      <c r="J105" s="84"/>
      <c r="K105" s="85">
        <v>5</v>
      </c>
      <c r="L105" s="86">
        <f>J105*K105</f>
        <v>0</v>
      </c>
      <c r="M105" s="86">
        <f t="shared" si="10"/>
        <v>25</v>
      </c>
      <c r="N105" s="86"/>
      <c r="O105" s="86"/>
      <c r="P105" s="86"/>
      <c r="Q105" s="86"/>
      <c r="R105" s="86"/>
      <c r="S105" s="86"/>
      <c r="T105" s="86"/>
    </row>
    <row r="106" spans="2:20" ht="17.100000000000001" customHeight="1">
      <c r="B106" s="110"/>
      <c r="C106" s="100">
        <v>80</v>
      </c>
      <c r="D106" s="90" t="s">
        <v>549</v>
      </c>
      <c r="E106" s="90"/>
      <c r="F106" s="117"/>
      <c r="G106" s="90"/>
      <c r="H106" s="90"/>
      <c r="I106" s="90"/>
      <c r="J106" s="84"/>
      <c r="K106" s="85">
        <v>3</v>
      </c>
      <c r="L106" s="86">
        <f>J106*K106</f>
        <v>0</v>
      </c>
      <c r="M106" s="86">
        <f t="shared" si="10"/>
        <v>15</v>
      </c>
      <c r="N106" s="86"/>
      <c r="O106" s="86"/>
      <c r="P106" s="86"/>
      <c r="Q106" s="86"/>
      <c r="R106" s="86"/>
      <c r="S106" s="86"/>
      <c r="T106" s="86"/>
    </row>
    <row r="107" spans="2:20" ht="18.75">
      <c r="B107" s="297" t="s">
        <v>54</v>
      </c>
      <c r="C107" s="298"/>
      <c r="D107" s="298"/>
      <c r="E107" s="299"/>
      <c r="F107" s="71" t="s">
        <v>572</v>
      </c>
      <c r="G107" s="98"/>
      <c r="H107" s="98"/>
      <c r="I107" s="98"/>
      <c r="J107" s="102">
        <f>SUM(J108,J113)</f>
        <v>0</v>
      </c>
      <c r="K107" s="75">
        <f>SUM(K108,K113)</f>
        <v>60</v>
      </c>
      <c r="L107" s="86">
        <f>K107/5*4</f>
        <v>48</v>
      </c>
      <c r="M107" s="86">
        <f t="shared" si="10"/>
        <v>300</v>
      </c>
      <c r="N107" s="86"/>
      <c r="O107" s="86"/>
      <c r="P107" s="86"/>
      <c r="Q107" s="86"/>
      <c r="R107" s="86"/>
      <c r="S107" s="86"/>
      <c r="T107" s="86"/>
    </row>
    <row r="108" spans="2:20" ht="17.100000000000001" customHeight="1">
      <c r="B108" s="101"/>
      <c r="C108" s="120"/>
      <c r="D108" s="121"/>
      <c r="E108" s="122"/>
      <c r="F108" s="120"/>
      <c r="G108" s="98"/>
      <c r="H108" s="98"/>
      <c r="I108" s="98"/>
      <c r="J108" s="99">
        <f>SUM(L111:L112)</f>
        <v>0</v>
      </c>
      <c r="K108" s="105">
        <f>SUM(M111:M112)</f>
        <v>30</v>
      </c>
      <c r="L108" s="86">
        <f>K108/5*4</f>
        <v>24</v>
      </c>
      <c r="M108" s="86">
        <f t="shared" si="10"/>
        <v>150</v>
      </c>
      <c r="N108" s="86"/>
      <c r="O108" s="86"/>
      <c r="P108" s="86"/>
      <c r="Q108" s="86"/>
      <c r="R108" s="86"/>
      <c r="S108" s="86"/>
      <c r="T108" s="86"/>
    </row>
    <row r="109" spans="2:20" ht="27.6" customHeight="1">
      <c r="B109" s="101"/>
      <c r="C109" s="100">
        <v>81</v>
      </c>
      <c r="D109" s="90" t="s">
        <v>542</v>
      </c>
      <c r="E109" s="90"/>
      <c r="F109" s="80"/>
      <c r="G109" s="90"/>
      <c r="H109" s="90"/>
      <c r="I109" s="90"/>
      <c r="J109" s="84"/>
      <c r="K109" s="85">
        <v>3</v>
      </c>
      <c r="L109" s="86">
        <f>J109*K109</f>
        <v>0</v>
      </c>
      <c r="M109" s="86">
        <f t="shared" si="10"/>
        <v>15</v>
      </c>
      <c r="N109" s="86"/>
      <c r="O109" s="86"/>
      <c r="P109" s="86"/>
      <c r="Q109" s="86"/>
      <c r="R109" s="86"/>
      <c r="S109" s="86"/>
      <c r="T109" s="86"/>
    </row>
    <row r="110" spans="2:20" ht="24.95" customHeight="1">
      <c r="B110" s="101"/>
      <c r="C110" s="100">
        <v>82</v>
      </c>
      <c r="D110" s="90" t="s">
        <v>543</v>
      </c>
      <c r="E110" s="90"/>
      <c r="F110" s="80"/>
      <c r="G110" s="90"/>
      <c r="H110" s="90"/>
      <c r="I110" s="90"/>
      <c r="J110" s="84"/>
      <c r="K110" s="85">
        <v>1</v>
      </c>
      <c r="L110" s="86">
        <f>J110*K110</f>
        <v>0</v>
      </c>
      <c r="M110" s="86">
        <f t="shared" si="10"/>
        <v>5</v>
      </c>
      <c r="N110" s="86"/>
      <c r="O110" s="86"/>
      <c r="P110" s="86"/>
      <c r="Q110" s="86"/>
      <c r="R110" s="86"/>
      <c r="S110" s="86"/>
      <c r="T110" s="86"/>
    </row>
    <row r="111" spans="2:20" ht="17.100000000000001" customHeight="1">
      <c r="B111" s="99"/>
      <c r="C111" s="123">
        <v>83</v>
      </c>
      <c r="D111" s="124" t="s">
        <v>544</v>
      </c>
      <c r="E111" s="124"/>
      <c r="F111" s="125"/>
      <c r="G111" s="90"/>
      <c r="H111" s="90"/>
      <c r="I111" s="90"/>
      <c r="J111" s="126"/>
      <c r="K111" s="85">
        <v>3</v>
      </c>
      <c r="L111" s="86">
        <f>J111*K111</f>
        <v>0</v>
      </c>
      <c r="M111" s="86">
        <f t="shared" si="10"/>
        <v>15</v>
      </c>
      <c r="N111" s="86"/>
      <c r="O111" s="86"/>
      <c r="P111" s="86"/>
      <c r="Q111" s="86"/>
      <c r="R111" s="86"/>
      <c r="S111" s="86"/>
      <c r="T111" s="86"/>
    </row>
    <row r="112" spans="2:20" ht="17.100000000000001" customHeight="1">
      <c r="B112" s="99"/>
      <c r="C112" s="100">
        <v>84</v>
      </c>
      <c r="D112" s="90" t="s">
        <v>545</v>
      </c>
      <c r="E112" s="90"/>
      <c r="F112" s="80"/>
      <c r="G112" s="90"/>
      <c r="H112" s="90"/>
      <c r="I112" s="90"/>
      <c r="J112" s="84"/>
      <c r="K112" s="85">
        <v>3</v>
      </c>
      <c r="L112" s="86">
        <f>J112*K112</f>
        <v>0</v>
      </c>
      <c r="M112" s="86">
        <f t="shared" si="10"/>
        <v>15</v>
      </c>
      <c r="N112" s="86"/>
      <c r="O112" s="86"/>
      <c r="P112" s="86"/>
      <c r="Q112" s="86"/>
      <c r="R112" s="86"/>
      <c r="S112" s="86"/>
      <c r="T112" s="86"/>
    </row>
    <row r="113" spans="2:20" ht="15.6" customHeight="1">
      <c r="B113" s="101"/>
      <c r="C113" s="27"/>
      <c r="D113" s="113"/>
      <c r="E113" s="27"/>
      <c r="F113" s="111"/>
      <c r="G113" s="98"/>
      <c r="H113" s="98"/>
      <c r="I113" s="98"/>
      <c r="J113" s="99">
        <f>SUM(L114:L115)</f>
        <v>0</v>
      </c>
      <c r="K113" s="105">
        <f>SUM(M114:M115)</f>
        <v>30</v>
      </c>
      <c r="L113" s="86">
        <f>K113/5*4</f>
        <v>24</v>
      </c>
      <c r="M113" s="86">
        <f t="shared" si="10"/>
        <v>150</v>
      </c>
      <c r="N113" s="86"/>
      <c r="O113" s="86"/>
      <c r="P113" s="86"/>
      <c r="Q113" s="86"/>
      <c r="R113" s="86"/>
      <c r="S113" s="86"/>
      <c r="T113" s="86"/>
    </row>
    <row r="114" spans="2:20" ht="17.100000000000001" customHeight="1">
      <c r="B114" s="99"/>
      <c r="C114" s="100">
        <v>85</v>
      </c>
      <c r="D114" s="90" t="s">
        <v>546</v>
      </c>
      <c r="E114" s="90"/>
      <c r="F114" s="80"/>
      <c r="G114" s="90"/>
      <c r="H114" s="90"/>
      <c r="I114" s="90"/>
      <c r="J114" s="84"/>
      <c r="K114" s="85">
        <v>3</v>
      </c>
      <c r="L114" s="86">
        <f>J114*K114</f>
        <v>0</v>
      </c>
      <c r="M114" s="86">
        <f t="shared" si="10"/>
        <v>15</v>
      </c>
      <c r="N114" s="86"/>
      <c r="O114" s="86"/>
      <c r="P114" s="86"/>
      <c r="Q114" s="86"/>
      <c r="R114" s="86"/>
      <c r="S114" s="86"/>
      <c r="T114" s="86"/>
    </row>
    <row r="115" spans="2:20" ht="17.100000000000001" customHeight="1">
      <c r="B115" s="99"/>
      <c r="C115" s="100">
        <v>86</v>
      </c>
      <c r="D115" s="90" t="s">
        <v>547</v>
      </c>
      <c r="E115" s="90"/>
      <c r="F115" s="116"/>
      <c r="G115" s="90"/>
      <c r="H115" s="90"/>
      <c r="I115" s="90"/>
      <c r="J115" s="84"/>
      <c r="K115" s="85">
        <v>3</v>
      </c>
      <c r="L115" s="86">
        <f>J115*K115</f>
        <v>0</v>
      </c>
      <c r="M115" s="86">
        <f t="shared" si="10"/>
        <v>15</v>
      </c>
      <c r="N115" s="86"/>
      <c r="O115" s="86"/>
      <c r="P115" s="86"/>
      <c r="Q115" s="86"/>
      <c r="R115" s="86"/>
      <c r="S115" s="86"/>
      <c r="T115" s="86"/>
    </row>
    <row r="116" spans="2:20" ht="7.5" customHeight="1">
      <c r="C116" s="28"/>
      <c r="E116" s="127"/>
      <c r="F116" s="33"/>
    </row>
    <row r="117" spans="2:20" ht="5.45" customHeight="1">
      <c r="C117" s="28"/>
      <c r="E117" s="127"/>
      <c r="F117" s="33"/>
    </row>
    <row r="118" spans="2:20">
      <c r="C118" s="28"/>
      <c r="E118" s="127"/>
      <c r="F118" s="33"/>
    </row>
    <row r="119" spans="2:20">
      <c r="C119" s="28"/>
      <c r="E119" s="127"/>
      <c r="F119" s="33"/>
    </row>
    <row r="120" spans="2:20">
      <c r="C120" s="28"/>
      <c r="E120" s="127"/>
      <c r="F120" s="33"/>
    </row>
    <row r="121" spans="2:20">
      <c r="C121" s="28"/>
      <c r="E121" s="127"/>
      <c r="F121" s="33"/>
    </row>
    <row r="122" spans="2:20">
      <c r="C122" s="28"/>
      <c r="E122" s="127"/>
      <c r="F122" s="33"/>
    </row>
    <row r="123" spans="2:20">
      <c r="C123" s="28"/>
      <c r="E123" s="127"/>
      <c r="F123" s="33"/>
    </row>
    <row r="124" spans="2:20">
      <c r="C124" s="28"/>
      <c r="E124" s="127"/>
      <c r="F124" s="33"/>
      <c r="K124" s="32"/>
    </row>
    <row r="125" spans="2:20">
      <c r="C125" s="28"/>
      <c r="E125" s="127"/>
      <c r="F125" s="33"/>
      <c r="J125" s="100" t="s">
        <v>347</v>
      </c>
      <c r="K125" s="128" t="s">
        <v>343</v>
      </c>
    </row>
    <row r="126" spans="2:20">
      <c r="C126" s="28"/>
      <c r="E126" s="127"/>
      <c r="F126" s="129" t="s">
        <v>330</v>
      </c>
      <c r="J126" s="130">
        <v>5</v>
      </c>
      <c r="K126" s="131">
        <f>(J7/K7)*5</f>
        <v>0</v>
      </c>
    </row>
    <row r="127" spans="2:20">
      <c r="C127" s="28"/>
      <c r="E127" s="127"/>
      <c r="F127" s="129" t="s">
        <v>432</v>
      </c>
      <c r="J127" s="130">
        <v>5</v>
      </c>
      <c r="K127" s="131">
        <f>(J24/K24)*5</f>
        <v>0</v>
      </c>
    </row>
    <row r="128" spans="2:20">
      <c r="C128" s="28"/>
      <c r="E128" s="127"/>
      <c r="F128" s="129" t="s">
        <v>464</v>
      </c>
      <c r="J128" s="130">
        <v>5</v>
      </c>
      <c r="K128" s="131">
        <f>(J37/K37)*5</f>
        <v>0</v>
      </c>
      <c r="L128" s="130"/>
      <c r="M128" s="132"/>
    </row>
    <row r="129" spans="6:13">
      <c r="F129" s="129" t="s">
        <v>550</v>
      </c>
      <c r="J129" s="130">
        <v>5</v>
      </c>
      <c r="K129" s="131">
        <f>(J45/K45)*5</f>
        <v>0</v>
      </c>
      <c r="L129" s="133" t="s">
        <v>337</v>
      </c>
      <c r="M129" s="134">
        <f>J142</f>
        <v>0</v>
      </c>
    </row>
    <row r="130" spans="6:13">
      <c r="F130" s="129" t="s">
        <v>551</v>
      </c>
      <c r="J130" s="130">
        <v>5</v>
      </c>
      <c r="K130" s="131">
        <f>(J55/K55)*5</f>
        <v>0</v>
      </c>
      <c r="L130" s="133" t="s">
        <v>338</v>
      </c>
      <c r="M130" s="134">
        <f>J154</f>
        <v>0</v>
      </c>
    </row>
    <row r="131" spans="6:13">
      <c r="F131" s="129" t="s">
        <v>51</v>
      </c>
      <c r="J131" s="130">
        <v>5</v>
      </c>
      <c r="K131" s="131">
        <f>(J73/K73)*5</f>
        <v>0</v>
      </c>
    </row>
    <row r="132" spans="6:13">
      <c r="F132" s="129" t="s">
        <v>331</v>
      </c>
      <c r="J132" s="130">
        <v>5</v>
      </c>
      <c r="K132" s="131">
        <f>(J87/K87)*5</f>
        <v>0</v>
      </c>
    </row>
    <row r="133" spans="6:13">
      <c r="F133" s="129" t="s">
        <v>53</v>
      </c>
      <c r="J133" s="130">
        <v>5</v>
      </c>
      <c r="K133" s="131">
        <f>(J98/K98)*5</f>
        <v>0</v>
      </c>
    </row>
    <row r="134" spans="6:13">
      <c r="F134" s="129" t="s">
        <v>54</v>
      </c>
      <c r="J134" s="130">
        <v>5</v>
      </c>
      <c r="K134" s="131">
        <f>(J107/K107)*5</f>
        <v>0</v>
      </c>
    </row>
    <row r="135" spans="6:13">
      <c r="F135" s="33"/>
      <c r="J135" s="130"/>
      <c r="K135" s="130"/>
    </row>
    <row r="136" spans="6:13">
      <c r="F136" s="33"/>
      <c r="J136" s="135" t="s">
        <v>55</v>
      </c>
      <c r="K136" s="136">
        <f>(SUM(K126:K134)/45*100)</f>
        <v>0</v>
      </c>
    </row>
    <row r="137" spans="6:13">
      <c r="J137" s="33"/>
      <c r="K137" s="32"/>
    </row>
    <row r="138" spans="6:13">
      <c r="F138" s="300" t="s">
        <v>337</v>
      </c>
      <c r="G138" s="300"/>
      <c r="H138" s="300"/>
      <c r="I138" s="300"/>
      <c r="J138" s="300"/>
      <c r="K138" s="32"/>
    </row>
    <row r="139" spans="6:13" ht="12.95" customHeight="1">
      <c r="F139" s="129" t="s">
        <v>332</v>
      </c>
      <c r="G139" s="62"/>
      <c r="H139" s="62"/>
      <c r="I139" s="62"/>
      <c r="J139" s="138">
        <f>(J7/K7)</f>
        <v>0</v>
      </c>
      <c r="K139" s="32"/>
    </row>
    <row r="140" spans="6:13">
      <c r="F140" s="129" t="s">
        <v>344</v>
      </c>
      <c r="G140" s="62"/>
      <c r="H140" s="62"/>
      <c r="I140" s="62"/>
      <c r="J140" s="138">
        <f>(J63/K63)</f>
        <v>0</v>
      </c>
      <c r="K140" s="32"/>
    </row>
    <row r="141" spans="6:13">
      <c r="F141" s="129" t="s">
        <v>333</v>
      </c>
      <c r="G141" s="62"/>
      <c r="H141" s="62"/>
      <c r="I141" s="62"/>
      <c r="J141" s="138">
        <f>(J74/K74)</f>
        <v>0</v>
      </c>
      <c r="K141" s="32"/>
    </row>
    <row r="142" spans="6:13">
      <c r="F142" s="139" t="s">
        <v>55</v>
      </c>
      <c r="G142" s="62"/>
      <c r="H142" s="62"/>
      <c r="I142" s="62"/>
      <c r="J142" s="140">
        <f>SUM(J139:J141)/3</f>
        <v>0</v>
      </c>
      <c r="K142" s="32"/>
    </row>
    <row r="143" spans="6:13">
      <c r="J143" s="32"/>
      <c r="K143" s="32"/>
    </row>
    <row r="144" spans="6:13">
      <c r="F144" s="296" t="s">
        <v>338</v>
      </c>
      <c r="G144" s="296"/>
      <c r="H144" s="296"/>
      <c r="I144" s="296"/>
      <c r="J144" s="296"/>
      <c r="K144" s="141"/>
    </row>
    <row r="145" spans="2:11">
      <c r="F145" s="114" t="s">
        <v>334</v>
      </c>
      <c r="G145" s="62"/>
      <c r="H145" s="62"/>
      <c r="I145" s="62"/>
      <c r="J145" s="138">
        <f>((J46/K46)+(J51/K51)+(J56/K56))/3</f>
        <v>0</v>
      </c>
      <c r="K145" s="141"/>
    </row>
    <row r="146" spans="2:11">
      <c r="B146" s="142"/>
      <c r="F146" s="114" t="s">
        <v>335</v>
      </c>
      <c r="G146" s="62"/>
      <c r="H146" s="62"/>
      <c r="I146" s="62"/>
      <c r="J146" s="138">
        <f>(J69/K69)</f>
        <v>0</v>
      </c>
      <c r="K146" s="141"/>
    </row>
    <row r="147" spans="2:11">
      <c r="B147" s="30"/>
      <c r="F147" s="114" t="s">
        <v>336</v>
      </c>
      <c r="G147" s="62"/>
      <c r="H147" s="62"/>
      <c r="I147" s="62"/>
      <c r="J147" s="138">
        <f>(J78/K78)</f>
        <v>0</v>
      </c>
      <c r="K147" s="32"/>
    </row>
    <row r="148" spans="2:11">
      <c r="B148" s="142"/>
      <c r="F148" s="114" t="s">
        <v>339</v>
      </c>
      <c r="G148" s="62"/>
      <c r="H148" s="62"/>
      <c r="I148" s="62"/>
      <c r="J148" s="138">
        <f>(J84/K84)</f>
        <v>0</v>
      </c>
      <c r="K148" s="32"/>
    </row>
    <row r="149" spans="2:11">
      <c r="B149" s="142"/>
      <c r="F149" s="114" t="s">
        <v>331</v>
      </c>
      <c r="G149" s="62"/>
      <c r="H149" s="62"/>
      <c r="I149" s="62"/>
      <c r="J149" s="138">
        <f>(J87/K87)</f>
        <v>0</v>
      </c>
      <c r="K149" s="32"/>
    </row>
    <row r="150" spans="2:11">
      <c r="B150" s="142"/>
      <c r="F150" s="114" t="s">
        <v>53</v>
      </c>
      <c r="G150" s="62"/>
      <c r="H150" s="62"/>
      <c r="I150" s="62"/>
      <c r="J150" s="138">
        <f>(J98/K98)</f>
        <v>0</v>
      </c>
      <c r="K150" s="32"/>
    </row>
    <row r="151" spans="2:11">
      <c r="B151" s="142"/>
      <c r="F151" s="114" t="s">
        <v>54</v>
      </c>
      <c r="G151" s="62"/>
      <c r="H151" s="62"/>
      <c r="I151" s="62"/>
      <c r="J151" s="138">
        <f>(J107/K107)</f>
        <v>0</v>
      </c>
      <c r="K151" s="32"/>
    </row>
    <row r="152" spans="2:11">
      <c r="B152" s="142"/>
      <c r="F152" s="114" t="s">
        <v>432</v>
      </c>
      <c r="G152" s="62"/>
      <c r="H152" s="62"/>
      <c r="I152" s="62"/>
      <c r="J152" s="138">
        <f>J24/K24</f>
        <v>0</v>
      </c>
      <c r="K152" s="32"/>
    </row>
    <row r="153" spans="2:11">
      <c r="F153" s="114" t="s">
        <v>464</v>
      </c>
      <c r="G153" s="62"/>
      <c r="H153" s="62"/>
      <c r="I153" s="62"/>
      <c r="J153" s="138">
        <f>J37/K37</f>
        <v>0</v>
      </c>
      <c r="K153" s="32"/>
    </row>
    <row r="154" spans="2:11">
      <c r="F154" s="143" t="s">
        <v>55</v>
      </c>
      <c r="G154" s="62"/>
      <c r="H154" s="62"/>
      <c r="I154" s="62"/>
      <c r="J154" s="140">
        <f>SUM(J145:J153)/9</f>
        <v>0</v>
      </c>
      <c r="K154" s="32"/>
    </row>
    <row r="160" spans="2:11">
      <c r="C160" s="142"/>
      <c r="E160" s="144"/>
      <c r="F160" s="144"/>
    </row>
    <row r="161" spans="3:11">
      <c r="C161" s="30"/>
    </row>
    <row r="162" spans="3:11">
      <c r="C162" s="142"/>
      <c r="J162" s="32"/>
      <c r="K162" s="32"/>
    </row>
    <row r="163" spans="3:11">
      <c r="C163" s="142"/>
      <c r="J163" s="32"/>
      <c r="K163" s="32"/>
    </row>
    <row r="164" spans="3:11">
      <c r="C164" s="142"/>
      <c r="J164" s="32"/>
      <c r="K164" s="32"/>
    </row>
  </sheetData>
  <sheetProtection selectLockedCells="1"/>
  <dataConsolidate/>
  <mergeCells count="50">
    <mergeCell ref="D44:E44"/>
    <mergeCell ref="D38:E38"/>
    <mergeCell ref="D39:E39"/>
    <mergeCell ref="D40:E40"/>
    <mergeCell ref="D41:E41"/>
    <mergeCell ref="D83:E83"/>
    <mergeCell ref="D101:E101"/>
    <mergeCell ref="E2:F2"/>
    <mergeCell ref="D15:E15"/>
    <mergeCell ref="D21:E21"/>
    <mergeCell ref="D80:E80"/>
    <mergeCell ref="D81:E81"/>
    <mergeCell ref="D82:E82"/>
    <mergeCell ref="D85:E85"/>
    <mergeCell ref="B87:E87"/>
    <mergeCell ref="D90:E90"/>
    <mergeCell ref="D62:E62"/>
    <mergeCell ref="B73:E73"/>
    <mergeCell ref="D79:E79"/>
    <mergeCell ref="B7:E7"/>
    <mergeCell ref="D42:E42"/>
    <mergeCell ref="F144:J144"/>
    <mergeCell ref="D92:E92"/>
    <mergeCell ref="B107:E107"/>
    <mergeCell ref="B98:E98"/>
    <mergeCell ref="F138:J138"/>
    <mergeCell ref="J2:K2"/>
    <mergeCell ref="B3:C3"/>
    <mergeCell ref="D3:F3"/>
    <mergeCell ref="D4:F4"/>
    <mergeCell ref="B6:E6"/>
    <mergeCell ref="G6:J6"/>
    <mergeCell ref="B2:D2"/>
    <mergeCell ref="B4:C4"/>
    <mergeCell ref="D22:E22"/>
    <mergeCell ref="D48:E48"/>
    <mergeCell ref="D61:E61"/>
    <mergeCell ref="B45:E45"/>
    <mergeCell ref="B55:E55"/>
    <mergeCell ref="B37:E37"/>
    <mergeCell ref="B24:E24"/>
    <mergeCell ref="D26:E26"/>
    <mergeCell ref="D27:E27"/>
    <mergeCell ref="D30:E30"/>
    <mergeCell ref="D31:E31"/>
    <mergeCell ref="D32:E32"/>
    <mergeCell ref="D33:E33"/>
    <mergeCell ref="D35:E35"/>
    <mergeCell ref="D36:E36"/>
    <mergeCell ref="D43:E43"/>
  </mergeCells>
  <phoneticPr fontId="26" type="noConversion"/>
  <conditionalFormatting sqref="J7 J45 J55 J73 J87 J98 J107">
    <cfRule type="cellIs" dxfId="15" priority="25" stopIfTrue="1" operator="lessThan">
      <formula>L7</formula>
    </cfRule>
  </conditionalFormatting>
  <conditionalFormatting sqref="J8:J37 J47:J50 J52:J54 J57:J62 J64:J68 J70:J72 J75:J77 J79:J83 J85:J86 J89:J93 J95:J97 J100:J103 J105:J106 J114:J115">
    <cfRule type="cellIs" dxfId="14" priority="23" stopIfTrue="1" operator="lessThan">
      <formula>4</formula>
    </cfRule>
  </conditionalFormatting>
  <conditionalFormatting sqref="J19">
    <cfRule type="cellIs" dxfId="13" priority="1" stopIfTrue="1" operator="lessThan">
      <formula>2</formula>
    </cfRule>
  </conditionalFormatting>
  <conditionalFormatting sqref="J24">
    <cfRule type="cellIs" dxfId="12" priority="19" stopIfTrue="1" operator="lessThan">
      <formula>L24</formula>
    </cfRule>
  </conditionalFormatting>
  <conditionalFormatting sqref="J26:J27 J31:J32">
    <cfRule type="cellIs" dxfId="11" priority="2" stopIfTrue="1" operator="lessThanOrEqual">
      <formula>2</formula>
    </cfRule>
  </conditionalFormatting>
  <conditionalFormatting sqref="J30:J31 J26:J28 J33">
    <cfRule type="cellIs" dxfId="10" priority="17" stopIfTrue="1" operator="lessThan">
      <formula>2</formula>
    </cfRule>
  </conditionalFormatting>
  <conditionalFormatting sqref="J31">
    <cfRule type="cellIs" dxfId="9" priority="16" stopIfTrue="1" operator="lessThan">
      <formula>4</formula>
    </cfRule>
  </conditionalFormatting>
  <conditionalFormatting sqref="J32">
    <cfRule type="cellIs" dxfId="8" priority="18" stopIfTrue="1" operator="lessThan">
      <formula>5</formula>
    </cfRule>
  </conditionalFormatting>
  <conditionalFormatting sqref="J37">
    <cfRule type="cellIs" dxfId="7" priority="10" stopIfTrue="1" operator="lessThan">
      <formula>L37</formula>
    </cfRule>
  </conditionalFormatting>
  <conditionalFormatting sqref="J38 J40 J42:J43">
    <cfRule type="cellIs" dxfId="6" priority="3" operator="lessThanOrEqual">
      <formula>3</formula>
    </cfRule>
  </conditionalFormatting>
  <conditionalFormatting sqref="J39">
    <cfRule type="cellIs" dxfId="5" priority="13" stopIfTrue="1" operator="lessThan">
      <formula>4</formula>
    </cfRule>
  </conditionalFormatting>
  <conditionalFormatting sqref="J41">
    <cfRule type="cellIs" dxfId="4" priority="4" stopIfTrue="1" operator="lessThan">
      <formula>4</formula>
    </cfRule>
    <cfRule type="cellIs" dxfId="3" priority="12" stopIfTrue="1" operator="lessThan">
      <formula>4</formula>
    </cfRule>
  </conditionalFormatting>
  <conditionalFormatting sqref="J44">
    <cfRule type="cellIs" dxfId="2" priority="11" stopIfTrue="1" operator="lessThan">
      <formula>4</formula>
    </cfRule>
  </conditionalFormatting>
  <conditionalFormatting sqref="J46 J51 J56 J63 J69 J74 J78 J84 J88 J94 J99 J104 J108 J113">
    <cfRule type="cellIs" dxfId="1" priority="24" stopIfTrue="1" operator="lessThan">
      <formula>L46</formula>
    </cfRule>
  </conditionalFormatting>
  <conditionalFormatting sqref="J109:J112">
    <cfRule type="cellIs" dxfId="0" priority="6" stopIfTrue="1" operator="lessThan">
      <formula>4</formula>
    </cfRule>
  </conditionalFormatting>
  <dataValidations disablePrompts="1" count="10">
    <dataValidation type="list" allowBlank="1" showInputMessage="1" showErrorMessage="1" errorTitle="Caution" error="Only values from 1 to 5" promptTitle="Select value from 1 to 5" sqref="J23 J25:J26 J33:J36 J40:J44 J47 J49:J50 J52:J54 J57:J60 J64:J68 J70:J72 J75:J77 J79:J83 J86 J89:J91 J93 J95:J97 J100:J103 J105:J106 J109:J112 J114:J115 J13:J14 J16 J38 J20" xr:uid="{00000000-0002-0000-0200-000001000000}">
      <formula1>$U$9:$U$13</formula1>
    </dataValidation>
    <dataValidation type="list" allowBlank="1" showInputMessage="1" showErrorMessage="1" errorTitle="Caution" error="Only values from 1 to 5" promptTitle="Select value from 1 to 5" sqref="J9:J10 J21:J22 J27 J31:J32" xr:uid="{00000000-0002-0000-0200-000002000000}">
      <formula1>$W$9:$W$11</formula1>
    </dataValidation>
    <dataValidation type="list" allowBlank="1" showInputMessage="1" showErrorMessage="1" errorTitle="Caution" error="Only values from 1 to 5" promptTitle="Select value from 1 to 5" sqref="J11:J12 J29 J92 J61:J62" xr:uid="{00000000-0002-0000-0200-000004000000}">
      <formula1>$X$9:$X$10</formula1>
    </dataValidation>
    <dataValidation type="list" allowBlank="1" showInputMessage="1" showErrorMessage="1" errorTitle="Caution" error="Only values from 1 to 5" promptTitle="Select value from 1 to 5" sqref="J85 J28 J48 J19" xr:uid="{00000000-0002-0000-0200-000006000000}">
      <formula1>$Y$9:$Y$12</formula1>
    </dataValidation>
    <dataValidation type="list" allowBlank="1" showInputMessage="1" showErrorMessage="1" errorTitle="Caution" error="Only values from 1 to 5" promptTitle="Select value from 1 to 5" sqref="J18" xr:uid="{00000000-0002-0000-0200-000007000000}">
      <formula1>$Z$9:$Z$12</formula1>
    </dataValidation>
    <dataValidation type="list" allowBlank="1" showInputMessage="1" showErrorMessage="1" errorTitle="Caution" error="Only values from 1 to 5" promptTitle="Select value from 1 to 5" sqref="J38" xr:uid="{2C238513-1D04-4A82-8F09-8A68EB125FC5}">
      <formula1>$U$9:$U$12</formula1>
    </dataValidation>
    <dataValidation type="list" allowBlank="1" showInputMessage="1" showErrorMessage="1" errorTitle="Caution" error="Only values from 1 to 5" promptTitle="Select value from 1 to 5" sqref="J30" xr:uid="{558C03A3-AC04-4D95-93F1-90F82B8FDF4A}">
      <formula1>$AA$9:$AA$12</formula1>
    </dataValidation>
    <dataValidation type="list" allowBlank="1" showInputMessage="1" showErrorMessage="1" errorTitle="Caution" error="Only values 1, 4 &amp; 5" promptTitle="Select value from 1, 4 or 5" sqref="J8" xr:uid="{00000000-0002-0000-0200-000000000000}">
      <formula1>$V$9:$V$13</formula1>
    </dataValidation>
    <dataValidation type="list" allowBlank="1" showInputMessage="1" showErrorMessage="1" errorTitle="Caution" error="Only values from 1 to 5" promptTitle="Select value from 1 to 5" sqref="J15 J17" xr:uid="{612597DC-D5B7-459B-B2BF-E97264973E55}">
      <formula1>$V$9:$V$11</formula1>
    </dataValidation>
    <dataValidation type="list" allowBlank="1" showInputMessage="1" showErrorMessage="1" errorTitle="Caution" error="Only values from 1 to 5" promptTitle="Select value from 1 to 5" sqref="J39" xr:uid="{F608AF3C-5BD5-4140-AC20-7F18982E0707}">
      <formula1>$AC$9:$AC$12</formula1>
    </dataValidation>
  </dataValidations>
  <printOptions horizontalCentered="1"/>
  <pageMargins left="0.25" right="0.25" top="0.75" bottom="0.75" header="0.3" footer="0.3"/>
  <pageSetup paperSize="9" scale="70" fitToHeight="0" orientation="portrait" r:id="rId1"/>
  <headerFooter>
    <oddFooter>&amp;L&amp;"Tahoma,Normal"&amp;11&amp;P&amp;C&amp;"Tahoma,Normal"&amp;8&amp;KD81F24Confidential document, property of NOVARES, can only be used internally. Any reproduction is prohibited.</oddFooter>
  </headerFooter>
  <rowBreaks count="2" manualBreakCount="2">
    <brk id="36" max="10" man="1"/>
    <brk id="72" max="10"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28"/>
  <sheetViews>
    <sheetView view="pageBreakPreview" zoomScale="110" zoomScaleNormal="100" zoomScaleSheetLayoutView="110" workbookViewId="0">
      <pane ySplit="3" topLeftCell="A7" activePane="bottomLeft" state="frozenSplit"/>
      <selection pane="bottomLeft" activeCell="E11" sqref="E11:E12"/>
    </sheetView>
  </sheetViews>
  <sheetFormatPr baseColWidth="10" defaultColWidth="11.42578125" defaultRowHeight="12.75"/>
  <cols>
    <col min="1" max="1" width="4" style="176" customWidth="1"/>
    <col min="2" max="2" width="27.42578125" style="176" customWidth="1"/>
    <col min="3" max="3" width="4.42578125" style="176" customWidth="1"/>
    <col min="4" max="8" width="20.5703125" style="41" customWidth="1"/>
    <col min="9" max="9" width="2.5703125" style="41" customWidth="1"/>
    <col min="10" max="256" width="11.42578125" style="41"/>
    <col min="257" max="257" width="4" style="41" customWidth="1"/>
    <col min="258" max="258" width="27.42578125" style="41" customWidth="1"/>
    <col min="259" max="259" width="4.42578125" style="41" customWidth="1"/>
    <col min="260" max="264" width="20.5703125" style="41" customWidth="1"/>
    <col min="265" max="265" width="2.5703125" style="41" customWidth="1"/>
    <col min="266" max="512" width="11.42578125" style="41"/>
    <col min="513" max="513" width="4" style="41" customWidth="1"/>
    <col min="514" max="514" width="27.42578125" style="41" customWidth="1"/>
    <col min="515" max="515" width="4.42578125" style="41" customWidth="1"/>
    <col min="516" max="520" width="20.5703125" style="41" customWidth="1"/>
    <col min="521" max="521" width="2.5703125" style="41" customWidth="1"/>
    <col min="522" max="768" width="11.42578125" style="41"/>
    <col min="769" max="769" width="4" style="41" customWidth="1"/>
    <col min="770" max="770" width="27.42578125" style="41" customWidth="1"/>
    <col min="771" max="771" width="4.42578125" style="41" customWidth="1"/>
    <col min="772" max="776" width="20.5703125" style="41" customWidth="1"/>
    <col min="777" max="777" width="2.5703125" style="41" customWidth="1"/>
    <col min="778" max="1024" width="11.42578125" style="41"/>
    <col min="1025" max="1025" width="4" style="41" customWidth="1"/>
    <col min="1026" max="1026" width="27.42578125" style="41" customWidth="1"/>
    <col min="1027" max="1027" width="4.42578125" style="41" customWidth="1"/>
    <col min="1028" max="1032" width="20.5703125" style="41" customWidth="1"/>
    <col min="1033" max="1033" width="2.5703125" style="41" customWidth="1"/>
    <col min="1034" max="1280" width="11.42578125" style="41"/>
    <col min="1281" max="1281" width="4" style="41" customWidth="1"/>
    <col min="1282" max="1282" width="27.42578125" style="41" customWidth="1"/>
    <col min="1283" max="1283" width="4.42578125" style="41" customWidth="1"/>
    <col min="1284" max="1288" width="20.5703125" style="41" customWidth="1"/>
    <col min="1289" max="1289" width="2.5703125" style="41" customWidth="1"/>
    <col min="1290" max="1536" width="11.42578125" style="41"/>
    <col min="1537" max="1537" width="4" style="41" customWidth="1"/>
    <col min="1538" max="1538" width="27.42578125" style="41" customWidth="1"/>
    <col min="1539" max="1539" width="4.42578125" style="41" customWidth="1"/>
    <col min="1540" max="1544" width="20.5703125" style="41" customWidth="1"/>
    <col min="1545" max="1545" width="2.5703125" style="41" customWidth="1"/>
    <col min="1546" max="1792" width="11.42578125" style="41"/>
    <col min="1793" max="1793" width="4" style="41" customWidth="1"/>
    <col min="1794" max="1794" width="27.42578125" style="41" customWidth="1"/>
    <col min="1795" max="1795" width="4.42578125" style="41" customWidth="1"/>
    <col min="1796" max="1800" width="20.5703125" style="41" customWidth="1"/>
    <col min="1801" max="1801" width="2.5703125" style="41" customWidth="1"/>
    <col min="1802" max="2048" width="11.42578125" style="41"/>
    <col min="2049" max="2049" width="4" style="41" customWidth="1"/>
    <col min="2050" max="2050" width="27.42578125" style="41" customWidth="1"/>
    <col min="2051" max="2051" width="4.42578125" style="41" customWidth="1"/>
    <col min="2052" max="2056" width="20.5703125" style="41" customWidth="1"/>
    <col min="2057" max="2057" width="2.5703125" style="41" customWidth="1"/>
    <col min="2058" max="2304" width="11.42578125" style="41"/>
    <col min="2305" max="2305" width="4" style="41" customWidth="1"/>
    <col min="2306" max="2306" width="27.42578125" style="41" customWidth="1"/>
    <col min="2307" max="2307" width="4.42578125" style="41" customWidth="1"/>
    <col min="2308" max="2312" width="20.5703125" style="41" customWidth="1"/>
    <col min="2313" max="2313" width="2.5703125" style="41" customWidth="1"/>
    <col min="2314" max="2560" width="11.42578125" style="41"/>
    <col min="2561" max="2561" width="4" style="41" customWidth="1"/>
    <col min="2562" max="2562" width="27.42578125" style="41" customWidth="1"/>
    <col min="2563" max="2563" width="4.42578125" style="41" customWidth="1"/>
    <col min="2564" max="2568" width="20.5703125" style="41" customWidth="1"/>
    <col min="2569" max="2569" width="2.5703125" style="41" customWidth="1"/>
    <col min="2570" max="2816" width="11.42578125" style="41"/>
    <col min="2817" max="2817" width="4" style="41" customWidth="1"/>
    <col min="2818" max="2818" width="27.42578125" style="41" customWidth="1"/>
    <col min="2819" max="2819" width="4.42578125" style="41" customWidth="1"/>
    <col min="2820" max="2824" width="20.5703125" style="41" customWidth="1"/>
    <col min="2825" max="2825" width="2.5703125" style="41" customWidth="1"/>
    <col min="2826" max="3072" width="11.42578125" style="41"/>
    <col min="3073" max="3073" width="4" style="41" customWidth="1"/>
    <col min="3074" max="3074" width="27.42578125" style="41" customWidth="1"/>
    <col min="3075" max="3075" width="4.42578125" style="41" customWidth="1"/>
    <col min="3076" max="3080" width="20.5703125" style="41" customWidth="1"/>
    <col min="3081" max="3081" width="2.5703125" style="41" customWidth="1"/>
    <col min="3082" max="3328" width="11.42578125" style="41"/>
    <col min="3329" max="3329" width="4" style="41" customWidth="1"/>
    <col min="3330" max="3330" width="27.42578125" style="41" customWidth="1"/>
    <col min="3331" max="3331" width="4.42578125" style="41" customWidth="1"/>
    <col min="3332" max="3336" width="20.5703125" style="41" customWidth="1"/>
    <col min="3337" max="3337" width="2.5703125" style="41" customWidth="1"/>
    <col min="3338" max="3584" width="11.42578125" style="41"/>
    <col min="3585" max="3585" width="4" style="41" customWidth="1"/>
    <col min="3586" max="3586" width="27.42578125" style="41" customWidth="1"/>
    <col min="3587" max="3587" width="4.42578125" style="41" customWidth="1"/>
    <col min="3588" max="3592" width="20.5703125" style="41" customWidth="1"/>
    <col min="3593" max="3593" width="2.5703125" style="41" customWidth="1"/>
    <col min="3594" max="3840" width="11.42578125" style="41"/>
    <col min="3841" max="3841" width="4" style="41" customWidth="1"/>
    <col min="3842" max="3842" width="27.42578125" style="41" customWidth="1"/>
    <col min="3843" max="3843" width="4.42578125" style="41" customWidth="1"/>
    <col min="3844" max="3848" width="20.5703125" style="41" customWidth="1"/>
    <col min="3849" max="3849" width="2.5703125" style="41" customWidth="1"/>
    <col min="3850" max="4096" width="11.42578125" style="41"/>
    <col min="4097" max="4097" width="4" style="41" customWidth="1"/>
    <col min="4098" max="4098" width="27.42578125" style="41" customWidth="1"/>
    <col min="4099" max="4099" width="4.42578125" style="41" customWidth="1"/>
    <col min="4100" max="4104" width="20.5703125" style="41" customWidth="1"/>
    <col min="4105" max="4105" width="2.5703125" style="41" customWidth="1"/>
    <col min="4106" max="4352" width="11.42578125" style="41"/>
    <col min="4353" max="4353" width="4" style="41" customWidth="1"/>
    <col min="4354" max="4354" width="27.42578125" style="41" customWidth="1"/>
    <col min="4355" max="4355" width="4.42578125" style="41" customWidth="1"/>
    <col min="4356" max="4360" width="20.5703125" style="41" customWidth="1"/>
    <col min="4361" max="4361" width="2.5703125" style="41" customWidth="1"/>
    <col min="4362" max="4608" width="11.42578125" style="41"/>
    <col min="4609" max="4609" width="4" style="41" customWidth="1"/>
    <col min="4610" max="4610" width="27.42578125" style="41" customWidth="1"/>
    <col min="4611" max="4611" width="4.42578125" style="41" customWidth="1"/>
    <col min="4612" max="4616" width="20.5703125" style="41" customWidth="1"/>
    <col min="4617" max="4617" width="2.5703125" style="41" customWidth="1"/>
    <col min="4618" max="4864" width="11.42578125" style="41"/>
    <col min="4865" max="4865" width="4" style="41" customWidth="1"/>
    <col min="4866" max="4866" width="27.42578125" style="41" customWidth="1"/>
    <col min="4867" max="4867" width="4.42578125" style="41" customWidth="1"/>
    <col min="4868" max="4872" width="20.5703125" style="41" customWidth="1"/>
    <col min="4873" max="4873" width="2.5703125" style="41" customWidth="1"/>
    <col min="4874" max="5120" width="11.42578125" style="41"/>
    <col min="5121" max="5121" width="4" style="41" customWidth="1"/>
    <col min="5122" max="5122" width="27.42578125" style="41" customWidth="1"/>
    <col min="5123" max="5123" width="4.42578125" style="41" customWidth="1"/>
    <col min="5124" max="5128" width="20.5703125" style="41" customWidth="1"/>
    <col min="5129" max="5129" width="2.5703125" style="41" customWidth="1"/>
    <col min="5130" max="5376" width="11.42578125" style="41"/>
    <col min="5377" max="5377" width="4" style="41" customWidth="1"/>
    <col min="5378" max="5378" width="27.42578125" style="41" customWidth="1"/>
    <col min="5379" max="5379" width="4.42578125" style="41" customWidth="1"/>
    <col min="5380" max="5384" width="20.5703125" style="41" customWidth="1"/>
    <col min="5385" max="5385" width="2.5703125" style="41" customWidth="1"/>
    <col min="5386" max="5632" width="11.42578125" style="41"/>
    <col min="5633" max="5633" width="4" style="41" customWidth="1"/>
    <col min="5634" max="5634" width="27.42578125" style="41" customWidth="1"/>
    <col min="5635" max="5635" width="4.42578125" style="41" customWidth="1"/>
    <col min="5636" max="5640" width="20.5703125" style="41" customWidth="1"/>
    <col min="5641" max="5641" width="2.5703125" style="41" customWidth="1"/>
    <col min="5642" max="5888" width="11.42578125" style="41"/>
    <col min="5889" max="5889" width="4" style="41" customWidth="1"/>
    <col min="5890" max="5890" width="27.42578125" style="41" customWidth="1"/>
    <col min="5891" max="5891" width="4.42578125" style="41" customWidth="1"/>
    <col min="5892" max="5896" width="20.5703125" style="41" customWidth="1"/>
    <col min="5897" max="5897" width="2.5703125" style="41" customWidth="1"/>
    <col min="5898" max="6144" width="11.42578125" style="41"/>
    <col min="6145" max="6145" width="4" style="41" customWidth="1"/>
    <col min="6146" max="6146" width="27.42578125" style="41" customWidth="1"/>
    <col min="6147" max="6147" width="4.42578125" style="41" customWidth="1"/>
    <col min="6148" max="6152" width="20.5703125" style="41" customWidth="1"/>
    <col min="6153" max="6153" width="2.5703125" style="41" customWidth="1"/>
    <col min="6154" max="6400" width="11.42578125" style="41"/>
    <col min="6401" max="6401" width="4" style="41" customWidth="1"/>
    <col min="6402" max="6402" width="27.42578125" style="41" customWidth="1"/>
    <col min="6403" max="6403" width="4.42578125" style="41" customWidth="1"/>
    <col min="6404" max="6408" width="20.5703125" style="41" customWidth="1"/>
    <col min="6409" max="6409" width="2.5703125" style="41" customWidth="1"/>
    <col min="6410" max="6656" width="11.42578125" style="41"/>
    <col min="6657" max="6657" width="4" style="41" customWidth="1"/>
    <col min="6658" max="6658" width="27.42578125" style="41" customWidth="1"/>
    <col min="6659" max="6659" width="4.42578125" style="41" customWidth="1"/>
    <col min="6660" max="6664" width="20.5703125" style="41" customWidth="1"/>
    <col min="6665" max="6665" width="2.5703125" style="41" customWidth="1"/>
    <col min="6666" max="6912" width="11.42578125" style="41"/>
    <col min="6913" max="6913" width="4" style="41" customWidth="1"/>
    <col min="6914" max="6914" width="27.42578125" style="41" customWidth="1"/>
    <col min="6915" max="6915" width="4.42578125" style="41" customWidth="1"/>
    <col min="6916" max="6920" width="20.5703125" style="41" customWidth="1"/>
    <col min="6921" max="6921" width="2.5703125" style="41" customWidth="1"/>
    <col min="6922" max="7168" width="11.42578125" style="41"/>
    <col min="7169" max="7169" width="4" style="41" customWidth="1"/>
    <col min="7170" max="7170" width="27.42578125" style="41" customWidth="1"/>
    <col min="7171" max="7171" width="4.42578125" style="41" customWidth="1"/>
    <col min="7172" max="7176" width="20.5703125" style="41" customWidth="1"/>
    <col min="7177" max="7177" width="2.5703125" style="41" customWidth="1"/>
    <col min="7178" max="7424" width="11.42578125" style="41"/>
    <col min="7425" max="7425" width="4" style="41" customWidth="1"/>
    <col min="7426" max="7426" width="27.42578125" style="41" customWidth="1"/>
    <col min="7427" max="7427" width="4.42578125" style="41" customWidth="1"/>
    <col min="7428" max="7432" width="20.5703125" style="41" customWidth="1"/>
    <col min="7433" max="7433" width="2.5703125" style="41" customWidth="1"/>
    <col min="7434" max="7680" width="11.42578125" style="41"/>
    <col min="7681" max="7681" width="4" style="41" customWidth="1"/>
    <col min="7682" max="7682" width="27.42578125" style="41" customWidth="1"/>
    <col min="7683" max="7683" width="4.42578125" style="41" customWidth="1"/>
    <col min="7684" max="7688" width="20.5703125" style="41" customWidth="1"/>
    <col min="7689" max="7689" width="2.5703125" style="41" customWidth="1"/>
    <col min="7690" max="7936" width="11.42578125" style="41"/>
    <col min="7937" max="7937" width="4" style="41" customWidth="1"/>
    <col min="7938" max="7938" width="27.42578125" style="41" customWidth="1"/>
    <col min="7939" max="7939" width="4.42578125" style="41" customWidth="1"/>
    <col min="7940" max="7944" width="20.5703125" style="41" customWidth="1"/>
    <col min="7945" max="7945" width="2.5703125" style="41" customWidth="1"/>
    <col min="7946" max="8192" width="11.42578125" style="41"/>
    <col min="8193" max="8193" width="4" style="41" customWidth="1"/>
    <col min="8194" max="8194" width="27.42578125" style="41" customWidth="1"/>
    <col min="8195" max="8195" width="4.42578125" style="41" customWidth="1"/>
    <col min="8196" max="8200" width="20.5703125" style="41" customWidth="1"/>
    <col min="8201" max="8201" width="2.5703125" style="41" customWidth="1"/>
    <col min="8202" max="8448" width="11.42578125" style="41"/>
    <col min="8449" max="8449" width="4" style="41" customWidth="1"/>
    <col min="8450" max="8450" width="27.42578125" style="41" customWidth="1"/>
    <col min="8451" max="8451" width="4.42578125" style="41" customWidth="1"/>
    <col min="8452" max="8456" width="20.5703125" style="41" customWidth="1"/>
    <col min="8457" max="8457" width="2.5703125" style="41" customWidth="1"/>
    <col min="8458" max="8704" width="11.42578125" style="41"/>
    <col min="8705" max="8705" width="4" style="41" customWidth="1"/>
    <col min="8706" max="8706" width="27.42578125" style="41" customWidth="1"/>
    <col min="8707" max="8707" width="4.42578125" style="41" customWidth="1"/>
    <col min="8708" max="8712" width="20.5703125" style="41" customWidth="1"/>
    <col min="8713" max="8713" width="2.5703125" style="41" customWidth="1"/>
    <col min="8714" max="8960" width="11.42578125" style="41"/>
    <col min="8961" max="8961" width="4" style="41" customWidth="1"/>
    <col min="8962" max="8962" width="27.42578125" style="41" customWidth="1"/>
    <col min="8963" max="8963" width="4.42578125" style="41" customWidth="1"/>
    <col min="8964" max="8968" width="20.5703125" style="41" customWidth="1"/>
    <col min="8969" max="8969" width="2.5703125" style="41" customWidth="1"/>
    <col min="8970" max="9216" width="11.42578125" style="41"/>
    <col min="9217" max="9217" width="4" style="41" customWidth="1"/>
    <col min="9218" max="9218" width="27.42578125" style="41" customWidth="1"/>
    <col min="9219" max="9219" width="4.42578125" style="41" customWidth="1"/>
    <col min="9220" max="9224" width="20.5703125" style="41" customWidth="1"/>
    <col min="9225" max="9225" width="2.5703125" style="41" customWidth="1"/>
    <col min="9226" max="9472" width="11.42578125" style="41"/>
    <col min="9473" max="9473" width="4" style="41" customWidth="1"/>
    <col min="9474" max="9474" width="27.42578125" style="41" customWidth="1"/>
    <col min="9475" max="9475" width="4.42578125" style="41" customWidth="1"/>
    <col min="9476" max="9480" width="20.5703125" style="41" customWidth="1"/>
    <col min="9481" max="9481" width="2.5703125" style="41" customWidth="1"/>
    <col min="9482" max="9728" width="11.42578125" style="41"/>
    <col min="9729" max="9729" width="4" style="41" customWidth="1"/>
    <col min="9730" max="9730" width="27.42578125" style="41" customWidth="1"/>
    <col min="9731" max="9731" width="4.42578125" style="41" customWidth="1"/>
    <col min="9732" max="9736" width="20.5703125" style="41" customWidth="1"/>
    <col min="9737" max="9737" width="2.5703125" style="41" customWidth="1"/>
    <col min="9738" max="9984" width="11.42578125" style="41"/>
    <col min="9985" max="9985" width="4" style="41" customWidth="1"/>
    <col min="9986" max="9986" width="27.42578125" style="41" customWidth="1"/>
    <col min="9987" max="9987" width="4.42578125" style="41" customWidth="1"/>
    <col min="9988" max="9992" width="20.5703125" style="41" customWidth="1"/>
    <col min="9993" max="9993" width="2.5703125" style="41" customWidth="1"/>
    <col min="9994" max="10240" width="11.42578125" style="41"/>
    <col min="10241" max="10241" width="4" style="41" customWidth="1"/>
    <col min="10242" max="10242" width="27.42578125" style="41" customWidth="1"/>
    <col min="10243" max="10243" width="4.42578125" style="41" customWidth="1"/>
    <col min="10244" max="10248" width="20.5703125" style="41" customWidth="1"/>
    <col min="10249" max="10249" width="2.5703125" style="41" customWidth="1"/>
    <col min="10250" max="10496" width="11.42578125" style="41"/>
    <col min="10497" max="10497" width="4" style="41" customWidth="1"/>
    <col min="10498" max="10498" width="27.42578125" style="41" customWidth="1"/>
    <col min="10499" max="10499" width="4.42578125" style="41" customWidth="1"/>
    <col min="10500" max="10504" width="20.5703125" style="41" customWidth="1"/>
    <col min="10505" max="10505" width="2.5703125" style="41" customWidth="1"/>
    <col min="10506" max="10752" width="11.42578125" style="41"/>
    <col min="10753" max="10753" width="4" style="41" customWidth="1"/>
    <col min="10754" max="10754" width="27.42578125" style="41" customWidth="1"/>
    <col min="10755" max="10755" width="4.42578125" style="41" customWidth="1"/>
    <col min="10756" max="10760" width="20.5703125" style="41" customWidth="1"/>
    <col min="10761" max="10761" width="2.5703125" style="41" customWidth="1"/>
    <col min="10762" max="11008" width="11.42578125" style="41"/>
    <col min="11009" max="11009" width="4" style="41" customWidth="1"/>
    <col min="11010" max="11010" width="27.42578125" style="41" customWidth="1"/>
    <col min="11011" max="11011" width="4.42578125" style="41" customWidth="1"/>
    <col min="11012" max="11016" width="20.5703125" style="41" customWidth="1"/>
    <col min="11017" max="11017" width="2.5703125" style="41" customWidth="1"/>
    <col min="11018" max="11264" width="11.42578125" style="41"/>
    <col min="11265" max="11265" width="4" style="41" customWidth="1"/>
    <col min="11266" max="11266" width="27.42578125" style="41" customWidth="1"/>
    <col min="11267" max="11267" width="4.42578125" style="41" customWidth="1"/>
    <col min="11268" max="11272" width="20.5703125" style="41" customWidth="1"/>
    <col min="11273" max="11273" width="2.5703125" style="41" customWidth="1"/>
    <col min="11274" max="11520" width="11.42578125" style="41"/>
    <col min="11521" max="11521" width="4" style="41" customWidth="1"/>
    <col min="11522" max="11522" width="27.42578125" style="41" customWidth="1"/>
    <col min="11523" max="11523" width="4.42578125" style="41" customWidth="1"/>
    <col min="11524" max="11528" width="20.5703125" style="41" customWidth="1"/>
    <col min="11529" max="11529" width="2.5703125" style="41" customWidth="1"/>
    <col min="11530" max="11776" width="11.42578125" style="41"/>
    <col min="11777" max="11777" width="4" style="41" customWidth="1"/>
    <col min="11778" max="11778" width="27.42578125" style="41" customWidth="1"/>
    <col min="11779" max="11779" width="4.42578125" style="41" customWidth="1"/>
    <col min="11780" max="11784" width="20.5703125" style="41" customWidth="1"/>
    <col min="11785" max="11785" width="2.5703125" style="41" customWidth="1"/>
    <col min="11786" max="12032" width="11.42578125" style="41"/>
    <col min="12033" max="12033" width="4" style="41" customWidth="1"/>
    <col min="12034" max="12034" width="27.42578125" style="41" customWidth="1"/>
    <col min="12035" max="12035" width="4.42578125" style="41" customWidth="1"/>
    <col min="12036" max="12040" width="20.5703125" style="41" customWidth="1"/>
    <col min="12041" max="12041" width="2.5703125" style="41" customWidth="1"/>
    <col min="12042" max="12288" width="11.42578125" style="41"/>
    <col min="12289" max="12289" width="4" style="41" customWidth="1"/>
    <col min="12290" max="12290" width="27.42578125" style="41" customWidth="1"/>
    <col min="12291" max="12291" width="4.42578125" style="41" customWidth="1"/>
    <col min="12292" max="12296" width="20.5703125" style="41" customWidth="1"/>
    <col min="12297" max="12297" width="2.5703125" style="41" customWidth="1"/>
    <col min="12298" max="12544" width="11.42578125" style="41"/>
    <col min="12545" max="12545" width="4" style="41" customWidth="1"/>
    <col min="12546" max="12546" width="27.42578125" style="41" customWidth="1"/>
    <col min="12547" max="12547" width="4.42578125" style="41" customWidth="1"/>
    <col min="12548" max="12552" width="20.5703125" style="41" customWidth="1"/>
    <col min="12553" max="12553" width="2.5703125" style="41" customWidth="1"/>
    <col min="12554" max="12800" width="11.42578125" style="41"/>
    <col min="12801" max="12801" width="4" style="41" customWidth="1"/>
    <col min="12802" max="12802" width="27.42578125" style="41" customWidth="1"/>
    <col min="12803" max="12803" width="4.42578125" style="41" customWidth="1"/>
    <col min="12804" max="12808" width="20.5703125" style="41" customWidth="1"/>
    <col min="12809" max="12809" width="2.5703125" style="41" customWidth="1"/>
    <col min="12810" max="13056" width="11.42578125" style="41"/>
    <col min="13057" max="13057" width="4" style="41" customWidth="1"/>
    <col min="13058" max="13058" width="27.42578125" style="41" customWidth="1"/>
    <col min="13059" max="13059" width="4.42578125" style="41" customWidth="1"/>
    <col min="13060" max="13064" width="20.5703125" style="41" customWidth="1"/>
    <col min="13065" max="13065" width="2.5703125" style="41" customWidth="1"/>
    <col min="13066" max="13312" width="11.42578125" style="41"/>
    <col min="13313" max="13313" width="4" style="41" customWidth="1"/>
    <col min="13314" max="13314" width="27.42578125" style="41" customWidth="1"/>
    <col min="13315" max="13315" width="4.42578125" style="41" customWidth="1"/>
    <col min="13316" max="13320" width="20.5703125" style="41" customWidth="1"/>
    <col min="13321" max="13321" width="2.5703125" style="41" customWidth="1"/>
    <col min="13322" max="13568" width="11.42578125" style="41"/>
    <col min="13569" max="13569" width="4" style="41" customWidth="1"/>
    <col min="13570" max="13570" width="27.42578125" style="41" customWidth="1"/>
    <col min="13571" max="13571" width="4.42578125" style="41" customWidth="1"/>
    <col min="13572" max="13576" width="20.5703125" style="41" customWidth="1"/>
    <col min="13577" max="13577" width="2.5703125" style="41" customWidth="1"/>
    <col min="13578" max="13824" width="11.42578125" style="41"/>
    <col min="13825" max="13825" width="4" style="41" customWidth="1"/>
    <col min="13826" max="13826" width="27.42578125" style="41" customWidth="1"/>
    <col min="13827" max="13827" width="4.42578125" style="41" customWidth="1"/>
    <col min="13828" max="13832" width="20.5703125" style="41" customWidth="1"/>
    <col min="13833" max="13833" width="2.5703125" style="41" customWidth="1"/>
    <col min="13834" max="14080" width="11.42578125" style="41"/>
    <col min="14081" max="14081" width="4" style="41" customWidth="1"/>
    <col min="14082" max="14082" width="27.42578125" style="41" customWidth="1"/>
    <col min="14083" max="14083" width="4.42578125" style="41" customWidth="1"/>
    <col min="14084" max="14088" width="20.5703125" style="41" customWidth="1"/>
    <col min="14089" max="14089" width="2.5703125" style="41" customWidth="1"/>
    <col min="14090" max="14336" width="11.42578125" style="41"/>
    <col min="14337" max="14337" width="4" style="41" customWidth="1"/>
    <col min="14338" max="14338" width="27.42578125" style="41" customWidth="1"/>
    <col min="14339" max="14339" width="4.42578125" style="41" customWidth="1"/>
    <col min="14340" max="14344" width="20.5703125" style="41" customWidth="1"/>
    <col min="14345" max="14345" width="2.5703125" style="41" customWidth="1"/>
    <col min="14346" max="14592" width="11.42578125" style="41"/>
    <col min="14593" max="14593" width="4" style="41" customWidth="1"/>
    <col min="14594" max="14594" width="27.42578125" style="41" customWidth="1"/>
    <col min="14595" max="14595" width="4.42578125" style="41" customWidth="1"/>
    <col min="14596" max="14600" width="20.5703125" style="41" customWidth="1"/>
    <col min="14601" max="14601" width="2.5703125" style="41" customWidth="1"/>
    <col min="14602" max="14848" width="11.42578125" style="41"/>
    <col min="14849" max="14849" width="4" style="41" customWidth="1"/>
    <col min="14850" max="14850" width="27.42578125" style="41" customWidth="1"/>
    <col min="14851" max="14851" width="4.42578125" style="41" customWidth="1"/>
    <col min="14852" max="14856" width="20.5703125" style="41" customWidth="1"/>
    <col min="14857" max="14857" width="2.5703125" style="41" customWidth="1"/>
    <col min="14858" max="15104" width="11.42578125" style="41"/>
    <col min="15105" max="15105" width="4" style="41" customWidth="1"/>
    <col min="15106" max="15106" width="27.42578125" style="41" customWidth="1"/>
    <col min="15107" max="15107" width="4.42578125" style="41" customWidth="1"/>
    <col min="15108" max="15112" width="20.5703125" style="41" customWidth="1"/>
    <col min="15113" max="15113" width="2.5703125" style="41" customWidth="1"/>
    <col min="15114" max="15360" width="11.42578125" style="41"/>
    <col min="15361" max="15361" width="4" style="41" customWidth="1"/>
    <col min="15362" max="15362" width="27.42578125" style="41" customWidth="1"/>
    <col min="15363" max="15363" width="4.42578125" style="41" customWidth="1"/>
    <col min="15364" max="15368" width="20.5703125" style="41" customWidth="1"/>
    <col min="15369" max="15369" width="2.5703125" style="41" customWidth="1"/>
    <col min="15370" max="15616" width="11.42578125" style="41"/>
    <col min="15617" max="15617" width="4" style="41" customWidth="1"/>
    <col min="15618" max="15618" width="27.42578125" style="41" customWidth="1"/>
    <col min="15619" max="15619" width="4.42578125" style="41" customWidth="1"/>
    <col min="15620" max="15624" width="20.5703125" style="41" customWidth="1"/>
    <col min="15625" max="15625" width="2.5703125" style="41" customWidth="1"/>
    <col min="15626" max="15872" width="11.42578125" style="41"/>
    <col min="15873" max="15873" width="4" style="41" customWidth="1"/>
    <col min="15874" max="15874" width="27.42578125" style="41" customWidth="1"/>
    <col min="15875" max="15875" width="4.42578125" style="41" customWidth="1"/>
    <col min="15876" max="15880" width="20.5703125" style="41" customWidth="1"/>
    <col min="15881" max="15881" width="2.5703125" style="41" customWidth="1"/>
    <col min="15882" max="16128" width="11.42578125" style="41"/>
    <col min="16129" max="16129" width="4" style="41" customWidth="1"/>
    <col min="16130" max="16130" width="27.42578125" style="41" customWidth="1"/>
    <col min="16131" max="16131" width="4.42578125" style="41" customWidth="1"/>
    <col min="16132" max="16136" width="20.5703125" style="41" customWidth="1"/>
    <col min="16137" max="16137" width="2.5703125" style="41" customWidth="1"/>
    <col min="16138" max="16384" width="11.42578125" style="41"/>
  </cols>
  <sheetData>
    <row r="1" spans="1:13" s="148" customFormat="1" ht="33.75" customHeight="1">
      <c r="A1" s="145"/>
      <c r="B1" s="145"/>
      <c r="C1" s="145"/>
      <c r="D1" s="146" t="str">
        <f ca="1">Information!X4&amp;" "&amp;Information!B4&amp;" - "&amp;RIGHT(CELL("filename",A1),LEN(CELL("filename",A1))-FIND("]",CELL("filename",A1)))</f>
        <v>FPOC 16.13 SUPPLIER PERFORMANCE ASSESSMENT - Guide</v>
      </c>
      <c r="E1" s="146"/>
      <c r="F1" s="146"/>
      <c r="G1" s="146"/>
      <c r="H1" s="146"/>
      <c r="I1" s="147"/>
      <c r="J1" s="147"/>
      <c r="K1" s="147"/>
      <c r="L1" s="147"/>
      <c r="M1" s="147"/>
    </row>
    <row r="2" spans="1:13" s="24" customFormat="1" ht="21" customHeight="1" thickBot="1">
      <c r="A2" s="318" t="s">
        <v>47</v>
      </c>
      <c r="B2" s="318"/>
      <c r="C2" s="318"/>
      <c r="D2" s="318"/>
      <c r="E2" s="318"/>
      <c r="F2" s="318"/>
      <c r="G2" s="318"/>
      <c r="H2" s="318"/>
      <c r="I2" s="319"/>
      <c r="J2" s="319"/>
      <c r="K2" s="319"/>
    </row>
    <row r="3" spans="1:13" ht="20.25" customHeight="1" thickBot="1">
      <c r="A3" s="149" t="s">
        <v>56</v>
      </c>
      <c r="B3" s="150" t="s">
        <v>57</v>
      </c>
      <c r="C3" s="150" t="s">
        <v>58</v>
      </c>
      <c r="D3" s="150">
        <v>5</v>
      </c>
      <c r="E3" s="150">
        <v>4</v>
      </c>
      <c r="F3" s="150">
        <v>3</v>
      </c>
      <c r="G3" s="150">
        <v>2</v>
      </c>
      <c r="H3" s="151">
        <v>1</v>
      </c>
    </row>
    <row r="4" spans="1:13">
      <c r="A4" s="320">
        <v>1</v>
      </c>
      <c r="B4" s="300" t="s">
        <v>59</v>
      </c>
      <c r="C4" s="320">
        <v>5</v>
      </c>
      <c r="D4" s="309" t="s">
        <v>60</v>
      </c>
      <c r="E4" s="309" t="s">
        <v>571</v>
      </c>
      <c r="F4" s="321"/>
      <c r="G4" s="321"/>
      <c r="H4" s="309" t="s">
        <v>61</v>
      </c>
    </row>
    <row r="5" spans="1:13" ht="66.599999999999994" customHeight="1" thickBot="1">
      <c r="A5" s="300"/>
      <c r="B5" s="300"/>
      <c r="C5" s="300"/>
      <c r="D5" s="315"/>
      <c r="E5" s="315"/>
      <c r="F5" s="322"/>
      <c r="G5" s="322"/>
      <c r="H5" s="315"/>
    </row>
    <row r="6" spans="1:13">
      <c r="A6" s="300">
        <v>2</v>
      </c>
      <c r="B6" s="300" t="s">
        <v>62</v>
      </c>
      <c r="C6" s="316">
        <v>5</v>
      </c>
      <c r="D6" s="155" t="s">
        <v>63</v>
      </c>
      <c r="E6" s="323"/>
      <c r="F6" s="155" t="s">
        <v>63</v>
      </c>
      <c r="G6" s="325"/>
      <c r="H6" s="306" t="s">
        <v>299</v>
      </c>
    </row>
    <row r="7" spans="1:13" ht="66" customHeight="1">
      <c r="A7" s="300"/>
      <c r="B7" s="300"/>
      <c r="C7" s="316"/>
      <c r="D7" s="157" t="s">
        <v>65</v>
      </c>
      <c r="E7" s="324"/>
      <c r="F7" s="157" t="s">
        <v>66</v>
      </c>
      <c r="G7" s="326"/>
      <c r="H7" s="307"/>
    </row>
    <row r="8" spans="1:13" ht="60.6" customHeight="1">
      <c r="A8" s="137">
        <v>3</v>
      </c>
      <c r="B8" s="137" t="s">
        <v>67</v>
      </c>
      <c r="C8" s="154">
        <v>3</v>
      </c>
      <c r="D8" s="157" t="s">
        <v>68</v>
      </c>
      <c r="E8" s="158"/>
      <c r="F8" s="157" t="s">
        <v>69</v>
      </c>
      <c r="G8" s="158"/>
      <c r="H8" s="157" t="s">
        <v>299</v>
      </c>
    </row>
    <row r="9" spans="1:13" ht="26.1" customHeight="1">
      <c r="A9" s="137">
        <v>4</v>
      </c>
      <c r="B9" s="137" t="s">
        <v>567</v>
      </c>
      <c r="C9" s="154">
        <v>3</v>
      </c>
      <c r="D9" s="157" t="s">
        <v>350</v>
      </c>
      <c r="E9" s="158"/>
      <c r="F9" s="158"/>
      <c r="G9" s="158"/>
      <c r="H9" s="157" t="s">
        <v>351</v>
      </c>
    </row>
    <row r="10" spans="1:13">
      <c r="A10" s="137">
        <v>5</v>
      </c>
      <c r="B10" s="137" t="s">
        <v>72</v>
      </c>
      <c r="C10" s="154">
        <v>3</v>
      </c>
      <c r="D10" s="157" t="s">
        <v>70</v>
      </c>
      <c r="E10" s="158"/>
      <c r="F10" s="158"/>
      <c r="G10" s="158"/>
      <c r="H10" s="157" t="s">
        <v>71</v>
      </c>
    </row>
    <row r="11" spans="1:13" ht="22.5">
      <c r="A11" s="300">
        <v>6</v>
      </c>
      <c r="B11" s="331" t="s">
        <v>73</v>
      </c>
      <c r="C11" s="332">
        <v>3</v>
      </c>
      <c r="D11" s="155" t="s">
        <v>74</v>
      </c>
      <c r="E11" s="334" t="s">
        <v>75</v>
      </c>
      <c r="F11" s="334" t="s">
        <v>352</v>
      </c>
      <c r="G11" s="155" t="s">
        <v>76</v>
      </c>
      <c r="H11" s="155" t="s">
        <v>77</v>
      </c>
    </row>
    <row r="12" spans="1:13" ht="34.5" customHeight="1">
      <c r="A12" s="300"/>
      <c r="B12" s="320"/>
      <c r="C12" s="333"/>
      <c r="D12" s="155" t="s">
        <v>78</v>
      </c>
      <c r="E12" s="335"/>
      <c r="F12" s="335"/>
      <c r="G12" s="155" t="s">
        <v>79</v>
      </c>
      <c r="H12" s="155" t="s">
        <v>80</v>
      </c>
    </row>
    <row r="13" spans="1:13" ht="34.5" customHeight="1">
      <c r="A13" s="137">
        <v>7</v>
      </c>
      <c r="B13" s="137" t="s">
        <v>81</v>
      </c>
      <c r="C13" s="154">
        <v>1</v>
      </c>
      <c r="D13" s="157" t="s">
        <v>82</v>
      </c>
      <c r="E13" s="157" t="s">
        <v>83</v>
      </c>
      <c r="F13" s="157" t="s">
        <v>84</v>
      </c>
      <c r="G13" s="157" t="s">
        <v>85</v>
      </c>
      <c r="H13" s="157" t="s">
        <v>86</v>
      </c>
    </row>
    <row r="14" spans="1:13" ht="35.1" customHeight="1">
      <c r="A14" s="137">
        <v>8</v>
      </c>
      <c r="B14" s="137" t="s">
        <v>87</v>
      </c>
      <c r="C14" s="154">
        <v>1</v>
      </c>
      <c r="D14" s="157" t="s">
        <v>88</v>
      </c>
      <c r="E14" s="157" t="s">
        <v>353</v>
      </c>
      <c r="F14" s="158"/>
      <c r="G14" s="158"/>
      <c r="H14" s="157" t="s">
        <v>354</v>
      </c>
    </row>
    <row r="15" spans="1:13" ht="22.5">
      <c r="A15" s="300">
        <v>9</v>
      </c>
      <c r="B15" s="300" t="s">
        <v>89</v>
      </c>
      <c r="C15" s="316">
        <v>1</v>
      </c>
      <c r="D15" s="155" t="s">
        <v>90</v>
      </c>
      <c r="E15" s="317" t="s">
        <v>91</v>
      </c>
      <c r="F15" s="317" t="s">
        <v>92</v>
      </c>
      <c r="G15" s="317" t="s">
        <v>93</v>
      </c>
      <c r="H15" s="317" t="s">
        <v>94</v>
      </c>
    </row>
    <row r="16" spans="1:13" ht="27.95" customHeight="1">
      <c r="A16" s="300"/>
      <c r="B16" s="300"/>
      <c r="C16" s="316"/>
      <c r="D16" s="155" t="s">
        <v>95</v>
      </c>
      <c r="E16" s="317"/>
      <c r="F16" s="317"/>
      <c r="G16" s="317"/>
      <c r="H16" s="317"/>
    </row>
    <row r="17" spans="1:11" ht="25.5" customHeight="1">
      <c r="A17" s="137">
        <v>10</v>
      </c>
      <c r="B17" s="161" t="s">
        <v>96</v>
      </c>
      <c r="C17" s="160">
        <v>3</v>
      </c>
      <c r="D17" s="155" t="s">
        <v>97</v>
      </c>
      <c r="E17" s="155" t="s">
        <v>98</v>
      </c>
      <c r="F17" s="158"/>
      <c r="G17" s="158"/>
      <c r="H17" s="155" t="s">
        <v>355</v>
      </c>
    </row>
    <row r="18" spans="1:11">
      <c r="A18" s="339">
        <v>11</v>
      </c>
      <c r="B18" s="336" t="s">
        <v>101</v>
      </c>
      <c r="C18" s="327">
        <v>5</v>
      </c>
      <c r="D18" s="329" t="s">
        <v>102</v>
      </c>
      <c r="E18" s="317" t="s">
        <v>103</v>
      </c>
      <c r="F18" s="157" t="s">
        <v>577</v>
      </c>
      <c r="G18" s="317" t="s">
        <v>577</v>
      </c>
      <c r="H18" s="317" t="s">
        <v>578</v>
      </c>
    </row>
    <row r="19" spans="1:11" ht="24.6" customHeight="1">
      <c r="A19" s="340"/>
      <c r="B19" s="337"/>
      <c r="C19" s="328"/>
      <c r="D19" s="330"/>
      <c r="E19" s="306"/>
      <c r="F19" s="156" t="s">
        <v>104</v>
      </c>
      <c r="G19" s="306"/>
      <c r="H19" s="306"/>
    </row>
    <row r="20" spans="1:11" ht="51.95" customHeight="1">
      <c r="A20" s="341"/>
      <c r="B20" s="338"/>
      <c r="C20" s="342" t="s">
        <v>579</v>
      </c>
      <c r="D20" s="342"/>
      <c r="E20" s="342"/>
      <c r="F20" s="342"/>
      <c r="G20" s="342"/>
      <c r="H20" s="342"/>
    </row>
    <row r="21" spans="1:11">
      <c r="A21" s="300">
        <v>12</v>
      </c>
      <c r="B21" s="320" t="s">
        <v>105</v>
      </c>
      <c r="C21" s="333">
        <v>3</v>
      </c>
      <c r="D21" s="307" t="s">
        <v>97</v>
      </c>
      <c r="E21" s="344" t="s">
        <v>98</v>
      </c>
      <c r="F21" s="307" t="s">
        <v>99</v>
      </c>
      <c r="G21" s="343"/>
      <c r="H21" s="307" t="s">
        <v>100</v>
      </c>
    </row>
    <row r="22" spans="1:11" ht="14.45" customHeight="1">
      <c r="A22" s="300"/>
      <c r="B22" s="300"/>
      <c r="C22" s="316"/>
      <c r="D22" s="317"/>
      <c r="E22" s="304"/>
      <c r="F22" s="317"/>
      <c r="G22" s="326"/>
      <c r="H22" s="317"/>
    </row>
    <row r="23" spans="1:11">
      <c r="A23" s="300">
        <v>13</v>
      </c>
      <c r="B23" s="137" t="s">
        <v>106</v>
      </c>
      <c r="C23" s="316">
        <v>3</v>
      </c>
      <c r="D23" s="317" t="s">
        <v>107</v>
      </c>
      <c r="E23" s="317" t="s">
        <v>108</v>
      </c>
      <c r="F23" s="317" t="s">
        <v>109</v>
      </c>
      <c r="G23" s="317" t="s">
        <v>110</v>
      </c>
      <c r="H23" s="317" t="s">
        <v>111</v>
      </c>
    </row>
    <row r="24" spans="1:11" ht="16.5" customHeight="1">
      <c r="A24" s="300"/>
      <c r="B24" s="162" t="s">
        <v>112</v>
      </c>
      <c r="C24" s="316"/>
      <c r="D24" s="317"/>
      <c r="E24" s="317"/>
      <c r="F24" s="317"/>
      <c r="G24" s="317"/>
      <c r="H24" s="317"/>
    </row>
    <row r="25" spans="1:11" ht="30" customHeight="1">
      <c r="A25" s="300">
        <v>14</v>
      </c>
      <c r="B25" s="137" t="s">
        <v>114</v>
      </c>
      <c r="C25" s="316">
        <v>3</v>
      </c>
      <c r="D25" s="317" t="s">
        <v>356</v>
      </c>
      <c r="E25" s="346"/>
      <c r="F25" s="317" t="s">
        <v>115</v>
      </c>
      <c r="G25" s="346"/>
      <c r="H25" s="317" t="s">
        <v>116</v>
      </c>
      <c r="I25" s="345"/>
      <c r="J25" s="345"/>
      <c r="K25" s="345"/>
    </row>
    <row r="26" spans="1:11">
      <c r="A26" s="300"/>
      <c r="B26" s="162" t="s">
        <v>112</v>
      </c>
      <c r="C26" s="316"/>
      <c r="D26" s="317"/>
      <c r="E26" s="346"/>
      <c r="F26" s="317"/>
      <c r="G26" s="346"/>
      <c r="H26" s="317"/>
      <c r="I26" s="345"/>
      <c r="J26" s="345"/>
      <c r="K26" s="345"/>
    </row>
    <row r="27" spans="1:11" ht="25.5">
      <c r="A27" s="300">
        <v>15</v>
      </c>
      <c r="B27" s="137" t="s">
        <v>117</v>
      </c>
      <c r="C27" s="316">
        <v>3</v>
      </c>
      <c r="D27" s="317" t="s">
        <v>118</v>
      </c>
      <c r="E27" s="346"/>
      <c r="F27" s="317" t="s">
        <v>119</v>
      </c>
      <c r="G27" s="346"/>
      <c r="H27" s="317" t="s">
        <v>120</v>
      </c>
    </row>
    <row r="28" spans="1:11" ht="23.1" customHeight="1">
      <c r="A28" s="300"/>
      <c r="B28" s="137" t="s">
        <v>112</v>
      </c>
      <c r="C28" s="316"/>
      <c r="D28" s="317"/>
      <c r="E28" s="346"/>
      <c r="F28" s="317"/>
      <c r="G28" s="346"/>
      <c r="H28" s="317"/>
    </row>
    <row r="29" spans="1:11" ht="24.95" customHeight="1">
      <c r="A29" s="300">
        <v>16</v>
      </c>
      <c r="B29" s="300" t="s">
        <v>121</v>
      </c>
      <c r="C29" s="316">
        <v>3</v>
      </c>
      <c r="D29" s="317" t="s">
        <v>122</v>
      </c>
      <c r="E29" s="157" t="s">
        <v>123</v>
      </c>
      <c r="F29" s="317" t="s">
        <v>124</v>
      </c>
      <c r="G29" s="317" t="s">
        <v>125</v>
      </c>
      <c r="H29" s="306" t="s">
        <v>127</v>
      </c>
    </row>
    <row r="30" spans="1:11" ht="25.5" customHeight="1">
      <c r="A30" s="300"/>
      <c r="B30" s="300"/>
      <c r="C30" s="316"/>
      <c r="D30" s="317"/>
      <c r="E30" s="157" t="s">
        <v>126</v>
      </c>
      <c r="F30" s="317"/>
      <c r="G30" s="317"/>
      <c r="H30" s="307"/>
    </row>
    <row r="31" spans="1:11" ht="24.95" customHeight="1" thickBot="1">
      <c r="A31" s="347" t="s">
        <v>369</v>
      </c>
      <c r="B31" s="348"/>
      <c r="C31" s="348"/>
      <c r="D31" s="348"/>
      <c r="E31" s="348"/>
      <c r="F31" s="348"/>
      <c r="G31" s="348"/>
      <c r="H31" s="349"/>
    </row>
    <row r="32" spans="1:11" ht="20.100000000000001" customHeight="1" thickBot="1">
      <c r="A32" s="163" t="s">
        <v>56</v>
      </c>
      <c r="B32" s="164" t="s">
        <v>57</v>
      </c>
      <c r="C32" s="164" t="s">
        <v>58</v>
      </c>
      <c r="D32" s="164">
        <v>5</v>
      </c>
      <c r="E32" s="164">
        <v>4</v>
      </c>
      <c r="F32" s="164">
        <v>3</v>
      </c>
      <c r="G32" s="164">
        <v>2</v>
      </c>
      <c r="H32" s="165">
        <v>1</v>
      </c>
    </row>
    <row r="33" spans="1:8" ht="45.95" customHeight="1">
      <c r="A33" s="137">
        <v>17</v>
      </c>
      <c r="B33" s="137" t="s">
        <v>377</v>
      </c>
      <c r="C33" s="137"/>
      <c r="D33" s="166" t="s">
        <v>378</v>
      </c>
      <c r="E33" s="166" t="s">
        <v>379</v>
      </c>
      <c r="F33" s="166" t="s">
        <v>380</v>
      </c>
      <c r="G33" s="166" t="s">
        <v>113</v>
      </c>
      <c r="H33" s="166" t="s">
        <v>381</v>
      </c>
    </row>
    <row r="34" spans="1:8" ht="71.099999999999994" customHeight="1">
      <c r="A34" s="137">
        <v>18</v>
      </c>
      <c r="B34" s="137" t="s">
        <v>382</v>
      </c>
      <c r="C34" s="137"/>
      <c r="D34" s="166" t="s">
        <v>386</v>
      </c>
      <c r="E34" s="166" t="s">
        <v>387</v>
      </c>
      <c r="F34" s="166" t="s">
        <v>385</v>
      </c>
      <c r="G34" s="166" t="s">
        <v>384</v>
      </c>
      <c r="H34" s="166" t="s">
        <v>383</v>
      </c>
    </row>
    <row r="35" spans="1:8" ht="123.75">
      <c r="A35" s="137">
        <v>19</v>
      </c>
      <c r="B35" s="137" t="s">
        <v>388</v>
      </c>
      <c r="C35" s="137"/>
      <c r="D35" s="166" t="s">
        <v>391</v>
      </c>
      <c r="E35" s="167"/>
      <c r="F35" s="166" t="s">
        <v>390</v>
      </c>
      <c r="G35" s="167"/>
      <c r="H35" s="166" t="s">
        <v>389</v>
      </c>
    </row>
    <row r="36" spans="1:8" ht="67.5">
      <c r="A36" s="159">
        <v>20</v>
      </c>
      <c r="B36" s="159" t="s">
        <v>235</v>
      </c>
      <c r="C36" s="159"/>
      <c r="D36" s="166" t="s">
        <v>392</v>
      </c>
      <c r="E36" s="168" t="s">
        <v>394</v>
      </c>
      <c r="F36" s="166" t="s">
        <v>393</v>
      </c>
      <c r="G36" s="167"/>
      <c r="H36" s="166" t="s">
        <v>395</v>
      </c>
    </row>
    <row r="37" spans="1:8" ht="65.099999999999994" customHeight="1">
      <c r="A37" s="137">
        <v>21</v>
      </c>
      <c r="B37" s="137" t="s">
        <v>396</v>
      </c>
      <c r="C37" s="137"/>
      <c r="D37" s="166" t="s">
        <v>398</v>
      </c>
      <c r="E37" s="167"/>
      <c r="F37" s="167"/>
      <c r="G37" s="167"/>
      <c r="H37" s="166" t="s">
        <v>397</v>
      </c>
    </row>
    <row r="38" spans="1:8" ht="146.25">
      <c r="A38" s="137">
        <v>22</v>
      </c>
      <c r="B38" s="137" t="s">
        <v>399</v>
      </c>
      <c r="C38" s="137"/>
      <c r="D38" s="166" t="s">
        <v>403</v>
      </c>
      <c r="E38" s="166" t="s">
        <v>402</v>
      </c>
      <c r="F38" s="167"/>
      <c r="G38" s="166" t="s">
        <v>401</v>
      </c>
      <c r="H38" s="166" t="s">
        <v>400</v>
      </c>
    </row>
    <row r="39" spans="1:8" s="169" customFormat="1" ht="78.75">
      <c r="A39" s="159">
        <v>23</v>
      </c>
      <c r="B39" s="137" t="s">
        <v>404</v>
      </c>
      <c r="C39" s="137"/>
      <c r="D39" s="166" t="s">
        <v>406</v>
      </c>
      <c r="E39" s="167"/>
      <c r="F39" s="166" t="s">
        <v>407</v>
      </c>
      <c r="G39" s="167"/>
      <c r="H39" s="166" t="s">
        <v>405</v>
      </c>
    </row>
    <row r="40" spans="1:8" ht="112.5">
      <c r="A40" s="137">
        <v>24</v>
      </c>
      <c r="B40" s="137" t="s">
        <v>372</v>
      </c>
      <c r="C40" s="137"/>
      <c r="D40" s="166" t="s">
        <v>411</v>
      </c>
      <c r="E40" s="167"/>
      <c r="F40" s="166" t="s">
        <v>409</v>
      </c>
      <c r="G40" s="167"/>
      <c r="H40" s="166" t="s">
        <v>408</v>
      </c>
    </row>
    <row r="41" spans="1:8" ht="191.25">
      <c r="A41" s="137">
        <v>25</v>
      </c>
      <c r="B41" s="137" t="s">
        <v>370</v>
      </c>
      <c r="C41" s="137"/>
      <c r="D41" s="166" t="s">
        <v>413</v>
      </c>
      <c r="E41" s="166" t="s">
        <v>412</v>
      </c>
      <c r="F41" s="166" t="s">
        <v>419</v>
      </c>
      <c r="G41" s="166" t="s">
        <v>418</v>
      </c>
      <c r="H41" s="166" t="s">
        <v>410</v>
      </c>
    </row>
    <row r="42" spans="1:8" s="32" customFormat="1" ht="191.25">
      <c r="A42" s="159">
        <v>26</v>
      </c>
      <c r="B42" s="137" t="s">
        <v>371</v>
      </c>
      <c r="C42" s="137"/>
      <c r="D42" s="166" t="s">
        <v>420</v>
      </c>
      <c r="E42" s="166" t="s">
        <v>417</v>
      </c>
      <c r="F42" s="166" t="s">
        <v>416</v>
      </c>
      <c r="G42" s="166" t="s">
        <v>415</v>
      </c>
      <c r="H42" s="166" t="s">
        <v>414</v>
      </c>
    </row>
    <row r="43" spans="1:8" ht="139.5" customHeight="1">
      <c r="A43" s="137">
        <v>27</v>
      </c>
      <c r="B43" s="137" t="s">
        <v>374</v>
      </c>
      <c r="C43" s="137"/>
      <c r="D43" s="170" t="s">
        <v>425</v>
      </c>
      <c r="E43" s="170" t="s">
        <v>424</v>
      </c>
      <c r="F43" s="170" t="s">
        <v>423</v>
      </c>
      <c r="G43" s="170" t="s">
        <v>422</v>
      </c>
      <c r="H43" s="170" t="s">
        <v>421</v>
      </c>
    </row>
    <row r="44" spans="1:8" ht="105" customHeight="1">
      <c r="A44" s="137">
        <v>28</v>
      </c>
      <c r="B44" s="137" t="s">
        <v>373</v>
      </c>
      <c r="C44" s="137"/>
      <c r="D44" s="170" t="s">
        <v>430</v>
      </c>
      <c r="E44" s="170" t="s">
        <v>429</v>
      </c>
      <c r="F44" s="170" t="s">
        <v>428</v>
      </c>
      <c r="G44" s="170" t="s">
        <v>427</v>
      </c>
      <c r="H44" s="170" t="s">
        <v>426</v>
      </c>
    </row>
    <row r="45" spans="1:8" ht="21.95" customHeight="1" thickBot="1">
      <c r="A45" s="310" t="s">
        <v>431</v>
      </c>
      <c r="B45" s="311"/>
      <c r="C45" s="311"/>
      <c r="D45" s="311"/>
      <c r="E45" s="311"/>
      <c r="F45" s="311"/>
      <c r="G45" s="311"/>
      <c r="H45" s="312"/>
    </row>
    <row r="46" spans="1:8" ht="21" customHeight="1" thickBot="1">
      <c r="A46" s="163" t="s">
        <v>56</v>
      </c>
      <c r="B46" s="164" t="s">
        <v>57</v>
      </c>
      <c r="C46" s="164" t="s">
        <v>58</v>
      </c>
      <c r="D46" s="164">
        <v>5</v>
      </c>
      <c r="E46" s="164">
        <v>4</v>
      </c>
      <c r="F46" s="164">
        <v>3</v>
      </c>
      <c r="G46" s="164">
        <v>2</v>
      </c>
      <c r="H46" s="165">
        <v>1</v>
      </c>
    </row>
    <row r="47" spans="1:8" ht="195" customHeight="1">
      <c r="A47" s="137">
        <v>29</v>
      </c>
      <c r="B47" s="137" t="s">
        <v>368</v>
      </c>
      <c r="C47" s="137"/>
      <c r="D47" s="166" t="s">
        <v>437</v>
      </c>
      <c r="E47" s="166" t="s">
        <v>436</v>
      </c>
      <c r="F47" s="166" t="s">
        <v>435</v>
      </c>
      <c r="G47" s="166" t="s">
        <v>434</v>
      </c>
      <c r="H47" s="166" t="s">
        <v>433</v>
      </c>
    </row>
    <row r="48" spans="1:8" ht="146.25">
      <c r="A48" s="137">
        <v>30</v>
      </c>
      <c r="B48" s="137" t="s">
        <v>442</v>
      </c>
      <c r="C48" s="137"/>
      <c r="D48" s="166" t="s">
        <v>441</v>
      </c>
      <c r="E48" s="167"/>
      <c r="F48" s="166" t="s">
        <v>439</v>
      </c>
      <c r="G48" s="166" t="s">
        <v>440</v>
      </c>
      <c r="H48" s="166" t="s">
        <v>438</v>
      </c>
    </row>
    <row r="49" spans="1:8" ht="115.5" customHeight="1">
      <c r="A49" s="137">
        <v>31</v>
      </c>
      <c r="B49" s="137" t="s">
        <v>443</v>
      </c>
      <c r="C49" s="137"/>
      <c r="D49" s="166" t="s">
        <v>448</v>
      </c>
      <c r="E49" s="166" t="s">
        <v>447</v>
      </c>
      <c r="F49" s="166" t="s">
        <v>446</v>
      </c>
      <c r="G49" s="166" t="s">
        <v>445</v>
      </c>
      <c r="H49" s="166" t="s">
        <v>444</v>
      </c>
    </row>
    <row r="50" spans="1:8" ht="125.45" customHeight="1">
      <c r="A50" s="159">
        <v>32</v>
      </c>
      <c r="B50" s="159" t="s">
        <v>449</v>
      </c>
      <c r="C50" s="159"/>
      <c r="D50" s="166" t="s">
        <v>454</v>
      </c>
      <c r="E50" s="166" t="s">
        <v>453</v>
      </c>
      <c r="F50" s="166" t="s">
        <v>452</v>
      </c>
      <c r="G50" s="166" t="s">
        <v>451</v>
      </c>
      <c r="H50" s="166" t="s">
        <v>450</v>
      </c>
    </row>
    <row r="51" spans="1:8" ht="177.95" customHeight="1">
      <c r="A51" s="137">
        <v>33</v>
      </c>
      <c r="B51" s="137" t="s">
        <v>376</v>
      </c>
      <c r="C51" s="137"/>
      <c r="D51" s="166" t="s">
        <v>457</v>
      </c>
      <c r="E51" s="166" t="s">
        <v>458</v>
      </c>
      <c r="F51" s="166" t="s">
        <v>456</v>
      </c>
      <c r="G51" s="166" t="s">
        <v>475</v>
      </c>
      <c r="H51" s="166" t="s">
        <v>455</v>
      </c>
    </row>
    <row r="52" spans="1:8" ht="119.1" customHeight="1">
      <c r="A52" s="137">
        <v>34</v>
      </c>
      <c r="B52" s="137" t="s">
        <v>459</v>
      </c>
      <c r="C52" s="137">
        <v>5</v>
      </c>
      <c r="D52" s="166" t="s">
        <v>461</v>
      </c>
      <c r="E52" s="166" t="s">
        <v>463</v>
      </c>
      <c r="F52" s="166" t="s">
        <v>462</v>
      </c>
      <c r="G52" s="166" t="s">
        <v>580</v>
      </c>
      <c r="H52" s="166" t="s">
        <v>460</v>
      </c>
    </row>
    <row r="53" spans="1:8" ht="49.5" customHeight="1">
      <c r="A53" s="137">
        <v>35</v>
      </c>
      <c r="B53" s="137" t="s">
        <v>265</v>
      </c>
      <c r="C53" s="137">
        <v>3</v>
      </c>
      <c r="D53" s="157" t="s">
        <v>266</v>
      </c>
      <c r="E53" s="157" t="s">
        <v>357</v>
      </c>
      <c r="F53" s="157" t="s">
        <v>267</v>
      </c>
      <c r="G53" s="157" t="s">
        <v>358</v>
      </c>
      <c r="H53" s="157" t="s">
        <v>268</v>
      </c>
    </row>
    <row r="54" spans="1:8" ht="19.5" thickBot="1">
      <c r="A54" s="313" t="s">
        <v>465</v>
      </c>
      <c r="B54" s="314"/>
      <c r="C54" s="314"/>
      <c r="D54" s="314"/>
      <c r="E54" s="314"/>
      <c r="F54" s="314"/>
      <c r="G54" s="314"/>
      <c r="H54" s="314"/>
    </row>
    <row r="55" spans="1:8" ht="23.25" customHeight="1" thickBot="1">
      <c r="A55" s="149" t="s">
        <v>56</v>
      </c>
      <c r="B55" s="150" t="s">
        <v>57</v>
      </c>
      <c r="C55" s="150" t="s">
        <v>58</v>
      </c>
      <c r="D55" s="150">
        <v>5</v>
      </c>
      <c r="E55" s="150">
        <v>4</v>
      </c>
      <c r="F55" s="150">
        <v>3</v>
      </c>
      <c r="G55" s="150">
        <v>2</v>
      </c>
      <c r="H55" s="151">
        <v>1</v>
      </c>
    </row>
    <row r="56" spans="1:8" ht="25.5">
      <c r="A56" s="300">
        <v>36</v>
      </c>
      <c r="B56" s="300" t="s">
        <v>128</v>
      </c>
      <c r="C56" s="300">
        <v>3</v>
      </c>
      <c r="D56" s="315" t="s">
        <v>129</v>
      </c>
      <c r="E56" s="315" t="s">
        <v>357</v>
      </c>
      <c r="F56" s="315" t="s">
        <v>130</v>
      </c>
      <c r="G56" s="315" t="s">
        <v>358</v>
      </c>
      <c r="H56" s="171" t="s">
        <v>131</v>
      </c>
    </row>
    <row r="57" spans="1:8">
      <c r="A57" s="300"/>
      <c r="B57" s="300"/>
      <c r="C57" s="300"/>
      <c r="D57" s="315"/>
      <c r="E57" s="315"/>
      <c r="F57" s="315"/>
      <c r="G57" s="315"/>
      <c r="H57" s="171" t="s">
        <v>132</v>
      </c>
    </row>
    <row r="58" spans="1:8" ht="35.450000000000003" customHeight="1">
      <c r="A58" s="137">
        <v>37</v>
      </c>
      <c r="B58" s="137" t="s">
        <v>133</v>
      </c>
      <c r="C58" s="137">
        <v>1</v>
      </c>
      <c r="D58" s="152" t="s">
        <v>97</v>
      </c>
      <c r="E58" s="152" t="s">
        <v>98</v>
      </c>
      <c r="F58" s="152" t="s">
        <v>99</v>
      </c>
      <c r="G58" s="153"/>
      <c r="H58" s="152" t="s">
        <v>100</v>
      </c>
    </row>
    <row r="59" spans="1:8" ht="51">
      <c r="A59" s="137">
        <v>38</v>
      </c>
      <c r="B59" s="137" t="s">
        <v>134</v>
      </c>
      <c r="C59" s="137">
        <v>1</v>
      </c>
      <c r="D59" s="152" t="s">
        <v>135</v>
      </c>
      <c r="E59" s="152" t="s">
        <v>357</v>
      </c>
      <c r="F59" s="152" t="s">
        <v>359</v>
      </c>
      <c r="G59" s="152" t="s">
        <v>358</v>
      </c>
      <c r="H59" s="152" t="s">
        <v>100</v>
      </c>
    </row>
    <row r="60" spans="1:8" s="32" customFormat="1" ht="38.25">
      <c r="A60" s="137">
        <v>39</v>
      </c>
      <c r="B60" s="137" t="s">
        <v>136</v>
      </c>
      <c r="C60" s="137">
        <v>3</v>
      </c>
      <c r="D60" s="152" t="s">
        <v>137</v>
      </c>
      <c r="E60" s="152" t="s">
        <v>357</v>
      </c>
      <c r="F60" s="152" t="s">
        <v>138</v>
      </c>
      <c r="G60" s="152" t="s">
        <v>358</v>
      </c>
      <c r="H60" s="152" t="s">
        <v>139</v>
      </c>
    </row>
    <row r="61" spans="1:8" ht="76.5">
      <c r="A61" s="137">
        <v>40</v>
      </c>
      <c r="B61" s="137" t="s">
        <v>144</v>
      </c>
      <c r="C61" s="137">
        <v>5</v>
      </c>
      <c r="D61" s="152" t="s">
        <v>145</v>
      </c>
      <c r="E61" s="152" t="s">
        <v>357</v>
      </c>
      <c r="F61" s="152" t="s">
        <v>146</v>
      </c>
      <c r="G61" s="152" t="s">
        <v>358</v>
      </c>
      <c r="H61" s="152" t="s">
        <v>147</v>
      </c>
    </row>
    <row r="62" spans="1:8" ht="33" customHeight="1">
      <c r="A62" s="137">
        <v>41</v>
      </c>
      <c r="B62" s="137" t="s">
        <v>148</v>
      </c>
      <c r="C62" s="137">
        <v>3</v>
      </c>
      <c r="D62" s="152" t="s">
        <v>149</v>
      </c>
      <c r="E62" s="152" t="s">
        <v>357</v>
      </c>
      <c r="F62" s="152" t="s">
        <v>150</v>
      </c>
      <c r="G62" s="152" t="s">
        <v>358</v>
      </c>
      <c r="H62" s="152" t="s">
        <v>151</v>
      </c>
    </row>
    <row r="63" spans="1:8" ht="18" customHeight="1">
      <c r="A63" s="300">
        <v>42</v>
      </c>
      <c r="B63" s="300" t="s">
        <v>152</v>
      </c>
      <c r="C63" s="300">
        <v>3</v>
      </c>
      <c r="D63" s="315" t="s">
        <v>153</v>
      </c>
      <c r="E63" s="315" t="s">
        <v>154</v>
      </c>
      <c r="F63" s="315" t="s">
        <v>155</v>
      </c>
      <c r="G63" s="315" t="s">
        <v>156</v>
      </c>
      <c r="H63" s="315" t="s">
        <v>157</v>
      </c>
    </row>
    <row r="64" spans="1:8" ht="29.45" customHeight="1">
      <c r="A64" s="300"/>
      <c r="B64" s="300"/>
      <c r="C64" s="300"/>
      <c r="D64" s="315"/>
      <c r="E64" s="315"/>
      <c r="F64" s="315"/>
      <c r="G64" s="315"/>
      <c r="H64" s="315"/>
    </row>
    <row r="65" spans="1:8" ht="19.5" thickBot="1">
      <c r="A65" s="313" t="s">
        <v>50</v>
      </c>
      <c r="B65" s="314"/>
      <c r="C65" s="314"/>
      <c r="D65" s="314"/>
      <c r="E65" s="314"/>
      <c r="F65" s="314"/>
      <c r="G65" s="314"/>
      <c r="H65" s="314"/>
    </row>
    <row r="66" spans="1:8" ht="20.100000000000001" customHeight="1" thickBot="1">
      <c r="A66" s="149" t="s">
        <v>56</v>
      </c>
      <c r="B66" s="150" t="s">
        <v>57</v>
      </c>
      <c r="C66" s="150" t="s">
        <v>58</v>
      </c>
      <c r="D66" s="150">
        <v>5</v>
      </c>
      <c r="E66" s="150">
        <v>4</v>
      </c>
      <c r="F66" s="150">
        <v>3</v>
      </c>
      <c r="G66" s="150">
        <v>2</v>
      </c>
      <c r="H66" s="151">
        <v>1</v>
      </c>
    </row>
    <row r="67" spans="1:8" ht="25.5">
      <c r="A67" s="137">
        <v>43</v>
      </c>
      <c r="B67" s="162" t="s">
        <v>360</v>
      </c>
      <c r="C67" s="137">
        <v>3</v>
      </c>
      <c r="D67" s="171" t="s">
        <v>158</v>
      </c>
      <c r="E67" s="171" t="s">
        <v>357</v>
      </c>
      <c r="F67" s="171" t="s">
        <v>159</v>
      </c>
      <c r="G67" s="171" t="s">
        <v>358</v>
      </c>
      <c r="H67" s="171" t="s">
        <v>160</v>
      </c>
    </row>
    <row r="68" spans="1:8" ht="38.25">
      <c r="A68" s="137">
        <v>44</v>
      </c>
      <c r="B68" s="137" t="s">
        <v>161</v>
      </c>
      <c r="C68" s="137">
        <v>3</v>
      </c>
      <c r="D68" s="152" t="s">
        <v>162</v>
      </c>
      <c r="E68" s="152" t="s">
        <v>357</v>
      </c>
      <c r="F68" s="152" t="s">
        <v>163</v>
      </c>
      <c r="G68" s="152" t="s">
        <v>358</v>
      </c>
      <c r="H68" s="152" t="s">
        <v>164</v>
      </c>
    </row>
    <row r="69" spans="1:8" ht="39" customHeight="1">
      <c r="A69" s="300">
        <v>45</v>
      </c>
      <c r="B69" s="300" t="s">
        <v>165</v>
      </c>
      <c r="C69" s="300">
        <v>3</v>
      </c>
      <c r="D69" s="315" t="s">
        <v>166</v>
      </c>
      <c r="E69" s="315" t="s">
        <v>357</v>
      </c>
      <c r="F69" s="315" t="s">
        <v>167</v>
      </c>
      <c r="G69" s="315" t="s">
        <v>358</v>
      </c>
      <c r="H69" s="308" t="s">
        <v>168</v>
      </c>
    </row>
    <row r="70" spans="1:8" ht="0.95" customHeight="1">
      <c r="A70" s="300"/>
      <c r="B70" s="300"/>
      <c r="C70" s="300"/>
      <c r="D70" s="315"/>
      <c r="E70" s="315"/>
      <c r="F70" s="315"/>
      <c r="G70" s="315"/>
      <c r="H70" s="309"/>
    </row>
    <row r="71" spans="1:8" ht="30.95" customHeight="1">
      <c r="A71" s="137">
        <v>46</v>
      </c>
      <c r="B71" s="162" t="s">
        <v>169</v>
      </c>
      <c r="C71" s="137">
        <v>1</v>
      </c>
      <c r="D71" s="152" t="s">
        <v>170</v>
      </c>
      <c r="E71" s="152" t="s">
        <v>171</v>
      </c>
      <c r="F71" s="152" t="s">
        <v>172</v>
      </c>
      <c r="G71" s="152" t="s">
        <v>358</v>
      </c>
      <c r="H71" s="152" t="s">
        <v>173</v>
      </c>
    </row>
    <row r="72" spans="1:8" ht="31.5" customHeight="1">
      <c r="A72" s="137">
        <v>47</v>
      </c>
      <c r="B72" s="162" t="s">
        <v>174</v>
      </c>
      <c r="C72" s="137">
        <v>5</v>
      </c>
      <c r="D72" s="152" t="s">
        <v>63</v>
      </c>
      <c r="E72" s="173"/>
      <c r="F72" s="173"/>
      <c r="G72" s="173"/>
      <c r="H72" s="152" t="s">
        <v>64</v>
      </c>
    </row>
    <row r="73" spans="1:8" ht="33" customHeight="1">
      <c r="A73" s="137">
        <v>48</v>
      </c>
      <c r="B73" s="137" t="s">
        <v>175</v>
      </c>
      <c r="C73" s="137">
        <v>1</v>
      </c>
      <c r="D73" s="152" t="s">
        <v>63</v>
      </c>
      <c r="E73" s="173"/>
      <c r="F73" s="173"/>
      <c r="G73" s="173"/>
      <c r="H73" s="152" t="s">
        <v>64</v>
      </c>
    </row>
    <row r="74" spans="1:8" ht="36" customHeight="1">
      <c r="A74" s="137">
        <v>49</v>
      </c>
      <c r="B74" s="137" t="s">
        <v>176</v>
      </c>
      <c r="C74" s="137">
        <v>3</v>
      </c>
      <c r="D74" s="152" t="s">
        <v>177</v>
      </c>
      <c r="E74" s="152" t="s">
        <v>357</v>
      </c>
      <c r="F74" s="152" t="s">
        <v>178</v>
      </c>
      <c r="G74" s="152" t="s">
        <v>179</v>
      </c>
      <c r="H74" s="152" t="s">
        <v>180</v>
      </c>
    </row>
    <row r="75" spans="1:8" ht="28.5" customHeight="1">
      <c r="A75" s="137">
        <v>50</v>
      </c>
      <c r="B75" s="137" t="s">
        <v>181</v>
      </c>
      <c r="C75" s="137">
        <v>1</v>
      </c>
      <c r="D75" s="152" t="s">
        <v>182</v>
      </c>
      <c r="E75" s="152" t="s">
        <v>357</v>
      </c>
      <c r="F75" s="152" t="s">
        <v>183</v>
      </c>
      <c r="G75" s="152" t="s">
        <v>358</v>
      </c>
      <c r="H75" s="152" t="s">
        <v>173</v>
      </c>
    </row>
    <row r="76" spans="1:8" ht="30.6" customHeight="1">
      <c r="A76" s="137">
        <v>51</v>
      </c>
      <c r="B76" s="137" t="s">
        <v>184</v>
      </c>
      <c r="C76" s="137">
        <v>1</v>
      </c>
      <c r="D76" s="152" t="s">
        <v>185</v>
      </c>
      <c r="E76" s="152" t="s">
        <v>357</v>
      </c>
      <c r="F76" s="152" t="s">
        <v>183</v>
      </c>
      <c r="G76" s="152" t="s">
        <v>358</v>
      </c>
      <c r="H76" s="152" t="s">
        <v>173</v>
      </c>
    </row>
    <row r="77" spans="1:8" ht="38.25">
      <c r="A77" s="137">
        <v>52</v>
      </c>
      <c r="B77" s="137" t="s">
        <v>186</v>
      </c>
      <c r="C77" s="137">
        <v>3</v>
      </c>
      <c r="D77" s="152" t="s">
        <v>187</v>
      </c>
      <c r="E77" s="152" t="s">
        <v>357</v>
      </c>
      <c r="F77" s="152" t="s">
        <v>188</v>
      </c>
      <c r="G77" s="152" t="s">
        <v>358</v>
      </c>
      <c r="H77" s="152" t="s">
        <v>173</v>
      </c>
    </row>
    <row r="78" spans="1:8" ht="43.5" customHeight="1">
      <c r="A78" s="137">
        <v>53</v>
      </c>
      <c r="B78" s="137" t="s">
        <v>189</v>
      </c>
      <c r="C78" s="137">
        <v>3</v>
      </c>
      <c r="D78" s="152" t="s">
        <v>187</v>
      </c>
      <c r="E78" s="152" t="s">
        <v>357</v>
      </c>
      <c r="F78" s="152" t="s">
        <v>190</v>
      </c>
      <c r="G78" s="152" t="s">
        <v>358</v>
      </c>
      <c r="H78" s="152" t="s">
        <v>173</v>
      </c>
    </row>
    <row r="79" spans="1:8" ht="48" customHeight="1">
      <c r="A79" s="137">
        <v>54</v>
      </c>
      <c r="B79" s="137" t="s">
        <v>191</v>
      </c>
      <c r="C79" s="137">
        <v>5</v>
      </c>
      <c r="D79" s="152" t="s">
        <v>192</v>
      </c>
      <c r="E79" s="152" t="s">
        <v>357</v>
      </c>
      <c r="F79" s="152" t="s">
        <v>193</v>
      </c>
      <c r="G79" s="152" t="s">
        <v>358</v>
      </c>
      <c r="H79" s="152" t="s">
        <v>194</v>
      </c>
    </row>
    <row r="80" spans="1:8" ht="41.1" customHeight="1">
      <c r="A80" s="137">
        <v>55</v>
      </c>
      <c r="B80" s="137" t="s">
        <v>195</v>
      </c>
      <c r="C80" s="137">
        <v>5</v>
      </c>
      <c r="D80" s="152" t="s">
        <v>196</v>
      </c>
      <c r="E80" s="152" t="s">
        <v>357</v>
      </c>
      <c r="F80" s="152" t="s">
        <v>197</v>
      </c>
      <c r="G80" s="152" t="s">
        <v>358</v>
      </c>
      <c r="H80" s="152" t="s">
        <v>151</v>
      </c>
    </row>
    <row r="81" spans="1:8" ht="25.5">
      <c r="A81" s="137">
        <v>56</v>
      </c>
      <c r="B81" s="137" t="s">
        <v>198</v>
      </c>
      <c r="C81" s="137">
        <v>3</v>
      </c>
      <c r="D81" s="152" t="s">
        <v>199</v>
      </c>
      <c r="E81" s="152" t="s">
        <v>357</v>
      </c>
      <c r="F81" s="152" t="s">
        <v>200</v>
      </c>
      <c r="G81" s="152" t="s">
        <v>358</v>
      </c>
      <c r="H81" s="152" t="s">
        <v>201</v>
      </c>
    </row>
    <row r="82" spans="1:8" ht="19.5" thickBot="1">
      <c r="A82" s="350" t="s">
        <v>51</v>
      </c>
      <c r="B82" s="351"/>
      <c r="C82" s="351"/>
      <c r="D82" s="351"/>
      <c r="E82" s="351"/>
      <c r="F82" s="351"/>
      <c r="G82" s="351"/>
      <c r="H82" s="352"/>
    </row>
    <row r="83" spans="1:8" ht="15.75" thickBot="1">
      <c r="A83" s="149" t="s">
        <v>56</v>
      </c>
      <c r="B83" s="150" t="s">
        <v>57</v>
      </c>
      <c r="C83" s="150" t="s">
        <v>58</v>
      </c>
      <c r="D83" s="150">
        <v>5</v>
      </c>
      <c r="E83" s="150">
        <v>4</v>
      </c>
      <c r="F83" s="150">
        <v>3</v>
      </c>
      <c r="G83" s="150">
        <v>2</v>
      </c>
      <c r="H83" s="151">
        <v>1</v>
      </c>
    </row>
    <row r="84" spans="1:8" ht="25.5">
      <c r="A84" s="137">
        <v>57</v>
      </c>
      <c r="B84" s="137" t="s">
        <v>202</v>
      </c>
      <c r="C84" s="137">
        <v>1</v>
      </c>
      <c r="D84" s="152" t="s">
        <v>203</v>
      </c>
      <c r="E84" s="152" t="s">
        <v>357</v>
      </c>
      <c r="F84" s="152" t="s">
        <v>204</v>
      </c>
      <c r="G84" s="152" t="s">
        <v>358</v>
      </c>
      <c r="H84" s="152" t="s">
        <v>205</v>
      </c>
    </row>
    <row r="85" spans="1:8" ht="25.5" customHeight="1">
      <c r="A85" s="137">
        <v>58</v>
      </c>
      <c r="B85" s="162" t="s">
        <v>206</v>
      </c>
      <c r="C85" s="137">
        <v>3</v>
      </c>
      <c r="D85" s="152" t="s">
        <v>207</v>
      </c>
      <c r="E85" s="152" t="s">
        <v>357</v>
      </c>
      <c r="F85" s="152" t="s">
        <v>208</v>
      </c>
      <c r="G85" s="152" t="s">
        <v>358</v>
      </c>
      <c r="H85" s="152" t="s">
        <v>209</v>
      </c>
    </row>
    <row r="86" spans="1:8" ht="25.5">
      <c r="A86" s="137">
        <v>59</v>
      </c>
      <c r="B86" s="137" t="s">
        <v>210</v>
      </c>
      <c r="C86" s="137">
        <v>3</v>
      </c>
      <c r="D86" s="152" t="s">
        <v>211</v>
      </c>
      <c r="E86" s="152" t="s">
        <v>357</v>
      </c>
      <c r="F86" s="152" t="s">
        <v>212</v>
      </c>
      <c r="G86" s="152" t="s">
        <v>213</v>
      </c>
      <c r="H86" s="152" t="s">
        <v>214</v>
      </c>
    </row>
    <row r="87" spans="1:8" ht="38.25">
      <c r="A87" s="137">
        <v>60</v>
      </c>
      <c r="B87" s="137" t="s">
        <v>215</v>
      </c>
      <c r="C87" s="137">
        <v>3</v>
      </c>
      <c r="D87" s="152" t="s">
        <v>216</v>
      </c>
      <c r="E87" s="152" t="s">
        <v>357</v>
      </c>
      <c r="F87" s="152" t="s">
        <v>217</v>
      </c>
      <c r="G87" s="152" t="s">
        <v>358</v>
      </c>
      <c r="H87" s="152" t="s">
        <v>218</v>
      </c>
    </row>
    <row r="88" spans="1:8">
      <c r="A88" s="137">
        <v>61</v>
      </c>
      <c r="B88" s="137" t="s">
        <v>219</v>
      </c>
      <c r="C88" s="137">
        <v>3</v>
      </c>
      <c r="D88" s="152" t="s">
        <v>220</v>
      </c>
      <c r="E88" s="152" t="s">
        <v>357</v>
      </c>
      <c r="F88" s="152" t="s">
        <v>221</v>
      </c>
      <c r="G88" s="152" t="s">
        <v>358</v>
      </c>
      <c r="H88" s="152" t="s">
        <v>222</v>
      </c>
    </row>
    <row r="89" spans="1:8">
      <c r="A89" s="300">
        <v>62</v>
      </c>
      <c r="B89" s="300" t="s">
        <v>223</v>
      </c>
      <c r="C89" s="300">
        <v>3</v>
      </c>
      <c r="D89" s="315" t="s">
        <v>224</v>
      </c>
      <c r="E89" s="315" t="s">
        <v>225</v>
      </c>
      <c r="F89" s="152" t="s">
        <v>226</v>
      </c>
      <c r="G89" s="315" t="s">
        <v>227</v>
      </c>
      <c r="H89" s="315" t="s">
        <v>228</v>
      </c>
    </row>
    <row r="90" spans="1:8" ht="19.5" customHeight="1">
      <c r="A90" s="300"/>
      <c r="B90" s="300"/>
      <c r="C90" s="300"/>
      <c r="D90" s="315"/>
      <c r="E90" s="315"/>
      <c r="F90" s="152" t="s">
        <v>229</v>
      </c>
      <c r="G90" s="315"/>
      <c r="H90" s="315"/>
    </row>
    <row r="91" spans="1:8" ht="25.5">
      <c r="A91" s="300"/>
      <c r="B91" s="300"/>
      <c r="C91" s="300"/>
      <c r="D91" s="315"/>
      <c r="E91" s="315"/>
      <c r="F91" s="152" t="s">
        <v>230</v>
      </c>
      <c r="G91" s="315"/>
      <c r="H91" s="315"/>
    </row>
    <row r="92" spans="1:8" ht="76.5">
      <c r="A92" s="137">
        <v>63</v>
      </c>
      <c r="B92" s="137" t="s">
        <v>231</v>
      </c>
      <c r="C92" s="137">
        <v>3</v>
      </c>
      <c r="D92" s="152" t="s">
        <v>232</v>
      </c>
      <c r="E92" s="152" t="s">
        <v>357</v>
      </c>
      <c r="F92" s="152" t="s">
        <v>233</v>
      </c>
      <c r="G92" s="152" t="s">
        <v>358</v>
      </c>
      <c r="H92" s="152" t="s">
        <v>234</v>
      </c>
    </row>
    <row r="93" spans="1:8" ht="20.100000000000001" customHeight="1">
      <c r="A93" s="137">
        <v>64</v>
      </c>
      <c r="B93" s="137" t="s">
        <v>236</v>
      </c>
      <c r="C93" s="137">
        <v>3</v>
      </c>
      <c r="D93" s="152" t="s">
        <v>237</v>
      </c>
      <c r="E93" s="152" t="s">
        <v>357</v>
      </c>
      <c r="F93" s="152" t="s">
        <v>238</v>
      </c>
      <c r="G93" s="152" t="s">
        <v>358</v>
      </c>
      <c r="H93" s="152" t="s">
        <v>239</v>
      </c>
    </row>
    <row r="94" spans="1:8" ht="25.5">
      <c r="A94" s="300">
        <v>65</v>
      </c>
      <c r="B94" s="300" t="s">
        <v>240</v>
      </c>
      <c r="C94" s="300">
        <v>3</v>
      </c>
      <c r="D94" s="152" t="s">
        <v>241</v>
      </c>
      <c r="E94" s="152" t="s">
        <v>242</v>
      </c>
      <c r="F94" s="152" t="s">
        <v>243</v>
      </c>
      <c r="G94" s="353"/>
      <c r="H94" s="152" t="s">
        <v>244</v>
      </c>
    </row>
    <row r="95" spans="1:8" ht="24.95" customHeight="1">
      <c r="A95" s="300"/>
      <c r="B95" s="300"/>
      <c r="C95" s="300"/>
      <c r="D95" s="152" t="s">
        <v>245</v>
      </c>
      <c r="E95" s="152" t="s">
        <v>246</v>
      </c>
      <c r="F95" s="152"/>
      <c r="G95" s="354"/>
      <c r="H95" s="152" t="s">
        <v>361</v>
      </c>
    </row>
    <row r="96" spans="1:8" ht="18" customHeight="1">
      <c r="A96" s="300"/>
      <c r="B96" s="300"/>
      <c r="C96" s="300"/>
      <c r="D96" s="152"/>
      <c r="E96" s="152" t="s">
        <v>247</v>
      </c>
      <c r="F96" s="152" t="s">
        <v>248</v>
      </c>
      <c r="G96" s="355"/>
      <c r="H96" s="152" t="s">
        <v>249</v>
      </c>
    </row>
    <row r="97" spans="1:8" ht="38.25">
      <c r="A97" s="137">
        <v>66</v>
      </c>
      <c r="B97" s="137" t="s">
        <v>250</v>
      </c>
      <c r="C97" s="137">
        <v>3</v>
      </c>
      <c r="D97" s="152" t="s">
        <v>251</v>
      </c>
      <c r="E97" s="152" t="s">
        <v>357</v>
      </c>
      <c r="F97" s="152" t="s">
        <v>252</v>
      </c>
      <c r="G97" s="152" t="s">
        <v>358</v>
      </c>
      <c r="H97" s="152" t="s">
        <v>253</v>
      </c>
    </row>
    <row r="98" spans="1:8" s="32" customFormat="1" ht="23.1" customHeight="1" thickBot="1">
      <c r="A98" s="350" t="s">
        <v>52</v>
      </c>
      <c r="B98" s="351"/>
      <c r="C98" s="351"/>
      <c r="D98" s="351"/>
      <c r="E98" s="351"/>
      <c r="F98" s="351"/>
      <c r="G98" s="351"/>
      <c r="H98" s="352"/>
    </row>
    <row r="99" spans="1:8" ht="17.45" customHeight="1" thickBot="1">
      <c r="A99" s="149" t="s">
        <v>56</v>
      </c>
      <c r="B99" s="150" t="s">
        <v>57</v>
      </c>
      <c r="C99" s="150" t="s">
        <v>58</v>
      </c>
      <c r="D99" s="150">
        <v>5</v>
      </c>
      <c r="E99" s="150">
        <v>4</v>
      </c>
      <c r="F99" s="150">
        <v>3</v>
      </c>
      <c r="G99" s="150">
        <v>2</v>
      </c>
      <c r="H99" s="151">
        <v>1</v>
      </c>
    </row>
    <row r="100" spans="1:8" ht="25.5">
      <c r="A100" s="137">
        <v>67</v>
      </c>
      <c r="B100" s="162" t="s">
        <v>254</v>
      </c>
      <c r="C100" s="137">
        <v>3</v>
      </c>
      <c r="D100" s="152" t="s">
        <v>255</v>
      </c>
      <c r="E100" s="152" t="s">
        <v>357</v>
      </c>
      <c r="F100" s="152" t="s">
        <v>256</v>
      </c>
      <c r="G100" s="152" t="s">
        <v>358</v>
      </c>
      <c r="H100" s="152" t="s">
        <v>257</v>
      </c>
    </row>
    <row r="101" spans="1:8" ht="51">
      <c r="A101" s="159">
        <v>68</v>
      </c>
      <c r="B101" s="162" t="s">
        <v>466</v>
      </c>
      <c r="C101" s="159">
        <v>3</v>
      </c>
      <c r="D101" s="172" t="s">
        <v>258</v>
      </c>
      <c r="E101" s="172" t="s">
        <v>357</v>
      </c>
      <c r="F101" s="172" t="s">
        <v>259</v>
      </c>
      <c r="G101" s="172" t="s">
        <v>358</v>
      </c>
      <c r="H101" s="172" t="s">
        <v>180</v>
      </c>
    </row>
    <row r="102" spans="1:8" ht="58.5" customHeight="1">
      <c r="A102" s="137">
        <v>69</v>
      </c>
      <c r="B102" s="137" t="s">
        <v>260</v>
      </c>
      <c r="C102" s="137">
        <v>3</v>
      </c>
      <c r="D102" s="152" t="s">
        <v>261</v>
      </c>
      <c r="E102" s="152" t="s">
        <v>357</v>
      </c>
      <c r="F102" s="152" t="s">
        <v>262</v>
      </c>
      <c r="G102" s="152" t="s">
        <v>358</v>
      </c>
      <c r="H102" s="152" t="s">
        <v>263</v>
      </c>
    </row>
    <row r="103" spans="1:8" ht="21" customHeight="1">
      <c r="A103" s="129">
        <v>70</v>
      </c>
      <c r="B103" s="137" t="s">
        <v>269</v>
      </c>
      <c r="C103" s="137">
        <v>1</v>
      </c>
      <c r="D103" s="152" t="s">
        <v>270</v>
      </c>
      <c r="E103" s="174"/>
      <c r="F103" s="174"/>
      <c r="G103" s="174"/>
      <c r="H103" s="172" t="s">
        <v>271</v>
      </c>
    </row>
    <row r="104" spans="1:8" ht="21.6" customHeight="1">
      <c r="A104" s="129">
        <v>71</v>
      </c>
      <c r="B104" s="162" t="s">
        <v>275</v>
      </c>
      <c r="C104" s="137">
        <v>3</v>
      </c>
      <c r="D104" s="152" t="s">
        <v>272</v>
      </c>
      <c r="E104" s="152" t="s">
        <v>357</v>
      </c>
      <c r="F104" s="152" t="s">
        <v>273</v>
      </c>
      <c r="G104" s="152" t="s">
        <v>358</v>
      </c>
      <c r="H104" s="152" t="s">
        <v>274</v>
      </c>
    </row>
    <row r="105" spans="1:8" ht="20.45" customHeight="1">
      <c r="A105" s="129">
        <v>72</v>
      </c>
      <c r="B105" s="162" t="s">
        <v>281</v>
      </c>
      <c r="C105" s="137">
        <v>3</v>
      </c>
      <c r="D105" s="152" t="s">
        <v>276</v>
      </c>
      <c r="E105" s="152" t="s">
        <v>277</v>
      </c>
      <c r="F105" s="152" t="s">
        <v>278</v>
      </c>
      <c r="G105" s="152" t="s">
        <v>279</v>
      </c>
      <c r="H105" s="152" t="s">
        <v>280</v>
      </c>
    </row>
    <row r="106" spans="1:8">
      <c r="A106" s="300">
        <v>73</v>
      </c>
      <c r="B106" s="300" t="s">
        <v>282</v>
      </c>
      <c r="C106" s="300">
        <v>3</v>
      </c>
      <c r="D106" s="152" t="s">
        <v>283</v>
      </c>
      <c r="E106" s="315" t="s">
        <v>357</v>
      </c>
      <c r="F106" s="315" t="s">
        <v>284</v>
      </c>
      <c r="G106" s="315" t="s">
        <v>358</v>
      </c>
      <c r="H106" s="315" t="s">
        <v>263</v>
      </c>
    </row>
    <row r="107" spans="1:8">
      <c r="A107" s="300"/>
      <c r="B107" s="300"/>
      <c r="C107" s="300"/>
      <c r="D107" s="152" t="s">
        <v>285</v>
      </c>
      <c r="E107" s="315"/>
      <c r="F107" s="315"/>
      <c r="G107" s="315"/>
      <c r="H107" s="315"/>
    </row>
    <row r="108" spans="1:8">
      <c r="A108" s="300">
        <v>74</v>
      </c>
      <c r="B108" s="300" t="s">
        <v>286</v>
      </c>
      <c r="C108" s="300">
        <v>3</v>
      </c>
      <c r="D108" s="315" t="s">
        <v>287</v>
      </c>
      <c r="E108" s="315" t="s">
        <v>357</v>
      </c>
      <c r="F108" s="315" t="s">
        <v>288</v>
      </c>
      <c r="G108" s="315" t="s">
        <v>358</v>
      </c>
      <c r="H108" s="315" t="s">
        <v>253</v>
      </c>
    </row>
    <row r="109" spans="1:8">
      <c r="A109" s="300"/>
      <c r="B109" s="300"/>
      <c r="C109" s="300"/>
      <c r="D109" s="315"/>
      <c r="E109" s="315"/>
      <c r="F109" s="315"/>
      <c r="G109" s="315"/>
      <c r="H109" s="315"/>
    </row>
    <row r="110" spans="1:8" ht="19.5" thickBot="1">
      <c r="A110" s="356" t="s">
        <v>53</v>
      </c>
      <c r="B110" s="357"/>
      <c r="C110" s="357"/>
      <c r="D110" s="357"/>
      <c r="E110" s="357"/>
      <c r="F110" s="357"/>
      <c r="G110" s="357"/>
      <c r="H110" s="358"/>
    </row>
    <row r="111" spans="1:8" ht="15.75" thickBot="1">
      <c r="A111" s="149" t="s">
        <v>56</v>
      </c>
      <c r="B111" s="150" t="s">
        <v>57</v>
      </c>
      <c r="C111" s="150" t="s">
        <v>58</v>
      </c>
      <c r="D111" s="150">
        <v>5</v>
      </c>
      <c r="E111" s="150">
        <v>4</v>
      </c>
      <c r="F111" s="150">
        <v>3</v>
      </c>
      <c r="G111" s="150">
        <v>2</v>
      </c>
      <c r="H111" s="151">
        <v>1</v>
      </c>
    </row>
    <row r="112" spans="1:8" ht="46.5" customHeight="1">
      <c r="A112" s="137">
        <v>75</v>
      </c>
      <c r="B112" s="137" t="s">
        <v>291</v>
      </c>
      <c r="C112" s="137">
        <v>3</v>
      </c>
      <c r="D112" s="152" t="s">
        <v>289</v>
      </c>
      <c r="E112" s="152" t="s">
        <v>357</v>
      </c>
      <c r="F112" s="152" t="s">
        <v>290</v>
      </c>
      <c r="G112" s="152" t="s">
        <v>358</v>
      </c>
      <c r="H112" s="152" t="s">
        <v>264</v>
      </c>
    </row>
    <row r="113" spans="1:8" ht="56.45" customHeight="1">
      <c r="A113" s="137">
        <v>76</v>
      </c>
      <c r="B113" s="159" t="s">
        <v>366</v>
      </c>
      <c r="C113" s="137">
        <v>1</v>
      </c>
      <c r="D113" s="152" t="s">
        <v>365</v>
      </c>
      <c r="E113" s="152" t="s">
        <v>357</v>
      </c>
      <c r="F113" s="152" t="s">
        <v>292</v>
      </c>
      <c r="G113" s="152" t="s">
        <v>358</v>
      </c>
      <c r="H113" s="152" t="s">
        <v>293</v>
      </c>
    </row>
    <row r="114" spans="1:8" ht="42" customHeight="1">
      <c r="A114" s="137">
        <v>77</v>
      </c>
      <c r="B114" s="137" t="s">
        <v>364</v>
      </c>
      <c r="C114" s="137">
        <v>3</v>
      </c>
      <c r="D114" s="152" t="s">
        <v>294</v>
      </c>
      <c r="E114" s="152" t="s">
        <v>357</v>
      </c>
      <c r="F114" s="152" t="s">
        <v>295</v>
      </c>
      <c r="G114" s="152" t="s">
        <v>358</v>
      </c>
      <c r="H114" s="152" t="s">
        <v>222</v>
      </c>
    </row>
    <row r="115" spans="1:8" ht="48.6" customHeight="1">
      <c r="A115" s="159">
        <v>78</v>
      </c>
      <c r="B115" s="159" t="s">
        <v>296</v>
      </c>
      <c r="C115" s="159">
        <v>3</v>
      </c>
      <c r="D115" s="172" t="s">
        <v>297</v>
      </c>
      <c r="E115" s="172" t="s">
        <v>357</v>
      </c>
      <c r="F115" s="172" t="s">
        <v>298</v>
      </c>
      <c r="G115" s="172" t="s">
        <v>358</v>
      </c>
      <c r="H115" s="172" t="s">
        <v>299</v>
      </c>
    </row>
    <row r="116" spans="1:8" ht="34.5" customHeight="1">
      <c r="A116" s="137">
        <v>79</v>
      </c>
      <c r="B116" s="137" t="s">
        <v>302</v>
      </c>
      <c r="C116" s="137">
        <v>5</v>
      </c>
      <c r="D116" s="152" t="s">
        <v>300</v>
      </c>
      <c r="E116" s="152" t="s">
        <v>357</v>
      </c>
      <c r="F116" s="152" t="s">
        <v>362</v>
      </c>
      <c r="G116" s="152" t="s">
        <v>358</v>
      </c>
      <c r="H116" s="152" t="s">
        <v>301</v>
      </c>
    </row>
    <row r="117" spans="1:8" s="175" customFormat="1" ht="35.1" customHeight="1">
      <c r="A117" s="137">
        <v>80</v>
      </c>
      <c r="B117" s="137" t="s">
        <v>305</v>
      </c>
      <c r="C117" s="137">
        <v>5</v>
      </c>
      <c r="D117" s="152" t="s">
        <v>303</v>
      </c>
      <c r="E117" s="152" t="s">
        <v>568</v>
      </c>
      <c r="F117" s="152" t="s">
        <v>569</v>
      </c>
      <c r="G117" s="152" t="s">
        <v>570</v>
      </c>
      <c r="H117" s="152" t="s">
        <v>304</v>
      </c>
    </row>
    <row r="118" spans="1:8" ht="19.5" thickBot="1">
      <c r="A118" s="359" t="s">
        <v>54</v>
      </c>
      <c r="B118" s="360"/>
      <c r="C118" s="360"/>
      <c r="D118" s="360"/>
      <c r="E118" s="360"/>
      <c r="F118" s="360"/>
      <c r="G118" s="360"/>
      <c r="H118" s="361"/>
    </row>
    <row r="119" spans="1:8" ht="15.75" thickBot="1">
      <c r="A119" s="149" t="s">
        <v>56</v>
      </c>
      <c r="B119" s="150" t="s">
        <v>57</v>
      </c>
      <c r="C119" s="150" t="s">
        <v>58</v>
      </c>
      <c r="D119" s="150">
        <v>5</v>
      </c>
      <c r="E119" s="150">
        <v>4</v>
      </c>
      <c r="F119" s="150">
        <v>3</v>
      </c>
      <c r="G119" s="150">
        <v>2</v>
      </c>
      <c r="H119" s="151">
        <v>1</v>
      </c>
    </row>
    <row r="120" spans="1:8" ht="25.5">
      <c r="A120" s="300">
        <v>81</v>
      </c>
      <c r="B120" s="300" t="s">
        <v>128</v>
      </c>
      <c r="C120" s="300">
        <v>3</v>
      </c>
      <c r="D120" s="315" t="s">
        <v>129</v>
      </c>
      <c r="E120" s="315" t="s">
        <v>357</v>
      </c>
      <c r="F120" s="315" t="s">
        <v>130</v>
      </c>
      <c r="G120" s="362" t="s">
        <v>358</v>
      </c>
      <c r="H120" s="171" t="s">
        <v>131</v>
      </c>
    </row>
    <row r="121" spans="1:8">
      <c r="A121" s="300"/>
      <c r="B121" s="300"/>
      <c r="C121" s="300"/>
      <c r="D121" s="315"/>
      <c r="E121" s="315"/>
      <c r="F121" s="315"/>
      <c r="G121" s="362"/>
      <c r="H121" s="171" t="s">
        <v>132</v>
      </c>
    </row>
    <row r="122" spans="1:8" ht="25.5">
      <c r="A122" s="137">
        <v>82</v>
      </c>
      <c r="B122" s="137" t="s">
        <v>140</v>
      </c>
      <c r="C122" s="137">
        <v>1</v>
      </c>
      <c r="D122" s="152" t="s">
        <v>141</v>
      </c>
      <c r="E122" s="152" t="s">
        <v>357</v>
      </c>
      <c r="F122" s="152" t="s">
        <v>142</v>
      </c>
      <c r="G122" s="152" t="s">
        <v>358</v>
      </c>
      <c r="H122" s="152" t="s">
        <v>143</v>
      </c>
    </row>
    <row r="123" spans="1:8" ht="25.5">
      <c r="A123" s="137">
        <v>83</v>
      </c>
      <c r="B123" s="137" t="s">
        <v>306</v>
      </c>
      <c r="C123" s="137">
        <v>3</v>
      </c>
      <c r="D123" s="152" t="s">
        <v>307</v>
      </c>
      <c r="E123" s="152" t="s">
        <v>357</v>
      </c>
      <c r="F123" s="152" t="s">
        <v>308</v>
      </c>
      <c r="G123" s="152" t="s">
        <v>358</v>
      </c>
      <c r="H123" s="152" t="s">
        <v>309</v>
      </c>
    </row>
    <row r="124" spans="1:8" ht="51">
      <c r="A124" s="137">
        <v>84</v>
      </c>
      <c r="B124" s="137" t="s">
        <v>310</v>
      </c>
      <c r="C124" s="137">
        <v>3</v>
      </c>
      <c r="D124" s="152" t="s">
        <v>311</v>
      </c>
      <c r="E124" s="152" t="s">
        <v>357</v>
      </c>
      <c r="F124" s="152" t="s">
        <v>312</v>
      </c>
      <c r="G124" s="152" t="s">
        <v>358</v>
      </c>
      <c r="H124" s="152" t="s">
        <v>313</v>
      </c>
    </row>
    <row r="125" spans="1:8" ht="25.5">
      <c r="A125" s="300">
        <v>85</v>
      </c>
      <c r="B125" s="162" t="s">
        <v>314</v>
      </c>
      <c r="C125" s="300">
        <v>3</v>
      </c>
      <c r="D125" s="315" t="s">
        <v>315</v>
      </c>
      <c r="E125" s="315" t="s">
        <v>357</v>
      </c>
      <c r="F125" s="315" t="s">
        <v>316</v>
      </c>
      <c r="G125" s="315" t="s">
        <v>358</v>
      </c>
      <c r="H125" s="315" t="s">
        <v>151</v>
      </c>
    </row>
    <row r="126" spans="1:8">
      <c r="A126" s="300"/>
      <c r="B126" s="162" t="s">
        <v>112</v>
      </c>
      <c r="C126" s="300"/>
      <c r="D126" s="315"/>
      <c r="E126" s="315"/>
      <c r="F126" s="315"/>
      <c r="G126" s="315"/>
      <c r="H126" s="315"/>
    </row>
    <row r="127" spans="1:8" ht="19.5" customHeight="1">
      <c r="A127" s="331">
        <v>86</v>
      </c>
      <c r="B127" s="162" t="s">
        <v>317</v>
      </c>
      <c r="C127" s="331">
        <v>3</v>
      </c>
      <c r="D127" s="308" t="s">
        <v>318</v>
      </c>
      <c r="E127" s="308" t="s">
        <v>319</v>
      </c>
      <c r="F127" s="308" t="s">
        <v>320</v>
      </c>
      <c r="G127" s="308" t="s">
        <v>321</v>
      </c>
      <c r="H127" s="152" t="s">
        <v>322</v>
      </c>
    </row>
    <row r="128" spans="1:8">
      <c r="A128" s="320"/>
      <c r="B128" s="162" t="s">
        <v>112</v>
      </c>
      <c r="C128" s="320"/>
      <c r="D128" s="309"/>
      <c r="E128" s="309"/>
      <c r="F128" s="309"/>
      <c r="G128" s="309"/>
      <c r="H128" s="152" t="s">
        <v>323</v>
      </c>
    </row>
  </sheetData>
  <mergeCells count="150">
    <mergeCell ref="A118:H118"/>
    <mergeCell ref="A125:A126"/>
    <mergeCell ref="C125:C126"/>
    <mergeCell ref="D125:D126"/>
    <mergeCell ref="E125:E126"/>
    <mergeCell ref="F125:F126"/>
    <mergeCell ref="G125:G126"/>
    <mergeCell ref="H125:H126"/>
    <mergeCell ref="A120:A121"/>
    <mergeCell ref="B120:B121"/>
    <mergeCell ref="C120:C121"/>
    <mergeCell ref="D120:D121"/>
    <mergeCell ref="E120:E121"/>
    <mergeCell ref="F120:F121"/>
    <mergeCell ref="G120:G121"/>
    <mergeCell ref="A127:A128"/>
    <mergeCell ref="C127:C128"/>
    <mergeCell ref="D127:D128"/>
    <mergeCell ref="E127:E128"/>
    <mergeCell ref="F127:F128"/>
    <mergeCell ref="G127:G128"/>
    <mergeCell ref="A98:H98"/>
    <mergeCell ref="A94:A96"/>
    <mergeCell ref="B94:B96"/>
    <mergeCell ref="C94:C96"/>
    <mergeCell ref="G94:G96"/>
    <mergeCell ref="A110:H110"/>
    <mergeCell ref="H106:H107"/>
    <mergeCell ref="A108:A109"/>
    <mergeCell ref="B108:B109"/>
    <mergeCell ref="C108:C109"/>
    <mergeCell ref="D108:D109"/>
    <mergeCell ref="E108:E109"/>
    <mergeCell ref="F108:F109"/>
    <mergeCell ref="G108:G109"/>
    <mergeCell ref="H108:H109"/>
    <mergeCell ref="A106:A107"/>
    <mergeCell ref="B106:B107"/>
    <mergeCell ref="C106:C107"/>
    <mergeCell ref="E106:E107"/>
    <mergeCell ref="F106:F107"/>
    <mergeCell ref="G106:G107"/>
    <mergeCell ref="A31:H31"/>
    <mergeCell ref="A82:H82"/>
    <mergeCell ref="A89:A91"/>
    <mergeCell ref="B89:B91"/>
    <mergeCell ref="C89:C91"/>
    <mergeCell ref="D89:D91"/>
    <mergeCell ref="E89:E91"/>
    <mergeCell ref="G89:G91"/>
    <mergeCell ref="H89:H91"/>
    <mergeCell ref="G63:G64"/>
    <mergeCell ref="H63:H64"/>
    <mergeCell ref="A69:A70"/>
    <mergeCell ref="B69:B70"/>
    <mergeCell ref="C69:C70"/>
    <mergeCell ref="D69:D70"/>
    <mergeCell ref="E69:E70"/>
    <mergeCell ref="F69:F70"/>
    <mergeCell ref="G69:G70"/>
    <mergeCell ref="H25:H26"/>
    <mergeCell ref="I25:K26"/>
    <mergeCell ref="A27:A28"/>
    <mergeCell ref="C27:C28"/>
    <mergeCell ref="D27:D28"/>
    <mergeCell ref="E27:E28"/>
    <mergeCell ref="F27:F28"/>
    <mergeCell ref="G27:G28"/>
    <mergeCell ref="H27:H28"/>
    <mergeCell ref="A25:A26"/>
    <mergeCell ref="C25:C26"/>
    <mergeCell ref="D25:D26"/>
    <mergeCell ref="E25:E26"/>
    <mergeCell ref="F25:F26"/>
    <mergeCell ref="G25:G26"/>
    <mergeCell ref="A18:A20"/>
    <mergeCell ref="C20:H20"/>
    <mergeCell ref="G21:G22"/>
    <mergeCell ref="H21:H22"/>
    <mergeCell ref="A23:A24"/>
    <mergeCell ref="C23:C24"/>
    <mergeCell ref="D23:D24"/>
    <mergeCell ref="E23:E24"/>
    <mergeCell ref="F23:F24"/>
    <mergeCell ref="G23:G24"/>
    <mergeCell ref="H23:H24"/>
    <mergeCell ref="A21:A22"/>
    <mergeCell ref="B21:B22"/>
    <mergeCell ref="C21:C22"/>
    <mergeCell ref="D21:D22"/>
    <mergeCell ref="E21:E22"/>
    <mergeCell ref="F21:F22"/>
    <mergeCell ref="A6:A7"/>
    <mergeCell ref="B6:B7"/>
    <mergeCell ref="C6:C7"/>
    <mergeCell ref="E6:E7"/>
    <mergeCell ref="G6:G7"/>
    <mergeCell ref="H6:H7"/>
    <mergeCell ref="G15:G16"/>
    <mergeCell ref="H15:H16"/>
    <mergeCell ref="C18:C19"/>
    <mergeCell ref="D18:D19"/>
    <mergeCell ref="E18:E19"/>
    <mergeCell ref="G18:G19"/>
    <mergeCell ref="H18:H19"/>
    <mergeCell ref="A11:A12"/>
    <mergeCell ref="B11:B12"/>
    <mergeCell ref="C11:C12"/>
    <mergeCell ref="E11:E12"/>
    <mergeCell ref="F11:F12"/>
    <mergeCell ref="A15:A16"/>
    <mergeCell ref="B15:B16"/>
    <mergeCell ref="C15:C16"/>
    <mergeCell ref="E15:E16"/>
    <mergeCell ref="F15:F16"/>
    <mergeCell ref="B18:B20"/>
    <mergeCell ref="A2:H2"/>
    <mergeCell ref="I2:K2"/>
    <mergeCell ref="A4:A5"/>
    <mergeCell ref="B4:B5"/>
    <mergeCell ref="C4:C5"/>
    <mergeCell ref="D4:D5"/>
    <mergeCell ref="E4:E5"/>
    <mergeCell ref="F4:F5"/>
    <mergeCell ref="G4:G5"/>
    <mergeCell ref="H4:H5"/>
    <mergeCell ref="H29:H30"/>
    <mergeCell ref="H69:H70"/>
    <mergeCell ref="A45:H45"/>
    <mergeCell ref="A65:H65"/>
    <mergeCell ref="A54:H54"/>
    <mergeCell ref="A56:A57"/>
    <mergeCell ref="B56:B57"/>
    <mergeCell ref="C56:C57"/>
    <mergeCell ref="D56:D57"/>
    <mergeCell ref="E56:E57"/>
    <mergeCell ref="F56:F57"/>
    <mergeCell ref="G56:G57"/>
    <mergeCell ref="A63:A64"/>
    <mergeCell ref="B63:B64"/>
    <mergeCell ref="C63:C64"/>
    <mergeCell ref="D63:D64"/>
    <mergeCell ref="E63:E64"/>
    <mergeCell ref="F63:F64"/>
    <mergeCell ref="A29:A30"/>
    <mergeCell ref="B29:B30"/>
    <mergeCell ref="C29:C30"/>
    <mergeCell ref="D29:D30"/>
    <mergeCell ref="F29:F30"/>
    <mergeCell ref="G29:G30"/>
  </mergeCells>
  <phoneticPr fontId="26" type="noConversion"/>
  <printOptions horizontalCentered="1"/>
  <pageMargins left="0.39370078740157483" right="0.39370078740157483" top="0.59055118110236227" bottom="0.59055118110236227" header="0.51181102362204722" footer="0.51181102362204722"/>
  <pageSetup paperSize="9" scale="70" fitToHeight="0" orientation="portrait" r:id="rId1"/>
  <headerFooter>
    <oddFooter>&amp;L&amp;"Tahoma,Normal"&amp;11&amp;P&amp;C&amp;"Tahoma,Normal"&amp;8&amp;KD81F24Confidential document, property of NOVARES, can only be used internally. Any reproduction is prohibited.</oddFooter>
  </headerFooter>
  <rowBreaks count="6" manualBreakCount="6">
    <brk id="30" max="7" man="1"/>
    <brk id="41" max="7" man="1"/>
    <brk id="49" max="7" man="1"/>
    <brk id="53" max="7" man="1"/>
    <brk id="81" max="7" man="1"/>
    <brk id="109" max="7" man="1"/>
  </rowBreaks>
  <drawing r:id="rId2"/>
  <legacyDrawing r:id="rId3"/>
  <oleObjects>
    <mc:AlternateContent xmlns:mc="http://schemas.openxmlformats.org/markup-compatibility/2006">
      <mc:Choice Requires="x14">
        <oleObject progId="Visio.Drawing.11" shapeId="2049" r:id="rId4">
          <objectPr defaultSize="0" autoPict="0" r:id="rId5">
            <anchor moveWithCells="1" sizeWithCells="1">
              <from>
                <xdr:col>1</xdr:col>
                <xdr:colOff>142875</xdr:colOff>
                <xdr:row>1</xdr:row>
                <xdr:rowOff>0</xdr:rowOff>
              </from>
              <to>
                <xdr:col>1</xdr:col>
                <xdr:colOff>1362075</xdr:colOff>
                <xdr:row>1</xdr:row>
                <xdr:rowOff>0</xdr:rowOff>
              </to>
            </anchor>
          </objectPr>
        </oleObject>
      </mc:Choice>
      <mc:Fallback>
        <oleObject progId="Visio.Drawing.11" shapeId="2049"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E11B4FDE7AE24C9740BAC5533FAC3C" ma:contentTypeVersion="11" ma:contentTypeDescription="Create a new document." ma:contentTypeScope="" ma:versionID="cbc529263ff959aa125478386627f4fe">
  <xsd:schema xmlns:xsd="http://www.w3.org/2001/XMLSchema" xmlns:xs="http://www.w3.org/2001/XMLSchema" xmlns:p="http://schemas.microsoft.com/office/2006/metadata/properties" xmlns:ns1="http://schemas.microsoft.com/sharepoint/v3" xmlns:ns2="b9fdb64b-dd8d-46d2-90b2-84abb0f4ecf3" xmlns:ns3="1171e969-dbea-40e1-ab4f-1fd1bf25193d" targetNamespace="http://schemas.microsoft.com/office/2006/metadata/properties" ma:root="true" ma:fieldsID="3c0834e5a1f5606f4df6792e9aba38f3" ns1:_="" ns2:_="" ns3:_="">
    <xsd:import namespace="http://schemas.microsoft.com/sharepoint/v3"/>
    <xsd:import namespace="b9fdb64b-dd8d-46d2-90b2-84abb0f4ecf3"/>
    <xsd:import namespace="1171e969-dbea-40e1-ab4f-1fd1bf25193d"/>
    <xsd:element name="properties">
      <xsd:complexType>
        <xsd:sequence>
          <xsd:element name="documentManagement">
            <xsd:complexType>
              <xsd:all>
                <xsd:element ref="ns2:MediaServiceMetadata" minOccurs="0"/>
                <xsd:element ref="ns2:MediaServiceFastMetadata" minOccurs="0"/>
                <xsd:element ref="ns1:PublishingStartDate" minOccurs="0"/>
                <xsd:element ref="ns1:PublishingExpirationDat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fdb64b-dd8d-46d2-90b2-84abb0f4ec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171e969-dbea-40e1-ab4f-1fd1bf25193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5AFDA49-078E-4586-961D-D047D47FC3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fdb64b-dd8d-46d2-90b2-84abb0f4ecf3"/>
    <ds:schemaRef ds:uri="1171e969-dbea-40e1-ab4f-1fd1bf251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17E087-7B1F-468E-AA8A-EEE5C5DEE9F8}">
  <ds:schemaRefs>
    <ds:schemaRef ds:uri="http://schemas.microsoft.com/sharepoint/v3/contenttype/forms"/>
  </ds:schemaRefs>
</ds:datastoreItem>
</file>

<file path=customXml/itemProps3.xml><?xml version="1.0" encoding="utf-8"?>
<ds:datastoreItem xmlns:ds="http://schemas.openxmlformats.org/officeDocument/2006/customXml" ds:itemID="{E2E54403-8E21-4C3D-B6B1-3524447E58F1}">
  <ds:schemaRefs>
    <ds:schemaRef ds:uri="b9fdb64b-dd8d-46d2-90b2-84abb0f4ecf3"/>
    <ds:schemaRef ds:uri="http://purl.org/dc/dcmitype/"/>
    <ds:schemaRef ds:uri="http://schemas.microsoft.com/sharepoint/v3"/>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1171e969-dbea-40e1-ab4f-1fd1bf25193d"/>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vt:i4>
      </vt:variant>
    </vt:vector>
  </HeadingPairs>
  <TitlesOfParts>
    <vt:vector size="18" baseType="lpstr">
      <vt:lpstr>Information</vt:lpstr>
      <vt:lpstr>Score-Summary</vt:lpstr>
      <vt:lpstr>Assessment</vt:lpstr>
      <vt:lpstr>Guide</vt:lpstr>
      <vt:lpstr>Assessment!Área_de_impresión</vt:lpstr>
      <vt:lpstr>Guide!Área_de_impresión</vt:lpstr>
      <vt:lpstr>Information!Área_de_impresión</vt:lpstr>
      <vt:lpstr>'Score-Summary'!Área_de_impresión</vt:lpstr>
      <vt:lpstr>DocReference</vt:lpstr>
      <vt:lpstr>Guide!OLE_LINK2</vt:lpstr>
      <vt:lpstr>Owner</vt:lpstr>
      <vt:lpstr>Title</vt:lpstr>
      <vt:lpstr>Assessment!Títulos_a_imprimir</vt:lpstr>
      <vt:lpstr>Guide!Títulos_a_imprimir</vt:lpstr>
      <vt:lpstr>Information!Títulos_a_imprimir</vt:lpstr>
      <vt:lpstr>'Score-Summary'!Títulos_a_imprimir</vt:lpstr>
      <vt:lpstr>Update</vt:lpstr>
      <vt:lpstr>Updates</vt:lpstr>
    </vt:vector>
  </TitlesOfParts>
  <Company>CTM_NAMKEY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MONI</dc:creator>
  <cp:lastModifiedBy>Mónica MCA. Callejón</cp:lastModifiedBy>
  <cp:lastPrinted>2019-06-20T14:49:35Z</cp:lastPrinted>
  <dcterms:created xsi:type="dcterms:W3CDTF">2002-05-13T14:33:17Z</dcterms:created>
  <dcterms:modified xsi:type="dcterms:W3CDTF">2024-05-14T11:33:48Z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0x0101005AE11B4FDE7AE24C9740BAC5533FAC3C</vt:lpwstr>
  </property>
  <property fmtid="{D5CDD505-2E9C-101B-9397-08002B2CF9AE}" pid="3" name="Order">
    <vt:r8>375500</vt:r8>
  </property>
</Properties>
</file>