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CONTROLE DE ESTUDOS\"/>
    </mc:Choice>
  </mc:AlternateContent>
  <bookViews>
    <workbookView xWindow="0" yWindow="0" windowWidth="20490" windowHeight="7530"/>
  </bookViews>
  <sheets>
    <sheet name="PRINCIPAL" sheetId="1" r:id="rId1"/>
    <sheet name="AGENDA" sheetId="2" r:id="rId2"/>
    <sheet name="GRÁFICO" sheetId="3" r:id="rId3"/>
    <sheet name="EDITAL" sheetId="4" r:id="rId4"/>
  </sheets>
  <externalReferences>
    <externalReference r:id="rId5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4" i="3" l="1"/>
  <c r="C54" i="3" s="1"/>
  <c r="E54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2" i="3"/>
  <c r="E2" i="3" s="1"/>
  <c r="B5" i="3"/>
  <c r="C5" i="3" s="1"/>
  <c r="B6" i="3" s="1"/>
  <c r="C6" i="3" s="1"/>
  <c r="B7" i="3" s="1"/>
  <c r="C7" i="3" s="1"/>
  <c r="B8" i="3" s="1"/>
  <c r="C8" i="3" s="1"/>
  <c r="B9" i="3" s="1"/>
  <c r="C9" i="3" s="1"/>
  <c r="B10" i="3" s="1"/>
  <c r="C10" i="3" s="1"/>
  <c r="B11" i="3" s="1"/>
  <c r="C11" i="3" s="1"/>
  <c r="B12" i="3" s="1"/>
  <c r="C12" i="3" s="1"/>
  <c r="B13" i="3" s="1"/>
  <c r="C13" i="3" s="1"/>
  <c r="B14" i="3" s="1"/>
  <c r="C14" i="3" s="1"/>
  <c r="B15" i="3" s="1"/>
  <c r="C15" i="3" s="1"/>
  <c r="B16" i="3" s="1"/>
  <c r="C16" i="3" s="1"/>
  <c r="B17" i="3" s="1"/>
  <c r="C17" i="3" s="1"/>
  <c r="B18" i="3" s="1"/>
  <c r="C18" i="3" s="1"/>
  <c r="B19" i="3" s="1"/>
  <c r="C19" i="3" s="1"/>
  <c r="B20" i="3" s="1"/>
  <c r="C20" i="3" s="1"/>
  <c r="B21" i="3" s="1"/>
  <c r="C21" i="3" s="1"/>
  <c r="B22" i="3" s="1"/>
  <c r="C22" i="3" s="1"/>
  <c r="B23" i="3" s="1"/>
  <c r="C23" i="3" s="1"/>
  <c r="B24" i="3" s="1"/>
  <c r="C24" i="3" s="1"/>
  <c r="B25" i="3" s="1"/>
  <c r="C25" i="3" s="1"/>
  <c r="B26" i="3" s="1"/>
  <c r="C26" i="3" s="1"/>
  <c r="B27" i="3" s="1"/>
  <c r="C27" i="3" s="1"/>
  <c r="B28" i="3" s="1"/>
  <c r="C28" i="3" s="1"/>
  <c r="B29" i="3" s="1"/>
  <c r="C29" i="3" s="1"/>
  <c r="B30" i="3" s="1"/>
  <c r="C30" i="3" s="1"/>
  <c r="B31" i="3" s="1"/>
  <c r="C31" i="3" s="1"/>
  <c r="B32" i="3" s="1"/>
  <c r="C32" i="3" s="1"/>
  <c r="B33" i="3" s="1"/>
  <c r="C33" i="3" s="1"/>
  <c r="B34" i="3" s="1"/>
  <c r="C34" i="3" s="1"/>
  <c r="B35" i="3" s="1"/>
  <c r="C35" i="3" s="1"/>
  <c r="B36" i="3" s="1"/>
  <c r="C36" i="3" s="1"/>
  <c r="B37" i="3" s="1"/>
  <c r="C37" i="3" s="1"/>
  <c r="B38" i="3" s="1"/>
  <c r="C38" i="3" s="1"/>
  <c r="B39" i="3" s="1"/>
  <c r="C39" i="3" s="1"/>
  <c r="B40" i="3" s="1"/>
  <c r="C40" i="3" s="1"/>
  <c r="B41" i="3" s="1"/>
  <c r="C41" i="3" s="1"/>
  <c r="B42" i="3" s="1"/>
  <c r="C42" i="3" s="1"/>
  <c r="B43" i="3" s="1"/>
  <c r="C43" i="3" s="1"/>
  <c r="B44" i="3" s="1"/>
  <c r="C44" i="3" s="1"/>
  <c r="B45" i="3" s="1"/>
  <c r="C45" i="3" s="1"/>
  <c r="B46" i="3" s="1"/>
  <c r="C46" i="3" s="1"/>
  <c r="B47" i="3" s="1"/>
  <c r="C47" i="3" s="1"/>
  <c r="B48" i="3" s="1"/>
  <c r="C48" i="3" s="1"/>
  <c r="B49" i="3" s="1"/>
  <c r="C49" i="3" s="1"/>
  <c r="B50" i="3" s="1"/>
  <c r="C50" i="3" s="1"/>
  <c r="B51" i="3" s="1"/>
  <c r="C51" i="3" s="1"/>
  <c r="B52" i="3" s="1"/>
  <c r="C52" i="3" s="1"/>
  <c r="B53" i="3" s="1"/>
  <c r="C53" i="3" s="1"/>
  <c r="C4" i="3"/>
  <c r="B4" i="3"/>
  <c r="C3" i="3"/>
  <c r="B3" i="3"/>
  <c r="C2" i="3"/>
  <c r="G2" i="1"/>
  <c r="AA19" i="1"/>
  <c r="AB16" i="1" s="1"/>
  <c r="C3" i="1"/>
  <c r="C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D80" i="4"/>
  <c r="E80" i="4" s="1"/>
  <c r="C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4" i="4"/>
  <c r="E23" i="4"/>
  <c r="E22" i="4"/>
  <c r="E21" i="4"/>
  <c r="E20" i="4"/>
  <c r="E19" i="4"/>
  <c r="E18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AA2" i="1"/>
  <c r="P35" i="1"/>
  <c r="L32" i="1"/>
  <c r="L33" i="1" s="1"/>
  <c r="H32" i="1"/>
  <c r="V12" i="1"/>
  <c r="S11" i="1"/>
  <c r="Q11" i="1"/>
  <c r="AA4" i="1"/>
  <c r="Y3" i="1" s="1"/>
  <c r="Q4" i="1"/>
  <c r="AA3" i="1"/>
  <c r="AE2" i="1"/>
  <c r="J2" i="1" a="1"/>
  <c r="J29" i="1" s="1"/>
  <c r="M29" i="1" s="1"/>
  <c r="S1" i="1"/>
  <c r="E3" i="3" l="1"/>
  <c r="E4" i="3" s="1"/>
  <c r="E5" i="3" s="1"/>
  <c r="E6" i="3" s="1"/>
  <c r="E7" i="3" s="1"/>
  <c r="E8" i="3" s="1"/>
  <c r="E9" i="3" s="1"/>
  <c r="E10" i="3" s="1"/>
  <c r="E11" i="3" s="1"/>
  <c r="E12" i="3" s="1"/>
  <c r="B55" i="3"/>
  <c r="D54" i="3"/>
  <c r="AA16" i="1"/>
  <c r="J5" i="1"/>
  <c r="M5" i="1" s="1"/>
  <c r="J21" i="1"/>
  <c r="M21" i="1" s="1"/>
  <c r="J9" i="1"/>
  <c r="M9" i="1" s="1"/>
  <c r="J25" i="1"/>
  <c r="M25" i="1" s="1"/>
  <c r="J13" i="1"/>
  <c r="M13" i="1" s="1"/>
  <c r="J28" i="1"/>
  <c r="M28" i="1" s="1"/>
  <c r="J24" i="1"/>
  <c r="M24" i="1" s="1"/>
  <c r="J20" i="1"/>
  <c r="M20" i="1" s="1"/>
  <c r="J16" i="1"/>
  <c r="M16" i="1" s="1"/>
  <c r="J12" i="1"/>
  <c r="M12" i="1" s="1"/>
  <c r="J8" i="1"/>
  <c r="M8" i="1" s="1"/>
  <c r="J4" i="1"/>
  <c r="M4" i="1" s="1"/>
  <c r="J31" i="1"/>
  <c r="M31" i="1" s="1"/>
  <c r="J27" i="1"/>
  <c r="M27" i="1" s="1"/>
  <c r="J23" i="1"/>
  <c r="M23" i="1" s="1"/>
  <c r="J19" i="1"/>
  <c r="M19" i="1" s="1"/>
  <c r="J15" i="1"/>
  <c r="M15" i="1" s="1"/>
  <c r="J11" i="1"/>
  <c r="M11" i="1" s="1"/>
  <c r="J7" i="1"/>
  <c r="M7" i="1" s="1"/>
  <c r="J3" i="1"/>
  <c r="M3" i="1" s="1"/>
  <c r="J30" i="1"/>
  <c r="M30" i="1" s="1"/>
  <c r="J26" i="1"/>
  <c r="M26" i="1" s="1"/>
  <c r="J22" i="1"/>
  <c r="M22" i="1" s="1"/>
  <c r="J18" i="1"/>
  <c r="M18" i="1" s="1"/>
  <c r="J14" i="1"/>
  <c r="M14" i="1" s="1"/>
  <c r="J10" i="1"/>
  <c r="M10" i="1" s="1"/>
  <c r="J6" i="1"/>
  <c r="M6" i="1" s="1"/>
  <c r="J2" i="1"/>
  <c r="J17" i="1"/>
  <c r="M17" i="1" s="1"/>
  <c r="X3" i="1"/>
  <c r="W3" i="1" s="1"/>
  <c r="V3" i="1" s="1"/>
  <c r="U3" i="1" s="1"/>
  <c r="T3" i="1" s="1"/>
  <c r="S3" i="1" s="1"/>
  <c r="S4" i="1"/>
  <c r="T4" i="1" s="1"/>
  <c r="U4" i="1" s="1"/>
  <c r="V4" i="1" s="1"/>
  <c r="W4" i="1" s="1"/>
  <c r="X4" i="1" s="1"/>
  <c r="Y4" i="1" s="1"/>
  <c r="S5" i="1" s="1"/>
  <c r="T5" i="1" s="1"/>
  <c r="U5" i="1" s="1"/>
  <c r="V5" i="1" s="1"/>
  <c r="W5" i="1" s="1"/>
  <c r="X5" i="1" s="1"/>
  <c r="Y5" i="1" s="1"/>
  <c r="S6" i="1" s="1"/>
  <c r="T6" i="1" s="1"/>
  <c r="U6" i="1" s="1"/>
  <c r="V6" i="1" s="1"/>
  <c r="W6" i="1" s="1"/>
  <c r="X6" i="1" s="1"/>
  <c r="Y6" i="1" s="1"/>
  <c r="S7" i="1" s="1"/>
  <c r="T7" i="1" s="1"/>
  <c r="U7" i="1" s="1"/>
  <c r="V7" i="1" s="1"/>
  <c r="E55" i="3" l="1"/>
  <c r="C55" i="3"/>
  <c r="B56" i="3" s="1"/>
  <c r="D55" i="3"/>
  <c r="E2" i="1"/>
  <c r="E3" i="1"/>
  <c r="E7" i="1"/>
  <c r="E11" i="1"/>
  <c r="E15" i="1"/>
  <c r="E19" i="1"/>
  <c r="E23" i="1"/>
  <c r="E27" i="1"/>
  <c r="E31" i="1"/>
  <c r="E6" i="1"/>
  <c r="E10" i="1"/>
  <c r="E14" i="1"/>
  <c r="E18" i="1"/>
  <c r="E22" i="1"/>
  <c r="E26" i="1"/>
  <c r="E30" i="1"/>
  <c r="E4" i="1"/>
  <c r="E8" i="1"/>
  <c r="E12" i="1"/>
  <c r="E16" i="1"/>
  <c r="E20" i="1"/>
  <c r="E24" i="1"/>
  <c r="E28" i="1"/>
  <c r="E5" i="1"/>
  <c r="E9" i="1"/>
  <c r="E13" i="1"/>
  <c r="E17" i="1"/>
  <c r="E21" i="1"/>
  <c r="E25" i="1"/>
  <c r="E29" i="1"/>
  <c r="G32" i="1"/>
  <c r="G33" i="1" s="1"/>
  <c r="W7" i="1"/>
  <c r="X7" i="1" s="1"/>
  <c r="Y7" i="1" s="1"/>
  <c r="S8" i="1" s="1"/>
  <c r="T8" i="1" s="1"/>
  <c r="U8" i="1" s="1"/>
  <c r="V8" i="1" s="1"/>
  <c r="W8" i="1" s="1"/>
  <c r="X8" i="1" s="1"/>
  <c r="Y8" i="1" s="1"/>
  <c r="M2" i="1"/>
  <c r="J32" i="1"/>
  <c r="K2" i="1" s="1" a="1"/>
  <c r="C32" i="1"/>
  <c r="C33" i="1" s="1"/>
  <c r="E56" i="3" l="1"/>
  <c r="C56" i="3"/>
  <c r="D56" i="3"/>
  <c r="E32" i="1"/>
  <c r="E33" i="1" s="1"/>
  <c r="K29" i="1"/>
  <c r="K25" i="1"/>
  <c r="K21" i="1"/>
  <c r="K17" i="1"/>
  <c r="K13" i="1"/>
  <c r="K9" i="1"/>
  <c r="K5" i="1"/>
  <c r="K28" i="1"/>
  <c r="K24" i="1"/>
  <c r="K20" i="1"/>
  <c r="K16" i="1"/>
  <c r="K12" i="1"/>
  <c r="K8" i="1"/>
  <c r="K4" i="1"/>
  <c r="K31" i="1"/>
  <c r="K27" i="1"/>
  <c r="K23" i="1"/>
  <c r="K19" i="1"/>
  <c r="K15" i="1"/>
  <c r="K11" i="1"/>
  <c r="K7" i="1"/>
  <c r="K3" i="1"/>
  <c r="K18" i="1"/>
  <c r="K2" i="1"/>
  <c r="K30" i="1"/>
  <c r="K14" i="1"/>
  <c r="K26" i="1"/>
  <c r="K10" i="1"/>
  <c r="K22" i="1"/>
  <c r="K6" i="1"/>
  <c r="M32" i="1"/>
  <c r="N2" i="1" a="1"/>
  <c r="N29" i="1" l="1"/>
  <c r="N25" i="1"/>
  <c r="N21" i="1"/>
  <c r="N17" i="1"/>
  <c r="N13" i="1"/>
  <c r="N9" i="1"/>
  <c r="N5" i="1"/>
  <c r="N28" i="1"/>
  <c r="N24" i="1"/>
  <c r="N20" i="1"/>
  <c r="N16" i="1"/>
  <c r="N12" i="1"/>
  <c r="N8" i="1"/>
  <c r="N4" i="1"/>
  <c r="N31" i="1"/>
  <c r="N27" i="1"/>
  <c r="N23" i="1"/>
  <c r="N19" i="1"/>
  <c r="N15" i="1"/>
  <c r="N11" i="1"/>
  <c r="N7" i="1"/>
  <c r="N3" i="1"/>
  <c r="N18" i="1"/>
  <c r="N2" i="1"/>
  <c r="N30" i="1"/>
  <c r="N14" i="1"/>
  <c r="N26" i="1"/>
  <c r="N10" i="1"/>
  <c r="N22" i="1"/>
  <c r="N6" i="1"/>
  <c r="K32" i="1"/>
  <c r="N32" i="1" l="1"/>
  <c r="P2" i="1" s="1" a="1"/>
  <c r="P29" i="1" l="1"/>
  <c r="P25" i="1"/>
  <c r="P21" i="1"/>
  <c r="P17" i="1"/>
  <c r="P13" i="1"/>
  <c r="P9" i="1"/>
  <c r="O9" i="1" s="1"/>
  <c r="P5" i="1"/>
  <c r="O5" i="1" s="1"/>
  <c r="P28" i="1"/>
  <c r="P24" i="1"/>
  <c r="P20" i="1"/>
  <c r="P16" i="1"/>
  <c r="P12" i="1"/>
  <c r="P8" i="1"/>
  <c r="O8" i="1" s="1"/>
  <c r="P4" i="1"/>
  <c r="O4" i="1" s="1"/>
  <c r="P31" i="1"/>
  <c r="P27" i="1"/>
  <c r="P23" i="1"/>
  <c r="P19" i="1"/>
  <c r="P15" i="1"/>
  <c r="P11" i="1"/>
  <c r="P7" i="1"/>
  <c r="O7" i="1" s="1"/>
  <c r="P3" i="1"/>
  <c r="O3" i="1" s="1"/>
  <c r="P18" i="1"/>
  <c r="P2" i="1"/>
  <c r="P30" i="1"/>
  <c r="P14" i="1"/>
  <c r="P26" i="1"/>
  <c r="P10" i="1"/>
  <c r="O10" i="1" s="1"/>
  <c r="P22" i="1"/>
  <c r="P6" i="1"/>
  <c r="O6" i="1" s="1"/>
  <c r="P32" i="1" l="1"/>
  <c r="P33" i="1" s="1"/>
  <c r="O2" i="1"/>
  <c r="O32" i="1" s="1"/>
</calcChain>
</file>

<file path=xl/sharedStrings.xml><?xml version="1.0" encoding="utf-8"?>
<sst xmlns="http://schemas.openxmlformats.org/spreadsheetml/2006/main" count="565" uniqueCount="188">
  <si>
    <t>Matéria</t>
  </si>
  <si>
    <t>Estudo Diário</t>
  </si>
  <si>
    <t>Estudo Semanal</t>
  </si>
  <si>
    <t>Estudo        Total</t>
  </si>
  <si>
    <t>Quest.</t>
  </si>
  <si>
    <t>Peso</t>
  </si>
  <si>
    <t>Nota</t>
  </si>
  <si>
    <t>Peso relativo</t>
  </si>
  <si>
    <t>Nível</t>
  </si>
  <si>
    <t>necessidade de estudo</t>
  </si>
  <si>
    <t>Peso real</t>
  </si>
  <si>
    <t>Dias de Estudo</t>
  </si>
  <si>
    <t>Sugestão de Estudo Total</t>
  </si>
  <si>
    <t>Tempo Semanal</t>
  </si>
  <si>
    <t>DADOS</t>
  </si>
  <si>
    <t>Horas de estudo até a prova</t>
  </si>
  <si>
    <t>Português</t>
  </si>
  <si>
    <t>Horas</t>
  </si>
  <si>
    <t>Dias</t>
  </si>
  <si>
    <t>D</t>
  </si>
  <si>
    <t>S</t>
  </si>
  <si>
    <t>T</t>
  </si>
  <si>
    <t>Q</t>
  </si>
  <si>
    <t>Dias neste mês</t>
  </si>
  <si>
    <t>Organização da Justiça</t>
  </si>
  <si>
    <t>Dias no mês passado</t>
  </si>
  <si>
    <t>Noções de Informática</t>
  </si>
  <si>
    <t>Primeiro dia do mês</t>
  </si>
  <si>
    <t>Ética no Serviço Público</t>
  </si>
  <si>
    <t>Acessibilidade</t>
  </si>
  <si>
    <t>Qualidade no Atendimento</t>
  </si>
  <si>
    <t>Constitucional</t>
  </si>
  <si>
    <t>Administrativo</t>
  </si>
  <si>
    <t>Início</t>
  </si>
  <si>
    <t>Civil</t>
  </si>
  <si>
    <t>Semana nº</t>
  </si>
  <si>
    <t>Penal</t>
  </si>
  <si>
    <t>Processo Penal</t>
  </si>
  <si>
    <t>R Semanal</t>
  </si>
  <si>
    <t>Penal Militar</t>
  </si>
  <si>
    <t>R Mensal</t>
  </si>
  <si>
    <t>Processo Penal Militar</t>
  </si>
  <si>
    <t>Processo Civil</t>
  </si>
  <si>
    <t>Legislação Especial</t>
  </si>
  <si>
    <t>TOTAL</t>
  </si>
  <si>
    <t>MÉDIA</t>
  </si>
  <si>
    <t>horas disponiveis ate a prova</t>
  </si>
  <si>
    <t>Data</t>
  </si>
  <si>
    <t>Tempo</t>
  </si>
  <si>
    <t>Controle</t>
  </si>
  <si>
    <t>Questões</t>
  </si>
  <si>
    <t>Lei 8.457/92</t>
  </si>
  <si>
    <t>Livro</t>
  </si>
  <si>
    <t>Aula 01 -cers</t>
  </si>
  <si>
    <t>Art. Xx a xx</t>
  </si>
  <si>
    <t>Aula 01 -cers e livro</t>
  </si>
  <si>
    <t>Aula 01 - cers</t>
  </si>
  <si>
    <t>Aula 02 - cers</t>
  </si>
  <si>
    <t>Aula - CP iuris</t>
  </si>
  <si>
    <t>Alteração da Lei</t>
  </si>
  <si>
    <t>Aula 01 - CP iuris</t>
  </si>
  <si>
    <t>Aula 03 cers</t>
  </si>
  <si>
    <t>Aula 02 - CP iuris</t>
  </si>
  <si>
    <t>video aula CP Iuris</t>
  </si>
  <si>
    <t>revi aula cp iures</t>
  </si>
  <si>
    <t>Aula Cers</t>
  </si>
  <si>
    <t xml:space="preserve">Questões </t>
  </si>
  <si>
    <t>Questões e Aula Cp Iuris</t>
  </si>
  <si>
    <t>Aula CP Iuris</t>
  </si>
  <si>
    <t>Aula cers</t>
  </si>
  <si>
    <t>Aula - EVP</t>
  </si>
  <si>
    <t>Aula CP Iuris e EVP</t>
  </si>
  <si>
    <t>Aula EVP</t>
  </si>
  <si>
    <t>Aula Cers e questão</t>
  </si>
  <si>
    <t>EVP e questões</t>
  </si>
  <si>
    <t>LOJM</t>
  </si>
  <si>
    <t>Aula Cers e Lei de Improbidade</t>
  </si>
  <si>
    <t>Aula Cers e Cp Iuris</t>
  </si>
  <si>
    <t>Lei nº 13.146/2015</t>
  </si>
  <si>
    <t>Aula Cers e lei</t>
  </si>
  <si>
    <t>Intervenção</t>
  </si>
  <si>
    <t>Leis</t>
  </si>
  <si>
    <t>Leis e questões</t>
  </si>
  <si>
    <t>Semana</t>
  </si>
  <si>
    <t>Fim</t>
  </si>
  <si>
    <t>Estudo Total</t>
  </si>
  <si>
    <t>EDITAL STM - 2017</t>
  </si>
  <si>
    <t>Quantidade feita</t>
  </si>
  <si>
    <t>Acertos</t>
  </si>
  <si>
    <t>Porcentagem</t>
  </si>
  <si>
    <t>1 Compreensão e interpretação de textos de gêneros variados. 2 Reconhecimento de tipos e gêneros textuais. 3 Domínio da ortografia oficial. 4 Domínio dos mecanismos de coesão textual. 4.1 Emprego de elementos de referenciação, substituição e repetição, de conectores e de outros elementos de sequenciação textual. 4.2 Emprego de tempos e modos verbais. 5 Domínio da estrutura morfossintática do período. 5.1 Emprego das classes de palavras. 5.2 Relações de coordenação entre orações e entre termos da oração. 5.3 Relações de subordinação entre orações e entre termos da oração. 5.4 Emprego dos sinais de pontuação. 5.5 Concordância verbal e nominal. 5.6 Regência verbal e nominal. 5.7 Emprego do sinal indicativo de crase. 5.8 Colocação dos pronomes átonos. 6 Reescrita de frases e parágrafos do texto. 6.1 Significação das palavras. 6.2 Substituição de palavras ou de trechos de texto. 6.3 Reorganização da estrutura de orações e de períodos do texto. 6.4 Reescrita de textos de diferentes gêneros e níveis de formalidade. 7 Aspectos gerais da redação oficial. 7.1 Finalidade dos expedientes oficiais. 7.2 Adequação da linguagem ao tipo de documento. 7.3 Adequação do formato do texto ao gênero. 7.4 Pronomes de tratamento.</t>
  </si>
  <si>
    <t>Organização da Justiça Militar da União</t>
  </si>
  <si>
    <t xml:space="preserve">1 Lei nº 8.457/1992 e suas alterações. </t>
  </si>
  <si>
    <t>2 Regimento Interno do STM.</t>
  </si>
  <si>
    <t>ÉTICA NO SERVIÇO PÚBLICO</t>
  </si>
  <si>
    <t xml:space="preserve">1 Ética e moral. </t>
  </si>
  <si>
    <t xml:space="preserve">2 Ética, princípios e valores. </t>
  </si>
  <si>
    <t xml:space="preserve">3 Ética e democracia: exercício da cidadania. </t>
  </si>
  <si>
    <t xml:space="preserve">4 Ética e função pública. </t>
  </si>
  <si>
    <t>5 Ética no setor público. 5.1 Lei nº 8.429/1992 e suas alterações: disposições gerais; atos de improbidade administrativa. 5.2 Código de Ética dos Servidores da Justiça Militar da União aprovado pela Resolução STM nº 159/2009 e suas alterações.</t>
  </si>
  <si>
    <t>ACESSIBILIDADE</t>
  </si>
  <si>
    <t xml:space="preserve">1 Lei nº 13.146/2015 e suas alterações (Lei Brasileira de Inclusão da Pessoa com Deficiência - Estatuto da Pessoa com Deficiência). </t>
  </si>
  <si>
    <t>2 Resolução CNJ nº 230/2016.</t>
  </si>
  <si>
    <t xml:space="preserve">QUALIDADE NO ATENDIMENTO AO PÚBLICO E TRABALHO EM EQUIPE: </t>
  </si>
  <si>
    <t xml:space="preserve">1 Comunicabilidade; apresentação; atenção; cortesia; interesse; presteza; urbanidade; eficiência; tolerância; discrição; conduta; objetividade. </t>
  </si>
  <si>
    <t xml:space="preserve">2 Personalidade e relacionamento. </t>
  </si>
  <si>
    <t xml:space="preserve">3 Eficácia no comportamento interpessoal. </t>
  </si>
  <si>
    <t xml:space="preserve">4 Órgão, servidor e opinião pública. </t>
  </si>
  <si>
    <t xml:space="preserve">5 Fatores positivos do relacionamento. </t>
  </si>
  <si>
    <t>6 Comportamento receptivo e defensivo; empatia; compreensão mútua.</t>
  </si>
  <si>
    <t xml:space="preserve">NOÇÕES DE INFORMÁTICA: </t>
  </si>
  <si>
    <t xml:space="preserve">1 Noções de sistema operacional (ambiente Windows 7). </t>
  </si>
  <si>
    <t xml:space="preserve">2 Edição de textos, planilhas e apresentações (ambiente Microsoft Office 2010). </t>
  </si>
  <si>
    <t xml:space="preserve">3 Redes de computadores. 3.1 Conceitos básicos, ferramentas, aplicativos e procedimentos de Internet e intranet. 3.2 Programas de navegação (Microsoft Internet Explorer, Mozilla Firefox, Google Chrome). 3.3 Programa de correio eletrônico (Microsoft Outlook). 3.4 Sítios de busca e pesquisa na Internet. 3.5 Grupos de discussão. 3.6 Redes sociais. </t>
  </si>
  <si>
    <t xml:space="preserve">4 Conceitos de organização e de gerenciamento de informações, arquivos, pastas e programas. </t>
  </si>
  <si>
    <t xml:space="preserve">DIREITO CONSTITUCIONAL: </t>
  </si>
  <si>
    <t xml:space="preserve">1 Constituição: supremacia da Constituição; aplicabilidade; interpretação; vigência e eficácia das normas constitucionais; controle de constitucionalidade - ação direta de inconstitucionalidade, ação declaratória de constitucionalidade, arguição de descumprimento de preceito fundamental. </t>
  </si>
  <si>
    <t xml:space="preserve">2 Princípios fundamentais: direitos e garantias fundamentais - direitos e deveres individuais e coletivos, direitos sociais, nacionalidade. </t>
  </si>
  <si>
    <t xml:space="preserve">3 Organização do Estado: organização político-administrativa. </t>
  </si>
  <si>
    <t xml:space="preserve">4 Administração pública: servidores públicos. </t>
  </si>
  <si>
    <t xml:space="preserve">5 Organização dos poderes. 5.1 Poder Legislativo - atribuições do Congresso Nacional, Câmara dos Deputados, Senado Federal, processo legislativo, fiscalização contábil, financeira e orçamentária. 5.2 Poder Executivo - presidente e vice-presidente da República, atribuições e responsabilidades do presidente da República. 5.3 Poder Judiciário: disposições gerais; o Supremo Tribunal Federal; o Superior Tribunal de Justiça; tribunais regionais federais e juízes federais; tribunais e juízes do trabalho; tribunais e juízes eleitorais; tribunais e juízes militares; tribunais e juízes dos estados. </t>
  </si>
  <si>
    <t xml:space="preserve">6 Funções essenciais à justiça: Ministério Público; Advocacia Pública; Advocacia e Defensoria Pública. </t>
  </si>
  <si>
    <t>7 Meio ambiente.</t>
  </si>
  <si>
    <t xml:space="preserve">DIREITO ADMINISTRATIVO: </t>
  </si>
  <si>
    <t xml:space="preserve">1 Lei nº 8.112/1990 e suas alterações (Regime jurídico dos servidores públicos civis da União): provimento, vacância, remoção, redistribuição e substituição, direitos e vantagens, regime disciplinar, processo administrativo disciplinar, seguridade social do servidor. </t>
  </si>
  <si>
    <t xml:space="preserve">2 Organização administrativa federal. 2.1 Administração direta e indireta. 2.2 Princípios básicos da administração pública. 2.3 Atos administrativos - conceitos, requisitos, atributos, classificação, espécies, invalidação e extinção. 2.4 Poderes administrativos - considerações gerais, poderes vinculados, discricionário, hierárquico, disciplinar, regulamentar, de polícia. </t>
  </si>
  <si>
    <t xml:space="preserve">3 Licitações e contratos administrativos. 3.1 Lei nº 8.666/1993 e suas alterações. </t>
  </si>
  <si>
    <t>4 Lei nº 11.416/2006 e suas alterações. (servodpres do judiciário)</t>
  </si>
  <si>
    <t xml:space="preserve">5 Responsabilidade civil do Estado: responsabilidade objetiva, reparação do dano. </t>
  </si>
  <si>
    <t>6 Serviços públicos: conceito, classificação, regulamentação, controle, requisitos, competência para prestação, formas e meios de prestação do serviço, concessão, permissão, autorização.</t>
  </si>
  <si>
    <t xml:space="preserve">DIREITO CIVIL: </t>
  </si>
  <si>
    <t xml:space="preserve">1 Decreto-Lei nº 4.657/1942 e suas alterações (Lei de Introdução às normas do Direito Brasileiro). 2 Lei nº 10.406/2002 e suas alterações (Novo Código Civil): Parte geral - pessoas (naturais, jurídicas, domicílio), bens, fatos jurídicos, prescrição (disposições gerais, causas que impedem ou suspendem a prescrição, causas que interrompem a prescrição, prazos da prescrição), decadência. </t>
  </si>
  <si>
    <t>2 Parte especial - direito das obrigações: noções gerais; contratos: princípios gerais, classificação, compra e venda, promessa de compra e venda, empréstimo e fiança, proteção contratual na Lei nº 8.078/1990 e suas alterações (CDC).</t>
  </si>
  <si>
    <t>DIREITO PENAL.</t>
  </si>
  <si>
    <t xml:space="preserve">1 Princípios constitucionais e gerais do direito penal. </t>
  </si>
  <si>
    <t xml:space="preserve">2 A lei penal no tempo. </t>
  </si>
  <si>
    <t xml:space="preserve">3 A lei penal no espaço. </t>
  </si>
  <si>
    <t xml:space="preserve">4 Interpretação da lei penal. </t>
  </si>
  <si>
    <t xml:space="preserve">5 Infração penal: elementos, espécies. </t>
  </si>
  <si>
    <t xml:space="preserve">6 Sujeito ativo e passivo da infração penal. </t>
  </si>
  <si>
    <t xml:space="preserve">7 Tipicidade, ilicitude, culpabilidade, punibilidade. </t>
  </si>
  <si>
    <t xml:space="preserve">8 Excludentes de ilicitude e de culpabilidade. </t>
  </si>
  <si>
    <t xml:space="preserve">9 Erro de tipo; erro de proibição. </t>
  </si>
  <si>
    <t xml:space="preserve">10 Imputabilidade penal. </t>
  </si>
  <si>
    <t xml:space="preserve">11 Concurso de pessoas. </t>
  </si>
  <si>
    <t xml:space="preserve">12 Abuso de autoridade. </t>
  </si>
  <si>
    <t>13 Crimes contra a administração pública.</t>
  </si>
  <si>
    <t xml:space="preserve">DIREITO PROCESSUAL PENAL: </t>
  </si>
  <si>
    <t>1 Princípios constitucionais e gerais do direito processual penal.</t>
  </si>
  <si>
    <t xml:space="preserve">DIREITO PENAL MILITAR: </t>
  </si>
  <si>
    <t xml:space="preserve">1 Aplicação da lei penal militar, crime, imputabilidade penal, concurso de agentes, penas, medidas de segurança, ação penal, extinção da punibilidade. </t>
  </si>
  <si>
    <t>2 Crimes militares em tempos de paz: crimes contra a segurança externa do país, crimes contra a autoridade ou disciplina militar; crimes contra o serviço militar e o dever militar; crimes contra a pessoa; crimes contra o patrimônio; crimes contra a incolumidade pública; crimes contra a administração militar; crimes contra a administração da justiça militar.</t>
  </si>
  <si>
    <t>3 Crimes militares em tempo de guerra: favorecimento ao inimigo, hostilidade e ordem arbitrária, crimes contra a pessoa, crimes contra o patrimônio, rapto e violência carnal.</t>
  </si>
  <si>
    <t xml:space="preserve">DIREITO PROCESSUAL PENAL MILITAR. </t>
  </si>
  <si>
    <t xml:space="preserve">1 Polícia judiciária militar. </t>
  </si>
  <si>
    <t>2 Inquérito policial militar.</t>
  </si>
  <si>
    <t xml:space="preserve">3 Ação penal militar e seu exercício. </t>
  </si>
  <si>
    <t>4 Juiz, auxiliares do juiz, peritos e intérpretes.</t>
  </si>
  <si>
    <t xml:space="preserve">5 Partes do processo. </t>
  </si>
  <si>
    <t xml:space="preserve">6 Denúncia. </t>
  </si>
  <si>
    <t xml:space="preserve">7 Competência da justiça militar federal. </t>
  </si>
  <si>
    <t xml:space="preserve">8 Medidas preventivas e assecuratórias. </t>
  </si>
  <si>
    <t>9 Citação.</t>
  </si>
  <si>
    <t xml:space="preserve">10 Intimação. </t>
  </si>
  <si>
    <t xml:space="preserve">11 Notificação. </t>
  </si>
  <si>
    <t xml:space="preserve">12 Processo ordinário. </t>
  </si>
  <si>
    <t xml:space="preserve">13 Processos especiais. </t>
  </si>
  <si>
    <t xml:space="preserve">14 Processo de deserção de oficial e de praças. </t>
  </si>
  <si>
    <t xml:space="preserve">15 Processo de crime de insubmissão. </t>
  </si>
  <si>
    <t xml:space="preserve">16 Habeas corpus. </t>
  </si>
  <si>
    <t xml:space="preserve">17 Processo de competência originária do STM. </t>
  </si>
  <si>
    <t xml:space="preserve">18 Correição parcial. </t>
  </si>
  <si>
    <t xml:space="preserve">19 Nulidades. </t>
  </si>
  <si>
    <t>20 Recursos: regras gerais, recurso em sentido estrito, apelação, embargos, revisão, recurso extraordinário, reclamação.</t>
  </si>
  <si>
    <t>DIREITO PROCESSUAL CIVIL</t>
  </si>
  <si>
    <t>Lei nº 13.105/2015 (Novo Código de Processo Civil): recurso extraordinário e recurso especial; agravo em recurso especial e em recurso extraordinário.</t>
  </si>
  <si>
    <t xml:space="preserve">LEGISLAÇÃO ESPECIAL. </t>
  </si>
  <si>
    <t xml:space="preserve">1 Lei nº 11.418/2006 (repercussão geral da questão constitucional). </t>
  </si>
  <si>
    <t xml:space="preserve">2 Lei nº 12.016/2009 (mandado de segurança). </t>
  </si>
  <si>
    <t xml:space="preserve">3 Lei nº 9.800/1999 (utilização de sistema de transmissão de dados para a prática de atos processuais). </t>
  </si>
  <si>
    <t xml:space="preserve">4 Lei nº 11.419/2006 (informatização do processo judicial). </t>
  </si>
  <si>
    <t>5 Resoluções do STM nº 113/2002 (petição por fax), nº 132/2005 (petição eletrônica) e nº 154/2007 (Diário da Justiça Eletrônico)</t>
  </si>
  <si>
    <t>TOTAL DE QUESTÕES RESOLVIDAS</t>
  </si>
  <si>
    <t>inicio da semana</t>
  </si>
  <si>
    <t>fim da semana</t>
  </si>
  <si>
    <t>data considerada</t>
  </si>
  <si>
    <t>Inicio</t>
  </si>
  <si>
    <t>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</si>
</sst>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64" formatCode="0.0"/>
    <numFmt numFmtId="165" formatCode="[h]:mm:ss;@"/>
    <numFmt numFmtId="166" formatCode="[h]&quot;h&quot;mm"/>
    <numFmt numFmtId="167" formatCode="00"/>
    <numFmt numFmtId="168" formatCode="[h]:mm:ss\ &quot;/ dia&quot;;@"/>
    <numFmt numFmtId="169" formatCode="dd/mmm/yyyy;@"/>
    <numFmt numFmtId="170" formatCode="[$-416]dd\ &quot;de&quot;\ mmmm;@"/>
    <numFmt numFmtId="171" formatCode="[$-416]d\-mmm;@"/>
    <numFmt numFmtId="172" formatCode="[$-416]d\-mmm\-yy;@"/>
    <numFmt numFmtId="173" formatCode="[h]:mm;@"/>
    <numFmt numFmtId="174" formatCode="_(* #,##0.00_);_(* \(#,##0.00\);_(* &quot;-&quot;??_);_(@_)"/>
    <numFmt numFmtId="175" formatCode="ddd\,\ dd/mm"/>
    <numFmt numFmtId="176" formatCode="ddd\ \ \ \ \ \ dd/mm"/>
    <numFmt numFmtId="177" formatCode="dd/mm/yy;@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rgb="FFC00000"/>
      <name val="Arial"/>
      <family val="2"/>
    </font>
    <font>
      <b/>
      <sz val="10"/>
      <color rgb="FF009900"/>
      <name val="Arial"/>
      <family val="2"/>
    </font>
    <font>
      <b/>
      <sz val="10"/>
      <color rgb="FF969696"/>
      <name val="Arial"/>
      <family val="2"/>
    </font>
    <font>
      <b/>
      <sz val="10"/>
      <color theme="0"/>
      <name val="Arial"/>
      <family val="2"/>
    </font>
    <font>
      <sz val="8"/>
      <color indexed="8"/>
      <name val="Calibri"/>
      <family val="2"/>
    </font>
    <font>
      <sz val="1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20"/>
      <color rgb="FFFF0000"/>
      <name val="Calibri"/>
      <family val="2"/>
      <scheme val="minor"/>
    </font>
    <font>
      <b/>
      <sz val="10"/>
      <color theme="9" tint="-0.499984740745262"/>
      <name val="Arial"/>
      <family val="2"/>
    </font>
    <font>
      <b/>
      <sz val="11"/>
      <color rgb="FFC00000"/>
      <name val="Arial"/>
      <family val="2"/>
    </font>
    <font>
      <b/>
      <sz val="11"/>
      <color rgb="FF009900"/>
      <name val="Arial"/>
      <family val="2"/>
    </font>
    <font>
      <b/>
      <sz val="11"/>
      <color rgb="FF969696"/>
      <name val="Arial"/>
      <family val="2"/>
    </font>
    <font>
      <sz val="8"/>
      <color rgb="FF000000"/>
      <name val="Segoe UI"/>
      <family val="2"/>
    </font>
    <font>
      <b/>
      <sz val="11"/>
      <color indexed="55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8"/>
      <color theme="0"/>
      <name val="Calibri"/>
      <family val="2"/>
      <scheme val="minor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339966"/>
        <bgColor theme="0"/>
      </patternFill>
    </fill>
    <fill>
      <patternFill patternType="solid">
        <fgColor indexed="55"/>
        <bgColor indexed="26"/>
      </patternFill>
    </fill>
    <fill>
      <patternFill patternType="solid">
        <fgColor theme="5" tint="0.59999389629810485"/>
        <bgColor indexed="64"/>
      </patternFill>
    </fill>
    <fill>
      <patternFill patternType="lightHorizontal">
        <fgColor theme="2"/>
        <bgColor auto="1"/>
      </patternFill>
    </fill>
    <fill>
      <patternFill patternType="solid">
        <fgColor indexed="42"/>
        <bgColor auto="1"/>
      </patternFill>
    </fill>
    <fill>
      <patternFill patternType="solid">
        <fgColor indexed="42"/>
        <bgColor indexed="64"/>
      </patternFill>
    </fill>
    <fill>
      <patternFill patternType="lightHorizontal">
        <fgColor theme="2"/>
        <bgColor theme="0"/>
      </patternFill>
    </fill>
    <fill>
      <patternFill patternType="lightHorizontal">
        <fgColor theme="2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339966"/>
        <bgColor auto="1"/>
      </patternFill>
    </fill>
    <fill>
      <patternFill patternType="solid">
        <fgColor rgb="FFCCFFCC"/>
        <bgColor auto="1"/>
      </patternFill>
    </fill>
    <fill>
      <patternFill patternType="solid">
        <fgColor rgb="FFFFFF00"/>
        <bgColor indexed="64"/>
      </patternFill>
    </fill>
    <fill>
      <patternFill patternType="lightHorizontal">
        <fgColor rgb="FFEEECE1"/>
      </patternFill>
    </fill>
    <fill>
      <patternFill patternType="solid">
        <fgColor indexed="42"/>
        <bgColor rgb="FF000000"/>
      </patternFill>
    </fill>
    <fill>
      <patternFill patternType="solid">
        <fgColor indexed="65"/>
        <bgColor rgb="FF000000"/>
      </patternFill>
    </fill>
    <fill>
      <patternFill patternType="lightHorizontal">
        <fgColor rgb="FFEEECE1"/>
        <bgColor theme="0"/>
      </patternFill>
    </fill>
    <fill>
      <patternFill patternType="lightHorizontal">
        <fgColor theme="2"/>
        <bgColor rgb="FFFFFF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74" fontId="1" fillId="0" borderId="0" applyFont="0" applyFill="0" applyBorder="0" applyAlignment="0" applyProtection="0"/>
  </cellStyleXfs>
  <cellXfs count="177">
    <xf numFmtId="0" fontId="0" fillId="0" borderId="0" xfId="0"/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/>
    </xf>
    <xf numFmtId="0" fontId="8" fillId="0" borderId="8" xfId="2" applyFont="1" applyBorder="1" applyProtection="1"/>
    <xf numFmtId="0" fontId="0" fillId="0" borderId="0" xfId="0" applyProtection="1">
      <protection locked="0"/>
    </xf>
    <xf numFmtId="0" fontId="5" fillId="6" borderId="3" xfId="0" applyFont="1" applyFill="1" applyBorder="1" applyAlignment="1" applyProtection="1">
      <alignment horizontal="left" vertical="center" wrapText="1"/>
      <protection locked="0"/>
    </xf>
    <xf numFmtId="165" fontId="9" fillId="7" borderId="3" xfId="0" applyNumberFormat="1" applyFont="1" applyFill="1" applyBorder="1" applyAlignment="1" applyProtection="1">
      <alignment horizontal="right" vertical="center"/>
      <protection hidden="1"/>
    </xf>
    <xf numFmtId="165" fontId="9" fillId="7" borderId="9" xfId="0" applyNumberFormat="1" applyFont="1" applyFill="1" applyBorder="1" applyAlignment="1" applyProtection="1">
      <alignment horizontal="right" vertical="center"/>
      <protection hidden="1"/>
    </xf>
    <xf numFmtId="166" fontId="9" fillId="8" borderId="3" xfId="0" applyNumberFormat="1" applyFont="1" applyFill="1" applyBorder="1" applyAlignment="1" applyProtection="1">
      <alignment horizontal="right" vertical="center"/>
      <protection locked="0"/>
    </xf>
    <xf numFmtId="0" fontId="5" fillId="9" borderId="3" xfId="0" applyFont="1" applyFill="1" applyBorder="1" applyAlignment="1" applyProtection="1">
      <alignment horizontal="center" vertical="center"/>
      <protection locked="0"/>
    </xf>
    <xf numFmtId="0" fontId="5" fillId="9" borderId="3" xfId="0" applyFont="1" applyFill="1" applyBorder="1" applyAlignment="1" applyProtection="1">
      <alignment horizontal="right" vertical="center"/>
      <protection locked="0"/>
    </xf>
    <xf numFmtId="0" fontId="5" fillId="9" borderId="3" xfId="0" applyNumberFormat="1" applyFont="1" applyFill="1" applyBorder="1" applyAlignment="1" applyProtection="1">
      <alignment horizontal="right" vertical="center"/>
      <protection locked="0"/>
    </xf>
    <xf numFmtId="0" fontId="12" fillId="3" borderId="3" xfId="0" applyFont="1" applyFill="1" applyBorder="1" applyAlignment="1" applyProtection="1">
      <alignment horizontal="center"/>
    </xf>
    <xf numFmtId="0" fontId="13" fillId="12" borderId="7" xfId="1" applyFont="1" applyFill="1" applyBorder="1" applyAlignment="1" applyProtection="1">
      <alignment horizontal="center" vertical="center"/>
    </xf>
    <xf numFmtId="0" fontId="13" fillId="12" borderId="5" xfId="1" applyFont="1" applyFill="1" applyBorder="1" applyAlignment="1" applyProtection="1">
      <alignment horizontal="center" vertical="center"/>
    </xf>
    <xf numFmtId="0" fontId="13" fillId="12" borderId="6" xfId="1" applyFont="1" applyFill="1" applyBorder="1" applyAlignment="1" applyProtection="1">
      <alignment horizontal="center" vertical="center"/>
    </xf>
    <xf numFmtId="0" fontId="14" fillId="12" borderId="10" xfId="1" applyFont="1" applyFill="1" applyBorder="1" applyAlignment="1" applyProtection="1">
      <alignment vertical="center"/>
    </xf>
    <xf numFmtId="0" fontId="14" fillId="12" borderId="11" xfId="1" applyFont="1" applyFill="1" applyBorder="1" applyAlignment="1" applyProtection="1">
      <alignment horizontal="center" vertical="center"/>
    </xf>
    <xf numFmtId="0" fontId="1" fillId="0" borderId="12" xfId="2" applyFont="1" applyBorder="1" applyProtection="1"/>
    <xf numFmtId="0" fontId="2" fillId="0" borderId="12" xfId="2" applyFont="1" applyBorder="1" applyProtection="1"/>
    <xf numFmtId="166" fontId="15" fillId="13" borderId="3" xfId="0" applyNumberFormat="1" applyFont="1" applyFill="1" applyBorder="1" applyAlignment="1" applyProtection="1">
      <alignment horizontal="right" vertical="center"/>
      <protection locked="0"/>
    </xf>
    <xf numFmtId="0" fontId="15" fillId="13" borderId="3" xfId="0" applyFont="1" applyFill="1" applyBorder="1" applyAlignment="1" applyProtection="1">
      <alignment horizontal="right" vertical="center"/>
      <protection locked="0"/>
    </xf>
    <xf numFmtId="167" fontId="13" fillId="12" borderId="10" xfId="1" applyNumberFormat="1" applyFont="1" applyFill="1" applyBorder="1" applyAlignment="1" applyProtection="1">
      <alignment horizontal="center" vertical="center"/>
    </xf>
    <xf numFmtId="167" fontId="13" fillId="12" borderId="0" xfId="1" applyNumberFormat="1" applyFont="1" applyFill="1" applyBorder="1" applyAlignment="1" applyProtection="1">
      <alignment horizontal="center" vertical="center"/>
    </xf>
    <xf numFmtId="167" fontId="13" fillId="12" borderId="13" xfId="1" applyNumberFormat="1" applyFont="1" applyFill="1" applyBorder="1" applyAlignment="1" applyProtection="1">
      <alignment horizontal="center" vertical="center"/>
    </xf>
    <xf numFmtId="0" fontId="14" fillId="12" borderId="14" xfId="1" applyFont="1" applyFill="1" applyBorder="1" applyAlignment="1" applyProtection="1">
      <alignment vertical="center"/>
    </xf>
    <xf numFmtId="0" fontId="14" fillId="12" borderId="15" xfId="1" applyFont="1" applyFill="1" applyBorder="1" applyAlignment="1" applyProtection="1">
      <alignment horizontal="center" vertical="center"/>
    </xf>
    <xf numFmtId="0" fontId="1" fillId="0" borderId="16" xfId="2" applyFont="1" applyBorder="1" applyProtection="1"/>
    <xf numFmtId="0" fontId="8" fillId="0" borderId="16" xfId="2" applyFont="1" applyBorder="1" applyProtection="1"/>
    <xf numFmtId="0" fontId="0" fillId="0" borderId="0" xfId="0" applyProtection="1"/>
    <xf numFmtId="0" fontId="14" fillId="12" borderId="18" xfId="1" applyFont="1" applyFill="1" applyBorder="1" applyAlignment="1" applyProtection="1">
      <alignment vertical="center"/>
    </xf>
    <xf numFmtId="14" fontId="14" fillId="12" borderId="19" xfId="1" applyNumberFormat="1" applyFont="1" applyFill="1" applyBorder="1" applyAlignment="1" applyProtection="1">
      <alignment horizontal="center" vertical="center"/>
    </xf>
    <xf numFmtId="0" fontId="5" fillId="6" borderId="9" xfId="0" applyFont="1" applyFill="1" applyBorder="1" applyAlignment="1" applyProtection="1">
      <alignment horizontal="left" vertical="center" wrapText="1"/>
      <protection locked="0"/>
    </xf>
    <xf numFmtId="0" fontId="0" fillId="0" borderId="0" xfId="0" applyFill="1" applyProtection="1">
      <protection locked="0"/>
    </xf>
    <xf numFmtId="0" fontId="4" fillId="3" borderId="3" xfId="0" applyFont="1" applyFill="1" applyBorder="1" applyAlignment="1" applyProtection="1">
      <alignment horizontal="center"/>
    </xf>
    <xf numFmtId="0" fontId="16" fillId="0" borderId="0" xfId="0" applyFont="1" applyFill="1" applyProtection="1">
      <protection locked="0"/>
    </xf>
    <xf numFmtId="0" fontId="5" fillId="9" borderId="3" xfId="0" applyFont="1" applyFill="1" applyBorder="1" applyAlignment="1" applyProtection="1">
      <alignment horizontal="left" vertical="center" wrapText="1"/>
      <protection locked="0"/>
    </xf>
    <xf numFmtId="167" fontId="13" fillId="12" borderId="20" xfId="1" applyNumberFormat="1" applyFont="1" applyFill="1" applyBorder="1" applyAlignment="1" applyProtection="1">
      <alignment horizontal="center" vertical="center"/>
    </xf>
    <xf numFmtId="167" fontId="13" fillId="12" borderId="21" xfId="1" applyNumberFormat="1" applyFont="1" applyFill="1" applyBorder="1" applyAlignment="1" applyProtection="1">
      <alignment horizontal="center" vertical="center"/>
    </xf>
    <xf numFmtId="167" fontId="13" fillId="12" borderId="19" xfId="1" applyNumberFormat="1" applyFont="1" applyFill="1" applyBorder="1" applyAlignment="1" applyProtection="1">
      <alignment horizontal="center" vertical="center"/>
    </xf>
    <xf numFmtId="0" fontId="5" fillId="9" borderId="9" xfId="0" applyFont="1" applyFill="1" applyBorder="1" applyAlignment="1" applyProtection="1">
      <alignment horizontal="center" vertical="center"/>
      <protection locked="0"/>
    </xf>
    <xf numFmtId="0" fontId="5" fillId="9" borderId="9" xfId="0" applyFont="1" applyFill="1" applyBorder="1" applyAlignment="1" applyProtection="1">
      <alignment horizontal="right" vertical="center"/>
      <protection locked="0"/>
    </xf>
    <xf numFmtId="0" fontId="5" fillId="13" borderId="3" xfId="0" applyFont="1" applyFill="1" applyBorder="1" applyAlignment="1" applyProtection="1">
      <alignment horizontal="left" vertical="center" wrapText="1"/>
      <protection locked="0"/>
    </xf>
    <xf numFmtId="0" fontId="5" fillId="13" borderId="9" xfId="0" applyFont="1" applyFill="1" applyBorder="1" applyAlignment="1" applyProtection="1">
      <alignment horizontal="left" vertical="center" wrapText="1"/>
      <protection locked="0"/>
    </xf>
    <xf numFmtId="0" fontId="5" fillId="9" borderId="9" xfId="0" applyNumberFormat="1" applyFont="1" applyFill="1" applyBorder="1" applyAlignment="1" applyProtection="1">
      <alignment horizontal="right" vertical="center"/>
      <protection locked="0"/>
    </xf>
    <xf numFmtId="22" fontId="0" fillId="0" borderId="0" xfId="0" applyNumberFormat="1" applyProtection="1">
      <protection locked="0"/>
    </xf>
    <xf numFmtId="0" fontId="3" fillId="2" borderId="22" xfId="0" applyFont="1" applyFill="1" applyBorder="1" applyAlignment="1" applyProtection="1">
      <alignment horizontal="left"/>
    </xf>
    <xf numFmtId="165" fontId="19" fillId="7" borderId="22" xfId="0" applyNumberFormat="1" applyFont="1" applyFill="1" applyBorder="1" applyAlignment="1" applyProtection="1">
      <alignment horizontal="right"/>
      <protection hidden="1"/>
    </xf>
    <xf numFmtId="0" fontId="21" fillId="7" borderId="22" xfId="0" applyFont="1" applyFill="1" applyBorder="1" applyAlignment="1" applyProtection="1">
      <alignment horizontal="center"/>
      <protection hidden="1"/>
    </xf>
    <xf numFmtId="0" fontId="21" fillId="7" borderId="22" xfId="0" applyFont="1" applyFill="1" applyBorder="1" applyAlignment="1" applyProtection="1">
      <alignment horizontal="right"/>
      <protection hidden="1"/>
    </xf>
    <xf numFmtId="0" fontId="21" fillId="7" borderId="22" xfId="0" applyNumberFormat="1" applyFont="1" applyFill="1" applyBorder="1" applyAlignment="1" applyProtection="1">
      <alignment horizontal="right"/>
      <protection hidden="1"/>
    </xf>
    <xf numFmtId="165" fontId="21" fillId="7" borderId="22" xfId="0" applyNumberFormat="1" applyFont="1" applyFill="1" applyBorder="1" applyAlignment="1" applyProtection="1">
      <alignment horizontal="right"/>
      <protection hidden="1"/>
    </xf>
    <xf numFmtId="0" fontId="3" fillId="2" borderId="3" xfId="0" applyFont="1" applyFill="1" applyBorder="1" applyAlignment="1" applyProtection="1">
      <alignment horizontal="left"/>
    </xf>
    <xf numFmtId="165" fontId="19" fillId="7" borderId="3" xfId="0" applyNumberFormat="1" applyFont="1" applyFill="1" applyBorder="1" applyAlignment="1" applyProtection="1">
      <alignment horizontal="right"/>
      <protection hidden="1"/>
    </xf>
    <xf numFmtId="0" fontId="21" fillId="7" borderId="3" xfId="0" applyNumberFormat="1" applyFont="1" applyFill="1" applyBorder="1" applyAlignment="1" applyProtection="1">
      <alignment horizontal="center"/>
      <protection hidden="1"/>
    </xf>
    <xf numFmtId="0" fontId="21" fillId="7" borderId="3" xfId="0" applyFont="1" applyFill="1" applyBorder="1" applyAlignment="1" applyProtection="1">
      <alignment horizontal="right"/>
      <protection hidden="1"/>
    </xf>
    <xf numFmtId="0" fontId="21" fillId="7" borderId="3" xfId="0" applyNumberFormat="1" applyFont="1" applyFill="1" applyBorder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locked="0"/>
    </xf>
    <xf numFmtId="0" fontId="4" fillId="14" borderId="3" xfId="0" applyFont="1" applyFill="1" applyBorder="1" applyAlignment="1" applyProtection="1">
      <alignment horizontal="center" vertical="center"/>
      <protection locked="0"/>
    </xf>
    <xf numFmtId="165" fontId="4" fillId="14" borderId="3" xfId="0" applyNumberFormat="1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1" fontId="4" fillId="14" borderId="3" xfId="0" applyNumberFormat="1" applyFont="1" applyFill="1" applyBorder="1" applyAlignment="1" applyProtection="1">
      <alignment horizontal="center" vertical="center"/>
      <protection locked="0"/>
    </xf>
    <xf numFmtId="172" fontId="23" fillId="17" borderId="3" xfId="0" applyNumberFormat="1" applyFont="1" applyFill="1" applyBorder="1" applyAlignment="1" applyProtection="1">
      <alignment horizontal="center" vertical="center" wrapText="1"/>
      <protection locked="0"/>
    </xf>
    <xf numFmtId="173" fontId="23" fillId="17" borderId="3" xfId="0" applyNumberFormat="1" applyFont="1" applyFill="1" applyBorder="1" applyAlignment="1" applyProtection="1">
      <alignment horizontal="center" vertical="center" wrapText="1"/>
      <protection locked="0"/>
    </xf>
    <xf numFmtId="0" fontId="23" fillId="17" borderId="3" xfId="0" applyFont="1" applyFill="1" applyBorder="1" applyAlignment="1" applyProtection="1">
      <alignment horizontal="center" vertical="center" wrapText="1"/>
      <protection locked="0"/>
    </xf>
    <xf numFmtId="165" fontId="23" fillId="17" borderId="3" xfId="0" applyNumberFormat="1" applyFont="1" applyFill="1" applyBorder="1" applyAlignment="1" applyProtection="1">
      <alignment horizontal="center" vertical="center" wrapText="1"/>
      <protection locked="0"/>
    </xf>
    <xf numFmtId="0" fontId="24" fillId="18" borderId="3" xfId="0" applyFont="1" applyFill="1" applyBorder="1" applyAlignment="1" applyProtection="1">
      <alignment horizontal="left" vertical="center" wrapText="1"/>
      <protection locked="0"/>
    </xf>
    <xf numFmtId="0" fontId="24" fillId="19" borderId="0" xfId="0" applyFont="1" applyFill="1" applyBorder="1" applyAlignment="1" applyProtection="1">
      <protection locked="0"/>
    </xf>
    <xf numFmtId="20" fontId="23" fillId="17" borderId="3" xfId="0" applyNumberFormat="1" applyFont="1" applyFill="1" applyBorder="1" applyAlignment="1" applyProtection="1">
      <alignment horizontal="center" vertical="center" wrapText="1"/>
      <protection locked="0"/>
    </xf>
    <xf numFmtId="0" fontId="23" fillId="20" borderId="3" xfId="0" applyFont="1" applyFill="1" applyBorder="1" applyAlignment="1" applyProtection="1">
      <alignment horizontal="center" vertical="center" wrapText="1"/>
      <protection locked="0"/>
    </xf>
    <xf numFmtId="165" fontId="23" fillId="20" borderId="3" xfId="0" applyNumberFormat="1" applyFont="1" applyFill="1" applyBorder="1" applyAlignment="1" applyProtection="1">
      <alignment horizontal="center" vertical="center" wrapText="1"/>
      <protection locked="0"/>
    </xf>
    <xf numFmtId="0" fontId="25" fillId="17" borderId="3" xfId="0" applyFont="1" applyFill="1" applyBorder="1" applyAlignment="1" applyProtection="1">
      <alignment horizontal="center" vertical="center" wrapText="1"/>
      <protection locked="0"/>
    </xf>
    <xf numFmtId="165" fontId="25" fillId="17" borderId="3" xfId="0" applyNumberFormat="1" applyFont="1" applyFill="1" applyBorder="1" applyAlignment="1" applyProtection="1">
      <alignment horizontal="center" vertical="center" wrapText="1"/>
      <protection locked="0"/>
    </xf>
    <xf numFmtId="0" fontId="26" fillId="17" borderId="3" xfId="0" applyFont="1" applyFill="1" applyBorder="1" applyAlignment="1" applyProtection="1">
      <alignment horizontal="center" vertical="center" wrapText="1"/>
      <protection locked="0"/>
    </xf>
    <xf numFmtId="165" fontId="26" fillId="17" borderId="3" xfId="0" applyNumberFormat="1" applyFont="1" applyFill="1" applyBorder="1" applyAlignment="1" applyProtection="1">
      <alignment horizontal="center" vertical="center" wrapText="1"/>
      <protection locked="0"/>
    </xf>
    <xf numFmtId="0" fontId="0" fillId="9" borderId="3" xfId="0" applyFill="1" applyBorder="1" applyAlignment="1" applyProtection="1">
      <alignment horizontal="left" vertical="center" wrapText="1"/>
      <protection locked="0"/>
    </xf>
    <xf numFmtId="0" fontId="4" fillId="3" borderId="3" xfId="3" applyNumberFormat="1" applyFont="1" applyFill="1" applyBorder="1" applyAlignment="1" applyProtection="1">
      <alignment horizontal="center" vertical="center"/>
    </xf>
    <xf numFmtId="175" fontId="0" fillId="0" borderId="0" xfId="0" applyNumberFormat="1" applyProtection="1">
      <protection locked="0"/>
    </xf>
    <xf numFmtId="0" fontId="11" fillId="11" borderId="3" xfId="0" applyFont="1" applyFill="1" applyBorder="1" applyAlignment="1" applyProtection="1">
      <alignment horizontal="center"/>
    </xf>
    <xf numFmtId="165" fontId="27" fillId="11" borderId="3" xfId="3" applyNumberFormat="1" applyFont="1" applyFill="1" applyBorder="1" applyAlignment="1" applyProtection="1">
      <alignment horizontal="center"/>
      <protection hidden="1"/>
    </xf>
    <xf numFmtId="176" fontId="28" fillId="0" borderId="0" xfId="0" applyNumberFormat="1" applyFont="1" applyProtection="1">
      <protection hidden="1"/>
    </xf>
    <xf numFmtId="0" fontId="11" fillId="21" borderId="3" xfId="0" applyFont="1" applyFill="1" applyBorder="1" applyAlignment="1" applyProtection="1">
      <alignment horizontal="center"/>
    </xf>
    <xf numFmtId="175" fontId="24" fillId="0" borderId="0" xfId="0" applyNumberFormat="1" applyFont="1" applyProtection="1">
      <protection hidden="1"/>
    </xf>
    <xf numFmtId="0" fontId="24" fillId="0" borderId="0" xfId="0" applyFont="1" applyProtection="1">
      <protection locked="0"/>
    </xf>
    <xf numFmtId="0" fontId="29" fillId="0" borderId="3" xfId="0" applyFont="1" applyBorder="1" applyAlignment="1">
      <alignment horizontal="center" vertical="center" wrapText="1"/>
    </xf>
    <xf numFmtId="0" fontId="29" fillId="22" borderId="3" xfId="0" applyNumberFormat="1" applyFont="1" applyFill="1" applyBorder="1" applyAlignment="1">
      <alignment horizontal="center" vertical="center" textRotation="90" wrapText="1"/>
    </xf>
    <xf numFmtId="0" fontId="30" fillId="22" borderId="3" xfId="0" applyFont="1" applyFill="1" applyBorder="1" applyAlignment="1">
      <alignment horizontal="justify" vertical="center"/>
    </xf>
    <xf numFmtId="0" fontId="29" fillId="22" borderId="3" xfId="0" applyFont="1" applyFill="1" applyBorder="1" applyAlignment="1">
      <alignment horizontal="center" vertical="center" wrapText="1"/>
    </xf>
    <xf numFmtId="10" fontId="29" fillId="22" borderId="3" xfId="0" applyNumberFormat="1" applyFont="1" applyFill="1" applyBorder="1" applyAlignment="1">
      <alignment horizontal="center" vertical="center" wrapText="1"/>
    </xf>
    <xf numFmtId="0" fontId="30" fillId="0" borderId="3" xfId="0" applyFont="1" applyBorder="1" applyAlignment="1">
      <alignment horizontal="justify" vertical="center"/>
    </xf>
    <xf numFmtId="10" fontId="29" fillId="0" borderId="3" xfId="0" applyNumberFormat="1" applyFont="1" applyBorder="1" applyAlignment="1">
      <alignment horizontal="center" vertical="center" wrapText="1"/>
    </xf>
    <xf numFmtId="0" fontId="30" fillId="23" borderId="3" xfId="0" applyFont="1" applyFill="1" applyBorder="1" applyAlignment="1">
      <alignment horizontal="justify" vertical="center"/>
    </xf>
    <xf numFmtId="0" fontId="29" fillId="23" borderId="3" xfId="0" applyFont="1" applyFill="1" applyBorder="1" applyAlignment="1">
      <alignment horizontal="center" vertical="center" wrapText="1"/>
    </xf>
    <xf numFmtId="10" fontId="29" fillId="23" borderId="3" xfId="0" applyNumberFormat="1" applyFont="1" applyFill="1" applyBorder="1" applyAlignment="1">
      <alignment horizontal="center" vertical="center" wrapText="1"/>
    </xf>
    <xf numFmtId="0" fontId="30" fillId="24" borderId="3" xfId="0" applyFont="1" applyFill="1" applyBorder="1" applyAlignment="1">
      <alignment horizontal="justify" vertical="center"/>
    </xf>
    <xf numFmtId="0" fontId="29" fillId="24" borderId="3" xfId="0" applyFont="1" applyFill="1" applyBorder="1" applyAlignment="1">
      <alignment horizontal="center" vertical="center" wrapText="1"/>
    </xf>
    <xf numFmtId="10" fontId="29" fillId="24" borderId="3" xfId="0" applyNumberFormat="1" applyFont="1" applyFill="1" applyBorder="1" applyAlignment="1">
      <alignment horizontal="center" vertical="center" wrapText="1"/>
    </xf>
    <xf numFmtId="0" fontId="29" fillId="24" borderId="9" xfId="0" applyNumberFormat="1" applyFont="1" applyFill="1" applyBorder="1" applyAlignment="1">
      <alignment horizontal="center" vertical="center" textRotation="90" wrapText="1"/>
    </xf>
    <xf numFmtId="0" fontId="29" fillId="24" borderId="24" xfId="0" applyNumberFormat="1" applyFont="1" applyFill="1" applyBorder="1" applyAlignment="1">
      <alignment horizontal="center" vertical="center" textRotation="90" wrapText="1"/>
    </xf>
    <xf numFmtId="0" fontId="29" fillId="0" borderId="0" xfId="0" applyNumberFormat="1" applyFont="1" applyBorder="1" applyAlignment="1">
      <alignment vertical="center" textRotation="90" wrapText="1"/>
    </xf>
    <xf numFmtId="0" fontId="31" fillId="0" borderId="0" xfId="0" applyFont="1" applyAlignment="1">
      <alignment wrapText="1"/>
    </xf>
    <xf numFmtId="0" fontId="29" fillId="0" borderId="0" xfId="0" applyFont="1" applyAlignment="1">
      <alignment horizontal="center" vertical="center" wrapText="1"/>
    </xf>
    <xf numFmtId="0" fontId="31" fillId="0" borderId="0" xfId="0" applyFont="1" applyBorder="1" applyAlignment="1">
      <alignment wrapText="1"/>
    </xf>
    <xf numFmtId="170" fontId="0" fillId="0" borderId="0" xfId="0" applyNumberFormat="1" applyProtection="1">
      <protection locked="0"/>
    </xf>
    <xf numFmtId="177" fontId="23" fillId="17" borderId="3" xfId="0" applyNumberFormat="1" applyFont="1" applyFill="1" applyBorder="1" applyAlignment="1" applyProtection="1">
      <alignment horizontal="center" vertical="center" wrapText="1"/>
      <protection locked="0"/>
    </xf>
    <xf numFmtId="177" fontId="23" fillId="20" borderId="3" xfId="0" applyNumberFormat="1" applyFont="1" applyFill="1" applyBorder="1" applyAlignment="1" applyProtection="1">
      <alignment horizontal="center" vertical="center" wrapText="1"/>
      <protection locked="0"/>
    </xf>
    <xf numFmtId="177" fontId="25" fillId="17" borderId="3" xfId="0" applyNumberFormat="1" applyFont="1" applyFill="1" applyBorder="1" applyAlignment="1" applyProtection="1">
      <alignment horizontal="center" vertical="center" wrapText="1"/>
      <protection locked="0"/>
    </xf>
    <xf numFmtId="177" fontId="26" fillId="17" borderId="3" xfId="0" applyNumberFormat="1" applyFont="1" applyFill="1" applyBorder="1" applyAlignment="1" applyProtection="1">
      <alignment horizontal="center" vertical="center" wrapText="1"/>
      <protection locked="0"/>
    </xf>
    <xf numFmtId="165" fontId="10" fillId="7" borderId="3" xfId="0" applyNumberFormat="1" applyFont="1" applyFill="1" applyBorder="1" applyAlignment="1" applyProtection="1">
      <alignment horizontal="right" vertical="center"/>
    </xf>
    <xf numFmtId="165" fontId="20" fillId="7" borderId="22" xfId="0" applyNumberFormat="1" applyFont="1" applyFill="1" applyBorder="1" applyAlignment="1" applyProtection="1">
      <alignment horizontal="right"/>
    </xf>
    <xf numFmtId="165" fontId="20" fillId="7" borderId="3" xfId="0" applyNumberFormat="1" applyFont="1" applyFill="1" applyBorder="1" applyAlignment="1" applyProtection="1">
      <alignment horizontal="right"/>
    </xf>
    <xf numFmtId="0" fontId="11" fillId="10" borderId="3" xfId="0" applyFont="1" applyFill="1" applyBorder="1" applyAlignment="1" applyProtection="1">
      <alignment horizontal="right" vertical="center"/>
    </xf>
    <xf numFmtId="10" fontId="11" fillId="11" borderId="3" xfId="0" applyNumberFormat="1" applyFont="1" applyFill="1" applyBorder="1" applyAlignment="1" applyProtection="1">
      <alignment horizontal="right" vertical="center"/>
    </xf>
    <xf numFmtId="0" fontId="11" fillId="10" borderId="9" xfId="0" applyFont="1" applyFill="1" applyBorder="1" applyAlignment="1" applyProtection="1">
      <alignment horizontal="right" vertical="center"/>
    </xf>
    <xf numFmtId="10" fontId="11" fillId="11" borderId="9" xfId="0" applyNumberFormat="1" applyFont="1" applyFill="1" applyBorder="1" applyAlignment="1" applyProtection="1">
      <alignment horizontal="right" vertical="center"/>
    </xf>
    <xf numFmtId="0" fontId="21" fillId="7" borderId="22" xfId="0" applyFont="1" applyFill="1" applyBorder="1" applyAlignment="1" applyProtection="1">
      <alignment horizontal="right"/>
    </xf>
    <xf numFmtId="9" fontId="21" fillId="7" borderId="22" xfId="0" applyNumberFormat="1" applyFont="1" applyFill="1" applyBorder="1" applyAlignment="1" applyProtection="1">
      <alignment horizontal="right"/>
    </xf>
    <xf numFmtId="10" fontId="11" fillId="7" borderId="3" xfId="0" applyNumberFormat="1" applyFont="1" applyFill="1" applyBorder="1" applyAlignment="1" applyProtection="1">
      <alignment horizontal="right" vertical="center"/>
    </xf>
    <xf numFmtId="2" fontId="11" fillId="7" borderId="3" xfId="0" applyNumberFormat="1" applyFont="1" applyFill="1" applyBorder="1" applyAlignment="1" applyProtection="1">
      <alignment horizontal="right" vertical="center"/>
    </xf>
    <xf numFmtId="165" fontId="11" fillId="7" borderId="3" xfId="0" applyNumberFormat="1" applyFont="1" applyFill="1" applyBorder="1" applyAlignment="1" applyProtection="1">
      <alignment horizontal="right" vertical="center"/>
    </xf>
    <xf numFmtId="10" fontId="11" fillId="7" borderId="9" xfId="0" applyNumberFormat="1" applyFont="1" applyFill="1" applyBorder="1" applyAlignment="1" applyProtection="1">
      <alignment horizontal="right" vertical="center"/>
    </xf>
    <xf numFmtId="1" fontId="21" fillId="7" borderId="22" xfId="0" applyNumberFormat="1" applyFont="1" applyFill="1" applyBorder="1" applyAlignment="1" applyProtection="1">
      <alignment horizontal="right"/>
    </xf>
    <xf numFmtId="165" fontId="21" fillId="7" borderId="22" xfId="0" applyNumberFormat="1" applyFont="1" applyFill="1" applyBorder="1" applyAlignment="1" applyProtection="1">
      <alignment horizontal="right"/>
    </xf>
    <xf numFmtId="0" fontId="21" fillId="7" borderId="3" xfId="0" applyFont="1" applyFill="1" applyBorder="1" applyAlignment="1" applyProtection="1">
      <alignment horizontal="right"/>
    </xf>
    <xf numFmtId="165" fontId="21" fillId="7" borderId="3" xfId="0" applyNumberFormat="1" applyFont="1" applyFill="1" applyBorder="1" applyAlignment="1" applyProtection="1">
      <alignment horizontal="right"/>
    </xf>
    <xf numFmtId="0" fontId="0" fillId="0" borderId="0" xfId="0" applyProtection="1">
      <protection hidden="1"/>
    </xf>
    <xf numFmtId="14" fontId="0" fillId="0" borderId="0" xfId="0" applyNumberFormat="1" applyProtection="1">
      <protection hidden="1"/>
    </xf>
    <xf numFmtId="166" fontId="15" fillId="13" borderId="3" xfId="0" applyNumberFormat="1" applyFont="1" applyFill="1" applyBorder="1" applyAlignment="1" applyProtection="1">
      <alignment horizontal="right" vertical="center"/>
    </xf>
    <xf numFmtId="14" fontId="11" fillId="11" borderId="3" xfId="0" applyNumberFormat="1" applyFont="1" applyFill="1" applyBorder="1" applyAlignment="1" applyProtection="1">
      <alignment horizontal="center"/>
    </xf>
    <xf numFmtId="0" fontId="4" fillId="3" borderId="2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</xf>
    <xf numFmtId="0" fontId="6" fillId="4" borderId="4" xfId="1" applyFont="1" applyFill="1" applyBorder="1" applyAlignment="1" applyProtection="1">
      <alignment horizontal="center" vertical="center"/>
    </xf>
    <xf numFmtId="0" fontId="6" fillId="4" borderId="5" xfId="1" applyFont="1" applyFill="1" applyBorder="1" applyAlignment="1" applyProtection="1">
      <alignment horizontal="center" vertical="center"/>
    </xf>
    <xf numFmtId="0" fontId="6" fillId="4" borderId="6" xfId="1" applyFont="1" applyFill="1" applyBorder="1" applyAlignment="1" applyProtection="1">
      <alignment horizontal="center" vertical="center"/>
    </xf>
    <xf numFmtId="0" fontId="7" fillId="5" borderId="7" xfId="1" applyFont="1" applyFill="1" applyBorder="1" applyAlignment="1" applyProtection="1">
      <alignment horizontal="center" vertical="center"/>
    </xf>
    <xf numFmtId="0" fontId="7" fillId="5" borderId="6" xfId="1" applyFont="1" applyFill="1" applyBorder="1" applyAlignment="1" applyProtection="1">
      <alignment horizontal="center" vertical="center"/>
    </xf>
    <xf numFmtId="168" fontId="11" fillId="7" borderId="2" xfId="0" applyNumberFormat="1" applyFont="1" applyFill="1" applyBorder="1" applyAlignment="1" applyProtection="1">
      <alignment horizontal="center" vertical="center"/>
      <protection hidden="1"/>
    </xf>
    <xf numFmtId="168" fontId="11" fillId="7" borderId="17" xfId="0" applyNumberFormat="1" applyFont="1" applyFill="1" applyBorder="1" applyAlignment="1" applyProtection="1">
      <alignment horizontal="center" vertical="center"/>
      <protection hidden="1"/>
    </xf>
    <xf numFmtId="0" fontId="12" fillId="14" borderId="7" xfId="0" applyFont="1" applyFill="1" applyBorder="1" applyAlignment="1" applyProtection="1">
      <alignment horizontal="left" vertical="center"/>
    </xf>
    <xf numFmtId="0" fontId="12" fillId="14" borderId="5" xfId="0" applyFont="1" applyFill="1" applyBorder="1" applyAlignment="1" applyProtection="1">
      <alignment horizontal="left" vertical="center"/>
    </xf>
    <xf numFmtId="0" fontId="12" fillId="14" borderId="6" xfId="0" applyFont="1" applyFill="1" applyBorder="1" applyAlignment="1" applyProtection="1">
      <alignment horizontal="left" vertical="center"/>
    </xf>
    <xf numFmtId="169" fontId="5" fillId="15" borderId="7" xfId="0" applyNumberFormat="1" applyFont="1" applyFill="1" applyBorder="1" applyAlignment="1" applyProtection="1">
      <alignment horizontal="right" vertical="center"/>
      <protection locked="0"/>
    </xf>
    <xf numFmtId="169" fontId="5" fillId="15" borderId="5" xfId="0" applyNumberFormat="1" applyFont="1" applyFill="1" applyBorder="1" applyAlignment="1" applyProtection="1">
      <alignment horizontal="right" vertical="center"/>
      <protection locked="0"/>
    </xf>
    <xf numFmtId="169" fontId="5" fillId="15" borderId="6" xfId="0" applyNumberFormat="1" applyFont="1" applyFill="1" applyBorder="1" applyAlignment="1" applyProtection="1">
      <alignment horizontal="right" vertical="center"/>
      <protection locked="0"/>
    </xf>
    <xf numFmtId="0" fontId="11" fillId="7" borderId="7" xfId="0" applyNumberFormat="1" applyFont="1" applyFill="1" applyBorder="1" applyAlignment="1" applyProtection="1">
      <alignment horizontal="right" vertical="center"/>
    </xf>
    <xf numFmtId="0" fontId="11" fillId="7" borderId="5" xfId="0" applyNumberFormat="1" applyFont="1" applyFill="1" applyBorder="1" applyAlignment="1" applyProtection="1">
      <alignment horizontal="right" vertical="center"/>
    </xf>
    <xf numFmtId="0" fontId="11" fillId="7" borderId="6" xfId="0" applyNumberFormat="1" applyFont="1" applyFill="1" applyBorder="1" applyAlignment="1" applyProtection="1">
      <alignment horizontal="right" vertical="center"/>
    </xf>
    <xf numFmtId="0" fontId="17" fillId="16" borderId="3" xfId="0" applyFont="1" applyFill="1" applyBorder="1" applyAlignment="1" applyProtection="1">
      <alignment horizontal="center" vertical="center" wrapText="1"/>
    </xf>
    <xf numFmtId="0" fontId="18" fillId="7" borderId="5" xfId="0" applyNumberFormat="1" applyFont="1" applyFill="1" applyBorder="1" applyAlignment="1" applyProtection="1">
      <alignment horizontal="center" vertical="center"/>
      <protection locked="0"/>
    </xf>
    <xf numFmtId="0" fontId="18" fillId="0" borderId="5" xfId="0" applyNumberFormat="1" applyFont="1" applyBorder="1" applyAlignment="1" applyProtection="1">
      <alignment horizontal="center" vertical="center"/>
      <protection locked="0"/>
    </xf>
    <xf numFmtId="0" fontId="18" fillId="0" borderId="6" xfId="0" applyNumberFormat="1" applyFont="1" applyBorder="1" applyAlignment="1" applyProtection="1">
      <alignment horizontal="center" vertical="center"/>
      <protection locked="0"/>
    </xf>
    <xf numFmtId="170" fontId="5" fillId="15" borderId="7" xfId="0" applyNumberFormat="1" applyFont="1" applyFill="1" applyBorder="1" applyAlignment="1" applyProtection="1">
      <alignment horizontal="right" vertical="center"/>
      <protection locked="0"/>
    </xf>
    <xf numFmtId="170" fontId="5" fillId="15" borderId="5" xfId="0" applyNumberFormat="1" applyFont="1" applyFill="1" applyBorder="1" applyAlignment="1" applyProtection="1">
      <alignment horizontal="right" vertical="center"/>
      <protection locked="0"/>
    </xf>
    <xf numFmtId="170" fontId="5" fillId="15" borderId="6" xfId="0" applyNumberFormat="1" applyFont="1" applyFill="1" applyBorder="1" applyAlignment="1" applyProtection="1">
      <alignment horizontal="right" vertical="center"/>
      <protection locked="0"/>
    </xf>
    <xf numFmtId="171" fontId="4" fillId="14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9" fillId="0" borderId="3" xfId="0" applyFont="1" applyBorder="1" applyAlignment="1">
      <alignment horizontal="center" vertical="center" wrapText="1"/>
    </xf>
    <xf numFmtId="0" fontId="29" fillId="0" borderId="3" xfId="0" applyNumberFormat="1" applyFont="1" applyBorder="1" applyAlignment="1">
      <alignment horizontal="center" vertical="center" textRotation="90" wrapText="1"/>
    </xf>
    <xf numFmtId="0" fontId="29" fillId="23" borderId="3" xfId="0" applyNumberFormat="1" applyFont="1" applyFill="1" applyBorder="1" applyAlignment="1">
      <alignment horizontal="center" vertical="center" textRotation="90" wrapText="1"/>
    </xf>
    <xf numFmtId="0" fontId="29" fillId="24" borderId="3" xfId="0" applyNumberFormat="1" applyFont="1" applyFill="1" applyBorder="1" applyAlignment="1">
      <alignment horizontal="center" vertical="center" textRotation="90" wrapText="1"/>
    </xf>
    <xf numFmtId="0" fontId="29" fillId="23" borderId="9" xfId="0" applyFont="1" applyFill="1" applyBorder="1" applyAlignment="1">
      <alignment horizontal="center" vertical="center" wrapText="1"/>
    </xf>
    <xf numFmtId="0" fontId="29" fillId="23" borderId="23" xfId="0" applyFont="1" applyFill="1" applyBorder="1" applyAlignment="1">
      <alignment horizontal="center" vertical="center" wrapText="1"/>
    </xf>
    <xf numFmtId="10" fontId="29" fillId="23" borderId="9" xfId="0" applyNumberFormat="1" applyFont="1" applyFill="1" applyBorder="1" applyAlignment="1">
      <alignment horizontal="center" vertical="center" wrapText="1"/>
    </xf>
    <xf numFmtId="10" fontId="29" fillId="23" borderId="23" xfId="0" applyNumberFormat="1" applyFont="1" applyFill="1" applyBorder="1" applyAlignment="1">
      <alignment horizontal="center" vertical="center" wrapText="1"/>
    </xf>
    <xf numFmtId="0" fontId="29" fillId="23" borderId="24" xfId="0" applyFont="1" applyFill="1" applyBorder="1" applyAlignment="1">
      <alignment horizontal="center" vertical="center" wrapText="1"/>
    </xf>
    <xf numFmtId="10" fontId="29" fillId="23" borderId="24" xfId="0" applyNumberFormat="1" applyFont="1" applyFill="1" applyBorder="1" applyAlignment="1">
      <alignment horizontal="center" vertical="center" wrapText="1"/>
    </xf>
    <xf numFmtId="0" fontId="29" fillId="24" borderId="9" xfId="0" applyNumberFormat="1" applyFont="1" applyFill="1" applyBorder="1" applyAlignment="1">
      <alignment horizontal="center" vertical="center" textRotation="90" wrapText="1"/>
    </xf>
    <xf numFmtId="0" fontId="29" fillId="24" borderId="23" xfId="0" applyNumberFormat="1" applyFont="1" applyFill="1" applyBorder="1" applyAlignment="1">
      <alignment horizontal="center" vertical="center" textRotation="90" wrapText="1"/>
    </xf>
    <xf numFmtId="0" fontId="29" fillId="24" borderId="24" xfId="0" applyNumberFormat="1" applyFont="1" applyFill="1" applyBorder="1" applyAlignment="1">
      <alignment horizontal="center" vertical="center" textRotation="90" wrapText="1"/>
    </xf>
    <xf numFmtId="0" fontId="29" fillId="23" borderId="9" xfId="0" applyNumberFormat="1" applyFont="1" applyFill="1" applyBorder="1" applyAlignment="1">
      <alignment horizontal="center" vertical="center" textRotation="90" wrapText="1"/>
    </xf>
    <xf numFmtId="0" fontId="29" fillId="23" borderId="23" xfId="0" applyNumberFormat="1" applyFont="1" applyFill="1" applyBorder="1" applyAlignment="1">
      <alignment horizontal="center" vertical="center" textRotation="90" wrapText="1"/>
    </xf>
    <xf numFmtId="0" fontId="29" fillId="23" borderId="24" xfId="0" applyNumberFormat="1" applyFont="1" applyFill="1" applyBorder="1" applyAlignment="1">
      <alignment horizontal="center" vertical="center" textRotation="90" wrapText="1"/>
    </xf>
  </cellXfs>
  <cellStyles count="4">
    <cellStyle name="Normal" xfId="0" builtinId="0"/>
    <cellStyle name="Normal 2" xfId="1"/>
    <cellStyle name="Normal 5" xfId="2"/>
    <cellStyle name="Vírgula 2" xfId="3"/>
  </cellStyles>
  <dxfs count="7">
    <dxf>
      <font>
        <b/>
        <i val="0"/>
        <color theme="0"/>
      </font>
      <fill>
        <patternFill patternType="solid">
          <bgColor rgb="FFC00000"/>
        </patternFill>
      </fill>
    </dxf>
    <dxf>
      <font>
        <b/>
        <i val="0"/>
        <color theme="0"/>
      </font>
      <fill>
        <patternFill patternType="solid">
          <bgColor rgb="FFFFCC66"/>
        </patternFill>
      </fill>
    </dxf>
    <dxf>
      <font>
        <b/>
        <i val="0"/>
        <condense val="0"/>
        <extend val="0"/>
      </font>
      <fill>
        <patternFill patternType="mediumGray">
          <fgColor indexed="26"/>
          <bgColor indexed="47"/>
        </patternFill>
      </fill>
      <border>
        <left style="thin">
          <color indexed="52"/>
        </left>
        <right style="thin">
          <color indexed="52"/>
        </right>
        <top style="thin">
          <color indexed="52"/>
        </top>
        <bottom style="thin">
          <color indexed="52"/>
        </bottom>
      </border>
    </dxf>
    <dxf>
      <font>
        <color rgb="FFFF0000"/>
        <name val="Cambria"/>
        <scheme val="none"/>
      </font>
      <fill>
        <patternFill patternType="mediumGray">
          <fgColor indexed="26"/>
          <bgColor rgb="FFFFFFCC"/>
        </patternFill>
      </fill>
    </dxf>
    <dxf>
      <font>
        <b/>
        <i val="0"/>
        <condense val="0"/>
        <extend val="0"/>
      </font>
      <fill>
        <patternFill patternType="mediumGray">
          <fgColor indexed="26"/>
          <bgColor indexed="47"/>
        </patternFill>
      </fill>
      <border>
        <left style="thin">
          <color indexed="52"/>
        </left>
        <right style="thin">
          <color indexed="52"/>
        </right>
        <top style="thin">
          <color indexed="52"/>
        </top>
        <bottom style="thin">
          <color indexed="52"/>
        </bottom>
      </border>
    </dxf>
    <dxf>
      <font>
        <b/>
        <i val="0"/>
        <condense val="0"/>
        <extend val="0"/>
      </font>
      <fill>
        <patternFill patternType="mediumGray">
          <fgColor indexed="26"/>
          <bgColor indexed="47"/>
        </patternFill>
      </fill>
      <border>
        <left style="thin">
          <color indexed="52"/>
        </left>
        <right style="thin">
          <color indexed="52"/>
        </right>
        <top style="thin">
          <color indexed="52"/>
        </top>
        <bottom style="thin">
          <color indexed="52"/>
        </bottom>
      </border>
    </dxf>
    <dxf>
      <font>
        <condense val="0"/>
        <extend val="0"/>
        <color indexed="50"/>
      </font>
      <fill>
        <patternFill patternType="mediumGray">
          <fgColor indexed="26"/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para Estudar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PRINCIPAL!$A$2:$A$16</c:f>
              <c:strCache>
                <c:ptCount val="15"/>
                <c:pt idx="0">
                  <c:v>Português</c:v>
                </c:pt>
                <c:pt idx="1">
                  <c:v>Organização da Justiça</c:v>
                </c:pt>
                <c:pt idx="2">
                  <c:v>Noções de Informática</c:v>
                </c:pt>
                <c:pt idx="3">
                  <c:v>Ética no Serviço Público</c:v>
                </c:pt>
                <c:pt idx="4">
                  <c:v>Acessibilidade</c:v>
                </c:pt>
                <c:pt idx="5">
                  <c:v>Qualidade no Atendimento</c:v>
                </c:pt>
                <c:pt idx="6">
                  <c:v>Constitucional</c:v>
                </c:pt>
                <c:pt idx="7">
                  <c:v>Administrativo</c:v>
                </c:pt>
                <c:pt idx="8">
                  <c:v>Civil</c:v>
                </c:pt>
                <c:pt idx="9">
                  <c:v>Penal</c:v>
                </c:pt>
                <c:pt idx="10">
                  <c:v>Processo Penal</c:v>
                </c:pt>
                <c:pt idx="11">
                  <c:v>Penal Militar</c:v>
                </c:pt>
                <c:pt idx="12">
                  <c:v>Processo Penal Militar</c:v>
                </c:pt>
                <c:pt idx="13">
                  <c:v>Processo Civil</c:v>
                </c:pt>
                <c:pt idx="14">
                  <c:v>Legislação Especial</c:v>
                </c:pt>
              </c:strCache>
            </c:strRef>
          </c:cat>
          <c:val>
            <c:numRef>
              <c:f>[1]PRINCIPAL!$P$2:$P$16</c:f>
              <c:numCache>
                <c:formatCode>General</c:formatCode>
                <c:ptCount val="15"/>
                <c:pt idx="0">
                  <c:v>2.916666666666667</c:v>
                </c:pt>
                <c:pt idx="1">
                  <c:v>0.87500000000000022</c:v>
                </c:pt>
                <c:pt idx="2">
                  <c:v>0.87500000000000022</c:v>
                </c:pt>
                <c:pt idx="3">
                  <c:v>0.87500000000000022</c:v>
                </c:pt>
                <c:pt idx="4">
                  <c:v>0.87500000000000022</c:v>
                </c:pt>
                <c:pt idx="5">
                  <c:v>0.87500000000000022</c:v>
                </c:pt>
                <c:pt idx="6">
                  <c:v>1.166666666666667</c:v>
                </c:pt>
                <c:pt idx="7">
                  <c:v>1.166666666666667</c:v>
                </c:pt>
                <c:pt idx="8">
                  <c:v>1.166666666666667</c:v>
                </c:pt>
                <c:pt idx="9">
                  <c:v>1.166666666666667</c:v>
                </c:pt>
                <c:pt idx="10">
                  <c:v>1.0208333333333335</c:v>
                </c:pt>
                <c:pt idx="11">
                  <c:v>1.3125000000000002</c:v>
                </c:pt>
                <c:pt idx="12">
                  <c:v>1.3125000000000002</c:v>
                </c:pt>
                <c:pt idx="13">
                  <c:v>1.0208333333333335</c:v>
                </c:pt>
                <c:pt idx="14">
                  <c:v>0.87500000000000022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F1-49F5-893E-4205EC677E81}"/>
            </c:ext>
          </c:extLst>
        </c:ser>
        <c:ser>
          <c:idx val="1"/>
          <c:order val="1"/>
          <c:tx>
            <c:v>Horas estudadas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PRINCIPAL!$A$2:$A$16</c:f>
              <c:strCache>
                <c:ptCount val="15"/>
                <c:pt idx="0">
                  <c:v>Português</c:v>
                </c:pt>
                <c:pt idx="1">
                  <c:v>Organização da Justiça</c:v>
                </c:pt>
                <c:pt idx="2">
                  <c:v>Noções de Informática</c:v>
                </c:pt>
                <c:pt idx="3">
                  <c:v>Ética no Serviço Público</c:v>
                </c:pt>
                <c:pt idx="4">
                  <c:v>Acessibilidade</c:v>
                </c:pt>
                <c:pt idx="5">
                  <c:v>Qualidade no Atendimento</c:v>
                </c:pt>
                <c:pt idx="6">
                  <c:v>Constitucional</c:v>
                </c:pt>
                <c:pt idx="7">
                  <c:v>Administrativo</c:v>
                </c:pt>
                <c:pt idx="8">
                  <c:v>Civil</c:v>
                </c:pt>
                <c:pt idx="9">
                  <c:v>Penal</c:v>
                </c:pt>
                <c:pt idx="10">
                  <c:v>Processo Penal</c:v>
                </c:pt>
                <c:pt idx="11">
                  <c:v>Penal Militar</c:v>
                </c:pt>
                <c:pt idx="12">
                  <c:v>Processo Penal Militar</c:v>
                </c:pt>
                <c:pt idx="13">
                  <c:v>Processo Civil</c:v>
                </c:pt>
                <c:pt idx="14">
                  <c:v>Legislação Especial</c:v>
                </c:pt>
              </c:strCache>
            </c:strRef>
          </c:cat>
          <c:val>
            <c:numRef>
              <c:f>PRINCIPAL!$G$2:$G$16</c:f>
              <c:numCache>
                <c:formatCode>[h]:mm:ss;@</c:formatCode>
                <c:ptCount val="15"/>
                <c:pt idx="0">
                  <c:v>0.57986111111111116</c:v>
                </c:pt>
                <c:pt idx="1">
                  <c:v>0.19097222222222224</c:v>
                </c:pt>
                <c:pt idx="2">
                  <c:v>0.34097222222222218</c:v>
                </c:pt>
                <c:pt idx="3">
                  <c:v>0.13194444444444445</c:v>
                </c:pt>
                <c:pt idx="4">
                  <c:v>0.23680555555555555</c:v>
                </c:pt>
                <c:pt idx="5">
                  <c:v>0.15</c:v>
                </c:pt>
                <c:pt idx="6">
                  <c:v>1.2472222222222222</c:v>
                </c:pt>
                <c:pt idx="7">
                  <c:v>0.80277777777777781</c:v>
                </c:pt>
                <c:pt idx="8">
                  <c:v>0.72916666666666663</c:v>
                </c:pt>
                <c:pt idx="9">
                  <c:v>1.0118055555555552</c:v>
                </c:pt>
                <c:pt idx="10">
                  <c:v>0.3444444444444445</c:v>
                </c:pt>
                <c:pt idx="11">
                  <c:v>1.4583333333333326</c:v>
                </c:pt>
                <c:pt idx="12">
                  <c:v>0.89861111111111114</c:v>
                </c:pt>
                <c:pt idx="13">
                  <c:v>0.32569444444444445</c:v>
                </c:pt>
                <c:pt idx="14">
                  <c:v>4.1666666666666664E-2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F1-49F5-893E-4205EC677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8924912"/>
        <c:axId val="1718930896"/>
      </c:barChart>
      <c:catAx>
        <c:axId val="171892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8930896"/>
        <c:crosses val="autoZero"/>
        <c:auto val="1"/>
        <c:lblAlgn val="ctr"/>
        <c:lblOffset val="100"/>
        <c:noMultiLvlLbl val="0"/>
      </c:catAx>
      <c:valAx>
        <c:axId val="171893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892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31"/>
    </mc:Choice>
    <mc:Fallback>
      <c:style val="3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Estudo</a:t>
            </a:r>
            <a:r>
              <a:rPr lang="en-US" baseline="0"/>
              <a:t> Semanal</a:t>
            </a:r>
            <a:endParaRPr lang="en-US"/>
          </a:p>
        </c:rich>
      </c:tx>
      <c:layout>
        <c:manualLayout>
          <c:xMode val="edge"/>
          <c:yMode val="edge"/>
          <c:x val="0.39989708960430581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1559977075650353E-2"/>
          <c:y val="6.9094488188976372E-2"/>
          <c:w val="0.90103495963321045"/>
          <c:h val="0.82700834551369706"/>
        </c:manualLayout>
      </c:layout>
      <c:lineChart>
        <c:grouping val="standard"/>
        <c:varyColors val="0"/>
        <c:ser>
          <c:idx val="0"/>
          <c:order val="0"/>
          <c:tx>
            <c:v>Estudo</c:v>
          </c:tx>
          <c:spPr>
            <a:ln w="34925">
              <a:solidFill>
                <a:srgbClr val="339966"/>
              </a:solidFill>
            </a:ln>
          </c:spPr>
          <c:marker>
            <c:spPr>
              <a:solidFill>
                <a:srgbClr val="002060"/>
              </a:solidFill>
              <a:ln w="9525"/>
            </c:spPr>
          </c:marker>
          <c:cat>
            <c:numRef>
              <c:f>GRÁFICO!$A$2:$A$53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GRÁFICO!$D$2:$D$53</c:f>
              <c:numCache>
                <c:formatCode>[h]:mm:ss;@</c:formatCode>
                <c:ptCount val="52"/>
                <c:pt idx="0">
                  <c:v>0.42500000000000004</c:v>
                </c:pt>
                <c:pt idx="1">
                  <c:v>0.21527777777777776</c:v>
                </c:pt>
                <c:pt idx="2">
                  <c:v>0.84097222222222223</c:v>
                </c:pt>
                <c:pt idx="3">
                  <c:v>0.96597222222222245</c:v>
                </c:pt>
                <c:pt idx="4">
                  <c:v>1.0347222222222223</c:v>
                </c:pt>
                <c:pt idx="5">
                  <c:v>0.75416666666666665</c:v>
                </c:pt>
                <c:pt idx="6">
                  <c:v>0.93472222222222223</c:v>
                </c:pt>
                <c:pt idx="7">
                  <c:v>1.1881944444444443</c:v>
                </c:pt>
                <c:pt idx="8">
                  <c:v>1.1312499999999999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F1-424D-9626-BCE3C0AED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8919472"/>
        <c:axId val="1718932528"/>
      </c:lineChart>
      <c:catAx>
        <c:axId val="1718919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Semana</a:t>
                </a:r>
              </a:p>
            </c:rich>
          </c:tx>
          <c:layout>
            <c:manualLayout>
              <c:xMode val="edge"/>
              <c:yMode val="edge"/>
              <c:x val="0.49587486295225752"/>
              <c:y val="0.9471556886227544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>
                <a:latin typeface="Arial" pitchFamily="34" charset="0"/>
                <a:cs typeface="Arial" pitchFamily="34" charset="0"/>
              </a:defRPr>
            </a:pPr>
            <a:endParaRPr lang="pt-BR"/>
          </a:p>
        </c:txPr>
        <c:crossAx val="1718932528"/>
        <c:crosses val="autoZero"/>
        <c:auto val="1"/>
        <c:lblAlgn val="ctr"/>
        <c:lblOffset val="100"/>
        <c:noMultiLvlLbl val="0"/>
      </c:catAx>
      <c:valAx>
        <c:axId val="1718932528"/>
        <c:scaling>
          <c:orientation val="minMax"/>
        </c:scaling>
        <c:delete val="0"/>
        <c:axPos val="l"/>
        <c:majorGridlines/>
        <c:numFmt formatCode="[h]&quot;h&quot;mm;@" sourceLinked="0"/>
        <c:majorTickMark val="out"/>
        <c:minorTickMark val="none"/>
        <c:tickLblPos val="nextTo"/>
        <c:crossAx val="171891947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64373716734775244"/>
          <c:y val="5.9132915271818574E-3"/>
          <c:w val="9.8601490082727006E-2"/>
          <c:h val="5.4140459239002313E-2"/>
        </c:manualLayout>
      </c:layout>
      <c:overlay val="0"/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31"/>
    </mc:Choice>
    <mc:Fallback>
      <c:style val="3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Estudo Total</a:t>
            </a:r>
          </a:p>
        </c:rich>
      </c:tx>
      <c:layout>
        <c:manualLayout>
          <c:xMode val="edge"/>
          <c:yMode val="edge"/>
          <c:x val="0.4233662663211402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1559977075650353E-2"/>
          <c:y val="4.8535441345143739E-2"/>
          <c:w val="0.90103495963321045"/>
          <c:h val="0.73677141450580774"/>
        </c:manualLayout>
      </c:layout>
      <c:barChart>
        <c:barDir val="col"/>
        <c:grouping val="clustered"/>
        <c:varyColors val="1"/>
        <c:ser>
          <c:idx val="0"/>
          <c:order val="0"/>
          <c:tx>
            <c:v>Estudo</c:v>
          </c:tx>
          <c:spPr>
            <a:gradFill>
              <a:gsLst>
                <a:gs pos="0">
                  <a:srgbClr val="00B050"/>
                </a:gs>
                <a:gs pos="50000">
                  <a:srgbClr val="9CB86E"/>
                </a:gs>
                <a:gs pos="100000">
                  <a:srgbClr val="156B13"/>
                </a:gs>
              </a:gsLst>
              <a:lin ang="5400000" scaled="0"/>
            </a:gradFill>
          </c:spPr>
          <c:invertIfNegative val="0"/>
          <c:cat>
            <c:strRef>
              <c:f>PRINCIPAL!$A$2:$A$32</c:f>
              <c:strCache>
                <c:ptCount val="31"/>
                <c:pt idx="0">
                  <c:v>Português</c:v>
                </c:pt>
                <c:pt idx="1">
                  <c:v>Organização da Justiça</c:v>
                </c:pt>
                <c:pt idx="2">
                  <c:v>Noções de Informática</c:v>
                </c:pt>
                <c:pt idx="3">
                  <c:v>Ética no Serviço Público</c:v>
                </c:pt>
                <c:pt idx="4">
                  <c:v>Acessibilidade</c:v>
                </c:pt>
                <c:pt idx="5">
                  <c:v>Qualidade no Atendimento</c:v>
                </c:pt>
                <c:pt idx="6">
                  <c:v>Constitucional</c:v>
                </c:pt>
                <c:pt idx="7">
                  <c:v>Administrativo</c:v>
                </c:pt>
                <c:pt idx="8">
                  <c:v>Civil</c:v>
                </c:pt>
                <c:pt idx="9">
                  <c:v>Penal</c:v>
                </c:pt>
                <c:pt idx="10">
                  <c:v>Processo Penal</c:v>
                </c:pt>
                <c:pt idx="11">
                  <c:v>Penal Militar</c:v>
                </c:pt>
                <c:pt idx="12">
                  <c:v>Processo Penal Militar</c:v>
                </c:pt>
                <c:pt idx="13">
                  <c:v>Processo Civil</c:v>
                </c:pt>
                <c:pt idx="14">
                  <c:v>Legislação Especial</c:v>
                </c:pt>
                <c:pt idx="30">
                  <c:v>TOTAL</c:v>
                </c:pt>
              </c:strCache>
            </c:strRef>
          </c:cat>
          <c:val>
            <c:numRef>
              <c:f>PRINCIPAL!$G$2:$G$32</c:f>
              <c:numCache>
                <c:formatCode>[h]:mm:ss;@</c:formatCode>
                <c:ptCount val="31"/>
                <c:pt idx="0">
                  <c:v>0.57986111111111116</c:v>
                </c:pt>
                <c:pt idx="1">
                  <c:v>0.19097222222222224</c:v>
                </c:pt>
                <c:pt idx="2">
                  <c:v>0.34097222222222218</c:v>
                </c:pt>
                <c:pt idx="3">
                  <c:v>0.13194444444444445</c:v>
                </c:pt>
                <c:pt idx="4">
                  <c:v>0.23680555555555555</c:v>
                </c:pt>
                <c:pt idx="5">
                  <c:v>0.15</c:v>
                </c:pt>
                <c:pt idx="6">
                  <c:v>1.2472222222222222</c:v>
                </c:pt>
                <c:pt idx="7">
                  <c:v>0.80277777777777781</c:v>
                </c:pt>
                <c:pt idx="8">
                  <c:v>0.72916666666666663</c:v>
                </c:pt>
                <c:pt idx="9">
                  <c:v>1.0118055555555552</c:v>
                </c:pt>
                <c:pt idx="10">
                  <c:v>0.3444444444444445</c:v>
                </c:pt>
                <c:pt idx="11">
                  <c:v>1.4583333333333326</c:v>
                </c:pt>
                <c:pt idx="12">
                  <c:v>0.89861111111111114</c:v>
                </c:pt>
                <c:pt idx="13">
                  <c:v>0.32569444444444445</c:v>
                </c:pt>
                <c:pt idx="14">
                  <c:v>4.1666666666666664E-2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8.4902777777777754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71-4E5D-B9E4-A9619D1B594F}"/>
            </c:ext>
          </c:extLst>
        </c:ser>
        <c:ser>
          <c:idx val="1"/>
          <c:order val="1"/>
          <c:tx>
            <c:v>Meta</c:v>
          </c:tx>
          <c:spPr>
            <a:gradFill>
              <a:gsLst>
                <a:gs pos="0">
                  <a:srgbClr val="FF0000"/>
                </a:gs>
                <a:gs pos="50000">
                  <a:srgbClr val="FF7A00"/>
                </a:gs>
                <a:gs pos="100000">
                  <a:srgbClr val="C00000"/>
                </a:gs>
              </a:gsLst>
              <a:lin ang="5400000" scaled="0"/>
            </a:gradFill>
          </c:spPr>
          <c:invertIfNegative val="0"/>
          <c:cat>
            <c:strRef>
              <c:f>PRINCIPAL!$A$2:$A$32</c:f>
              <c:strCache>
                <c:ptCount val="31"/>
                <c:pt idx="0">
                  <c:v>Português</c:v>
                </c:pt>
                <c:pt idx="1">
                  <c:v>Organização da Justiça</c:v>
                </c:pt>
                <c:pt idx="2">
                  <c:v>Noções de Informática</c:v>
                </c:pt>
                <c:pt idx="3">
                  <c:v>Ética no Serviço Público</c:v>
                </c:pt>
                <c:pt idx="4">
                  <c:v>Acessibilidade</c:v>
                </c:pt>
                <c:pt idx="5">
                  <c:v>Qualidade no Atendimento</c:v>
                </c:pt>
                <c:pt idx="6">
                  <c:v>Constitucional</c:v>
                </c:pt>
                <c:pt idx="7">
                  <c:v>Administrativo</c:v>
                </c:pt>
                <c:pt idx="8">
                  <c:v>Civil</c:v>
                </c:pt>
                <c:pt idx="9">
                  <c:v>Penal</c:v>
                </c:pt>
                <c:pt idx="10">
                  <c:v>Processo Penal</c:v>
                </c:pt>
                <c:pt idx="11">
                  <c:v>Penal Militar</c:v>
                </c:pt>
                <c:pt idx="12">
                  <c:v>Processo Penal Militar</c:v>
                </c:pt>
                <c:pt idx="13">
                  <c:v>Processo Civil</c:v>
                </c:pt>
                <c:pt idx="14">
                  <c:v>Legislação Especial</c:v>
                </c:pt>
                <c:pt idx="30">
                  <c:v>TOTAL</c:v>
                </c:pt>
              </c:strCache>
            </c:strRef>
          </c:cat>
          <c:val>
            <c:numRef>
              <c:f>[1]PRINCIPAL!$F$2:$F$32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71-4E5D-B9E4-A9619D1B5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8927632"/>
        <c:axId val="1718928176"/>
      </c:barChart>
      <c:catAx>
        <c:axId val="1718927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Matéria</a:t>
                </a:r>
              </a:p>
            </c:rich>
          </c:tx>
          <c:layout>
            <c:manualLayout>
              <c:xMode val="edge"/>
              <c:yMode val="edge"/>
              <c:x val="0.49608460023293882"/>
              <c:y val="0.96349061854785001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 b="0">
                <a:latin typeface="Arial" pitchFamily="34" charset="0"/>
                <a:cs typeface="Arial" pitchFamily="34" charset="0"/>
              </a:defRPr>
            </a:pPr>
            <a:endParaRPr lang="pt-BR"/>
          </a:p>
        </c:txPr>
        <c:crossAx val="1718928176"/>
        <c:crosses val="autoZero"/>
        <c:auto val="1"/>
        <c:lblAlgn val="ctr"/>
        <c:lblOffset val="100"/>
        <c:noMultiLvlLbl val="0"/>
      </c:catAx>
      <c:valAx>
        <c:axId val="1718928176"/>
        <c:scaling>
          <c:orientation val="minMax"/>
        </c:scaling>
        <c:delete val="0"/>
        <c:axPos val="l"/>
        <c:majorGridlines/>
        <c:numFmt formatCode="[h]&quot;h&quot;mm;@" sourceLinked="0"/>
        <c:majorTickMark val="out"/>
        <c:minorTickMark val="none"/>
        <c:tickLblPos val="nextTo"/>
        <c:crossAx val="171892763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64453677255187569"/>
          <c:y val="6.0746072317778661E-3"/>
          <c:w val="0.13582759537988059"/>
          <c:h val="3.6922737066921167E-2"/>
        </c:manualLayout>
      </c:layout>
      <c:overlay val="0"/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</c:sp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862011</xdr:colOff>
      <xdr:row>34</xdr:row>
      <xdr:rowOff>33336</xdr:rowOff>
    </xdr:from>
    <xdr:to>
      <xdr:col>20</xdr:col>
      <xdr:colOff>219075</xdr:colOff>
      <xdr:row>64</xdr:row>
      <xdr:rowOff>142874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120650</xdr:colOff>
      <xdr:row>0</xdr:row>
      <xdr:rowOff>57150</xdr:rowOff>
    </xdr:from>
    <xdr:to>
      <xdr:col>18</xdr:col>
      <xdr:colOff>222250</xdr:colOff>
      <xdr:row>22</xdr:row>
      <xdr:rowOff>107950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177799</xdr:colOff>
      <xdr:row>24</xdr:row>
      <xdr:rowOff>12699</xdr:rowOff>
    </xdr:from>
    <xdr:to>
      <xdr:col>19</xdr:col>
      <xdr:colOff>60325</xdr:colOff>
      <xdr:row>56</xdr:row>
      <xdr:rowOff>136525</xdr:rowOff>
    </xdr:to>
    <xdr:graphicFrame macro="">
      <xdr:nvGraphicFramePr>
        <xdr:cNvPr id="3" name="Chart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542925</xdr:colOff>
          <xdr:row>1</xdr:row>
          <xdr:rowOff>66675</xdr:rowOff>
        </xdr:from>
        <xdr:to>
          <xdr:col>17</xdr:col>
          <xdr:colOff>581025</xdr:colOff>
          <xdr:row>2</xdr:row>
          <xdr:rowOff>19050</xdr:rowOff>
        </xdr:to>
        <xdr:sp macro="" textlink="">
          <xdr:nvSpPr>
            <xdr:cNvPr id="3073" name="Option 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Semanas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66675</xdr:colOff>
          <xdr:row>1</xdr:row>
          <xdr:rowOff>66675</xdr:rowOff>
        </xdr:from>
        <xdr:to>
          <xdr:col>16</xdr:col>
          <xdr:colOff>476250</xdr:colOff>
          <xdr:row>2</xdr:row>
          <xdr:rowOff>19050</xdr:rowOff>
        </xdr:to>
        <xdr:sp macro="" textlink="">
          <xdr:nvSpPr>
            <xdr:cNvPr id="3074" name="Option 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Dias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briel/Downloads/177CF67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GENDA"/>
      <sheetName val="GRÁFICO"/>
      <sheetName val="EDITAL 2017"/>
      <sheetName val="177CF670"/>
    </sheetNames>
    <definedNames>
      <definedName name="Plan5.Botãodeopção1_Clique"/>
      <definedName name="Plan5.Botãodeopção2_Clique"/>
    </definedNames>
    <sheetDataSet>
      <sheetData sheetId="0">
        <row r="2">
          <cell r="A2" t="str">
            <v>Português</v>
          </cell>
          <cell r="F2">
            <v>0</v>
          </cell>
          <cell r="P2">
            <v>2.916666666666667</v>
          </cell>
        </row>
        <row r="3">
          <cell r="F3">
            <v>0</v>
          </cell>
          <cell r="P3">
            <v>0.87500000000000022</v>
          </cell>
        </row>
        <row r="4">
          <cell r="F4">
            <v>0</v>
          </cell>
          <cell r="P4">
            <v>0.87500000000000022</v>
          </cell>
        </row>
        <row r="5">
          <cell r="F5">
            <v>0</v>
          </cell>
          <cell r="P5">
            <v>0.87500000000000022</v>
          </cell>
        </row>
        <row r="6">
          <cell r="F6">
            <v>0</v>
          </cell>
          <cell r="P6">
            <v>0.87500000000000022</v>
          </cell>
        </row>
        <row r="7">
          <cell r="F7">
            <v>0</v>
          </cell>
          <cell r="P7">
            <v>0.87500000000000022</v>
          </cell>
        </row>
        <row r="8">
          <cell r="F8">
            <v>0</v>
          </cell>
          <cell r="P8">
            <v>1.166666666666667</v>
          </cell>
        </row>
        <row r="9">
          <cell r="F9">
            <v>0</v>
          </cell>
          <cell r="P9">
            <v>1.166666666666667</v>
          </cell>
        </row>
        <row r="10">
          <cell r="F10">
            <v>0</v>
          </cell>
          <cell r="P10">
            <v>1.166666666666667</v>
          </cell>
        </row>
        <row r="11">
          <cell r="F11">
            <v>0</v>
          </cell>
          <cell r="P11">
            <v>1.166666666666667</v>
          </cell>
        </row>
        <row r="12">
          <cell r="F12">
            <v>0</v>
          </cell>
          <cell r="P12">
            <v>1.0208333333333335</v>
          </cell>
        </row>
        <row r="13">
          <cell r="F13">
            <v>0</v>
          </cell>
          <cell r="P13">
            <v>1.3125000000000002</v>
          </cell>
        </row>
        <row r="14">
          <cell r="F14">
            <v>0</v>
          </cell>
          <cell r="P14">
            <v>1.3125000000000002</v>
          </cell>
        </row>
        <row r="15">
          <cell r="F15">
            <v>0</v>
          </cell>
          <cell r="P15">
            <v>1.0208333333333335</v>
          </cell>
        </row>
        <row r="16">
          <cell r="F16">
            <v>0</v>
          </cell>
          <cell r="P16">
            <v>0.87500000000000022</v>
          </cell>
        </row>
        <row r="17">
          <cell r="F17">
            <v>0</v>
          </cell>
        </row>
        <row r="18">
          <cell r="F18">
            <v>0</v>
          </cell>
        </row>
        <row r="19">
          <cell r="F19">
            <v>0</v>
          </cell>
        </row>
        <row r="20">
          <cell r="F20">
            <v>0</v>
          </cell>
        </row>
        <row r="21">
          <cell r="F21">
            <v>0</v>
          </cell>
        </row>
        <row r="22">
          <cell r="F22">
            <v>0</v>
          </cell>
        </row>
        <row r="23">
          <cell r="F23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0</v>
          </cell>
        </row>
        <row r="27">
          <cell r="F27">
            <v>0</v>
          </cell>
        </row>
        <row r="28">
          <cell r="F28">
            <v>0</v>
          </cell>
        </row>
        <row r="29">
          <cell r="F29">
            <v>0</v>
          </cell>
        </row>
        <row r="30">
          <cell r="F30">
            <v>0</v>
          </cell>
        </row>
        <row r="31">
          <cell r="F31">
            <v>0</v>
          </cell>
        </row>
        <row r="32">
          <cell r="F32">
            <v>0</v>
          </cell>
        </row>
      </sheetData>
      <sheetData sheetId="1"/>
      <sheetData sheetId="2">
        <row r="2">
          <cell r="A2">
            <v>1</v>
          </cell>
        </row>
      </sheetData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AE84"/>
  <sheetViews>
    <sheetView tabSelected="1" topLeftCell="A13" zoomScale="85" zoomScaleNormal="85" workbookViewId="0">
      <selection activeCell="T22" sqref="T22"/>
    </sheetView>
  </sheetViews>
  <sheetFormatPr defaultRowHeight="15" x14ac:dyDescent="0.25"/>
  <cols>
    <col min="3" max="3" width="9.5703125" bestFit="1" customWidth="1"/>
    <col min="5" max="5" width="10.5703125" bestFit="1" customWidth="1"/>
    <col min="7" max="7" width="10.5703125" bestFit="1" customWidth="1"/>
    <col min="16" max="16" width="10.5703125" bestFit="1" customWidth="1"/>
    <col min="20" max="20" width="9.28515625" customWidth="1"/>
    <col min="27" max="27" width="14.85546875" bestFit="1" customWidth="1"/>
    <col min="28" max="28" width="13.140625" bestFit="1" customWidth="1"/>
  </cols>
  <sheetData>
    <row r="1" spans="1:31" ht="75" x14ac:dyDescent="0.25">
      <c r="A1" s="1" t="s">
        <v>0</v>
      </c>
      <c r="B1" s="2"/>
      <c r="C1" s="3" t="s">
        <v>1</v>
      </c>
      <c r="D1" s="3"/>
      <c r="E1" s="3" t="s">
        <v>2</v>
      </c>
      <c r="F1" s="3"/>
      <c r="G1" s="4" t="s">
        <v>3</v>
      </c>
      <c r="H1" s="5" t="s">
        <v>4</v>
      </c>
      <c r="I1" s="5" t="s">
        <v>5</v>
      </c>
      <c r="J1" s="5" t="s">
        <v>6</v>
      </c>
      <c r="K1" s="6" t="s">
        <v>7</v>
      </c>
      <c r="L1" s="7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134" t="s">
        <v>13</v>
      </c>
      <c r="R1" s="135"/>
      <c r="S1" s="136" t="str">
        <f ca="1" xml:space="preserve"> UPPER(TEXT(NOW(), "MmMM aaaa"))</f>
        <v>FEVEREIRO 2018</v>
      </c>
      <c r="T1" s="137"/>
      <c r="U1" s="137"/>
      <c r="V1" s="137"/>
      <c r="W1" s="137"/>
      <c r="X1" s="137"/>
      <c r="Y1" s="138"/>
      <c r="Z1" s="139" t="s">
        <v>14</v>
      </c>
      <c r="AA1" s="140"/>
      <c r="AB1" s="8"/>
      <c r="AC1" s="8"/>
      <c r="AD1" s="9"/>
      <c r="AE1" s="6" t="s">
        <v>15</v>
      </c>
    </row>
    <row r="2" spans="1:31" ht="25.5" x14ac:dyDescent="0.25">
      <c r="A2" s="10" t="s">
        <v>16</v>
      </c>
      <c r="B2" s="11"/>
      <c r="C2" s="113">
        <f ca="1">SUMIFS(AGENDA!D:D,AGENDA!A:A,TODAY(),AGENDA!C:C,A2)</f>
        <v>0</v>
      </c>
      <c r="D2" s="13"/>
      <c r="E2" s="113">
        <f ca="1">SUMIFS(AGENDA!D:D,AGENDA!A:A,"&gt;="&amp;$AA$16,AGENDA!A:A,"&lt;="&amp;$AB$16,AGENDA!C:C,A2)</f>
        <v>0</v>
      </c>
      <c r="F2" s="11"/>
      <c r="G2" s="113">
        <f>SUMIF(AGENDA!C:C,A:A,AGENDA!D:D)</f>
        <v>0.57986111111111116</v>
      </c>
      <c r="H2" s="14">
        <v>20</v>
      </c>
      <c r="I2" s="15">
        <v>1</v>
      </c>
      <c r="J2" s="116">
        <f t="array" ref="J2:J31">IFERROR(H2:H31*I2:I31,"")</f>
        <v>20</v>
      </c>
      <c r="K2" s="117">
        <f t="array" ref="K2:K31">IFERROR(J2:J31/J32,"")</f>
        <v>0.16666666666666666</v>
      </c>
      <c r="L2" s="16">
        <v>0</v>
      </c>
      <c r="M2" s="116">
        <f t="shared" ref="M2:M31" si="0">J2 - ((L2*10)% * J2)</f>
        <v>20</v>
      </c>
      <c r="N2" s="122">
        <f t="array" ref="N2:N31">IFERROR(M2:M31/M32,"")</f>
        <v>0.16666666666666666</v>
      </c>
      <c r="O2" s="123">
        <f>P2/$Q$4</f>
        <v>14</v>
      </c>
      <c r="P2" s="124">
        <f t="array" ref="P2:P31">IFERROR(N2:N31/N32*AE2,"")</f>
        <v>2.916666666666667</v>
      </c>
      <c r="Q2" s="17" t="s">
        <v>17</v>
      </c>
      <c r="R2" s="17" t="s">
        <v>18</v>
      </c>
      <c r="S2" s="18" t="s">
        <v>19</v>
      </c>
      <c r="T2" s="19" t="s">
        <v>20</v>
      </c>
      <c r="U2" s="19" t="s">
        <v>21</v>
      </c>
      <c r="V2" s="19" t="s">
        <v>22</v>
      </c>
      <c r="W2" s="19" t="s">
        <v>22</v>
      </c>
      <c r="X2" s="19" t="s">
        <v>20</v>
      </c>
      <c r="Y2" s="20" t="s">
        <v>20</v>
      </c>
      <c r="Z2" s="21" t="s">
        <v>23</v>
      </c>
      <c r="AA2" s="22">
        <f ca="1" xml:space="preserve"> DAY(DATE(YEAR(NOW()), MONTH(NOW()) + 1, 0))</f>
        <v>28</v>
      </c>
      <c r="AB2" s="23"/>
      <c r="AC2" s="24"/>
      <c r="AD2" s="9"/>
      <c r="AE2" s="132">
        <f>Q3*14</f>
        <v>17.5</v>
      </c>
    </row>
    <row r="3" spans="1:31" ht="38.25" x14ac:dyDescent="0.25">
      <c r="A3" s="10" t="s">
        <v>24</v>
      </c>
      <c r="B3" s="11"/>
      <c r="C3" s="113">
        <f ca="1">SUMIFS(AGENDA!D:D,AGENDA!A:A,TODAY(),AGENDA!C:C,A3)</f>
        <v>0</v>
      </c>
      <c r="D3" s="13"/>
      <c r="E3" s="113">
        <f ca="1">SUMIFS(AGENDA!D:D,AGENDA!A:A,"&gt;="&amp;$AA$16,AGENDA!A:A,"&lt;="&amp;$AB$16,AGENDA!C:C,A3)</f>
        <v>0</v>
      </c>
      <c r="F3" s="11"/>
      <c r="G3" s="113">
        <f>SUMIF(AGENDA!C:C,A:A,AGENDA!D:D)</f>
        <v>0.19097222222222224</v>
      </c>
      <c r="H3" s="14">
        <v>6</v>
      </c>
      <c r="I3" s="15">
        <v>1</v>
      </c>
      <c r="J3" s="116">
        <v>6</v>
      </c>
      <c r="K3" s="117">
        <v>0.05</v>
      </c>
      <c r="L3" s="16">
        <v>0</v>
      </c>
      <c r="M3" s="116">
        <f t="shared" si="0"/>
        <v>6</v>
      </c>
      <c r="N3" s="122">
        <v>0.05</v>
      </c>
      <c r="O3" s="123">
        <f t="shared" ref="O3:O9" si="1">P3/$Q$4</f>
        <v>4.2000000000000011</v>
      </c>
      <c r="P3" s="124">
        <v>0.87500000000000022</v>
      </c>
      <c r="Q3" s="25">
        <v>1.25</v>
      </c>
      <c r="R3" s="26">
        <v>6</v>
      </c>
      <c r="S3" s="27">
        <f t="shared" ref="S3:X3" ca="1" si="2" xml:space="preserve"> MOD(T3 - 2, $AA$3) + 1</f>
        <v>28</v>
      </c>
      <c r="T3" s="28">
        <f t="shared" ca="1" si="2"/>
        <v>29</v>
      </c>
      <c r="U3" s="28">
        <f t="shared" ca="1" si="2"/>
        <v>30</v>
      </c>
      <c r="V3" s="28">
        <f t="shared" ca="1" si="2"/>
        <v>31</v>
      </c>
      <c r="W3" s="28">
        <f t="shared" ca="1" si="2"/>
        <v>1</v>
      </c>
      <c r="X3" s="28">
        <f t="shared" ca="1" si="2"/>
        <v>2</v>
      </c>
      <c r="Y3" s="29">
        <f ca="1" xml:space="preserve"> 8 - WEEKDAY($AA$4)</f>
        <v>3</v>
      </c>
      <c r="Z3" s="30" t="s">
        <v>25</v>
      </c>
      <c r="AA3" s="31">
        <f ca="1" xml:space="preserve"> DAY(DATE(YEAR(NOW()), MONTH(NOW()), 0))</f>
        <v>31</v>
      </c>
      <c r="AB3" s="32"/>
      <c r="AC3" s="33"/>
      <c r="AD3" s="9"/>
      <c r="AE3" s="34"/>
    </row>
    <row r="4" spans="1:31" ht="51" x14ac:dyDescent="0.25">
      <c r="A4" s="10" t="s">
        <v>26</v>
      </c>
      <c r="B4" s="11"/>
      <c r="C4" s="113">
        <f ca="1">SUMIFS(AGENDA!D:D,AGENDA!A:A,TODAY(),AGENDA!C:C,A4)</f>
        <v>0</v>
      </c>
      <c r="D4" s="13"/>
      <c r="E4" s="113">
        <f ca="1">SUMIFS(AGENDA!D:D,AGENDA!A:A,"&gt;="&amp;$AA$16,AGENDA!A:A,"&lt;="&amp;$AB$16,AGENDA!C:C,A4)</f>
        <v>0</v>
      </c>
      <c r="F4" s="11"/>
      <c r="G4" s="113">
        <f>SUMIF(AGENDA!C:C,A:A,AGENDA!D:D)</f>
        <v>0.34097222222222218</v>
      </c>
      <c r="H4" s="14">
        <v>6</v>
      </c>
      <c r="I4" s="15">
        <v>1</v>
      </c>
      <c r="J4" s="116">
        <v>6</v>
      </c>
      <c r="K4" s="117">
        <v>0.05</v>
      </c>
      <c r="L4" s="16">
        <v>0</v>
      </c>
      <c r="M4" s="116">
        <f t="shared" si="0"/>
        <v>6</v>
      </c>
      <c r="N4" s="122">
        <v>0.05</v>
      </c>
      <c r="O4" s="123">
        <f t="shared" si="1"/>
        <v>4.2000000000000011</v>
      </c>
      <c r="P4" s="124">
        <v>0.87500000000000022</v>
      </c>
      <c r="Q4" s="141">
        <f>IFERROR(Q3/R3,"")</f>
        <v>0.20833333333333334</v>
      </c>
      <c r="R4" s="142"/>
      <c r="S4" s="27">
        <f ca="1" xml:space="preserve"> MOD(Y3, $AA$2) + 1</f>
        <v>4</v>
      </c>
      <c r="T4" s="28">
        <f ca="1" xml:space="preserve"> MOD(S4, $AA$2) + 1</f>
        <v>5</v>
      </c>
      <c r="U4" s="28">
        <f t="shared" ref="T4:Y8" ca="1" si="3" xml:space="preserve"> MOD(T4, $AA$2) + 1</f>
        <v>6</v>
      </c>
      <c r="V4" s="28">
        <f ca="1" xml:space="preserve"> MOD(U4, $AA$2) + 1</f>
        <v>7</v>
      </c>
      <c r="W4" s="28">
        <f t="shared" ca="1" si="3"/>
        <v>8</v>
      </c>
      <c r="X4" s="28">
        <f t="shared" ca="1" si="3"/>
        <v>9</v>
      </c>
      <c r="Y4" s="29">
        <f t="shared" ca="1" si="3"/>
        <v>10</v>
      </c>
      <c r="Z4" s="35" t="s">
        <v>27</v>
      </c>
      <c r="AA4" s="36">
        <f ca="1" xml:space="preserve"> DATE(YEAR(NOW()), MONTH(NOW()), 1)</f>
        <v>43132</v>
      </c>
      <c r="AB4" s="9"/>
      <c r="AC4" s="9"/>
      <c r="AD4" s="9"/>
      <c r="AE4" s="9"/>
    </row>
    <row r="5" spans="1:31" ht="38.25" x14ac:dyDescent="0.25">
      <c r="A5" s="37" t="s">
        <v>28</v>
      </c>
      <c r="B5" s="11"/>
      <c r="C5" s="113">
        <f ca="1">SUMIFS(AGENDA!D:D,AGENDA!A:A,TODAY(),AGENDA!C:C,A5)</f>
        <v>0</v>
      </c>
      <c r="D5" s="13"/>
      <c r="E5" s="113">
        <f ca="1">SUMIFS(AGENDA!D:D,AGENDA!A:A,"&gt;="&amp;$AA$16,AGENDA!A:A,"&lt;="&amp;$AB$16,AGENDA!C:C,A5)</f>
        <v>0</v>
      </c>
      <c r="F5" s="11"/>
      <c r="G5" s="113">
        <f>SUMIF(AGENDA!C:C,A:A,AGENDA!D:D)</f>
        <v>0.13194444444444445</v>
      </c>
      <c r="H5" s="14">
        <v>6</v>
      </c>
      <c r="I5" s="15">
        <v>1</v>
      </c>
      <c r="J5" s="116">
        <v>6</v>
      </c>
      <c r="K5" s="117">
        <v>0.05</v>
      </c>
      <c r="L5" s="16">
        <v>0</v>
      </c>
      <c r="M5" s="116">
        <f t="shared" si="0"/>
        <v>6</v>
      </c>
      <c r="N5" s="122">
        <v>0.05</v>
      </c>
      <c r="O5" s="123">
        <f t="shared" si="1"/>
        <v>4.2000000000000011</v>
      </c>
      <c r="P5" s="124">
        <v>0.87500000000000022</v>
      </c>
      <c r="Q5" s="9"/>
      <c r="R5" s="38"/>
      <c r="S5" s="27">
        <f ca="1" xml:space="preserve"> MOD(Y4, $AA$2) + 1</f>
        <v>11</v>
      </c>
      <c r="T5" s="28">
        <f ca="1" xml:space="preserve"> MOD(S5, $AA$2) + 1</f>
        <v>12</v>
      </c>
      <c r="U5" s="28">
        <f t="shared" ca="1" si="3"/>
        <v>13</v>
      </c>
      <c r="V5" s="28">
        <f t="shared" ca="1" si="3"/>
        <v>14</v>
      </c>
      <c r="W5" s="28">
        <f t="shared" ca="1" si="3"/>
        <v>15</v>
      </c>
      <c r="X5" s="28">
        <f t="shared" ca="1" si="3"/>
        <v>16</v>
      </c>
      <c r="Y5" s="29">
        <f t="shared" ca="1" si="3"/>
        <v>17</v>
      </c>
      <c r="Z5" s="39"/>
      <c r="AA5" s="9"/>
      <c r="AB5" s="9"/>
      <c r="AC5" s="9"/>
      <c r="AD5" s="9"/>
      <c r="AE5" s="9"/>
    </row>
    <row r="6" spans="1:31" ht="25.5" x14ac:dyDescent="0.25">
      <c r="A6" s="37" t="s">
        <v>29</v>
      </c>
      <c r="B6" s="11"/>
      <c r="C6" s="113">
        <f ca="1">SUMIFS(AGENDA!D:D,AGENDA!A:A,TODAY(),AGENDA!C:C,A6)</f>
        <v>0</v>
      </c>
      <c r="D6" s="13"/>
      <c r="E6" s="113">
        <f ca="1">SUMIFS(AGENDA!D:D,AGENDA!A:A,"&gt;="&amp;$AA$16,AGENDA!A:A,"&lt;="&amp;$AB$16,AGENDA!C:C,A6)</f>
        <v>0</v>
      </c>
      <c r="F6" s="11"/>
      <c r="G6" s="113">
        <f>SUMIF(AGENDA!C:C,A:A,AGENDA!D:D)</f>
        <v>0.23680555555555555</v>
      </c>
      <c r="H6" s="14">
        <v>6</v>
      </c>
      <c r="I6" s="15">
        <v>1</v>
      </c>
      <c r="J6" s="116">
        <v>6</v>
      </c>
      <c r="K6" s="117">
        <v>0.05</v>
      </c>
      <c r="L6" s="16">
        <v>0</v>
      </c>
      <c r="M6" s="116">
        <f t="shared" si="0"/>
        <v>6</v>
      </c>
      <c r="N6" s="122">
        <v>0.05</v>
      </c>
      <c r="O6" s="123">
        <f t="shared" si="1"/>
        <v>4.2000000000000011</v>
      </c>
      <c r="P6" s="124">
        <v>0.87500000000000022</v>
      </c>
      <c r="Q6" s="38"/>
      <c r="R6" s="38"/>
      <c r="S6" s="27">
        <f ca="1" xml:space="preserve"> MOD(Y5, $AA$2) + 1</f>
        <v>18</v>
      </c>
      <c r="T6" s="28">
        <f t="shared" ca="1" si="3"/>
        <v>19</v>
      </c>
      <c r="U6" s="28">
        <f t="shared" ca="1" si="3"/>
        <v>20</v>
      </c>
      <c r="V6" s="28">
        <f t="shared" ca="1" si="3"/>
        <v>21</v>
      </c>
      <c r="W6" s="28">
        <f t="shared" ca="1" si="3"/>
        <v>22</v>
      </c>
      <c r="X6" s="28">
        <f t="shared" ca="1" si="3"/>
        <v>23</v>
      </c>
      <c r="Y6" s="29">
        <f t="shared" ca="1" si="3"/>
        <v>24</v>
      </c>
      <c r="Z6" s="40"/>
      <c r="AA6" s="9"/>
      <c r="AB6" s="9"/>
      <c r="AC6" s="9"/>
      <c r="AD6" s="9"/>
      <c r="AE6" s="9"/>
    </row>
    <row r="7" spans="1:31" ht="51" x14ac:dyDescent="0.25">
      <c r="A7" s="37" t="s">
        <v>30</v>
      </c>
      <c r="B7" s="11"/>
      <c r="C7" s="113">
        <f ca="1">SUMIFS(AGENDA!D:D,AGENDA!A:A,TODAY(),AGENDA!C:C,A7)</f>
        <v>0</v>
      </c>
      <c r="D7" s="13"/>
      <c r="E7" s="113">
        <f ca="1">SUMIFS(AGENDA!D:D,AGENDA!A:A,"&gt;="&amp;$AA$16,AGENDA!A:A,"&lt;="&amp;$AB$16,AGENDA!C:C,A7)</f>
        <v>0</v>
      </c>
      <c r="F7" s="11"/>
      <c r="G7" s="113">
        <f>SUMIF(AGENDA!C:C,A:A,AGENDA!D:D)</f>
        <v>0.15</v>
      </c>
      <c r="H7" s="14">
        <v>6</v>
      </c>
      <c r="I7" s="15">
        <v>1</v>
      </c>
      <c r="J7" s="116">
        <v>6</v>
      </c>
      <c r="K7" s="117">
        <v>0.05</v>
      </c>
      <c r="L7" s="16">
        <v>0</v>
      </c>
      <c r="M7" s="116">
        <f t="shared" si="0"/>
        <v>6</v>
      </c>
      <c r="N7" s="122">
        <v>0.05</v>
      </c>
      <c r="O7" s="123">
        <f t="shared" si="1"/>
        <v>4.2000000000000011</v>
      </c>
      <c r="P7" s="124">
        <v>0.87500000000000022</v>
      </c>
      <c r="Q7" s="38"/>
      <c r="R7" s="38"/>
      <c r="S7" s="27">
        <f ca="1" xml:space="preserve"> MOD(Y6, $AA$2) + 1</f>
        <v>25</v>
      </c>
      <c r="T7" s="28">
        <f t="shared" ca="1" si="3"/>
        <v>26</v>
      </c>
      <c r="U7" s="28">
        <f t="shared" ca="1" si="3"/>
        <v>27</v>
      </c>
      <c r="V7" s="28">
        <f t="shared" ca="1" si="3"/>
        <v>28</v>
      </c>
      <c r="W7" s="28">
        <f ca="1" xml:space="preserve"> MOD(V7, $AA$2) + 1</f>
        <v>1</v>
      </c>
      <c r="X7" s="28">
        <f t="shared" ca="1" si="3"/>
        <v>2</v>
      </c>
      <c r="Y7" s="29">
        <f t="shared" ca="1" si="3"/>
        <v>3</v>
      </c>
      <c r="Z7" s="40"/>
      <c r="AA7" s="9"/>
      <c r="AB7" s="9"/>
      <c r="AC7" s="9"/>
      <c r="AD7" s="9"/>
      <c r="AE7" s="9"/>
    </row>
    <row r="8" spans="1:31" ht="25.5" x14ac:dyDescent="0.25">
      <c r="A8" s="41" t="s">
        <v>31</v>
      </c>
      <c r="B8" s="11"/>
      <c r="C8" s="113">
        <f ca="1">SUMIFS(AGENDA!D:D,AGENDA!A:A,TODAY(),AGENDA!C:C,A8)</f>
        <v>0</v>
      </c>
      <c r="D8" s="13"/>
      <c r="E8" s="113">
        <f ca="1">SUMIFS(AGENDA!D:D,AGENDA!A:A,"&gt;="&amp;$AA$16,AGENDA!A:A,"&lt;="&amp;$AB$16,AGENDA!C:C,A8)</f>
        <v>0</v>
      </c>
      <c r="F8" s="11"/>
      <c r="G8" s="113">
        <f>SUMIF(AGENDA!C:C,A:A,AGENDA!D:D)</f>
        <v>1.2472222222222222</v>
      </c>
      <c r="H8" s="14">
        <v>8</v>
      </c>
      <c r="I8" s="15">
        <v>1</v>
      </c>
      <c r="J8" s="116">
        <v>8</v>
      </c>
      <c r="K8" s="117">
        <v>6.6666666666666666E-2</v>
      </c>
      <c r="L8" s="16">
        <v>0</v>
      </c>
      <c r="M8" s="116">
        <f t="shared" si="0"/>
        <v>8</v>
      </c>
      <c r="N8" s="122">
        <v>6.6666666666666666E-2</v>
      </c>
      <c r="O8" s="123">
        <f t="shared" si="1"/>
        <v>5.6000000000000014</v>
      </c>
      <c r="P8" s="124">
        <v>1.166666666666667</v>
      </c>
      <c r="Q8" s="38"/>
      <c r="R8" s="38"/>
      <c r="S8" s="42">
        <f ca="1" xml:space="preserve"> MOD(Y7, $AA$2) + 1</f>
        <v>4</v>
      </c>
      <c r="T8" s="43">
        <f t="shared" ca="1" si="3"/>
        <v>5</v>
      </c>
      <c r="U8" s="43">
        <f t="shared" ca="1" si="3"/>
        <v>6</v>
      </c>
      <c r="V8" s="43">
        <f t="shared" ca="1" si="3"/>
        <v>7</v>
      </c>
      <c r="W8" s="43">
        <f t="shared" ca="1" si="3"/>
        <v>8</v>
      </c>
      <c r="X8" s="43">
        <f t="shared" ca="1" si="3"/>
        <v>9</v>
      </c>
      <c r="Y8" s="44">
        <f t="shared" ca="1" si="3"/>
        <v>10</v>
      </c>
      <c r="Z8" s="40"/>
      <c r="AA8" s="9"/>
      <c r="AB8" s="9"/>
      <c r="AC8" s="9"/>
      <c r="AD8" s="9"/>
      <c r="AE8" s="9"/>
    </row>
    <row r="9" spans="1:31" ht="25.5" x14ac:dyDescent="0.25">
      <c r="A9" s="41" t="s">
        <v>32</v>
      </c>
      <c r="B9" s="11"/>
      <c r="C9" s="113">
        <f ca="1">SUMIFS(AGENDA!D:D,AGENDA!A:A,TODAY(),AGENDA!C:C,A9)</f>
        <v>0</v>
      </c>
      <c r="D9" s="13"/>
      <c r="E9" s="113">
        <f ca="1">SUMIFS(AGENDA!D:D,AGENDA!A:A,"&gt;="&amp;$AA$16,AGENDA!A:A,"&lt;="&amp;$AB$16,AGENDA!C:C,A9)</f>
        <v>0</v>
      </c>
      <c r="F9" s="11"/>
      <c r="G9" s="113">
        <f>SUMIF(AGENDA!C:C,A:A,AGENDA!D:D)</f>
        <v>0.80277777777777781</v>
      </c>
      <c r="H9" s="14">
        <v>8</v>
      </c>
      <c r="I9" s="15">
        <v>1</v>
      </c>
      <c r="J9" s="116">
        <v>8</v>
      </c>
      <c r="K9" s="117">
        <v>6.6666666666666666E-2</v>
      </c>
      <c r="L9" s="16">
        <v>0</v>
      </c>
      <c r="M9" s="116">
        <f t="shared" si="0"/>
        <v>8</v>
      </c>
      <c r="N9" s="122">
        <v>6.6666666666666666E-2</v>
      </c>
      <c r="O9" s="123">
        <f t="shared" si="1"/>
        <v>5.6000000000000014</v>
      </c>
      <c r="P9" s="124">
        <v>1.166666666666667</v>
      </c>
      <c r="Q9" s="38"/>
      <c r="R9" s="38"/>
      <c r="S9" s="143" t="s">
        <v>33</v>
      </c>
      <c r="T9" s="144"/>
      <c r="U9" s="145"/>
      <c r="V9" s="146">
        <v>43088</v>
      </c>
      <c r="W9" s="147"/>
      <c r="X9" s="147"/>
      <c r="Y9" s="148"/>
      <c r="Z9" s="40"/>
      <c r="AA9" s="9"/>
      <c r="AB9" s="9"/>
      <c r="AC9" s="9"/>
      <c r="AD9" s="9"/>
      <c r="AE9" s="9"/>
    </row>
    <row r="10" spans="1:31" x14ac:dyDescent="0.25">
      <c r="A10" s="41" t="s">
        <v>34</v>
      </c>
      <c r="B10" s="11"/>
      <c r="C10" s="113">
        <f ca="1">SUMIFS(AGENDA!D:D,AGENDA!A:A,TODAY(),AGENDA!C:C,A10)</f>
        <v>0</v>
      </c>
      <c r="D10" s="13"/>
      <c r="E10" s="113">
        <f ca="1">SUMIFS(AGENDA!D:D,AGENDA!A:A,"&gt;="&amp;$AA$16,AGENDA!A:A,"&lt;="&amp;$AB$16,AGENDA!C:C,A10)</f>
        <v>0</v>
      </c>
      <c r="F10" s="11"/>
      <c r="G10" s="113">
        <f>SUMIF(AGENDA!C:C,A:A,AGENDA!D:D)</f>
        <v>0.72916666666666663</v>
      </c>
      <c r="H10" s="14">
        <v>8</v>
      </c>
      <c r="I10" s="15">
        <v>1</v>
      </c>
      <c r="J10" s="116">
        <v>8</v>
      </c>
      <c r="K10" s="117">
        <v>6.6666666666666666E-2</v>
      </c>
      <c r="L10" s="16">
        <v>0</v>
      </c>
      <c r="M10" s="116">
        <f t="shared" si="0"/>
        <v>8</v>
      </c>
      <c r="N10" s="122">
        <v>6.6666666666666666E-2</v>
      </c>
      <c r="O10" s="123">
        <f>P10/$Q$4</f>
        <v>5.6000000000000014</v>
      </c>
      <c r="P10" s="124">
        <v>1.166666666666667</v>
      </c>
      <c r="Q10" s="38"/>
      <c r="R10" s="38"/>
      <c r="S10" s="143" t="s">
        <v>35</v>
      </c>
      <c r="T10" s="144"/>
      <c r="U10" s="145"/>
      <c r="V10" s="149"/>
      <c r="W10" s="150"/>
      <c r="X10" s="150"/>
      <c r="Y10" s="151"/>
      <c r="Z10" s="40"/>
      <c r="AA10" s="9"/>
      <c r="AB10" s="9"/>
      <c r="AC10" s="9"/>
      <c r="AD10" s="9"/>
      <c r="AE10" s="9"/>
    </row>
    <row r="11" spans="1:31" x14ac:dyDescent="0.25">
      <c r="A11" s="41" t="s">
        <v>36</v>
      </c>
      <c r="B11" s="11"/>
      <c r="C11" s="113">
        <f ca="1">SUMIFS(AGENDA!D:D,AGENDA!A:A,TODAY(),AGENDA!C:C,A11)</f>
        <v>0</v>
      </c>
      <c r="D11" s="13"/>
      <c r="E11" s="113">
        <f ca="1">SUMIFS(AGENDA!D:D,AGENDA!A:A,"&gt;="&amp;$AA$16,AGENDA!A:A,"&lt;="&amp;$AB$16,AGENDA!C:C,A11)</f>
        <v>0</v>
      </c>
      <c r="F11" s="11"/>
      <c r="G11" s="113">
        <f>SUMIF(AGENDA!C:C,A:A,AGENDA!D:D)</f>
        <v>1.0118055555555552</v>
      </c>
      <c r="H11" s="14">
        <v>8</v>
      </c>
      <c r="I11" s="15">
        <v>1</v>
      </c>
      <c r="J11" s="116">
        <v>8</v>
      </c>
      <c r="K11" s="117">
        <v>6.6666666666666666E-2</v>
      </c>
      <c r="L11" s="16">
        <v>0</v>
      </c>
      <c r="M11" s="116">
        <f t="shared" si="0"/>
        <v>8</v>
      </c>
      <c r="N11" s="122">
        <v>6.6666666666666666E-2</v>
      </c>
      <c r="O11" s="125"/>
      <c r="P11" s="124">
        <v>1.166666666666667</v>
      </c>
      <c r="Q11" s="152" t="str">
        <f ca="1">IFERROR(DATEDIF(TODAY(),"04/03/2018","D")&amp; " dia(s) para a prova","")</f>
        <v>7 dia(s) para a prova</v>
      </c>
      <c r="R11" s="152"/>
      <c r="S11" s="153" t="str">
        <f ca="1">IFERROR(DATEDIF(TODAY(),"20/03/2016","D")&amp; " dia(s) para a prova","")</f>
        <v/>
      </c>
      <c r="T11" s="154"/>
      <c r="U11" s="154"/>
      <c r="V11" s="154"/>
      <c r="W11" s="154"/>
      <c r="X11" s="154"/>
      <c r="Y11" s="155"/>
      <c r="Z11" s="40"/>
      <c r="AA11" s="9"/>
      <c r="AB11" s="9"/>
      <c r="AC11" s="9"/>
      <c r="AD11" s="9"/>
      <c r="AE11" s="9"/>
    </row>
    <row r="12" spans="1:31" ht="25.5" x14ac:dyDescent="0.25">
      <c r="A12" s="41" t="s">
        <v>37</v>
      </c>
      <c r="B12" s="11"/>
      <c r="C12" s="113">
        <f ca="1">SUMIFS(AGENDA!D:D,AGENDA!A:A,TODAY(),AGENDA!C:C,A12)</f>
        <v>0</v>
      </c>
      <c r="D12" s="13"/>
      <c r="E12" s="113">
        <f ca="1">SUMIFS(AGENDA!D:D,AGENDA!A:A,"&gt;="&amp;$AA$16,AGENDA!A:A,"&lt;="&amp;$AB$16,AGENDA!C:C,A12)</f>
        <v>0</v>
      </c>
      <c r="F12" s="11"/>
      <c r="G12" s="113">
        <f>SUMIF(AGENDA!C:C,A:A,AGENDA!D:D)</f>
        <v>0.3444444444444445</v>
      </c>
      <c r="H12" s="14">
        <v>7</v>
      </c>
      <c r="I12" s="15">
        <v>1</v>
      </c>
      <c r="J12" s="116">
        <v>7</v>
      </c>
      <c r="K12" s="117">
        <v>5.8333333333333334E-2</v>
      </c>
      <c r="L12" s="16">
        <v>0</v>
      </c>
      <c r="M12" s="116">
        <f t="shared" si="0"/>
        <v>7</v>
      </c>
      <c r="N12" s="122">
        <v>5.8333333333333334E-2</v>
      </c>
      <c r="O12" s="125"/>
      <c r="P12" s="124">
        <v>1.0208333333333335</v>
      </c>
      <c r="Q12" s="152"/>
      <c r="R12" s="152"/>
      <c r="S12" s="144" t="s">
        <v>38</v>
      </c>
      <c r="T12" s="144"/>
      <c r="U12" s="145"/>
      <c r="V12" s="156">
        <f ca="1">TODAY()+7-WEEKDAY(TODAY()+6-6)</f>
        <v>43162</v>
      </c>
      <c r="W12" s="157"/>
      <c r="X12" s="157"/>
      <c r="Y12" s="158"/>
      <c r="Z12" s="40"/>
      <c r="AA12" s="9"/>
      <c r="AB12" s="9"/>
      <c r="AC12" s="9"/>
      <c r="AD12" s="9"/>
      <c r="AE12" s="9"/>
    </row>
    <row r="13" spans="1:31" ht="25.5" x14ac:dyDescent="0.25">
      <c r="A13" s="41" t="s">
        <v>39</v>
      </c>
      <c r="B13" s="11"/>
      <c r="C13" s="113">
        <f ca="1">SUMIFS(AGENDA!D:D,AGENDA!A:A,TODAY(),AGENDA!C:C,A13)</f>
        <v>0</v>
      </c>
      <c r="D13" s="13"/>
      <c r="E13" s="113">
        <f ca="1">SUMIFS(AGENDA!D:D,AGENDA!A:A,"&gt;="&amp;$AA$16,AGENDA!A:A,"&lt;="&amp;$AB$16,AGENDA!C:C,A13)</f>
        <v>0</v>
      </c>
      <c r="F13" s="11"/>
      <c r="G13" s="113">
        <f>SUMIF(AGENDA!C:C,A:A,AGENDA!D:D)</f>
        <v>1.4583333333333326</v>
      </c>
      <c r="H13" s="14">
        <v>9</v>
      </c>
      <c r="I13" s="15">
        <v>1</v>
      </c>
      <c r="J13" s="116">
        <v>9</v>
      </c>
      <c r="K13" s="117">
        <v>7.4999999999999997E-2</v>
      </c>
      <c r="L13" s="16">
        <v>0</v>
      </c>
      <c r="M13" s="116">
        <f t="shared" si="0"/>
        <v>9</v>
      </c>
      <c r="N13" s="122">
        <v>7.4999999999999997E-2</v>
      </c>
      <c r="O13" s="125"/>
      <c r="P13" s="124">
        <v>1.3125000000000002</v>
      </c>
      <c r="Q13" s="152"/>
      <c r="R13" s="152"/>
      <c r="S13" s="144" t="s">
        <v>40</v>
      </c>
      <c r="T13" s="144"/>
      <c r="U13" s="145"/>
      <c r="V13" s="156"/>
      <c r="W13" s="157"/>
      <c r="X13" s="157"/>
      <c r="Y13" s="158"/>
      <c r="Z13" s="40"/>
      <c r="AA13" s="9"/>
      <c r="AB13" s="9"/>
      <c r="AC13" s="9"/>
      <c r="AD13" s="9"/>
      <c r="AE13" s="9"/>
    </row>
    <row r="14" spans="1:31" ht="38.25" x14ac:dyDescent="0.25">
      <c r="A14" s="41" t="s">
        <v>41</v>
      </c>
      <c r="B14" s="11"/>
      <c r="C14" s="113">
        <f ca="1">SUMIFS(AGENDA!D:D,AGENDA!A:A,TODAY(),AGENDA!C:C,A14)</f>
        <v>0</v>
      </c>
      <c r="D14" s="13"/>
      <c r="E14" s="113">
        <f ca="1">SUMIFS(AGENDA!D:D,AGENDA!A:A,"&gt;="&amp;$AA$16,AGENDA!A:A,"&lt;="&amp;$AB$16,AGENDA!C:C,A14)</f>
        <v>0</v>
      </c>
      <c r="F14" s="11"/>
      <c r="G14" s="113">
        <f>SUMIF(AGENDA!C:C,A:A,AGENDA!D:D)</f>
        <v>0.89861111111111114</v>
      </c>
      <c r="H14" s="45">
        <v>9</v>
      </c>
      <c r="I14" s="46">
        <v>1</v>
      </c>
      <c r="J14" s="116">
        <v>9</v>
      </c>
      <c r="K14" s="117">
        <v>7.4999999999999997E-2</v>
      </c>
      <c r="L14" s="16">
        <v>0</v>
      </c>
      <c r="M14" s="116">
        <f t="shared" si="0"/>
        <v>9</v>
      </c>
      <c r="N14" s="122">
        <v>7.4999999999999997E-2</v>
      </c>
      <c r="O14" s="125"/>
      <c r="P14" s="124">
        <v>1.3125000000000002</v>
      </c>
      <c r="Q14" s="152"/>
      <c r="R14" s="152"/>
      <c r="S14" s="9"/>
      <c r="T14" s="9"/>
      <c r="U14" s="9"/>
      <c r="V14" s="9"/>
      <c r="W14" s="9"/>
      <c r="X14" s="9"/>
      <c r="Y14" s="9"/>
      <c r="Z14" s="40"/>
      <c r="AA14" s="9"/>
      <c r="AB14" s="9"/>
      <c r="AC14" s="9"/>
      <c r="AD14" s="9"/>
      <c r="AE14" s="9"/>
    </row>
    <row r="15" spans="1:31" ht="25.5" x14ac:dyDescent="0.25">
      <c r="A15" s="47" t="s">
        <v>42</v>
      </c>
      <c r="B15" s="11"/>
      <c r="C15" s="113">
        <f ca="1">SUMIFS(AGENDA!D:D,AGENDA!A:A,TODAY(),AGENDA!C:C,A15)</f>
        <v>0</v>
      </c>
      <c r="D15" s="13"/>
      <c r="E15" s="113">
        <f ca="1">SUMIFS(AGENDA!D:D,AGENDA!A:A,"&gt;="&amp;$AA$16,AGENDA!A:A,"&lt;="&amp;$AB$16,AGENDA!C:C,A15)</f>
        <v>0</v>
      </c>
      <c r="F15" s="11"/>
      <c r="G15" s="113">
        <f>SUMIF(AGENDA!C:C,A:A,AGENDA!D:D)</f>
        <v>0.32569444444444445</v>
      </c>
      <c r="H15" s="45">
        <v>7</v>
      </c>
      <c r="I15" s="46">
        <v>1</v>
      </c>
      <c r="J15" s="116">
        <v>7</v>
      </c>
      <c r="K15" s="117">
        <v>5.8333333333333334E-2</v>
      </c>
      <c r="L15" s="16">
        <v>0</v>
      </c>
      <c r="M15" s="116">
        <f t="shared" si="0"/>
        <v>7</v>
      </c>
      <c r="N15" s="122">
        <v>5.8333333333333334E-2</v>
      </c>
      <c r="O15" s="125"/>
      <c r="P15" s="124">
        <v>1.0208333333333335</v>
      </c>
      <c r="Q15" s="152"/>
      <c r="R15" s="152"/>
      <c r="S15" s="9"/>
      <c r="T15" s="9"/>
      <c r="U15" s="9"/>
      <c r="V15" s="9"/>
      <c r="W15" s="9"/>
      <c r="X15" s="9"/>
      <c r="Y15" s="9"/>
      <c r="Z15" s="40"/>
      <c r="AA15" s="130" t="s">
        <v>183</v>
      </c>
      <c r="AB15" s="130" t="s">
        <v>184</v>
      </c>
      <c r="AC15" s="9"/>
      <c r="AD15" s="9"/>
      <c r="AE15" s="9"/>
    </row>
    <row r="16" spans="1:31" ht="38.25" x14ac:dyDescent="0.25">
      <c r="A16" s="41" t="s">
        <v>43</v>
      </c>
      <c r="B16" s="11"/>
      <c r="C16" s="113">
        <f ca="1">SUMIFS(AGENDA!D:D,AGENDA!A:A,TODAY(),AGENDA!C:C,A16)</f>
        <v>0</v>
      </c>
      <c r="D16" s="13"/>
      <c r="E16" s="113">
        <f ca="1">SUMIFS(AGENDA!D:D,AGENDA!A:A,"&gt;="&amp;$AA$16,AGENDA!A:A,"&lt;="&amp;$AB$16,AGENDA!C:C,A16)</f>
        <v>0</v>
      </c>
      <c r="F16" s="11"/>
      <c r="G16" s="113">
        <f>SUMIF(AGENDA!C:C,A:A,AGENDA!D:D)</f>
        <v>4.1666666666666664E-2</v>
      </c>
      <c r="H16" s="45">
        <v>6</v>
      </c>
      <c r="I16" s="15">
        <v>1</v>
      </c>
      <c r="J16" s="116">
        <v>6</v>
      </c>
      <c r="K16" s="117">
        <v>0.05</v>
      </c>
      <c r="L16" s="16">
        <v>0</v>
      </c>
      <c r="M16" s="116">
        <f t="shared" si="0"/>
        <v>6</v>
      </c>
      <c r="N16" s="122">
        <v>0.05</v>
      </c>
      <c r="O16" s="125"/>
      <c r="P16" s="124">
        <v>0.87500000000000022</v>
      </c>
      <c r="Q16" s="152"/>
      <c r="R16" s="152"/>
      <c r="S16" s="9"/>
      <c r="T16" s="9"/>
      <c r="U16" s="9"/>
      <c r="V16" s="9"/>
      <c r="W16" s="9"/>
      <c r="X16" s="9"/>
      <c r="Y16" s="9"/>
      <c r="Z16" s="40"/>
      <c r="AA16" s="131">
        <f ca="1">(AA19 - WEEKDAY(AA19) + 1)</f>
        <v>43156</v>
      </c>
      <c r="AB16" s="131">
        <f ca="1">(AA19 - WEEKDAY(AA19) + 7)</f>
        <v>43162</v>
      </c>
      <c r="AC16" s="9"/>
      <c r="AD16" s="9"/>
      <c r="AE16" s="9"/>
    </row>
    <row r="17" spans="1:31" x14ac:dyDescent="0.25">
      <c r="A17" s="48"/>
      <c r="B17" s="12"/>
      <c r="C17" s="113">
        <f ca="1">SUMIFS(AGENDA!D:D,AGENDA!A:A,TODAY(),AGENDA!C:C,A17)</f>
        <v>0</v>
      </c>
      <c r="D17" s="13"/>
      <c r="E17" s="113">
        <f ca="1">SUMIFS(AGENDA!D:D,AGENDA!A:A,"&gt;="&amp;$AA$16,AGENDA!A:A,"&lt;="&amp;$AB$16,AGENDA!C:C,A17)</f>
        <v>0</v>
      </c>
      <c r="F17" s="11"/>
      <c r="G17" s="113">
        <f>SUMIF(AGENDA!C:C,A:A,AGENDA!D:D)</f>
        <v>0</v>
      </c>
      <c r="H17" s="45"/>
      <c r="I17" s="46"/>
      <c r="J17" s="118">
        <v>0</v>
      </c>
      <c r="K17" s="119">
        <v>0</v>
      </c>
      <c r="L17" s="49"/>
      <c r="M17" s="118">
        <f t="shared" si="0"/>
        <v>0</v>
      </c>
      <c r="N17" s="125">
        <v>0</v>
      </c>
      <c r="O17" s="125"/>
      <c r="P17" s="124">
        <v>0</v>
      </c>
      <c r="Q17" s="152"/>
      <c r="R17" s="152"/>
      <c r="S17" s="9"/>
      <c r="T17" s="9"/>
      <c r="U17" s="9"/>
      <c r="V17" s="9"/>
      <c r="W17" s="9"/>
      <c r="X17" s="9"/>
      <c r="Y17" s="9"/>
      <c r="Z17" s="40"/>
      <c r="AA17" s="130"/>
      <c r="AB17" s="130"/>
      <c r="AC17" s="9"/>
      <c r="AD17" s="9"/>
      <c r="AE17" s="9"/>
    </row>
    <row r="18" spans="1:31" x14ac:dyDescent="0.25">
      <c r="A18" s="41"/>
      <c r="B18" s="12"/>
      <c r="C18" s="113">
        <f ca="1">SUMIFS(AGENDA!D:D,AGENDA!A:A,TODAY(),AGENDA!C:C,A18)</f>
        <v>0</v>
      </c>
      <c r="D18" s="13"/>
      <c r="E18" s="113">
        <f ca="1">SUMIFS(AGENDA!D:D,AGENDA!A:A,"&gt;="&amp;$AA$16,AGENDA!A:A,"&lt;="&amp;$AB$16,AGENDA!C:C,A18)</f>
        <v>0</v>
      </c>
      <c r="F18" s="11"/>
      <c r="G18" s="113">
        <f>SUMIF(AGENDA!C:C,A:A,AGENDA!D:D)</f>
        <v>0</v>
      </c>
      <c r="H18" s="45"/>
      <c r="I18" s="46"/>
      <c r="J18" s="118">
        <v>0</v>
      </c>
      <c r="K18" s="119">
        <v>0</v>
      </c>
      <c r="L18" s="49"/>
      <c r="M18" s="118">
        <f t="shared" si="0"/>
        <v>0</v>
      </c>
      <c r="N18" s="125">
        <v>0</v>
      </c>
      <c r="O18" s="125"/>
      <c r="P18" s="124">
        <v>0</v>
      </c>
      <c r="Q18" s="152"/>
      <c r="R18" s="152"/>
      <c r="S18" s="9"/>
      <c r="T18" s="9"/>
      <c r="U18" s="9"/>
      <c r="V18" s="9"/>
      <c r="W18" s="9"/>
      <c r="X18" s="9"/>
      <c r="Y18" s="9"/>
      <c r="Z18" s="40"/>
      <c r="AA18" s="130" t="s">
        <v>185</v>
      </c>
      <c r="AB18" s="130"/>
      <c r="AC18" s="9"/>
      <c r="AD18" s="9"/>
      <c r="AE18" s="9"/>
    </row>
    <row r="19" spans="1:31" x14ac:dyDescent="0.25">
      <c r="A19" s="41"/>
      <c r="B19" s="12"/>
      <c r="C19" s="113">
        <f ca="1">SUMIFS(AGENDA!D:D,AGENDA!A:A,TODAY(),AGENDA!C:C,A19)</f>
        <v>0</v>
      </c>
      <c r="D19" s="13"/>
      <c r="E19" s="113">
        <f ca="1">SUMIFS(AGENDA!D:D,AGENDA!A:A,"&gt;="&amp;$AA$16,AGENDA!A:A,"&lt;="&amp;$AB$16,AGENDA!C:C,A19)</f>
        <v>0</v>
      </c>
      <c r="F19" s="11"/>
      <c r="G19" s="113">
        <f>SUMIF(AGENDA!C:C,A:A,AGENDA!D:D)</f>
        <v>0</v>
      </c>
      <c r="H19" s="45"/>
      <c r="I19" s="46"/>
      <c r="J19" s="118">
        <v>0</v>
      </c>
      <c r="K19" s="119">
        <v>0</v>
      </c>
      <c r="L19" s="49"/>
      <c r="M19" s="118">
        <f t="shared" si="0"/>
        <v>0</v>
      </c>
      <c r="N19" s="125">
        <v>0</v>
      </c>
      <c r="O19" s="125"/>
      <c r="P19" s="124">
        <v>0</v>
      </c>
      <c r="Q19" s="152"/>
      <c r="R19" s="152"/>
      <c r="S19" s="9"/>
      <c r="T19" s="9"/>
      <c r="U19" s="9"/>
      <c r="V19" s="9"/>
      <c r="W19" s="9"/>
      <c r="X19" s="9"/>
      <c r="Y19" s="9"/>
      <c r="Z19" s="40"/>
      <c r="AA19" s="131">
        <f ca="1">TODAY()</f>
        <v>43156</v>
      </c>
      <c r="AB19" s="130"/>
      <c r="AC19" s="9"/>
      <c r="AD19" s="9"/>
      <c r="AE19" s="9"/>
    </row>
    <row r="20" spans="1:31" x14ac:dyDescent="0.25">
      <c r="A20" s="41"/>
      <c r="B20" s="12"/>
      <c r="C20" s="113">
        <f ca="1">SUMIFS(AGENDA!D:D,AGENDA!A:A,TODAY(),AGENDA!C:C,A20)</f>
        <v>0</v>
      </c>
      <c r="D20" s="13"/>
      <c r="E20" s="113">
        <f ca="1">SUMIFS(AGENDA!D:D,AGENDA!A:A,"&gt;="&amp;$AA$16,AGENDA!A:A,"&lt;="&amp;$AB$16,AGENDA!C:C,A20)</f>
        <v>0</v>
      </c>
      <c r="F20" s="11"/>
      <c r="G20" s="113">
        <f>SUMIF(AGENDA!C:C,A:A,AGENDA!D:D)</f>
        <v>0</v>
      </c>
      <c r="H20" s="45"/>
      <c r="I20" s="46"/>
      <c r="J20" s="118">
        <v>0</v>
      </c>
      <c r="K20" s="119">
        <v>0</v>
      </c>
      <c r="L20" s="49"/>
      <c r="M20" s="118">
        <f t="shared" si="0"/>
        <v>0</v>
      </c>
      <c r="N20" s="125">
        <v>0</v>
      </c>
      <c r="O20" s="125"/>
      <c r="P20" s="124">
        <v>0</v>
      </c>
      <c r="Q20" s="152"/>
      <c r="R20" s="152"/>
      <c r="S20" s="9"/>
      <c r="T20" s="108"/>
      <c r="U20" s="9"/>
      <c r="V20" s="9"/>
      <c r="W20" s="9"/>
      <c r="X20" s="9"/>
      <c r="Y20" s="9"/>
      <c r="Z20" s="40"/>
      <c r="AA20" s="9"/>
      <c r="AB20" s="9"/>
      <c r="AC20" s="9"/>
      <c r="AD20" s="9"/>
      <c r="AE20" s="9"/>
    </row>
    <row r="21" spans="1:31" x14ac:dyDescent="0.25">
      <c r="A21" s="41"/>
      <c r="B21" s="12"/>
      <c r="C21" s="113">
        <f ca="1">SUMIFS(AGENDA!D:D,AGENDA!A:A,TODAY(),AGENDA!C:C,A21)</f>
        <v>0</v>
      </c>
      <c r="D21" s="13"/>
      <c r="E21" s="113">
        <f ca="1">SUMIFS(AGENDA!D:D,AGENDA!A:A,"&gt;="&amp;$AA$16,AGENDA!A:A,"&lt;="&amp;$AB$16,AGENDA!C:C,A21)</f>
        <v>0</v>
      </c>
      <c r="F21" s="11"/>
      <c r="G21" s="113">
        <f>SUMIF(AGENDA!C:C,A:A,AGENDA!D:D)</f>
        <v>0</v>
      </c>
      <c r="H21" s="45"/>
      <c r="I21" s="46"/>
      <c r="J21" s="118">
        <v>0</v>
      </c>
      <c r="K21" s="119">
        <v>0</v>
      </c>
      <c r="L21" s="49"/>
      <c r="M21" s="118">
        <f t="shared" si="0"/>
        <v>0</v>
      </c>
      <c r="N21" s="125">
        <v>0</v>
      </c>
      <c r="O21" s="125"/>
      <c r="P21" s="124">
        <v>0</v>
      </c>
      <c r="Q21" s="152"/>
      <c r="R21" s="152"/>
      <c r="S21" s="9"/>
      <c r="T21" s="9"/>
      <c r="U21" s="9"/>
      <c r="V21" s="9"/>
      <c r="W21" s="9"/>
      <c r="X21" s="9"/>
      <c r="Y21" s="9"/>
      <c r="Z21" s="40"/>
      <c r="AA21" s="9"/>
      <c r="AB21" s="9"/>
      <c r="AC21" s="9"/>
      <c r="AD21" s="9"/>
      <c r="AE21" s="9"/>
    </row>
    <row r="22" spans="1:31" x14ac:dyDescent="0.25">
      <c r="A22" s="41"/>
      <c r="B22" s="12"/>
      <c r="C22" s="113">
        <f ca="1">SUMIFS(AGENDA!D:D,AGENDA!A:A,TODAY(),AGENDA!C:C,A22)</f>
        <v>0</v>
      </c>
      <c r="D22" s="13"/>
      <c r="E22" s="113">
        <f ca="1">SUMIFS(AGENDA!D:D,AGENDA!A:A,"&gt;="&amp;$AA$16,AGENDA!A:A,"&lt;="&amp;$AB$16,AGENDA!C:C,A22)</f>
        <v>0</v>
      </c>
      <c r="F22" s="11"/>
      <c r="G22" s="113">
        <f>SUMIF(AGENDA!C:C,A:A,AGENDA!D:D)</f>
        <v>0</v>
      </c>
      <c r="H22" s="45"/>
      <c r="I22" s="46"/>
      <c r="J22" s="118">
        <v>0</v>
      </c>
      <c r="K22" s="119">
        <v>0</v>
      </c>
      <c r="L22" s="49"/>
      <c r="M22" s="118">
        <f t="shared" si="0"/>
        <v>0</v>
      </c>
      <c r="N22" s="125">
        <v>0</v>
      </c>
      <c r="O22" s="125"/>
      <c r="P22" s="124">
        <v>0</v>
      </c>
      <c r="Q22" s="9"/>
      <c r="R22" s="9"/>
      <c r="S22" s="9"/>
      <c r="T22" s="9"/>
      <c r="U22" s="9"/>
      <c r="V22" s="9"/>
      <c r="W22" s="9"/>
      <c r="X22" s="9"/>
      <c r="Y22" s="9"/>
      <c r="Z22" s="40"/>
      <c r="AA22" s="9"/>
      <c r="AB22" s="9"/>
      <c r="AC22" s="9"/>
      <c r="AD22" s="9"/>
      <c r="AE22" s="9"/>
    </row>
    <row r="23" spans="1:31" x14ac:dyDescent="0.25">
      <c r="A23" s="41"/>
      <c r="B23" s="12"/>
      <c r="C23" s="113">
        <f ca="1">SUMIFS(AGENDA!D:D,AGENDA!A:A,TODAY(),AGENDA!C:C,A23)</f>
        <v>0</v>
      </c>
      <c r="D23" s="13"/>
      <c r="E23" s="113">
        <f ca="1">SUMIFS(AGENDA!D:D,AGENDA!A:A,"&gt;="&amp;$AA$16,AGENDA!A:A,"&lt;="&amp;$AB$16,AGENDA!C:C,A23)</f>
        <v>0</v>
      </c>
      <c r="F23" s="11"/>
      <c r="G23" s="113">
        <f>SUMIF(AGENDA!C:C,A:A,AGENDA!D:D)</f>
        <v>0</v>
      </c>
      <c r="H23" s="45"/>
      <c r="I23" s="46"/>
      <c r="J23" s="118">
        <v>0</v>
      </c>
      <c r="K23" s="119">
        <v>0</v>
      </c>
      <c r="L23" s="49"/>
      <c r="M23" s="118">
        <f t="shared" si="0"/>
        <v>0</v>
      </c>
      <c r="N23" s="125">
        <v>0</v>
      </c>
      <c r="O23" s="125"/>
      <c r="P23" s="124">
        <v>0</v>
      </c>
      <c r="Q23" s="9"/>
      <c r="R23" s="50"/>
      <c r="S23" s="9"/>
      <c r="T23" s="9"/>
      <c r="U23" s="9"/>
      <c r="V23" s="9"/>
      <c r="W23" s="9"/>
      <c r="X23" s="9"/>
      <c r="Y23" s="9"/>
      <c r="Z23" s="40"/>
      <c r="AA23" s="9"/>
      <c r="AB23" s="9"/>
      <c r="AC23" s="9"/>
      <c r="AD23" s="9"/>
      <c r="AE23" s="9"/>
    </row>
    <row r="24" spans="1:31" x14ac:dyDescent="0.25">
      <c r="A24" s="41"/>
      <c r="B24" s="12"/>
      <c r="C24" s="113">
        <f ca="1">SUMIFS(AGENDA!D:D,AGENDA!A:A,TODAY(),AGENDA!C:C,A24)</f>
        <v>0</v>
      </c>
      <c r="D24" s="13"/>
      <c r="E24" s="113">
        <f ca="1">SUMIFS(AGENDA!D:D,AGENDA!A:A,"&gt;="&amp;$AA$16,AGENDA!A:A,"&lt;="&amp;$AB$16,AGENDA!C:C,A24)</f>
        <v>0</v>
      </c>
      <c r="F24" s="11"/>
      <c r="G24" s="113">
        <f>SUMIF(AGENDA!C:C,A:A,AGENDA!D:D)</f>
        <v>0</v>
      </c>
      <c r="H24" s="45"/>
      <c r="I24" s="46"/>
      <c r="J24" s="118">
        <v>0</v>
      </c>
      <c r="K24" s="119">
        <v>0</v>
      </c>
      <c r="L24" s="49"/>
      <c r="M24" s="118">
        <f t="shared" si="0"/>
        <v>0</v>
      </c>
      <c r="N24" s="125">
        <v>0</v>
      </c>
      <c r="O24" s="125"/>
      <c r="P24" s="124">
        <v>0</v>
      </c>
      <c r="Q24" s="9"/>
      <c r="R24" s="9"/>
      <c r="S24" s="9"/>
      <c r="T24" s="9"/>
      <c r="U24" s="9"/>
      <c r="V24" s="9"/>
      <c r="W24" s="9"/>
      <c r="X24" s="9"/>
      <c r="Y24" s="9"/>
      <c r="Z24" s="40"/>
      <c r="AA24" s="9"/>
      <c r="AB24" s="9"/>
      <c r="AC24" s="9"/>
      <c r="AD24" s="9"/>
      <c r="AE24" s="9"/>
    </row>
    <row r="25" spans="1:31" x14ac:dyDescent="0.25">
      <c r="A25" s="47"/>
      <c r="B25" s="12"/>
      <c r="C25" s="113">
        <f ca="1">SUMIFS(AGENDA!D:D,AGENDA!A:A,TODAY(),AGENDA!C:C,A25)</f>
        <v>0</v>
      </c>
      <c r="D25" s="13"/>
      <c r="E25" s="113">
        <f ca="1">SUMIFS(AGENDA!D:D,AGENDA!A:A,"&gt;="&amp;$AA$16,AGENDA!A:A,"&lt;="&amp;$AB$16,AGENDA!C:C,A25)</f>
        <v>0</v>
      </c>
      <c r="F25" s="11"/>
      <c r="G25" s="113">
        <f>SUMIF(AGENDA!C:C,A:A,AGENDA!D:D)</f>
        <v>0</v>
      </c>
      <c r="H25" s="45"/>
      <c r="I25" s="46"/>
      <c r="J25" s="118">
        <v>0</v>
      </c>
      <c r="K25" s="119">
        <v>0</v>
      </c>
      <c r="L25" s="49"/>
      <c r="M25" s="118">
        <f t="shared" si="0"/>
        <v>0</v>
      </c>
      <c r="N25" s="125">
        <v>0</v>
      </c>
      <c r="O25" s="125"/>
      <c r="P25" s="124">
        <v>0</v>
      </c>
      <c r="Q25" s="9"/>
      <c r="R25" s="9"/>
      <c r="S25" s="9" t="s">
        <v>187</v>
      </c>
      <c r="T25" s="9"/>
      <c r="U25" s="9"/>
      <c r="V25" s="9"/>
      <c r="W25" s="9"/>
      <c r="X25" s="9"/>
      <c r="Y25" s="9"/>
      <c r="Z25" s="40"/>
      <c r="AA25" s="9"/>
      <c r="AB25" s="9"/>
      <c r="AC25" s="9"/>
      <c r="AD25" s="9"/>
      <c r="AE25" s="9"/>
    </row>
    <row r="26" spans="1:31" x14ac:dyDescent="0.25">
      <c r="A26" s="41"/>
      <c r="B26" s="12"/>
      <c r="C26" s="113">
        <f ca="1">SUMIFS(AGENDA!D:D,AGENDA!A:A,TODAY(),AGENDA!C:C,A26)</f>
        <v>0</v>
      </c>
      <c r="D26" s="13"/>
      <c r="E26" s="113">
        <f ca="1">SUMIFS(AGENDA!D:D,AGENDA!A:A,"&gt;="&amp;$AA$16,AGENDA!A:A,"&lt;="&amp;$AB$16,AGENDA!C:C,A26)</f>
        <v>0</v>
      </c>
      <c r="F26" s="11"/>
      <c r="G26" s="113">
        <f>SUMIF(AGENDA!C:C,A:A,AGENDA!D:D)</f>
        <v>0</v>
      </c>
      <c r="H26" s="45"/>
      <c r="I26" s="46"/>
      <c r="J26" s="118">
        <v>0</v>
      </c>
      <c r="K26" s="119">
        <v>0</v>
      </c>
      <c r="L26" s="49"/>
      <c r="M26" s="118">
        <f t="shared" si="0"/>
        <v>0</v>
      </c>
      <c r="N26" s="125">
        <v>0</v>
      </c>
      <c r="O26" s="125"/>
      <c r="P26" s="124">
        <v>0</v>
      </c>
      <c r="Q26" s="9"/>
      <c r="R26" s="9"/>
      <c r="S26" s="9"/>
      <c r="T26" s="9"/>
      <c r="U26" s="9"/>
      <c r="V26" s="9"/>
      <c r="W26" s="9"/>
      <c r="X26" s="9"/>
      <c r="Y26" s="9"/>
      <c r="Z26" s="40"/>
      <c r="AA26" s="9"/>
      <c r="AB26" s="9"/>
      <c r="AC26" s="9"/>
      <c r="AD26" s="9"/>
      <c r="AE26" s="9"/>
    </row>
    <row r="27" spans="1:31" x14ac:dyDescent="0.25">
      <c r="A27" s="48"/>
      <c r="B27" s="12"/>
      <c r="C27" s="113">
        <f ca="1">SUMIFS(AGENDA!D:D,AGENDA!A:A,TODAY(),AGENDA!C:C,A27)</f>
        <v>0</v>
      </c>
      <c r="D27" s="13"/>
      <c r="E27" s="113">
        <f ca="1">SUMIFS(AGENDA!D:D,AGENDA!A:A,"&gt;="&amp;$AA$16,AGENDA!A:A,"&lt;="&amp;$AB$16,AGENDA!C:C,A27)</f>
        <v>0</v>
      </c>
      <c r="F27" s="11"/>
      <c r="G27" s="113">
        <f>SUMIF(AGENDA!C:C,A:A,AGENDA!D:D)</f>
        <v>0</v>
      </c>
      <c r="H27" s="45"/>
      <c r="I27" s="46"/>
      <c r="J27" s="118">
        <v>0</v>
      </c>
      <c r="K27" s="119">
        <v>0</v>
      </c>
      <c r="L27" s="49"/>
      <c r="M27" s="118">
        <f t="shared" si="0"/>
        <v>0</v>
      </c>
      <c r="N27" s="125">
        <v>0</v>
      </c>
      <c r="O27" s="125"/>
      <c r="P27" s="124">
        <v>0</v>
      </c>
      <c r="Q27" s="9"/>
      <c r="R27" s="9"/>
      <c r="S27" s="9"/>
      <c r="T27" s="9"/>
      <c r="U27" s="9"/>
      <c r="V27" s="9"/>
      <c r="W27" s="9"/>
      <c r="X27" s="9"/>
      <c r="Y27" s="9"/>
      <c r="Z27" s="40"/>
      <c r="AA27" s="9"/>
      <c r="AB27" s="9"/>
      <c r="AC27" s="9"/>
      <c r="AD27" s="9"/>
      <c r="AE27" s="9"/>
    </row>
    <row r="28" spans="1:31" x14ac:dyDescent="0.25">
      <c r="A28" s="48"/>
      <c r="B28" s="12"/>
      <c r="C28" s="113">
        <f ca="1">SUMIFS(AGENDA!D:D,AGENDA!A:A,TODAY(),AGENDA!C:C,A28)</f>
        <v>0</v>
      </c>
      <c r="D28" s="13"/>
      <c r="E28" s="113">
        <f ca="1">SUMIFS(AGENDA!D:D,AGENDA!A:A,"&gt;="&amp;$AA$16,AGENDA!A:A,"&lt;="&amp;$AB$16,AGENDA!C:C,A28)</f>
        <v>0</v>
      </c>
      <c r="F28" s="11"/>
      <c r="G28" s="113">
        <f>SUMIF(AGENDA!C:C,A:A,AGENDA!D:D)</f>
        <v>0</v>
      </c>
      <c r="H28" s="45"/>
      <c r="I28" s="46"/>
      <c r="J28" s="118">
        <v>0</v>
      </c>
      <c r="K28" s="119">
        <v>0</v>
      </c>
      <c r="L28" s="49"/>
      <c r="M28" s="118">
        <f t="shared" si="0"/>
        <v>0</v>
      </c>
      <c r="N28" s="125">
        <v>0</v>
      </c>
      <c r="O28" s="125"/>
      <c r="P28" s="124">
        <v>0</v>
      </c>
      <c r="Q28" s="9"/>
      <c r="R28" s="9"/>
      <c r="S28" s="9"/>
      <c r="T28" s="9"/>
      <c r="U28" s="9"/>
      <c r="V28" s="9"/>
      <c r="W28" s="9"/>
      <c r="X28" s="9"/>
      <c r="Y28" s="9"/>
      <c r="Z28" s="40"/>
      <c r="AA28" s="9"/>
      <c r="AB28" s="9"/>
      <c r="AC28" s="9"/>
      <c r="AD28" s="9"/>
      <c r="AE28" s="9"/>
    </row>
    <row r="29" spans="1:31" x14ac:dyDescent="0.25">
      <c r="A29" s="48"/>
      <c r="B29" s="12"/>
      <c r="C29" s="113">
        <f ca="1">SUMIFS(AGENDA!D:D,AGENDA!A:A,TODAY(),AGENDA!C:C,A29)</f>
        <v>0</v>
      </c>
      <c r="D29" s="13"/>
      <c r="E29" s="113">
        <f ca="1">SUMIFS(AGENDA!D:D,AGENDA!A:A,"&gt;="&amp;$AA$16,AGENDA!A:A,"&lt;="&amp;$AB$16,AGENDA!C:C,A29)</f>
        <v>0</v>
      </c>
      <c r="F29" s="11"/>
      <c r="G29" s="113">
        <f>SUMIF(AGENDA!C:C,A:A,AGENDA!D:D)</f>
        <v>0</v>
      </c>
      <c r="H29" s="45"/>
      <c r="I29" s="46"/>
      <c r="J29" s="118">
        <v>0</v>
      </c>
      <c r="K29" s="119">
        <v>0</v>
      </c>
      <c r="L29" s="49"/>
      <c r="M29" s="118">
        <f t="shared" si="0"/>
        <v>0</v>
      </c>
      <c r="N29" s="125">
        <v>0</v>
      </c>
      <c r="O29" s="125"/>
      <c r="P29" s="124">
        <v>0</v>
      </c>
      <c r="Q29" s="9"/>
      <c r="R29" s="9"/>
      <c r="S29" s="9"/>
      <c r="T29" s="9"/>
      <c r="U29" s="9"/>
      <c r="V29" s="9"/>
      <c r="W29" s="9"/>
      <c r="X29" s="9"/>
      <c r="Y29" s="9"/>
      <c r="Z29" s="40"/>
      <c r="AA29" s="9"/>
      <c r="AB29" s="9"/>
      <c r="AC29" s="9"/>
      <c r="AD29" s="9"/>
      <c r="AE29" s="9"/>
    </row>
    <row r="30" spans="1:31" x14ac:dyDescent="0.25">
      <c r="A30" s="48"/>
      <c r="B30" s="12"/>
      <c r="C30" s="113">
        <f ca="1">SUMIFS(AGENDA!D:D,AGENDA!A:A,TODAY(),AGENDA!C:C,A30)</f>
        <v>0</v>
      </c>
      <c r="D30" s="13"/>
      <c r="E30" s="113">
        <f ca="1">SUMIFS(AGENDA!D:D,AGENDA!A:A,"&gt;="&amp;$AA$16,AGENDA!A:A,"&lt;="&amp;$AB$16,AGENDA!C:C,A30)</f>
        <v>0</v>
      </c>
      <c r="F30" s="11"/>
      <c r="G30" s="113">
        <f>SUMIF(AGENDA!C:C,A:A,AGENDA!D:D)</f>
        <v>0</v>
      </c>
      <c r="H30" s="45"/>
      <c r="I30" s="46"/>
      <c r="J30" s="118">
        <v>0</v>
      </c>
      <c r="K30" s="119">
        <v>0</v>
      </c>
      <c r="L30" s="49"/>
      <c r="M30" s="118">
        <f t="shared" si="0"/>
        <v>0</v>
      </c>
      <c r="N30" s="125">
        <v>0</v>
      </c>
      <c r="O30" s="125"/>
      <c r="P30" s="124">
        <v>0</v>
      </c>
      <c r="Q30" s="9"/>
      <c r="R30" s="9"/>
      <c r="S30" s="9"/>
      <c r="T30" s="9"/>
      <c r="U30" s="9"/>
      <c r="V30" s="9"/>
      <c r="W30" s="9"/>
      <c r="X30" s="9"/>
      <c r="Y30" s="9"/>
      <c r="Z30" s="40"/>
      <c r="AA30" s="9"/>
      <c r="AB30" s="9"/>
      <c r="AC30" s="9"/>
      <c r="AD30" s="9"/>
      <c r="AE30" s="9"/>
    </row>
    <row r="31" spans="1:31" ht="15.75" thickBot="1" x14ac:dyDescent="0.3">
      <c r="A31" s="48"/>
      <c r="B31" s="12"/>
      <c r="C31" s="113">
        <f ca="1">SUMIFS(AGENDA!D:D,AGENDA!A:A,TODAY(),AGENDA!C:C,A31)</f>
        <v>0</v>
      </c>
      <c r="D31" s="13"/>
      <c r="E31" s="113">
        <f ca="1">SUMIFS(AGENDA!D:D,AGENDA!A:A,"&gt;="&amp;$AA$16,AGENDA!A:A,"&lt;="&amp;$AB$16,AGENDA!C:C,A31)</f>
        <v>0</v>
      </c>
      <c r="F31" s="11"/>
      <c r="G31" s="113">
        <f>SUMIF(AGENDA!C:C,A:A,AGENDA!D:D)</f>
        <v>0</v>
      </c>
      <c r="H31" s="45"/>
      <c r="I31" s="46"/>
      <c r="J31" s="118">
        <v>0</v>
      </c>
      <c r="K31" s="119">
        <v>0</v>
      </c>
      <c r="L31" s="49"/>
      <c r="M31" s="118">
        <f t="shared" si="0"/>
        <v>0</v>
      </c>
      <c r="N31" s="125">
        <v>0</v>
      </c>
      <c r="O31" s="125"/>
      <c r="P31" s="124">
        <v>0</v>
      </c>
      <c r="Q31" s="9"/>
      <c r="R31" s="9"/>
      <c r="S31" s="9"/>
      <c r="T31" s="9"/>
      <c r="U31" s="9"/>
      <c r="V31" s="9"/>
      <c r="W31" s="9"/>
      <c r="X31" s="9"/>
      <c r="Y31" s="9"/>
      <c r="Z31" s="40"/>
      <c r="AA31" s="9"/>
      <c r="AB31" s="9"/>
      <c r="AC31" s="9"/>
      <c r="AD31" s="9"/>
      <c r="AE31" s="9"/>
    </row>
    <row r="32" spans="1:31" ht="15.75" thickTop="1" x14ac:dyDescent="0.25">
      <c r="A32" s="51" t="s">
        <v>44</v>
      </c>
      <c r="B32" s="52"/>
      <c r="C32" s="114">
        <f t="shared" ref="C32:G32" ca="1" si="4">SUM(C2:C31)</f>
        <v>0</v>
      </c>
      <c r="D32" s="52"/>
      <c r="E32" s="114">
        <f t="shared" ca="1" si="4"/>
        <v>0</v>
      </c>
      <c r="F32" s="52"/>
      <c r="G32" s="114">
        <f t="shared" si="4"/>
        <v>8.4902777777777754</v>
      </c>
      <c r="H32" s="53">
        <f>SUM(H2:H31)</f>
        <v>120</v>
      </c>
      <c r="I32" s="54"/>
      <c r="J32" s="120">
        <f t="shared" ref="J32:P32" si="5">SUM(J2:J31)</f>
        <v>120</v>
      </c>
      <c r="K32" s="121">
        <f t="shared" si="5"/>
        <v>0.99999999999999989</v>
      </c>
      <c r="L32" s="55">
        <f t="shared" si="5"/>
        <v>0</v>
      </c>
      <c r="M32" s="120">
        <f>SUM(M2:M31)</f>
        <v>120</v>
      </c>
      <c r="N32" s="121">
        <f t="shared" si="5"/>
        <v>0.99999999999999989</v>
      </c>
      <c r="O32" s="126">
        <f t="shared" si="5"/>
        <v>51.800000000000018</v>
      </c>
      <c r="P32" s="127">
        <f t="shared" si="5"/>
        <v>17.500000000000004</v>
      </c>
      <c r="Q32" s="9"/>
      <c r="R32" s="9"/>
      <c r="S32" s="9"/>
      <c r="T32" s="9"/>
      <c r="U32" s="9"/>
      <c r="V32" s="9"/>
      <c r="W32" s="9"/>
      <c r="X32" s="9"/>
      <c r="Y32" s="9"/>
      <c r="Z32" s="40"/>
      <c r="AA32" s="9"/>
      <c r="AB32" s="9"/>
      <c r="AC32" s="9"/>
      <c r="AD32" s="9"/>
      <c r="AE32" s="9"/>
    </row>
    <row r="33" spans="1:31" x14ac:dyDescent="0.25">
      <c r="A33" s="57" t="s">
        <v>45</v>
      </c>
      <c r="B33" s="58"/>
      <c r="C33" s="115">
        <f t="shared" ref="C33:E33" ca="1" si="6">IF(C32&gt;0,AVERAGEIF(C2:C31,"&gt;0",C2:C31),0)</f>
        <v>0</v>
      </c>
      <c r="D33" s="58"/>
      <c r="E33" s="115">
        <f t="shared" ca="1" si="6"/>
        <v>0</v>
      </c>
      <c r="F33" s="58"/>
      <c r="G33" s="115">
        <f>IF(G32&gt;0,AVERAGEIF(G2:G31,"&gt;0",G2:G31),0)</f>
        <v>0.56601851851851837</v>
      </c>
      <c r="H33" s="59"/>
      <c r="I33" s="60"/>
      <c r="J33" s="61"/>
      <c r="K33" s="60"/>
      <c r="L33" s="61">
        <f>IF(L32&gt;0,AVERAGEIF(L2:L31,"&gt;0",L2:L31),0)</f>
        <v>0</v>
      </c>
      <c r="M33" s="9"/>
      <c r="N33" s="128"/>
      <c r="O33" s="128"/>
      <c r="P33" s="129">
        <f>IF(P32&gt;0,AVERAGEIF(P2:P31,"&gt;0",P2:P31),0)</f>
        <v>1.166666666666667</v>
      </c>
      <c r="Q33" s="9"/>
      <c r="R33" s="9"/>
      <c r="S33" s="9"/>
      <c r="T33" s="9"/>
      <c r="U33" s="9"/>
      <c r="V33" s="9"/>
      <c r="W33" s="9"/>
      <c r="X33" s="9"/>
      <c r="Y33" s="9"/>
      <c r="Z33" s="40"/>
      <c r="AA33" s="9"/>
      <c r="AB33" s="9"/>
      <c r="AC33" s="9"/>
      <c r="AD33" s="9"/>
      <c r="AE33" s="9"/>
    </row>
    <row r="34" spans="1:31" ht="15.75" thickBot="1" x14ac:dyDescent="0.3">
      <c r="A34" s="9"/>
      <c r="B34" s="9"/>
      <c r="C34" s="9"/>
      <c r="D34" s="9"/>
      <c r="E34" s="9"/>
      <c r="F34" s="9"/>
      <c r="G34" s="9"/>
      <c r="H34" s="62"/>
      <c r="I34" s="9"/>
      <c r="J34" s="9"/>
      <c r="K34" s="9"/>
      <c r="L34" s="9"/>
      <c r="M34" s="9"/>
      <c r="N34" s="9"/>
      <c r="O34" s="9" t="s">
        <v>46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40"/>
      <c r="AA34" s="9"/>
      <c r="AB34" s="9"/>
      <c r="AC34" s="9"/>
      <c r="AD34" s="9"/>
      <c r="AE34" s="9"/>
    </row>
    <row r="35" spans="1:31" ht="15.75" thickTop="1" x14ac:dyDescent="0.25">
      <c r="A35" s="9"/>
      <c r="B35" s="9"/>
      <c r="C35" s="9"/>
      <c r="D35" s="9"/>
      <c r="E35" s="9"/>
      <c r="F35" s="9"/>
      <c r="G35" s="9"/>
      <c r="H35" s="62"/>
      <c r="I35" s="9"/>
      <c r="J35" s="9"/>
      <c r="K35" s="9"/>
      <c r="L35" s="9"/>
      <c r="M35" s="9"/>
      <c r="N35" s="9"/>
      <c r="O35" s="9"/>
      <c r="P35" s="56">
        <f ca="1">(DATEDIF(TODAY(),"04/03/2018","D")) * (Q3/R3)</f>
        <v>1.4583333333333335</v>
      </c>
      <c r="Q35" s="9"/>
      <c r="R35" s="9"/>
      <c r="S35" s="9"/>
      <c r="T35" s="9"/>
      <c r="U35" s="9"/>
      <c r="V35" s="9"/>
      <c r="W35" s="9"/>
      <c r="X35" s="9"/>
      <c r="Y35" s="9"/>
      <c r="Z35" s="40"/>
      <c r="AA35" s="9"/>
      <c r="AB35" s="9"/>
      <c r="AC35" s="9"/>
      <c r="AD35" s="9"/>
      <c r="AE35" s="9"/>
    </row>
    <row r="36" spans="1:31" x14ac:dyDescent="0.25">
      <c r="A36" s="9"/>
      <c r="B36" s="9"/>
      <c r="C36" s="9"/>
      <c r="D36" s="9"/>
      <c r="E36" s="9"/>
      <c r="F36" s="9"/>
      <c r="G36" s="9"/>
      <c r="H36" s="62"/>
      <c r="I36" s="9"/>
      <c r="J36" s="9"/>
      <c r="K36" s="9"/>
      <c r="L36" s="9"/>
      <c r="M36" s="9"/>
      <c r="N36" s="9"/>
      <c r="O36" s="9"/>
      <c r="P36" s="9">
        <v>3</v>
      </c>
      <c r="Q36" s="9"/>
      <c r="R36" s="9"/>
      <c r="S36" s="9"/>
      <c r="T36" s="9"/>
      <c r="U36" s="9"/>
      <c r="V36" s="9"/>
      <c r="W36" s="9"/>
      <c r="X36" s="9"/>
      <c r="Y36" s="9"/>
      <c r="Z36" s="40"/>
      <c r="AA36" s="9"/>
      <c r="AB36" s="9"/>
      <c r="AC36" s="9"/>
      <c r="AD36" s="9"/>
      <c r="AE36" s="9"/>
    </row>
    <row r="37" spans="1:31" x14ac:dyDescent="0.25">
      <c r="A37" s="9"/>
      <c r="B37" s="9"/>
      <c r="C37" s="9"/>
      <c r="D37" s="9"/>
      <c r="E37" s="9"/>
      <c r="F37" s="9"/>
      <c r="G37" s="9"/>
      <c r="H37" s="62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40"/>
      <c r="AA37" s="9"/>
      <c r="AB37" s="9"/>
      <c r="AC37" s="9"/>
      <c r="AD37" s="9"/>
      <c r="AE37" s="9"/>
    </row>
    <row r="38" spans="1:31" x14ac:dyDescent="0.25">
      <c r="A38" s="9"/>
      <c r="B38" s="9"/>
      <c r="C38" s="9"/>
      <c r="D38" s="9"/>
      <c r="E38" s="9"/>
      <c r="F38" s="9"/>
      <c r="G38" s="9"/>
      <c r="H38" s="62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40"/>
      <c r="AA38" s="9"/>
      <c r="AB38" s="9"/>
      <c r="AC38" s="9"/>
      <c r="AD38" s="9"/>
      <c r="AE38" s="9"/>
    </row>
    <row r="39" spans="1:31" x14ac:dyDescent="0.25">
      <c r="A39" s="9"/>
      <c r="B39" s="9"/>
      <c r="C39" s="9"/>
      <c r="D39" s="9"/>
      <c r="E39" s="9"/>
      <c r="F39" s="9"/>
      <c r="G39" s="9"/>
      <c r="H39" s="62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40"/>
      <c r="AA39" s="9"/>
      <c r="AB39" s="9"/>
      <c r="AC39" s="9"/>
      <c r="AD39" s="9"/>
      <c r="AE39" s="9"/>
    </row>
    <row r="40" spans="1:31" x14ac:dyDescent="0.25">
      <c r="A40" s="9"/>
      <c r="B40" s="9"/>
      <c r="C40" s="9"/>
      <c r="D40" s="9"/>
      <c r="E40" s="9"/>
      <c r="F40" s="9"/>
      <c r="G40" s="9"/>
      <c r="H40" s="62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40"/>
      <c r="AA40" s="9"/>
      <c r="AB40" s="9"/>
      <c r="AC40" s="9"/>
      <c r="AD40" s="9"/>
      <c r="AE40" s="9"/>
    </row>
    <row r="41" spans="1:31" x14ac:dyDescent="0.25">
      <c r="A41" s="9"/>
      <c r="B41" s="9"/>
      <c r="C41" s="9"/>
      <c r="D41" s="9"/>
      <c r="E41" s="9"/>
      <c r="F41" s="9"/>
      <c r="G41" s="9"/>
      <c r="H41" s="62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40"/>
      <c r="AA41" s="9"/>
      <c r="AB41" s="9"/>
      <c r="AC41" s="9"/>
      <c r="AD41" s="9"/>
      <c r="AE41" s="9"/>
    </row>
    <row r="42" spans="1:31" x14ac:dyDescent="0.25">
      <c r="A42" s="9"/>
      <c r="B42" s="9"/>
      <c r="C42" s="9"/>
      <c r="D42" s="9"/>
      <c r="E42" s="9"/>
      <c r="F42" s="9"/>
      <c r="G42" s="9"/>
      <c r="H42" s="62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40"/>
      <c r="AA42" s="9"/>
      <c r="AB42" s="9"/>
      <c r="AC42" s="9"/>
      <c r="AD42" s="9"/>
      <c r="AE42" s="9"/>
    </row>
    <row r="43" spans="1:31" x14ac:dyDescent="0.25">
      <c r="A43" s="9"/>
      <c r="B43" s="9"/>
      <c r="C43" s="9"/>
      <c r="D43" s="9"/>
      <c r="E43" s="9"/>
      <c r="F43" s="9"/>
      <c r="G43" s="9"/>
      <c r="H43" s="62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40"/>
      <c r="AA43" s="9"/>
      <c r="AB43" s="9"/>
      <c r="AC43" s="9"/>
      <c r="AD43" s="9"/>
      <c r="AE43" s="9"/>
    </row>
    <row r="44" spans="1:31" x14ac:dyDescent="0.25">
      <c r="A44" s="9"/>
      <c r="B44" s="9"/>
      <c r="C44" s="9"/>
      <c r="D44" s="9"/>
      <c r="E44" s="9"/>
      <c r="F44" s="9"/>
      <c r="G44" s="9"/>
      <c r="H44" s="62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40"/>
      <c r="AA44" s="9"/>
      <c r="AB44" s="9"/>
      <c r="AC44" s="9"/>
      <c r="AD44" s="9"/>
      <c r="AE44" s="9"/>
    </row>
    <row r="45" spans="1:31" x14ac:dyDescent="0.25">
      <c r="A45" s="9"/>
      <c r="B45" s="9"/>
      <c r="C45" s="9"/>
      <c r="D45" s="9"/>
      <c r="E45" s="9"/>
      <c r="F45" s="9"/>
      <c r="G45" s="9"/>
      <c r="H45" s="62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40"/>
      <c r="AA45" s="9"/>
      <c r="AB45" s="9"/>
      <c r="AC45" s="9"/>
      <c r="AD45" s="9"/>
      <c r="AE45" s="9"/>
    </row>
    <row r="46" spans="1:31" x14ac:dyDescent="0.25">
      <c r="A46" s="9"/>
      <c r="B46" s="9"/>
      <c r="C46" s="9"/>
      <c r="D46" s="9"/>
      <c r="E46" s="9"/>
      <c r="F46" s="9"/>
      <c r="G46" s="9"/>
      <c r="H46" s="62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40"/>
      <c r="AA46" s="9"/>
      <c r="AB46" s="9"/>
      <c r="AC46" s="9"/>
      <c r="AD46" s="9"/>
      <c r="AE46" s="9"/>
    </row>
    <row r="47" spans="1:31" x14ac:dyDescent="0.25">
      <c r="A47" s="9"/>
      <c r="B47" s="9"/>
      <c r="C47" s="9"/>
      <c r="D47" s="9"/>
      <c r="E47" s="9"/>
      <c r="F47" s="9"/>
      <c r="G47" s="9"/>
      <c r="H47" s="62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40"/>
      <c r="AA47" s="9"/>
      <c r="AB47" s="9"/>
      <c r="AC47" s="9"/>
      <c r="AD47" s="9"/>
      <c r="AE47" s="9"/>
    </row>
    <row r="48" spans="1:31" x14ac:dyDescent="0.25">
      <c r="A48" s="9"/>
      <c r="B48" s="9"/>
      <c r="C48" s="9"/>
      <c r="D48" s="9"/>
      <c r="E48" s="9"/>
      <c r="F48" s="9"/>
      <c r="G48" s="9"/>
      <c r="H48" s="62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40"/>
      <c r="AA48" s="9"/>
      <c r="AB48" s="9"/>
      <c r="AC48" s="9"/>
      <c r="AD48" s="9"/>
      <c r="AE48" s="9"/>
    </row>
    <row r="49" spans="1:31" x14ac:dyDescent="0.25">
      <c r="A49" s="9"/>
      <c r="B49" s="9"/>
      <c r="C49" s="9"/>
      <c r="D49" s="9"/>
      <c r="E49" s="9"/>
      <c r="F49" s="9"/>
      <c r="G49" s="9"/>
      <c r="H49" s="62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40"/>
      <c r="AA49" s="9"/>
      <c r="AB49" s="9"/>
      <c r="AC49" s="9"/>
      <c r="AD49" s="9"/>
      <c r="AE49" s="9"/>
    </row>
    <row r="50" spans="1:31" x14ac:dyDescent="0.25">
      <c r="A50" s="9"/>
      <c r="B50" s="9"/>
      <c r="C50" s="9"/>
      <c r="D50" s="9"/>
      <c r="E50" s="9"/>
      <c r="F50" s="9"/>
      <c r="G50" s="9"/>
      <c r="H50" s="62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40"/>
      <c r="AA50" s="9"/>
      <c r="AB50" s="9"/>
      <c r="AC50" s="9"/>
      <c r="AD50" s="9"/>
      <c r="AE50" s="9"/>
    </row>
    <row r="51" spans="1:31" x14ac:dyDescent="0.25">
      <c r="A51" s="9"/>
      <c r="B51" s="9"/>
      <c r="C51" s="9"/>
      <c r="D51" s="9"/>
      <c r="E51" s="9"/>
      <c r="F51" s="9"/>
      <c r="G51" s="9"/>
      <c r="H51" s="62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40"/>
      <c r="AA51" s="9"/>
      <c r="AB51" s="9"/>
      <c r="AC51" s="9"/>
      <c r="AD51" s="9"/>
      <c r="AE51" s="9"/>
    </row>
    <row r="52" spans="1:31" x14ac:dyDescent="0.25">
      <c r="A52" s="9"/>
      <c r="B52" s="9"/>
      <c r="C52" s="9"/>
      <c r="D52" s="9"/>
      <c r="E52" s="9"/>
      <c r="F52" s="9"/>
      <c r="G52" s="9"/>
      <c r="H52" s="62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40"/>
      <c r="AA52" s="9"/>
      <c r="AB52" s="9"/>
      <c r="AC52" s="9"/>
      <c r="AD52" s="9"/>
      <c r="AE52" s="9"/>
    </row>
    <row r="53" spans="1:31" x14ac:dyDescent="0.25">
      <c r="A53" s="9"/>
      <c r="B53" s="9"/>
      <c r="C53" s="9"/>
      <c r="D53" s="9"/>
      <c r="E53" s="9"/>
      <c r="F53" s="9"/>
      <c r="G53" s="9"/>
      <c r="H53" s="62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40"/>
      <c r="AA53" s="9"/>
      <c r="AB53" s="9"/>
      <c r="AC53" s="9"/>
      <c r="AD53" s="9"/>
      <c r="AE53" s="9"/>
    </row>
    <row r="54" spans="1:31" x14ac:dyDescent="0.25">
      <c r="A54" s="9"/>
      <c r="B54" s="9"/>
      <c r="C54" s="9"/>
      <c r="D54" s="9"/>
      <c r="E54" s="9"/>
      <c r="F54" s="9"/>
      <c r="G54" s="9"/>
      <c r="H54" s="62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40"/>
      <c r="AA54" s="9"/>
      <c r="AB54" s="9"/>
      <c r="AC54" s="9"/>
      <c r="AD54" s="9"/>
      <c r="AE54" s="9"/>
    </row>
    <row r="55" spans="1:31" x14ac:dyDescent="0.25">
      <c r="A55" s="9"/>
      <c r="B55" s="9"/>
      <c r="C55" s="9"/>
      <c r="D55" s="9"/>
      <c r="E55" s="9"/>
      <c r="F55" s="9"/>
      <c r="G55" s="9"/>
      <c r="H55" s="62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40"/>
      <c r="AA55" s="9"/>
      <c r="AB55" s="9"/>
      <c r="AC55" s="9"/>
      <c r="AD55" s="9"/>
      <c r="AE55" s="9"/>
    </row>
    <row r="56" spans="1:31" x14ac:dyDescent="0.25">
      <c r="A56" s="9"/>
      <c r="B56" s="9"/>
      <c r="C56" s="9"/>
      <c r="D56" s="9"/>
      <c r="E56" s="9"/>
      <c r="F56" s="9"/>
      <c r="G56" s="9"/>
      <c r="H56" s="62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40"/>
      <c r="AA56" s="9"/>
      <c r="AB56" s="9"/>
      <c r="AC56" s="9"/>
      <c r="AD56" s="9"/>
      <c r="AE56" s="9"/>
    </row>
    <row r="57" spans="1:31" x14ac:dyDescent="0.25">
      <c r="A57" s="9"/>
      <c r="B57" s="9"/>
      <c r="C57" s="9"/>
      <c r="D57" s="9"/>
      <c r="E57" s="9"/>
      <c r="F57" s="9"/>
      <c r="G57" s="9"/>
      <c r="H57" s="62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40"/>
      <c r="AA57" s="9"/>
      <c r="AB57" s="9"/>
      <c r="AC57" s="9"/>
      <c r="AD57" s="9"/>
      <c r="AE57" s="9"/>
    </row>
    <row r="58" spans="1:31" x14ac:dyDescent="0.25">
      <c r="A58" s="9"/>
      <c r="B58" s="9"/>
      <c r="C58" s="9"/>
      <c r="D58" s="9"/>
      <c r="E58" s="9"/>
      <c r="F58" s="9"/>
      <c r="G58" s="9"/>
      <c r="H58" s="62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40"/>
      <c r="AA58" s="9"/>
      <c r="AB58" s="9"/>
      <c r="AC58" s="9"/>
      <c r="AD58" s="9"/>
      <c r="AE58" s="9"/>
    </row>
    <row r="59" spans="1:31" x14ac:dyDescent="0.25">
      <c r="A59" s="9"/>
      <c r="B59" s="9"/>
      <c r="C59" s="9"/>
      <c r="D59" s="9"/>
      <c r="E59" s="9"/>
      <c r="F59" s="9"/>
      <c r="G59" s="9"/>
      <c r="H59" s="62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40"/>
      <c r="AA59" s="9"/>
      <c r="AB59" s="9"/>
      <c r="AC59" s="9"/>
      <c r="AD59" s="9"/>
      <c r="AE59" s="9"/>
    </row>
    <row r="60" spans="1:31" x14ac:dyDescent="0.25">
      <c r="A60" s="9"/>
      <c r="B60" s="9"/>
      <c r="C60" s="9"/>
      <c r="D60" s="9"/>
      <c r="E60" s="9"/>
      <c r="F60" s="9"/>
      <c r="G60" s="9"/>
      <c r="H60" s="62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40"/>
      <c r="AA60" s="9"/>
      <c r="AB60" s="9"/>
      <c r="AC60" s="9"/>
      <c r="AD60" s="9"/>
      <c r="AE60" s="9"/>
    </row>
    <row r="61" spans="1:31" x14ac:dyDescent="0.25">
      <c r="A61" s="9"/>
      <c r="B61" s="9"/>
      <c r="C61" s="9"/>
      <c r="D61" s="9"/>
      <c r="E61" s="9"/>
      <c r="F61" s="9"/>
      <c r="G61" s="9"/>
      <c r="H61" s="62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40"/>
      <c r="AA61" s="9"/>
      <c r="AB61" s="9"/>
      <c r="AC61" s="9"/>
      <c r="AD61" s="9"/>
      <c r="AE61" s="9"/>
    </row>
    <row r="62" spans="1:31" x14ac:dyDescent="0.25">
      <c r="A62" s="9"/>
      <c r="B62" s="9"/>
      <c r="C62" s="9"/>
      <c r="D62" s="9"/>
      <c r="E62" s="9"/>
      <c r="F62" s="9"/>
      <c r="G62" s="9"/>
      <c r="H62" s="62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40"/>
      <c r="AA62" s="9"/>
      <c r="AB62" s="9"/>
      <c r="AC62" s="9"/>
      <c r="AD62" s="9"/>
      <c r="AE62" s="9"/>
    </row>
    <row r="63" spans="1:31" x14ac:dyDescent="0.25">
      <c r="A63" s="9"/>
      <c r="B63" s="9"/>
      <c r="C63" s="9"/>
      <c r="D63" s="9"/>
      <c r="E63" s="9"/>
      <c r="F63" s="9"/>
      <c r="G63" s="9"/>
      <c r="H63" s="62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40"/>
      <c r="AA63" s="9"/>
      <c r="AB63" s="9"/>
      <c r="AC63" s="9"/>
      <c r="AD63" s="9"/>
      <c r="AE63" s="9"/>
    </row>
    <row r="64" spans="1:31" x14ac:dyDescent="0.25">
      <c r="A64" s="9"/>
      <c r="B64" s="9"/>
      <c r="C64" s="9"/>
      <c r="D64" s="9"/>
      <c r="E64" s="9"/>
      <c r="F64" s="9"/>
      <c r="G64" s="9"/>
      <c r="H64" s="62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40"/>
      <c r="AA64" s="9"/>
      <c r="AB64" s="9"/>
      <c r="AC64" s="9"/>
      <c r="AD64" s="9"/>
      <c r="AE64" s="9"/>
    </row>
    <row r="65" spans="1:31" x14ac:dyDescent="0.25">
      <c r="A65" s="9"/>
      <c r="B65" s="9"/>
      <c r="C65" s="9"/>
      <c r="D65" s="9"/>
      <c r="E65" s="9"/>
      <c r="F65" s="9"/>
      <c r="G65" s="9"/>
      <c r="H65" s="62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40"/>
      <c r="AA65" s="9"/>
      <c r="AB65" s="9"/>
      <c r="AC65" s="9"/>
      <c r="AD65" s="9"/>
      <c r="AE65" s="9"/>
    </row>
    <row r="66" spans="1:31" x14ac:dyDescent="0.25">
      <c r="A66" s="9"/>
      <c r="B66" s="9"/>
      <c r="C66" s="9"/>
      <c r="D66" s="9"/>
      <c r="E66" s="9"/>
      <c r="F66" s="9"/>
      <c r="G66" s="9"/>
      <c r="H66" s="62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40"/>
      <c r="AA66" s="9"/>
      <c r="AB66" s="9"/>
      <c r="AC66" s="9"/>
      <c r="AD66" s="9"/>
      <c r="AE66" s="9"/>
    </row>
    <row r="67" spans="1:31" x14ac:dyDescent="0.25">
      <c r="A67" s="9"/>
      <c r="B67" s="9"/>
      <c r="C67" s="9"/>
      <c r="D67" s="9"/>
      <c r="E67" s="9"/>
      <c r="F67" s="9"/>
      <c r="G67" s="9"/>
      <c r="H67" s="62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40"/>
      <c r="AA67" s="9"/>
      <c r="AB67" s="9"/>
      <c r="AC67" s="9"/>
      <c r="AD67" s="9"/>
      <c r="AE67" s="9"/>
    </row>
    <row r="68" spans="1:31" x14ac:dyDescent="0.25">
      <c r="A68" s="9"/>
      <c r="B68" s="9"/>
      <c r="C68" s="9"/>
      <c r="D68" s="9"/>
      <c r="E68" s="9"/>
      <c r="F68" s="9"/>
      <c r="G68" s="9"/>
      <c r="H68" s="62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40"/>
      <c r="AA68" s="9"/>
      <c r="AB68" s="9"/>
      <c r="AC68" s="9"/>
      <c r="AD68" s="9"/>
      <c r="AE68" s="9"/>
    </row>
    <row r="69" spans="1:31" x14ac:dyDescent="0.25">
      <c r="A69" s="9"/>
      <c r="B69" s="9"/>
      <c r="C69" s="9"/>
      <c r="D69" s="9"/>
      <c r="E69" s="9"/>
      <c r="F69" s="9"/>
      <c r="G69" s="9"/>
      <c r="H69" s="62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40"/>
      <c r="AA69" s="9"/>
      <c r="AB69" s="9"/>
      <c r="AC69" s="9"/>
      <c r="AD69" s="9"/>
      <c r="AE69" s="9"/>
    </row>
    <row r="70" spans="1:31" x14ac:dyDescent="0.25">
      <c r="A70" s="9"/>
      <c r="B70" s="9"/>
      <c r="C70" s="9"/>
      <c r="D70" s="9"/>
      <c r="E70" s="9"/>
      <c r="F70" s="9"/>
      <c r="G70" s="9"/>
      <c r="H70" s="62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40"/>
      <c r="AA70" s="9"/>
      <c r="AB70" s="9"/>
      <c r="AC70" s="9"/>
      <c r="AD70" s="9"/>
      <c r="AE70" s="9"/>
    </row>
    <row r="71" spans="1:31" x14ac:dyDescent="0.25">
      <c r="A71" s="9"/>
      <c r="B71" s="9"/>
      <c r="C71" s="9"/>
      <c r="D71" s="9"/>
      <c r="E71" s="9"/>
      <c r="F71" s="9"/>
      <c r="G71" s="9"/>
      <c r="H71" s="62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40"/>
      <c r="AA71" s="9"/>
      <c r="AB71" s="9"/>
      <c r="AC71" s="9"/>
      <c r="AD71" s="9"/>
      <c r="AE71" s="9"/>
    </row>
    <row r="72" spans="1:31" x14ac:dyDescent="0.25">
      <c r="A72" s="9"/>
      <c r="B72" s="9"/>
      <c r="C72" s="9"/>
      <c r="D72" s="9"/>
      <c r="E72" s="9"/>
      <c r="F72" s="9"/>
      <c r="G72" s="9"/>
      <c r="H72" s="62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40"/>
      <c r="AA72" s="9"/>
      <c r="AB72" s="9"/>
      <c r="AC72" s="9"/>
      <c r="AD72" s="9"/>
      <c r="AE72" s="9"/>
    </row>
    <row r="73" spans="1:31" x14ac:dyDescent="0.25">
      <c r="A73" s="9"/>
      <c r="B73" s="9"/>
      <c r="C73" s="9"/>
      <c r="D73" s="9"/>
      <c r="E73" s="9"/>
      <c r="F73" s="9"/>
      <c r="G73" s="9"/>
      <c r="H73" s="62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40"/>
      <c r="AA73" s="9"/>
      <c r="AB73" s="9"/>
      <c r="AC73" s="9"/>
      <c r="AD73" s="9"/>
      <c r="AE73" s="9"/>
    </row>
    <row r="74" spans="1:31" x14ac:dyDescent="0.25">
      <c r="A74" s="9"/>
      <c r="B74" s="9"/>
      <c r="C74" s="9"/>
      <c r="D74" s="9"/>
      <c r="E74" s="9"/>
      <c r="F74" s="9"/>
      <c r="G74" s="9"/>
      <c r="H74" s="62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40"/>
      <c r="AA74" s="9"/>
      <c r="AB74" s="9"/>
      <c r="AC74" s="9"/>
      <c r="AD74" s="9"/>
      <c r="AE74" s="9"/>
    </row>
    <row r="75" spans="1:31" x14ac:dyDescent="0.25">
      <c r="A75" s="9"/>
      <c r="B75" s="9"/>
      <c r="C75" s="9"/>
      <c r="D75" s="9"/>
      <c r="E75" s="9"/>
      <c r="F75" s="9"/>
      <c r="G75" s="9"/>
      <c r="H75" s="62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40"/>
      <c r="AA75" s="9"/>
      <c r="AB75" s="9"/>
      <c r="AC75" s="9"/>
      <c r="AD75" s="9"/>
      <c r="AE75" s="9"/>
    </row>
    <row r="76" spans="1:31" x14ac:dyDescent="0.25">
      <c r="A76" s="9"/>
      <c r="B76" s="9"/>
      <c r="C76" s="9"/>
      <c r="D76" s="9"/>
      <c r="E76" s="9"/>
      <c r="F76" s="9"/>
      <c r="G76" s="9"/>
      <c r="H76" s="62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40"/>
      <c r="AA76" s="9"/>
      <c r="AB76" s="9"/>
      <c r="AC76" s="9"/>
      <c r="AD76" s="9"/>
      <c r="AE76" s="9"/>
    </row>
    <row r="77" spans="1:31" x14ac:dyDescent="0.25">
      <c r="A77" s="9"/>
      <c r="B77" s="9"/>
      <c r="C77" s="9"/>
      <c r="D77" s="9"/>
      <c r="E77" s="9"/>
      <c r="F77" s="9"/>
      <c r="G77" s="9"/>
      <c r="H77" s="62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40"/>
      <c r="AA77" s="9"/>
      <c r="AB77" s="9"/>
      <c r="AC77" s="9"/>
      <c r="AD77" s="9"/>
      <c r="AE77" s="9"/>
    </row>
    <row r="78" spans="1:31" x14ac:dyDescent="0.25">
      <c r="A78" s="9"/>
      <c r="B78" s="9"/>
      <c r="C78" s="9"/>
      <c r="D78" s="9"/>
      <c r="E78" s="9"/>
      <c r="F78" s="9"/>
      <c r="G78" s="9"/>
      <c r="H78" s="62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40"/>
      <c r="AA78" s="9"/>
      <c r="AB78" s="9"/>
      <c r="AC78" s="9"/>
      <c r="AD78" s="9"/>
      <c r="AE78" s="9"/>
    </row>
    <row r="79" spans="1:31" x14ac:dyDescent="0.25">
      <c r="A79" s="9"/>
      <c r="B79" s="9"/>
      <c r="C79" s="9"/>
      <c r="D79" s="9"/>
      <c r="E79" s="9"/>
      <c r="F79" s="9"/>
      <c r="G79" s="9"/>
      <c r="H79" s="62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40"/>
      <c r="AA79" s="9"/>
      <c r="AB79" s="9"/>
      <c r="AC79" s="9"/>
      <c r="AD79" s="9"/>
      <c r="AE79" s="9"/>
    </row>
    <row r="80" spans="1:31" x14ac:dyDescent="0.25">
      <c r="A80" s="9"/>
      <c r="B80" s="9"/>
      <c r="C80" s="9"/>
      <c r="D80" s="9"/>
      <c r="E80" s="9"/>
      <c r="F80" s="9"/>
      <c r="G80" s="9"/>
      <c r="H80" s="62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40"/>
      <c r="AA80" s="9"/>
      <c r="AB80" s="9"/>
      <c r="AC80" s="9"/>
      <c r="AD80" s="9"/>
      <c r="AE80" s="9"/>
    </row>
    <row r="81" spans="1:31" x14ac:dyDescent="0.25">
      <c r="A81" s="9"/>
      <c r="B81" s="9"/>
      <c r="C81" s="9"/>
      <c r="D81" s="9"/>
      <c r="E81" s="9"/>
      <c r="F81" s="9"/>
      <c r="G81" s="9"/>
      <c r="H81" s="62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40"/>
      <c r="AA81" s="9"/>
      <c r="AB81" s="9"/>
      <c r="AC81" s="9"/>
      <c r="AD81" s="9"/>
      <c r="AE81" s="9"/>
    </row>
    <row r="82" spans="1:31" x14ac:dyDescent="0.25">
      <c r="A82" s="9"/>
      <c r="B82" s="9"/>
      <c r="C82" s="9"/>
      <c r="D82" s="9"/>
      <c r="E82" s="9"/>
      <c r="F82" s="9"/>
      <c r="G82" s="9"/>
      <c r="H82" s="62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40"/>
      <c r="AA82" s="9"/>
      <c r="AB82" s="9"/>
      <c r="AC82" s="9"/>
      <c r="AD82" s="9"/>
      <c r="AE82" s="9"/>
    </row>
    <row r="83" spans="1:31" x14ac:dyDescent="0.25">
      <c r="A83" s="9"/>
      <c r="B83" s="9"/>
      <c r="C83" s="9"/>
      <c r="D83" s="9"/>
      <c r="E83" s="9"/>
      <c r="F83" s="9"/>
      <c r="G83" s="9"/>
      <c r="H83" s="62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40"/>
      <c r="AA83" s="9"/>
      <c r="AB83" s="9"/>
      <c r="AC83" s="9"/>
      <c r="AD83" s="9"/>
      <c r="AE83" s="9"/>
    </row>
    <row r="84" spans="1:31" x14ac:dyDescent="0.25">
      <c r="A84" s="9"/>
      <c r="B84" s="9"/>
      <c r="C84" s="9"/>
      <c r="D84" s="9"/>
      <c r="E84" s="9"/>
      <c r="F84" s="9"/>
      <c r="G84" s="9"/>
      <c r="H84" s="62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40"/>
      <c r="AA84" s="9"/>
      <c r="AB84" s="9"/>
      <c r="AC84" s="9"/>
      <c r="AD84" s="9"/>
      <c r="AE84" s="9"/>
    </row>
  </sheetData>
  <sheetProtection algorithmName="SHA-512" hashValue="QqfpM6gLAGxP5XPiKzxZxZEbnhEBFFE/lyU7g3EITxvBvwjb+r2XlPUozf1qSciH3Hgd6AmPqDMdEf1Duk/0jQ==" saltValue="d4T27R2WcMBRYbOfANiIAA==" spinCount="100000" sheet="1" objects="1" scenarios="1"/>
  <mergeCells count="14">
    <mergeCell ref="S10:U10"/>
    <mergeCell ref="V10:Y10"/>
    <mergeCell ref="Q11:R21"/>
    <mergeCell ref="S11:Y11"/>
    <mergeCell ref="S12:U12"/>
    <mergeCell ref="V12:Y12"/>
    <mergeCell ref="S13:U13"/>
    <mergeCell ref="V13:Y13"/>
    <mergeCell ref="Q1:R1"/>
    <mergeCell ref="S1:Y1"/>
    <mergeCell ref="Z1:AA1"/>
    <mergeCell ref="Q4:R4"/>
    <mergeCell ref="S9:U9"/>
    <mergeCell ref="V9:Y9"/>
  </mergeCells>
  <conditionalFormatting sqref="S3:Y3">
    <cfRule type="cellIs" dxfId="6" priority="31" stopIfTrue="1" operator="greaterThan">
      <formula>7</formula>
    </cfRule>
    <cfRule type="cellIs" dxfId="5" priority="32" stopIfTrue="1" operator="equal">
      <formula>DAY(TODAY())</formula>
    </cfRule>
  </conditionalFormatting>
  <conditionalFormatting sqref="S4:Y6">
    <cfRule type="cellIs" dxfId="4" priority="35" stopIfTrue="1" operator="equal">
      <formula>DAY(TODAY())</formula>
    </cfRule>
  </conditionalFormatting>
  <conditionalFormatting sqref="S7:Y8">
    <cfRule type="cellIs" dxfId="3" priority="33" stopIfTrue="1" operator="lessThanOrEqual">
      <formula>14</formula>
    </cfRule>
    <cfRule type="cellIs" dxfId="2" priority="34" stopIfTrue="1" operator="equal">
      <formula>DAY(TODAY())</formula>
    </cfRule>
  </conditionalFormatting>
  <conditionalFormatting sqref="E2:E31">
    <cfRule type="iconSet" priority="30">
      <iconSet iconSet="3Symbols2">
        <cfvo type="percent" val="0"/>
        <cfvo type="formula" val="$D$2/2"/>
        <cfvo type="formula" val="IF($D$2&gt;0,$D$2,&quot;&quot;)"/>
      </iconSet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AJ1129"/>
  <sheetViews>
    <sheetView topLeftCell="A199" workbookViewId="0">
      <selection activeCell="H204" sqref="H204"/>
    </sheetView>
  </sheetViews>
  <sheetFormatPr defaultRowHeight="15" x14ac:dyDescent="0.25"/>
  <cols>
    <col min="1" max="1" width="9.85546875" bestFit="1" customWidth="1"/>
    <col min="3" max="3" width="12.85546875" customWidth="1"/>
  </cols>
  <sheetData>
    <row r="1" spans="1:36" x14ac:dyDescent="0.25">
      <c r="A1" s="159" t="s">
        <v>47</v>
      </c>
      <c r="B1" s="160"/>
      <c r="C1" s="63" t="s">
        <v>0</v>
      </c>
      <c r="D1" s="64" t="s">
        <v>48</v>
      </c>
      <c r="E1" s="65" t="s">
        <v>49</v>
      </c>
      <c r="F1" s="66">
        <v>1</v>
      </c>
      <c r="G1" s="66">
        <v>7</v>
      </c>
      <c r="H1" s="66">
        <v>15</v>
      </c>
      <c r="I1" s="66">
        <v>30</v>
      </c>
      <c r="J1" s="66">
        <v>60</v>
      </c>
      <c r="K1" s="66">
        <v>90</v>
      </c>
      <c r="L1" s="66">
        <v>120</v>
      </c>
      <c r="M1" s="66">
        <v>150</v>
      </c>
      <c r="N1" s="66">
        <v>180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ht="30" x14ac:dyDescent="0.25">
      <c r="A2" s="109">
        <v>43088</v>
      </c>
      <c r="B2" s="68"/>
      <c r="C2" s="69" t="s">
        <v>16</v>
      </c>
      <c r="D2" s="70">
        <v>1.0416666666666666E-2</v>
      </c>
      <c r="E2" s="71" t="s">
        <v>50</v>
      </c>
      <c r="F2" s="72"/>
      <c r="G2" s="72"/>
      <c r="H2" s="72"/>
      <c r="I2" s="72"/>
      <c r="J2" s="72"/>
      <c r="K2" s="72"/>
      <c r="L2" s="72"/>
      <c r="M2" s="72"/>
      <c r="N2" s="72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6" ht="30" x14ac:dyDescent="0.25">
      <c r="A3" s="109">
        <v>43088</v>
      </c>
      <c r="B3" s="68"/>
      <c r="C3" s="69" t="s">
        <v>24</v>
      </c>
      <c r="D3" s="70">
        <v>3.1944444444444449E-2</v>
      </c>
      <c r="E3" s="71" t="s">
        <v>51</v>
      </c>
      <c r="F3" s="72"/>
      <c r="G3" s="72"/>
      <c r="H3" s="72"/>
      <c r="I3" s="72"/>
      <c r="J3" s="72"/>
      <c r="K3" s="72"/>
      <c r="L3" s="72"/>
      <c r="M3" s="72"/>
      <c r="N3" s="72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36" ht="30" x14ac:dyDescent="0.25">
      <c r="A4" s="109">
        <v>43089</v>
      </c>
      <c r="B4" s="68"/>
      <c r="C4" s="69" t="s">
        <v>32</v>
      </c>
      <c r="D4" s="70">
        <v>4.5138888888888888E-2</v>
      </c>
      <c r="E4" s="71" t="s">
        <v>50</v>
      </c>
      <c r="F4" s="72"/>
      <c r="G4" s="72"/>
      <c r="H4" s="72"/>
      <c r="I4" s="72"/>
      <c r="J4" s="72"/>
      <c r="K4" s="72"/>
      <c r="L4" s="72"/>
      <c r="M4" s="72"/>
      <c r="N4" s="72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 ht="30" x14ac:dyDescent="0.25">
      <c r="A5" s="109">
        <v>43089</v>
      </c>
      <c r="B5" s="73"/>
      <c r="C5" s="69" t="s">
        <v>16</v>
      </c>
      <c r="D5" s="70">
        <v>6.9444444444444441E-3</v>
      </c>
      <c r="E5" s="71" t="s">
        <v>50</v>
      </c>
      <c r="F5" s="72"/>
      <c r="G5" s="72"/>
      <c r="H5" s="72"/>
      <c r="I5" s="72"/>
      <c r="J5" s="72"/>
      <c r="K5" s="72"/>
      <c r="L5" s="72"/>
      <c r="M5" s="72"/>
      <c r="N5" s="72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6" x14ac:dyDescent="0.25">
      <c r="A6" s="109">
        <v>43089</v>
      </c>
      <c r="B6" s="73"/>
      <c r="C6" s="69" t="s">
        <v>39</v>
      </c>
      <c r="D6" s="70">
        <v>7.0833333333333331E-2</v>
      </c>
      <c r="E6" s="71" t="s">
        <v>52</v>
      </c>
      <c r="F6" s="72"/>
      <c r="G6" s="72"/>
      <c r="H6" s="72"/>
      <c r="I6" s="72"/>
      <c r="J6" s="72"/>
      <c r="K6" s="72"/>
      <c r="L6" s="72"/>
      <c r="M6" s="72"/>
      <c r="N6" s="72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1:36" ht="30" x14ac:dyDescent="0.25">
      <c r="A7" s="109">
        <v>43090</v>
      </c>
      <c r="B7" s="69"/>
      <c r="C7" s="69" t="s">
        <v>26</v>
      </c>
      <c r="D7" s="70">
        <v>5.486111111111111E-2</v>
      </c>
      <c r="E7" s="71" t="s">
        <v>53</v>
      </c>
      <c r="F7" s="72"/>
      <c r="G7" s="72"/>
      <c r="H7" s="72"/>
      <c r="I7" s="72"/>
      <c r="J7" s="72"/>
      <c r="K7" s="72"/>
      <c r="L7" s="72"/>
      <c r="M7" s="72"/>
      <c r="N7" s="72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spans="1:36" ht="30" x14ac:dyDescent="0.25">
      <c r="A8" s="109">
        <v>43091</v>
      </c>
      <c r="B8" s="68"/>
      <c r="C8" s="69" t="s">
        <v>39</v>
      </c>
      <c r="D8" s="70">
        <v>4.3055555555555562E-2</v>
      </c>
      <c r="E8" s="71" t="s">
        <v>54</v>
      </c>
      <c r="F8" s="72"/>
      <c r="G8" s="72"/>
      <c r="H8" s="72"/>
      <c r="I8" s="72"/>
      <c r="J8" s="72"/>
      <c r="K8" s="72"/>
      <c r="L8" s="72"/>
      <c r="M8" s="72"/>
      <c r="N8" s="72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spans="1:36" ht="30" x14ac:dyDescent="0.25">
      <c r="A9" s="109">
        <v>43091</v>
      </c>
      <c r="B9" s="69"/>
      <c r="C9" s="69" t="s">
        <v>26</v>
      </c>
      <c r="D9" s="70">
        <v>2.7777777777777776E-2</v>
      </c>
      <c r="E9" s="71" t="s">
        <v>53</v>
      </c>
      <c r="F9" s="72"/>
      <c r="G9" s="72"/>
      <c r="H9" s="72"/>
      <c r="I9" s="72"/>
      <c r="J9" s="72"/>
      <c r="K9" s="72"/>
      <c r="L9" s="72"/>
      <c r="M9" s="72"/>
      <c r="N9" s="72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spans="1:36" ht="30" x14ac:dyDescent="0.25">
      <c r="A10" s="109">
        <v>43091</v>
      </c>
      <c r="B10" s="69"/>
      <c r="C10" s="69" t="s">
        <v>16</v>
      </c>
      <c r="D10" s="70">
        <v>1.3888888888888888E-2</v>
      </c>
      <c r="E10" s="71" t="s">
        <v>50</v>
      </c>
      <c r="F10" s="72"/>
      <c r="G10" s="72"/>
      <c r="H10" s="72"/>
      <c r="I10" s="72"/>
      <c r="J10" s="72"/>
      <c r="K10" s="72"/>
      <c r="L10" s="72"/>
      <c r="M10" s="72"/>
      <c r="N10" s="72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 ht="30" x14ac:dyDescent="0.25">
      <c r="A11" s="109">
        <v>43091</v>
      </c>
      <c r="B11" s="69"/>
      <c r="C11" s="69" t="s">
        <v>32</v>
      </c>
      <c r="D11" s="70">
        <v>6.25E-2</v>
      </c>
      <c r="E11" s="71" t="s">
        <v>50</v>
      </c>
      <c r="F11" s="72"/>
      <c r="G11" s="72"/>
      <c r="H11" s="72"/>
      <c r="I11" s="72"/>
      <c r="J11" s="72"/>
      <c r="K11" s="72"/>
      <c r="L11" s="72"/>
      <c r="M11" s="72"/>
      <c r="N11" s="72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 ht="30" x14ac:dyDescent="0.25">
      <c r="A12" s="109">
        <v>43091</v>
      </c>
      <c r="B12" s="69"/>
      <c r="C12" s="69" t="s">
        <v>34</v>
      </c>
      <c r="D12" s="70">
        <v>5.7638888888888885E-2</v>
      </c>
      <c r="E12" s="71" t="s">
        <v>53</v>
      </c>
      <c r="F12" s="72"/>
      <c r="G12" s="72"/>
      <c r="H12" s="72"/>
      <c r="I12" s="72"/>
      <c r="J12" s="72"/>
      <c r="K12" s="72"/>
      <c r="L12" s="72"/>
      <c r="M12" s="72"/>
      <c r="N12" s="72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 ht="45" x14ac:dyDescent="0.25">
      <c r="A13" s="109">
        <v>43095</v>
      </c>
      <c r="B13" s="69"/>
      <c r="C13" s="69" t="s">
        <v>39</v>
      </c>
      <c r="D13" s="70">
        <v>9.0277777777777776E-2</v>
      </c>
      <c r="E13" s="71" t="s">
        <v>55</v>
      </c>
      <c r="F13" s="72"/>
      <c r="G13" s="72"/>
      <c r="H13" s="72"/>
      <c r="I13" s="72"/>
      <c r="J13" s="72"/>
      <c r="K13" s="72"/>
      <c r="L13" s="72"/>
      <c r="M13" s="72"/>
      <c r="N13" s="72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 ht="30" x14ac:dyDescent="0.25">
      <c r="A14" s="109">
        <v>43095</v>
      </c>
      <c r="B14" s="69"/>
      <c r="C14" s="69" t="s">
        <v>31</v>
      </c>
      <c r="D14" s="70">
        <v>4.1666666666666664E-2</v>
      </c>
      <c r="E14" s="71" t="s">
        <v>50</v>
      </c>
      <c r="F14" s="72"/>
      <c r="G14" s="72"/>
      <c r="H14" s="72"/>
      <c r="I14" s="72"/>
      <c r="J14" s="72"/>
      <c r="K14" s="72"/>
      <c r="L14" s="72"/>
      <c r="M14" s="72"/>
      <c r="N14" s="72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 x14ac:dyDescent="0.25">
      <c r="A15" s="109">
        <v>43096</v>
      </c>
      <c r="B15" s="69"/>
      <c r="C15" s="69" t="s">
        <v>39</v>
      </c>
      <c r="D15" s="70">
        <v>4.1666666666666664E-2</v>
      </c>
      <c r="E15" s="71" t="s">
        <v>52</v>
      </c>
      <c r="F15" s="72"/>
      <c r="G15" s="72"/>
      <c r="H15" s="72"/>
      <c r="I15" s="72"/>
      <c r="J15" s="72"/>
      <c r="K15" s="72"/>
      <c r="L15" s="72"/>
      <c r="M15" s="72"/>
      <c r="N15" s="72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 x14ac:dyDescent="0.25">
      <c r="A16" s="109">
        <v>43098</v>
      </c>
      <c r="B16" s="69"/>
      <c r="C16" s="69" t="s">
        <v>39</v>
      </c>
      <c r="D16" s="70">
        <v>4.1666666666666664E-2</v>
      </c>
      <c r="E16" s="71" t="s">
        <v>52</v>
      </c>
      <c r="F16" s="72"/>
      <c r="G16" s="72"/>
      <c r="H16" s="72"/>
      <c r="I16" s="72"/>
      <c r="J16" s="72"/>
      <c r="K16" s="72"/>
      <c r="L16" s="72"/>
      <c r="M16" s="72"/>
      <c r="N16" s="72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 x14ac:dyDescent="0.25">
      <c r="A17" s="110">
        <v>43102</v>
      </c>
      <c r="B17" s="74"/>
      <c r="C17" s="74" t="s">
        <v>39</v>
      </c>
      <c r="D17" s="75">
        <v>0.10416666666666667</v>
      </c>
      <c r="E17" s="71" t="s">
        <v>52</v>
      </c>
      <c r="F17" s="72"/>
      <c r="G17" s="72"/>
      <c r="H17" s="72"/>
      <c r="I17" s="72"/>
      <c r="J17" s="72"/>
      <c r="K17" s="72"/>
      <c r="L17" s="72"/>
      <c r="M17" s="72"/>
      <c r="N17" s="72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1:36" ht="30" x14ac:dyDescent="0.25">
      <c r="A18" s="110">
        <v>43102</v>
      </c>
      <c r="B18" s="74"/>
      <c r="C18" s="74" t="s">
        <v>29</v>
      </c>
      <c r="D18" s="75">
        <v>4.5138888888888888E-2</v>
      </c>
      <c r="E18" s="71" t="s">
        <v>56</v>
      </c>
      <c r="F18" s="72"/>
      <c r="G18" s="72"/>
      <c r="H18" s="72"/>
      <c r="I18" s="72"/>
      <c r="J18" s="72"/>
      <c r="K18" s="72"/>
      <c r="L18" s="72"/>
      <c r="M18" s="72"/>
      <c r="N18" s="72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spans="1:36" ht="30" x14ac:dyDescent="0.25">
      <c r="A19" s="110">
        <v>43102</v>
      </c>
      <c r="B19" s="74"/>
      <c r="C19" s="74" t="s">
        <v>31</v>
      </c>
      <c r="D19" s="75">
        <v>3.125E-2</v>
      </c>
      <c r="E19" s="71" t="s">
        <v>50</v>
      </c>
      <c r="F19" s="72"/>
      <c r="G19" s="72"/>
      <c r="H19" s="72"/>
      <c r="I19" s="72"/>
      <c r="J19" s="72"/>
      <c r="K19" s="72"/>
      <c r="L19" s="72"/>
      <c r="M19" s="72"/>
      <c r="N19" s="72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spans="1:36" ht="30" x14ac:dyDescent="0.25">
      <c r="A20" s="110">
        <v>43102</v>
      </c>
      <c r="B20" s="74"/>
      <c r="C20" s="74" t="s">
        <v>32</v>
      </c>
      <c r="D20" s="75">
        <v>4.1666666666666664E-2</v>
      </c>
      <c r="E20" s="71" t="s">
        <v>50</v>
      </c>
      <c r="F20" s="72"/>
      <c r="G20" s="72"/>
      <c r="H20" s="72"/>
      <c r="I20" s="72"/>
      <c r="J20" s="72"/>
      <c r="K20" s="72"/>
      <c r="L20" s="72"/>
      <c r="M20" s="72"/>
      <c r="N20" s="72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spans="1:36" ht="30" x14ac:dyDescent="0.25">
      <c r="A21" s="110">
        <v>43102</v>
      </c>
      <c r="B21" s="74"/>
      <c r="C21" s="74" t="s">
        <v>36</v>
      </c>
      <c r="D21" s="75">
        <v>7.9166666666666663E-2</v>
      </c>
      <c r="E21" s="71" t="s">
        <v>56</v>
      </c>
      <c r="F21" s="72"/>
      <c r="G21" s="72"/>
      <c r="H21" s="72"/>
      <c r="I21" s="72"/>
      <c r="J21" s="72"/>
      <c r="K21" s="72"/>
      <c r="L21" s="72"/>
      <c r="M21" s="72"/>
      <c r="N21" s="72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spans="1:36" x14ac:dyDescent="0.25">
      <c r="A22" s="110">
        <v>43103</v>
      </c>
      <c r="B22" s="74"/>
      <c r="C22" s="74" t="s">
        <v>39</v>
      </c>
      <c r="D22" s="75">
        <v>0.125</v>
      </c>
      <c r="E22" s="71" t="s">
        <v>52</v>
      </c>
      <c r="F22" s="72"/>
      <c r="G22" s="72"/>
      <c r="H22" s="72"/>
      <c r="I22" s="72"/>
      <c r="J22" s="72"/>
      <c r="K22" s="72"/>
      <c r="L22" s="72"/>
      <c r="M22" s="72"/>
      <c r="N22" s="72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spans="1:36" ht="30" x14ac:dyDescent="0.25">
      <c r="A23" s="110">
        <v>43103</v>
      </c>
      <c r="B23" s="74"/>
      <c r="C23" s="74" t="s">
        <v>29</v>
      </c>
      <c r="D23" s="75">
        <v>8.3333333333333329E-2</v>
      </c>
      <c r="E23" s="71" t="s">
        <v>57</v>
      </c>
      <c r="F23" s="72"/>
      <c r="G23" s="72"/>
      <c r="H23" s="72"/>
      <c r="I23" s="72"/>
      <c r="J23" s="72"/>
      <c r="K23" s="72"/>
      <c r="L23" s="72"/>
      <c r="M23" s="72"/>
      <c r="N23" s="72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spans="1:36" ht="30" x14ac:dyDescent="0.25">
      <c r="A24" s="110">
        <v>43103</v>
      </c>
      <c r="B24" s="74"/>
      <c r="C24" s="74" t="s">
        <v>31</v>
      </c>
      <c r="D24" s="75">
        <v>3.9583333333333331E-2</v>
      </c>
      <c r="E24" s="71" t="s">
        <v>50</v>
      </c>
      <c r="F24" s="72"/>
      <c r="G24" s="72"/>
      <c r="H24" s="72"/>
      <c r="I24" s="72"/>
      <c r="J24" s="72"/>
      <c r="K24" s="72"/>
      <c r="L24" s="72"/>
      <c r="M24" s="72"/>
      <c r="N24" s="72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spans="1:36" ht="30" x14ac:dyDescent="0.25">
      <c r="A25" s="110">
        <v>43104</v>
      </c>
      <c r="B25" s="74"/>
      <c r="C25" s="74" t="s">
        <v>32</v>
      </c>
      <c r="D25" s="75">
        <v>2.7777777777777776E-2</v>
      </c>
      <c r="E25" s="71" t="s">
        <v>50</v>
      </c>
      <c r="F25" s="72"/>
      <c r="G25" s="72"/>
      <c r="H25" s="72"/>
      <c r="I25" s="72"/>
      <c r="J25" s="72"/>
      <c r="K25" s="72"/>
      <c r="L25" s="72"/>
      <c r="M25" s="72"/>
      <c r="N25" s="72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spans="1:36" x14ac:dyDescent="0.25">
      <c r="A26" s="110">
        <v>43105</v>
      </c>
      <c r="B26" s="74"/>
      <c r="C26" s="74" t="s">
        <v>39</v>
      </c>
      <c r="D26" s="75">
        <v>0.1388888888888889</v>
      </c>
      <c r="E26" s="71" t="s">
        <v>52</v>
      </c>
      <c r="F26" s="72"/>
      <c r="G26" s="72"/>
      <c r="H26" s="72"/>
      <c r="I26" s="72"/>
      <c r="J26" s="72"/>
      <c r="K26" s="72"/>
      <c r="L26" s="72"/>
      <c r="M26" s="72"/>
      <c r="N26" s="72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spans="1:36" ht="30" x14ac:dyDescent="0.25">
      <c r="A27" s="110">
        <v>43105</v>
      </c>
      <c r="B27" s="74"/>
      <c r="C27" s="74" t="s">
        <v>32</v>
      </c>
      <c r="D27" s="75">
        <v>0.10416666666666667</v>
      </c>
      <c r="E27" s="71" t="s">
        <v>50</v>
      </c>
      <c r="F27" s="72"/>
      <c r="G27" s="72"/>
      <c r="H27" s="72"/>
      <c r="I27" s="72"/>
      <c r="J27" s="72"/>
      <c r="K27" s="72"/>
      <c r="L27" s="72"/>
      <c r="M27" s="72"/>
      <c r="N27" s="72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spans="1:36" ht="30" x14ac:dyDescent="0.25">
      <c r="A28" s="110">
        <v>43105</v>
      </c>
      <c r="B28" s="74"/>
      <c r="C28" s="74" t="s">
        <v>31</v>
      </c>
      <c r="D28" s="75">
        <v>2.0833333333333332E-2</v>
      </c>
      <c r="E28" s="71" t="s">
        <v>50</v>
      </c>
      <c r="F28" s="72"/>
      <c r="G28" s="72"/>
      <c r="H28" s="72"/>
      <c r="I28" s="72"/>
      <c r="J28" s="72"/>
      <c r="K28" s="72"/>
      <c r="L28" s="72"/>
      <c r="M28" s="72"/>
      <c r="N28" s="72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spans="1:36" ht="30" x14ac:dyDescent="0.25">
      <c r="A29" s="109">
        <v>43107</v>
      </c>
      <c r="B29" s="69"/>
      <c r="C29" s="69" t="s">
        <v>32</v>
      </c>
      <c r="D29" s="70">
        <v>5.5555555555555552E-2</v>
      </c>
      <c r="E29" s="71" t="s">
        <v>57</v>
      </c>
      <c r="F29" s="72"/>
      <c r="G29" s="72"/>
      <c r="H29" s="72"/>
      <c r="I29" s="72"/>
      <c r="J29" s="72"/>
      <c r="K29" s="72"/>
      <c r="L29" s="72"/>
      <c r="M29" s="72"/>
      <c r="N29" s="72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spans="1:36" x14ac:dyDescent="0.25">
      <c r="A30" s="111">
        <v>43109</v>
      </c>
      <c r="B30" s="76"/>
      <c r="C30" s="76" t="s">
        <v>39</v>
      </c>
      <c r="D30" s="77">
        <v>6.0416666666666667E-2</v>
      </c>
      <c r="E30" s="71" t="s">
        <v>52</v>
      </c>
      <c r="F30" s="72"/>
      <c r="G30" s="72"/>
      <c r="H30" s="72"/>
      <c r="I30" s="72"/>
      <c r="J30" s="72"/>
      <c r="K30" s="72"/>
      <c r="L30" s="72"/>
      <c r="M30" s="72"/>
      <c r="N30" s="72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spans="1:36" ht="30" x14ac:dyDescent="0.25">
      <c r="A31" s="111">
        <v>43109</v>
      </c>
      <c r="B31" s="76"/>
      <c r="C31" s="76" t="s">
        <v>31</v>
      </c>
      <c r="D31" s="77">
        <v>2.2916666666666669E-2</v>
      </c>
      <c r="E31" s="71" t="s">
        <v>50</v>
      </c>
      <c r="F31" s="72"/>
      <c r="G31" s="72"/>
      <c r="H31" s="72"/>
      <c r="I31" s="72"/>
      <c r="J31" s="72"/>
      <c r="K31" s="72"/>
      <c r="L31" s="72"/>
      <c r="M31" s="72"/>
      <c r="N31" s="72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spans="1:36" ht="30" x14ac:dyDescent="0.25">
      <c r="A32" s="111">
        <v>43109</v>
      </c>
      <c r="B32" s="76"/>
      <c r="C32" s="76" t="s">
        <v>16</v>
      </c>
      <c r="D32" s="77">
        <v>1.5277777777777777E-2</v>
      </c>
      <c r="E32" s="71" t="s">
        <v>50</v>
      </c>
      <c r="F32" s="72"/>
      <c r="G32" s="72"/>
      <c r="H32" s="72"/>
      <c r="I32" s="72"/>
      <c r="J32" s="72"/>
      <c r="K32" s="72"/>
      <c r="L32" s="72"/>
      <c r="M32" s="72"/>
      <c r="N32" s="72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spans="1:36" ht="30" x14ac:dyDescent="0.25">
      <c r="A33" s="111">
        <v>43109</v>
      </c>
      <c r="B33" s="76"/>
      <c r="C33" s="76" t="s">
        <v>36</v>
      </c>
      <c r="D33" s="77">
        <v>4.7222222222222221E-2</v>
      </c>
      <c r="E33" s="71" t="s">
        <v>50</v>
      </c>
      <c r="F33" s="72"/>
      <c r="G33" s="72"/>
      <c r="H33" s="72"/>
      <c r="I33" s="72"/>
      <c r="J33" s="72"/>
      <c r="K33" s="72"/>
      <c r="L33" s="72"/>
      <c r="M33" s="72"/>
      <c r="N33" s="72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spans="1:36" ht="30" x14ac:dyDescent="0.25">
      <c r="A34" s="111">
        <v>43109</v>
      </c>
      <c r="B34" s="76"/>
      <c r="C34" s="76" t="s">
        <v>32</v>
      </c>
      <c r="D34" s="77">
        <v>3.1944444444444449E-2</v>
      </c>
      <c r="E34" s="71" t="s">
        <v>50</v>
      </c>
      <c r="F34" s="72"/>
      <c r="G34" s="72"/>
      <c r="H34" s="72"/>
      <c r="I34" s="72"/>
      <c r="J34" s="72"/>
      <c r="K34" s="72"/>
      <c r="L34" s="72"/>
      <c r="M34" s="72"/>
      <c r="N34" s="72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spans="1:36" ht="30" x14ac:dyDescent="0.25">
      <c r="A35" s="111">
        <v>43109</v>
      </c>
      <c r="B35" s="76"/>
      <c r="C35" s="76" t="s">
        <v>34</v>
      </c>
      <c r="D35" s="77">
        <v>1.3888888888888888E-2</v>
      </c>
      <c r="E35" s="71" t="s">
        <v>50</v>
      </c>
      <c r="F35" s="72"/>
      <c r="G35" s="72"/>
      <c r="H35" s="72"/>
      <c r="I35" s="72"/>
      <c r="J35" s="72"/>
      <c r="K35" s="72"/>
      <c r="L35" s="72"/>
      <c r="M35" s="72"/>
      <c r="N35" s="72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spans="1:36" ht="30" x14ac:dyDescent="0.25">
      <c r="A36" s="111">
        <v>43109</v>
      </c>
      <c r="B36" s="76"/>
      <c r="C36" s="76" t="s">
        <v>16</v>
      </c>
      <c r="D36" s="77">
        <v>1.9444444444444445E-2</v>
      </c>
      <c r="E36" s="71" t="s">
        <v>58</v>
      </c>
      <c r="F36" s="72"/>
      <c r="G36" s="72"/>
      <c r="H36" s="72"/>
      <c r="I36" s="72"/>
      <c r="J36" s="72"/>
      <c r="K36" s="72"/>
      <c r="L36" s="72"/>
      <c r="M36" s="72"/>
      <c r="N36" s="72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spans="1:36" x14ac:dyDescent="0.25">
      <c r="A37" s="109">
        <v>43109</v>
      </c>
      <c r="B37" s="69"/>
      <c r="C37" s="69" t="s">
        <v>39</v>
      </c>
      <c r="D37" s="70">
        <v>7.4305555555555555E-2</v>
      </c>
      <c r="E37" s="71" t="s">
        <v>52</v>
      </c>
      <c r="F37" s="72"/>
      <c r="G37" s="72"/>
      <c r="H37" s="72"/>
      <c r="I37" s="72"/>
      <c r="J37" s="72"/>
      <c r="K37" s="72"/>
      <c r="L37" s="72"/>
      <c r="M37" s="72"/>
      <c r="N37" s="72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</row>
    <row r="38" spans="1:36" ht="30" x14ac:dyDescent="0.25">
      <c r="A38" s="109">
        <v>43109</v>
      </c>
      <c r="B38" s="69"/>
      <c r="C38" s="69" t="s">
        <v>36</v>
      </c>
      <c r="D38" s="70">
        <v>1.3194444444444444E-2</v>
      </c>
      <c r="E38" s="71" t="s">
        <v>50</v>
      </c>
      <c r="F38" s="72"/>
      <c r="G38" s="72"/>
      <c r="H38" s="72"/>
      <c r="I38" s="72"/>
      <c r="J38" s="72"/>
      <c r="K38" s="72"/>
      <c r="L38" s="72"/>
      <c r="M38" s="72"/>
      <c r="N38" s="72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</row>
    <row r="39" spans="1:36" ht="30" x14ac:dyDescent="0.25">
      <c r="A39" s="109">
        <v>43109</v>
      </c>
      <c r="B39" s="69"/>
      <c r="C39" s="69" t="s">
        <v>32</v>
      </c>
      <c r="D39" s="70">
        <v>2.6388888888888889E-2</v>
      </c>
      <c r="E39" s="71" t="s">
        <v>50</v>
      </c>
      <c r="F39" s="72"/>
      <c r="G39" s="72"/>
      <c r="H39" s="72"/>
      <c r="I39" s="72"/>
      <c r="J39" s="72"/>
      <c r="K39" s="72"/>
      <c r="L39" s="72"/>
      <c r="M39" s="72"/>
      <c r="N39" s="72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  <row r="40" spans="1:36" ht="30" x14ac:dyDescent="0.25">
      <c r="A40" s="109">
        <v>43109</v>
      </c>
      <c r="B40" s="69"/>
      <c r="C40" s="69" t="s">
        <v>34</v>
      </c>
      <c r="D40" s="70">
        <v>1.8055555555555557E-2</v>
      </c>
      <c r="E40" s="71" t="s">
        <v>50</v>
      </c>
      <c r="F40" s="72"/>
      <c r="G40" s="72"/>
      <c r="H40" s="72"/>
      <c r="I40" s="72"/>
      <c r="J40" s="72"/>
      <c r="K40" s="72"/>
      <c r="L40" s="72"/>
      <c r="M40" s="72"/>
      <c r="N40" s="72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</row>
    <row r="41" spans="1:36" ht="30" x14ac:dyDescent="0.25">
      <c r="A41" s="109">
        <v>43109</v>
      </c>
      <c r="B41" s="69"/>
      <c r="C41" s="69" t="s">
        <v>31</v>
      </c>
      <c r="D41" s="70">
        <v>4.7222222222222221E-2</v>
      </c>
      <c r="E41" s="71" t="s">
        <v>50</v>
      </c>
      <c r="F41" s="72"/>
      <c r="G41" s="72"/>
      <c r="H41" s="72"/>
      <c r="I41" s="72"/>
      <c r="J41" s="72"/>
      <c r="K41" s="72"/>
      <c r="L41" s="72"/>
      <c r="M41" s="72"/>
      <c r="N41" s="72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 spans="1:36" ht="30" x14ac:dyDescent="0.25">
      <c r="A42" s="109">
        <v>43110</v>
      </c>
      <c r="B42" s="69"/>
      <c r="C42" s="69" t="s">
        <v>39</v>
      </c>
      <c r="D42" s="70">
        <v>2.0833333333333332E-2</v>
      </c>
      <c r="E42" s="71" t="s">
        <v>59</v>
      </c>
      <c r="F42" s="72"/>
      <c r="G42" s="72"/>
      <c r="H42" s="72"/>
      <c r="I42" s="72"/>
      <c r="J42" s="72"/>
      <c r="K42" s="72"/>
      <c r="L42" s="72"/>
      <c r="M42" s="72"/>
      <c r="N42" s="72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</row>
    <row r="43" spans="1:36" ht="30" x14ac:dyDescent="0.25">
      <c r="A43" s="109">
        <v>43110</v>
      </c>
      <c r="B43" s="69"/>
      <c r="C43" s="69" t="s">
        <v>36</v>
      </c>
      <c r="D43" s="70">
        <v>2.9166666666666664E-2</v>
      </c>
      <c r="E43" s="71" t="s">
        <v>50</v>
      </c>
      <c r="F43" s="72"/>
      <c r="G43" s="72"/>
      <c r="H43" s="72"/>
      <c r="I43" s="72"/>
      <c r="J43" s="72"/>
      <c r="K43" s="72"/>
      <c r="L43" s="72"/>
      <c r="M43" s="72"/>
      <c r="N43" s="72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  <row r="44" spans="1:36" ht="30" x14ac:dyDescent="0.25">
      <c r="A44" s="109">
        <v>43110</v>
      </c>
      <c r="B44" s="69"/>
      <c r="C44" s="69" t="s">
        <v>16</v>
      </c>
      <c r="D44" s="70">
        <v>1.8749999999999999E-2</v>
      </c>
      <c r="E44" s="71" t="s">
        <v>50</v>
      </c>
      <c r="F44" s="72"/>
      <c r="G44" s="72"/>
      <c r="H44" s="72"/>
      <c r="I44" s="72"/>
      <c r="J44" s="72"/>
      <c r="K44" s="72"/>
      <c r="L44" s="72"/>
      <c r="M44" s="72"/>
      <c r="N44" s="72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spans="1:36" ht="30" x14ac:dyDescent="0.25">
      <c r="A45" s="109">
        <v>43110</v>
      </c>
      <c r="B45" s="69"/>
      <c r="C45" s="69" t="s">
        <v>32</v>
      </c>
      <c r="D45" s="70">
        <v>4.1666666666666666E-3</v>
      </c>
      <c r="E45" s="71" t="s">
        <v>50</v>
      </c>
      <c r="F45" s="72"/>
      <c r="G45" s="72"/>
      <c r="H45" s="72"/>
      <c r="I45" s="72"/>
      <c r="J45" s="72"/>
      <c r="K45" s="72"/>
      <c r="L45" s="72"/>
      <c r="M45" s="72"/>
      <c r="N45" s="72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  <row r="46" spans="1:36" ht="30" x14ac:dyDescent="0.25">
      <c r="A46" s="109">
        <v>43110</v>
      </c>
      <c r="B46" s="69"/>
      <c r="C46" s="69" t="s">
        <v>31</v>
      </c>
      <c r="D46" s="70">
        <v>4.9999999999999996E-2</v>
      </c>
      <c r="E46" s="71" t="s">
        <v>50</v>
      </c>
      <c r="F46" s="72"/>
      <c r="G46" s="72"/>
      <c r="H46" s="72"/>
      <c r="I46" s="72"/>
      <c r="J46" s="72"/>
      <c r="K46" s="72"/>
      <c r="L46" s="72"/>
      <c r="M46" s="72"/>
      <c r="N46" s="72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</row>
    <row r="47" spans="1:36" ht="30" x14ac:dyDescent="0.25">
      <c r="A47" s="109">
        <v>43110</v>
      </c>
      <c r="B47" s="69"/>
      <c r="C47" s="69" t="s">
        <v>36</v>
      </c>
      <c r="D47" s="70">
        <v>1.8749999999999999E-2</v>
      </c>
      <c r="E47" s="71" t="s">
        <v>60</v>
      </c>
      <c r="F47" s="72"/>
      <c r="G47" s="72"/>
      <c r="H47" s="72"/>
      <c r="I47" s="72"/>
      <c r="J47" s="72"/>
      <c r="K47" s="72"/>
      <c r="L47" s="72"/>
      <c r="M47" s="72"/>
      <c r="N47" s="72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 spans="1:36" ht="30" x14ac:dyDescent="0.25">
      <c r="A48" s="109">
        <v>43111</v>
      </c>
      <c r="B48" s="69"/>
      <c r="C48" s="69" t="s">
        <v>32</v>
      </c>
      <c r="D48" s="70">
        <v>9.0277777777777776E-2</v>
      </c>
      <c r="E48" s="71" t="s">
        <v>61</v>
      </c>
      <c r="F48" s="72"/>
      <c r="G48" s="72"/>
      <c r="H48" s="72"/>
      <c r="I48" s="72"/>
      <c r="J48" s="72"/>
      <c r="K48" s="72"/>
      <c r="L48" s="72"/>
      <c r="M48" s="72"/>
      <c r="N48" s="72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</row>
    <row r="49" spans="1:36" ht="30" x14ac:dyDescent="0.25">
      <c r="A49" s="109">
        <v>43111</v>
      </c>
      <c r="B49" s="69"/>
      <c r="C49" s="69" t="s">
        <v>34</v>
      </c>
      <c r="D49" s="70">
        <v>5.2083333333333336E-2</v>
      </c>
      <c r="E49" s="71" t="s">
        <v>50</v>
      </c>
      <c r="F49" s="72"/>
      <c r="G49" s="72"/>
      <c r="H49" s="72"/>
      <c r="I49" s="72"/>
      <c r="J49" s="72"/>
      <c r="K49" s="72"/>
      <c r="L49" s="72"/>
      <c r="M49" s="72"/>
      <c r="N49" s="72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spans="1:36" ht="30" x14ac:dyDescent="0.25">
      <c r="A50" s="109">
        <v>43111</v>
      </c>
      <c r="B50" s="69"/>
      <c r="C50" s="69" t="s">
        <v>41</v>
      </c>
      <c r="D50" s="70">
        <v>2.7083333333333334E-2</v>
      </c>
      <c r="E50" s="71" t="s">
        <v>60</v>
      </c>
      <c r="F50" s="72"/>
      <c r="G50" s="72"/>
      <c r="H50" s="72"/>
      <c r="I50" s="72"/>
      <c r="J50" s="72"/>
      <c r="K50" s="72"/>
      <c r="L50" s="72"/>
      <c r="M50" s="72"/>
      <c r="N50" s="72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spans="1:36" ht="30" x14ac:dyDescent="0.25">
      <c r="A51" s="109">
        <v>43111</v>
      </c>
      <c r="B51" s="69"/>
      <c r="C51" s="69" t="s">
        <v>36</v>
      </c>
      <c r="D51" s="70">
        <v>1.5972222222222224E-2</v>
      </c>
      <c r="E51" s="71" t="s">
        <v>62</v>
      </c>
      <c r="F51" s="72"/>
      <c r="G51" s="72"/>
      <c r="H51" s="72"/>
      <c r="I51" s="72"/>
      <c r="J51" s="72"/>
      <c r="K51" s="72"/>
      <c r="L51" s="72"/>
      <c r="M51" s="72"/>
      <c r="N51" s="72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spans="1:36" ht="30" x14ac:dyDescent="0.25">
      <c r="A52" s="109">
        <v>43112</v>
      </c>
      <c r="B52" s="69"/>
      <c r="C52" s="69" t="s">
        <v>31</v>
      </c>
      <c r="D52" s="70">
        <v>4.5833333333333337E-2</v>
      </c>
      <c r="E52" s="71" t="s">
        <v>60</v>
      </c>
      <c r="F52" s="72"/>
      <c r="G52" s="72"/>
      <c r="H52" s="72"/>
      <c r="I52" s="72"/>
      <c r="J52" s="72"/>
      <c r="K52" s="72"/>
      <c r="L52" s="72"/>
      <c r="M52" s="72"/>
      <c r="N52" s="72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spans="1:36" ht="30" x14ac:dyDescent="0.25">
      <c r="A53" s="109">
        <v>43112</v>
      </c>
      <c r="B53" s="69"/>
      <c r="C53" s="69" t="s">
        <v>31</v>
      </c>
      <c r="D53" s="70">
        <v>4.027777777777778E-2</v>
      </c>
      <c r="E53" s="71" t="s">
        <v>50</v>
      </c>
      <c r="F53" s="72"/>
      <c r="G53" s="72"/>
      <c r="H53" s="72"/>
      <c r="I53" s="72"/>
      <c r="J53" s="72"/>
      <c r="K53" s="72"/>
      <c r="L53" s="72"/>
      <c r="M53" s="72"/>
      <c r="N53" s="72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spans="1:36" ht="30" x14ac:dyDescent="0.25">
      <c r="A54" s="109">
        <v>43112</v>
      </c>
      <c r="B54" s="69"/>
      <c r="C54" s="69" t="s">
        <v>32</v>
      </c>
      <c r="D54" s="70">
        <v>1.3888888888888888E-2</v>
      </c>
      <c r="E54" s="71" t="s">
        <v>50</v>
      </c>
      <c r="F54" s="72"/>
      <c r="G54" s="72"/>
      <c r="H54" s="72"/>
      <c r="I54" s="72"/>
      <c r="J54" s="72"/>
      <c r="K54" s="72"/>
      <c r="L54" s="72"/>
      <c r="M54" s="72"/>
      <c r="N54" s="72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spans="1:36" ht="30" x14ac:dyDescent="0.25">
      <c r="A55" s="109">
        <v>43112</v>
      </c>
      <c r="B55" s="69"/>
      <c r="C55" s="69" t="s">
        <v>16</v>
      </c>
      <c r="D55" s="70">
        <v>1.5972222222222224E-2</v>
      </c>
      <c r="E55" s="71" t="s">
        <v>50</v>
      </c>
      <c r="F55" s="72"/>
      <c r="G55" s="72"/>
      <c r="H55" s="72"/>
      <c r="I55" s="72"/>
      <c r="J55" s="72"/>
      <c r="K55" s="72"/>
      <c r="L55" s="72"/>
      <c r="M55" s="72"/>
      <c r="N55" s="72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spans="1:36" ht="30" x14ac:dyDescent="0.25">
      <c r="A56" s="109">
        <v>43112</v>
      </c>
      <c r="B56" s="69"/>
      <c r="C56" s="69" t="s">
        <v>36</v>
      </c>
      <c r="D56" s="70">
        <v>1.0416666666666666E-2</v>
      </c>
      <c r="E56" s="71" t="s">
        <v>50</v>
      </c>
      <c r="F56" s="72"/>
      <c r="G56" s="72"/>
      <c r="H56" s="72"/>
      <c r="I56" s="72"/>
      <c r="J56" s="72"/>
      <c r="K56" s="72"/>
      <c r="L56" s="72"/>
      <c r="M56" s="72"/>
      <c r="N56" s="72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spans="1:36" ht="45" x14ac:dyDescent="0.25">
      <c r="A57" s="109">
        <v>43112</v>
      </c>
      <c r="B57" s="69"/>
      <c r="C57" s="69" t="s">
        <v>32</v>
      </c>
      <c r="D57" s="70">
        <v>2.8472222222222222E-2</v>
      </c>
      <c r="E57" s="71" t="s">
        <v>63</v>
      </c>
      <c r="F57" s="72"/>
      <c r="G57" s="72"/>
      <c r="H57" s="72"/>
      <c r="I57" s="72"/>
      <c r="J57" s="72"/>
      <c r="K57" s="72"/>
      <c r="L57" s="72"/>
      <c r="M57" s="72"/>
      <c r="N57" s="72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spans="1:36" ht="30" x14ac:dyDescent="0.25">
      <c r="A58" s="109">
        <v>43112</v>
      </c>
      <c r="B58" s="69"/>
      <c r="C58" s="69" t="s">
        <v>16</v>
      </c>
      <c r="D58" s="70">
        <v>3.8194444444444441E-2</v>
      </c>
      <c r="E58" s="71" t="s">
        <v>64</v>
      </c>
      <c r="F58" s="72"/>
      <c r="G58" s="72"/>
      <c r="H58" s="72"/>
      <c r="I58" s="72"/>
      <c r="J58" s="72"/>
      <c r="K58" s="72"/>
      <c r="L58" s="72"/>
      <c r="M58" s="72"/>
      <c r="N58" s="72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spans="1:36" ht="30" x14ac:dyDescent="0.25">
      <c r="A59" s="111">
        <v>43116</v>
      </c>
      <c r="B59" s="76"/>
      <c r="C59" s="76" t="s">
        <v>36</v>
      </c>
      <c r="D59" s="77">
        <v>8.4027777777777771E-2</v>
      </c>
      <c r="E59" s="71" t="s">
        <v>65</v>
      </c>
      <c r="F59" s="72"/>
      <c r="G59" s="72"/>
      <c r="H59" s="72"/>
      <c r="I59" s="72"/>
      <c r="J59" s="72"/>
      <c r="K59" s="72"/>
      <c r="L59" s="72"/>
      <c r="M59" s="72"/>
      <c r="N59" s="72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spans="1:36" ht="30" x14ac:dyDescent="0.25">
      <c r="A60" s="111">
        <v>43116</v>
      </c>
      <c r="B60" s="76"/>
      <c r="C60" s="76" t="s">
        <v>16</v>
      </c>
      <c r="D60" s="77">
        <v>1.5972222222222224E-2</v>
      </c>
      <c r="E60" s="71" t="s">
        <v>50</v>
      </c>
      <c r="F60" s="72"/>
      <c r="G60" s="72"/>
      <c r="H60" s="72"/>
      <c r="I60" s="72"/>
      <c r="J60" s="72"/>
      <c r="K60" s="72"/>
      <c r="L60" s="72"/>
      <c r="M60" s="72"/>
      <c r="N60" s="72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spans="1:36" ht="30" x14ac:dyDescent="0.25">
      <c r="A61" s="111">
        <v>43116</v>
      </c>
      <c r="B61" s="76"/>
      <c r="C61" s="76" t="s">
        <v>32</v>
      </c>
      <c r="D61" s="77">
        <v>3.2638888888888891E-2</v>
      </c>
      <c r="E61" s="71" t="s">
        <v>50</v>
      </c>
      <c r="F61" s="72"/>
      <c r="G61" s="72"/>
      <c r="H61" s="72"/>
      <c r="I61" s="72"/>
      <c r="J61" s="72"/>
      <c r="K61" s="72"/>
      <c r="L61" s="72"/>
      <c r="M61" s="72"/>
      <c r="N61" s="72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spans="1:36" ht="30" x14ac:dyDescent="0.25">
      <c r="A62" s="111">
        <v>43116</v>
      </c>
      <c r="B62" s="76"/>
      <c r="C62" s="76" t="s">
        <v>34</v>
      </c>
      <c r="D62" s="77">
        <v>1.5277777777777777E-2</v>
      </c>
      <c r="E62" s="71" t="s">
        <v>50</v>
      </c>
      <c r="F62" s="72"/>
      <c r="G62" s="72"/>
      <c r="H62" s="72"/>
      <c r="I62" s="72"/>
      <c r="J62" s="72"/>
      <c r="K62" s="72"/>
      <c r="L62" s="72"/>
      <c r="M62" s="72"/>
      <c r="N62" s="72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spans="1:36" ht="30" x14ac:dyDescent="0.25">
      <c r="A63" s="111">
        <v>43116</v>
      </c>
      <c r="B63" s="76"/>
      <c r="C63" s="76" t="s">
        <v>36</v>
      </c>
      <c r="D63" s="77">
        <v>4.1666666666666664E-2</v>
      </c>
      <c r="E63" s="71" t="s">
        <v>50</v>
      </c>
      <c r="F63" s="72"/>
      <c r="G63" s="72"/>
      <c r="H63" s="72"/>
      <c r="I63" s="72"/>
      <c r="J63" s="72"/>
      <c r="K63" s="72"/>
      <c r="L63" s="72"/>
      <c r="M63" s="72"/>
      <c r="N63" s="72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spans="1:36" ht="30" x14ac:dyDescent="0.25">
      <c r="A64" s="111">
        <v>43116</v>
      </c>
      <c r="B64" s="76"/>
      <c r="C64" s="76" t="s">
        <v>31</v>
      </c>
      <c r="D64" s="77">
        <v>1.9444444444444445E-2</v>
      </c>
      <c r="E64" s="71" t="s">
        <v>50</v>
      </c>
      <c r="F64" s="72"/>
      <c r="G64" s="72"/>
      <c r="H64" s="72"/>
      <c r="I64" s="72"/>
      <c r="J64" s="72"/>
      <c r="K64" s="72"/>
      <c r="L64" s="72"/>
      <c r="M64" s="72"/>
      <c r="N64" s="72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spans="1:36" ht="30" x14ac:dyDescent="0.25">
      <c r="A65" s="109">
        <v>43116</v>
      </c>
      <c r="B65" s="69"/>
      <c r="C65" s="69" t="s">
        <v>31</v>
      </c>
      <c r="D65" s="70">
        <v>2.6388888888888889E-2</v>
      </c>
      <c r="E65" s="71" t="s">
        <v>66</v>
      </c>
      <c r="F65" s="72"/>
      <c r="G65" s="72"/>
      <c r="H65" s="72"/>
      <c r="I65" s="72"/>
      <c r="J65" s="72"/>
      <c r="K65" s="72"/>
      <c r="L65" s="72"/>
      <c r="M65" s="72"/>
      <c r="N65" s="72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spans="1:36" ht="30" x14ac:dyDescent="0.25">
      <c r="A66" s="109">
        <v>43116</v>
      </c>
      <c r="B66" s="69"/>
      <c r="C66" s="69" t="s">
        <v>32</v>
      </c>
      <c r="D66" s="70">
        <v>1.8055555555555557E-2</v>
      </c>
      <c r="E66" s="71" t="s">
        <v>50</v>
      </c>
      <c r="F66" s="72"/>
      <c r="G66" s="72"/>
      <c r="H66" s="72"/>
      <c r="I66" s="72"/>
      <c r="J66" s="72"/>
      <c r="K66" s="72"/>
      <c r="L66" s="72"/>
      <c r="M66" s="72"/>
      <c r="N66" s="72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spans="1:36" ht="30" x14ac:dyDescent="0.25">
      <c r="A67" s="109">
        <v>43116</v>
      </c>
      <c r="B67" s="69"/>
      <c r="C67" s="69" t="s">
        <v>34</v>
      </c>
      <c r="D67" s="70">
        <v>5.0694444444444452E-2</v>
      </c>
      <c r="E67" s="71" t="s">
        <v>50</v>
      </c>
      <c r="F67" s="72"/>
      <c r="G67" s="72"/>
      <c r="H67" s="72"/>
      <c r="I67" s="72"/>
      <c r="J67" s="72"/>
      <c r="K67" s="72"/>
      <c r="L67" s="72"/>
      <c r="M67" s="72"/>
      <c r="N67" s="72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spans="1:36" ht="45" x14ac:dyDescent="0.25">
      <c r="A68" s="109">
        <v>43116</v>
      </c>
      <c r="B68" s="69"/>
      <c r="C68" s="69" t="s">
        <v>16</v>
      </c>
      <c r="D68" s="70">
        <v>4.6527777777777779E-2</v>
      </c>
      <c r="E68" s="71" t="s">
        <v>67</v>
      </c>
      <c r="F68" s="72"/>
      <c r="G68" s="72"/>
      <c r="H68" s="72"/>
      <c r="I68" s="72"/>
      <c r="J68" s="72"/>
      <c r="K68" s="72"/>
      <c r="L68" s="72"/>
      <c r="M68" s="72"/>
      <c r="N68" s="72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spans="1:36" ht="30" x14ac:dyDescent="0.25">
      <c r="A69" s="109">
        <v>43116</v>
      </c>
      <c r="B69" s="69"/>
      <c r="C69" s="69" t="s">
        <v>36</v>
      </c>
      <c r="D69" s="70">
        <v>1.9444444444444445E-2</v>
      </c>
      <c r="E69" s="71" t="s">
        <v>50</v>
      </c>
      <c r="F69" s="72"/>
      <c r="G69" s="72"/>
      <c r="H69" s="72"/>
      <c r="I69" s="72"/>
      <c r="J69" s="72"/>
      <c r="K69" s="72"/>
      <c r="L69" s="72"/>
      <c r="M69" s="72"/>
      <c r="N69" s="72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spans="1:36" ht="30" x14ac:dyDescent="0.25">
      <c r="A70" s="109">
        <v>43116</v>
      </c>
      <c r="B70" s="69"/>
      <c r="C70" s="69" t="s">
        <v>36</v>
      </c>
      <c r="D70" s="70">
        <v>6.1111111111111116E-2</v>
      </c>
      <c r="E70" s="71" t="s">
        <v>65</v>
      </c>
      <c r="F70" s="72"/>
      <c r="G70" s="72"/>
      <c r="H70" s="72"/>
      <c r="I70" s="72"/>
      <c r="J70" s="72"/>
      <c r="K70" s="72"/>
      <c r="L70" s="72"/>
      <c r="M70" s="72"/>
      <c r="N70" s="72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spans="1:36" ht="30" x14ac:dyDescent="0.25">
      <c r="A71" s="109">
        <v>43117</v>
      </c>
      <c r="B71" s="69"/>
      <c r="C71" s="69" t="s">
        <v>16</v>
      </c>
      <c r="D71" s="70">
        <v>1.8749999999999999E-2</v>
      </c>
      <c r="E71" s="71" t="s">
        <v>50</v>
      </c>
      <c r="F71" s="72"/>
      <c r="G71" s="72"/>
      <c r="H71" s="72"/>
      <c r="I71" s="72"/>
      <c r="J71" s="72"/>
      <c r="K71" s="72"/>
      <c r="L71" s="72"/>
      <c r="M71" s="72"/>
      <c r="N71" s="72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spans="1:36" ht="30" x14ac:dyDescent="0.25">
      <c r="A72" s="109">
        <v>43117</v>
      </c>
      <c r="B72" s="69"/>
      <c r="C72" s="69" t="s">
        <v>34</v>
      </c>
      <c r="D72" s="70">
        <v>2.0833333333333332E-2</v>
      </c>
      <c r="E72" s="71" t="s">
        <v>50</v>
      </c>
      <c r="F72" s="72"/>
      <c r="G72" s="72"/>
      <c r="H72" s="72"/>
      <c r="I72" s="72"/>
      <c r="J72" s="72"/>
      <c r="K72" s="72"/>
      <c r="L72" s="72"/>
      <c r="M72" s="72"/>
      <c r="N72" s="72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spans="1:36" ht="30" x14ac:dyDescent="0.25">
      <c r="A73" s="109">
        <v>43117</v>
      </c>
      <c r="B73" s="69"/>
      <c r="C73" s="69" t="s">
        <v>31</v>
      </c>
      <c r="D73" s="70">
        <v>1.5277777777777777E-2</v>
      </c>
      <c r="E73" s="71" t="s">
        <v>50</v>
      </c>
      <c r="F73" s="72"/>
      <c r="G73" s="72"/>
      <c r="H73" s="72"/>
      <c r="I73" s="72"/>
      <c r="J73" s="72"/>
      <c r="K73" s="72"/>
      <c r="L73" s="72"/>
      <c r="M73" s="72"/>
      <c r="N73" s="72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</row>
    <row r="74" spans="1:36" ht="30" x14ac:dyDescent="0.25">
      <c r="A74" s="109">
        <v>43117</v>
      </c>
      <c r="B74" s="69"/>
      <c r="C74" s="69" t="s">
        <v>32</v>
      </c>
      <c r="D74" s="70">
        <v>8.3333333333333332E-3</v>
      </c>
      <c r="E74" s="71" t="s">
        <v>50</v>
      </c>
      <c r="F74" s="72"/>
      <c r="G74" s="72"/>
      <c r="H74" s="72"/>
      <c r="I74" s="72"/>
      <c r="J74" s="72"/>
      <c r="K74" s="72"/>
      <c r="L74" s="72"/>
      <c r="M74" s="72"/>
      <c r="N74" s="72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 spans="1:36" ht="30" x14ac:dyDescent="0.25">
      <c r="A75" s="109">
        <v>43117</v>
      </c>
      <c r="B75" s="69"/>
      <c r="C75" s="69" t="s">
        <v>36</v>
      </c>
      <c r="D75" s="70">
        <v>6.5277777777777782E-2</v>
      </c>
      <c r="E75" s="71" t="s">
        <v>50</v>
      </c>
      <c r="F75" s="72"/>
      <c r="G75" s="72"/>
      <c r="H75" s="72"/>
      <c r="I75" s="72"/>
      <c r="J75" s="72"/>
      <c r="K75" s="72"/>
      <c r="L75" s="72"/>
      <c r="M75" s="72"/>
      <c r="N75" s="72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 spans="1:36" ht="30" x14ac:dyDescent="0.25">
      <c r="A76" s="112">
        <v>43117</v>
      </c>
      <c r="B76" s="78"/>
      <c r="C76" s="78" t="s">
        <v>36</v>
      </c>
      <c r="D76" s="79">
        <v>2.361111111111111E-2</v>
      </c>
      <c r="E76" s="71" t="s">
        <v>65</v>
      </c>
      <c r="F76" s="72"/>
      <c r="G76" s="72"/>
      <c r="H76" s="72"/>
      <c r="I76" s="72"/>
      <c r="J76" s="72"/>
      <c r="K76" s="72"/>
      <c r="L76" s="72"/>
      <c r="M76" s="72"/>
      <c r="N76" s="72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  <row r="77" spans="1:36" ht="30" x14ac:dyDescent="0.25">
      <c r="A77" s="109">
        <v>43117</v>
      </c>
      <c r="B77" s="69"/>
      <c r="C77" s="69" t="s">
        <v>16</v>
      </c>
      <c r="D77" s="70">
        <v>1.8055555555555557E-2</v>
      </c>
      <c r="E77" s="71" t="s">
        <v>68</v>
      </c>
      <c r="F77" s="72"/>
      <c r="G77" s="72"/>
      <c r="H77" s="72"/>
      <c r="I77" s="72"/>
      <c r="J77" s="72"/>
      <c r="K77" s="72"/>
      <c r="L77" s="72"/>
      <c r="M77" s="72"/>
      <c r="N77" s="72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</row>
    <row r="78" spans="1:36" ht="30" x14ac:dyDescent="0.25">
      <c r="A78" s="109">
        <v>43117</v>
      </c>
      <c r="B78" s="69"/>
      <c r="C78" s="69" t="s">
        <v>41</v>
      </c>
      <c r="D78" s="70">
        <v>3.8194444444444441E-2</v>
      </c>
      <c r="E78" s="71" t="s">
        <v>68</v>
      </c>
      <c r="F78" s="72"/>
      <c r="G78" s="72"/>
      <c r="H78" s="72"/>
      <c r="I78" s="72"/>
      <c r="J78" s="72"/>
      <c r="K78" s="72"/>
      <c r="L78" s="72"/>
      <c r="M78" s="72"/>
      <c r="N78" s="72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</row>
    <row r="79" spans="1:36" ht="30" x14ac:dyDescent="0.25">
      <c r="A79" s="109">
        <v>43118</v>
      </c>
      <c r="B79" s="69"/>
      <c r="C79" s="69" t="s">
        <v>41</v>
      </c>
      <c r="D79" s="70">
        <v>4.5138888888888888E-2</v>
      </c>
      <c r="E79" s="71" t="s">
        <v>68</v>
      </c>
      <c r="F79" s="72"/>
      <c r="G79" s="72"/>
      <c r="H79" s="72"/>
      <c r="I79" s="72"/>
      <c r="J79" s="72"/>
      <c r="K79" s="72"/>
      <c r="L79" s="72"/>
      <c r="M79" s="72"/>
      <c r="N79" s="72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</row>
    <row r="80" spans="1:36" ht="30" x14ac:dyDescent="0.25">
      <c r="A80" s="109">
        <v>43118</v>
      </c>
      <c r="B80" s="69"/>
      <c r="C80" s="69" t="s">
        <v>16</v>
      </c>
      <c r="D80" s="70">
        <v>2.7777777777777776E-2</v>
      </c>
      <c r="E80" s="71" t="s">
        <v>50</v>
      </c>
      <c r="F80" s="72"/>
      <c r="G80" s="72"/>
      <c r="H80" s="72"/>
      <c r="I80" s="72"/>
      <c r="J80" s="72"/>
      <c r="K80" s="72"/>
      <c r="L80" s="72"/>
      <c r="M80" s="72"/>
      <c r="N80" s="72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</row>
    <row r="81" spans="1:36" ht="30" x14ac:dyDescent="0.25">
      <c r="A81" s="109">
        <v>43118</v>
      </c>
      <c r="B81" s="69"/>
      <c r="C81" s="69" t="s">
        <v>31</v>
      </c>
      <c r="D81" s="70">
        <v>4.5138888888888888E-2</v>
      </c>
      <c r="E81" s="71" t="s">
        <v>50</v>
      </c>
      <c r="F81" s="72"/>
      <c r="G81" s="72"/>
      <c r="H81" s="72"/>
      <c r="I81" s="72"/>
      <c r="J81" s="72"/>
      <c r="K81" s="72"/>
      <c r="L81" s="72"/>
      <c r="M81" s="72"/>
      <c r="N81" s="72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</row>
    <row r="82" spans="1:36" ht="30" x14ac:dyDescent="0.25">
      <c r="A82" s="109">
        <v>43118</v>
      </c>
      <c r="B82" s="69"/>
      <c r="C82" s="69" t="s">
        <v>32</v>
      </c>
      <c r="D82" s="70">
        <v>1.9444444444444445E-2</v>
      </c>
      <c r="E82" s="71" t="s">
        <v>50</v>
      </c>
      <c r="F82" s="72"/>
      <c r="G82" s="72"/>
      <c r="H82" s="72"/>
      <c r="I82" s="72"/>
      <c r="J82" s="72"/>
      <c r="K82" s="72"/>
      <c r="L82" s="72"/>
      <c r="M82" s="72"/>
      <c r="N82" s="72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</row>
    <row r="83" spans="1:36" ht="30" x14ac:dyDescent="0.25">
      <c r="A83" s="109">
        <v>43118</v>
      </c>
      <c r="B83" s="69"/>
      <c r="C83" s="69" t="s">
        <v>36</v>
      </c>
      <c r="D83" s="70">
        <v>1.3888888888888888E-2</v>
      </c>
      <c r="E83" s="71" t="s">
        <v>50</v>
      </c>
      <c r="F83" s="72"/>
      <c r="G83" s="72"/>
      <c r="H83" s="72"/>
      <c r="I83" s="72"/>
      <c r="J83" s="72"/>
      <c r="K83" s="72"/>
      <c r="L83" s="72"/>
      <c r="M83" s="72"/>
      <c r="N83" s="72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</row>
    <row r="84" spans="1:36" ht="30" x14ac:dyDescent="0.25">
      <c r="A84" s="109">
        <v>43118</v>
      </c>
      <c r="B84" s="69"/>
      <c r="C84" s="69" t="s">
        <v>34</v>
      </c>
      <c r="D84" s="70">
        <v>1.7361111111111112E-2</v>
      </c>
      <c r="E84" s="71" t="s">
        <v>50</v>
      </c>
      <c r="F84" s="72"/>
      <c r="G84" s="72"/>
      <c r="H84" s="72"/>
      <c r="I84" s="72"/>
      <c r="J84" s="72"/>
      <c r="K84" s="72"/>
      <c r="L84" s="72"/>
      <c r="M84" s="72"/>
      <c r="N84" s="72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</row>
    <row r="85" spans="1:36" ht="30" x14ac:dyDescent="0.25">
      <c r="A85" s="109">
        <v>43118</v>
      </c>
      <c r="B85" s="69"/>
      <c r="C85" s="69" t="s">
        <v>41</v>
      </c>
      <c r="D85" s="70">
        <v>3.1944444444444449E-2</v>
      </c>
      <c r="E85" s="71" t="s">
        <v>68</v>
      </c>
      <c r="F85" s="72"/>
      <c r="G85" s="72"/>
      <c r="H85" s="72"/>
      <c r="I85" s="72"/>
      <c r="J85" s="72"/>
      <c r="K85" s="72"/>
      <c r="L85" s="72"/>
      <c r="M85" s="72"/>
      <c r="N85" s="72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</row>
    <row r="86" spans="1:36" ht="30" x14ac:dyDescent="0.25">
      <c r="A86" s="109">
        <v>43118</v>
      </c>
      <c r="B86" s="69"/>
      <c r="C86" s="69" t="s">
        <v>26</v>
      </c>
      <c r="D86" s="70">
        <v>1.6666666666666666E-2</v>
      </c>
      <c r="E86" s="71" t="s">
        <v>68</v>
      </c>
      <c r="F86" s="72"/>
      <c r="G86" s="72"/>
      <c r="H86" s="72"/>
      <c r="I86" s="72"/>
      <c r="J86" s="72"/>
      <c r="K86" s="72"/>
      <c r="L86" s="72"/>
      <c r="M86" s="72"/>
      <c r="N86" s="72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</row>
    <row r="87" spans="1:36" ht="30" x14ac:dyDescent="0.25">
      <c r="A87" s="109">
        <v>43119</v>
      </c>
      <c r="B87" s="69"/>
      <c r="C87" s="69" t="s">
        <v>41</v>
      </c>
      <c r="D87" s="70">
        <v>2.4305555555555556E-2</v>
      </c>
      <c r="E87" s="71" t="s">
        <v>68</v>
      </c>
      <c r="F87" s="72"/>
      <c r="G87" s="72"/>
      <c r="H87" s="72"/>
      <c r="I87" s="72"/>
      <c r="J87" s="72"/>
      <c r="K87" s="72"/>
      <c r="L87" s="72"/>
      <c r="M87" s="72"/>
      <c r="N87" s="72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</row>
    <row r="88" spans="1:36" ht="30" x14ac:dyDescent="0.25">
      <c r="A88" s="109">
        <v>43119</v>
      </c>
      <c r="B88" s="69"/>
      <c r="C88" s="69" t="s">
        <v>16</v>
      </c>
      <c r="D88" s="70">
        <v>3.125E-2</v>
      </c>
      <c r="E88" s="71" t="s">
        <v>50</v>
      </c>
      <c r="F88" s="72"/>
      <c r="G88" s="72"/>
      <c r="H88" s="72"/>
      <c r="I88" s="72"/>
      <c r="J88" s="72"/>
      <c r="K88" s="72"/>
      <c r="L88" s="72"/>
      <c r="M88" s="72"/>
      <c r="N88" s="72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</row>
    <row r="89" spans="1:36" ht="30" x14ac:dyDescent="0.25">
      <c r="A89" s="109">
        <v>43119</v>
      </c>
      <c r="B89" s="69"/>
      <c r="C89" s="69" t="s">
        <v>34</v>
      </c>
      <c r="D89" s="70">
        <v>5.2777777777777778E-2</v>
      </c>
      <c r="E89" s="71" t="s">
        <v>50</v>
      </c>
      <c r="F89" s="72"/>
      <c r="G89" s="72"/>
      <c r="H89" s="72"/>
      <c r="I89" s="72"/>
      <c r="J89" s="72"/>
      <c r="K89" s="72"/>
      <c r="L89" s="72"/>
      <c r="M89" s="72"/>
      <c r="N89" s="72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</row>
    <row r="90" spans="1:36" ht="30" x14ac:dyDescent="0.25">
      <c r="A90" s="109">
        <v>43119</v>
      </c>
      <c r="B90" s="69"/>
      <c r="C90" s="69" t="s">
        <v>41</v>
      </c>
      <c r="D90" s="70">
        <v>2.7777777777777776E-2</v>
      </c>
      <c r="E90" s="71" t="s">
        <v>50</v>
      </c>
      <c r="F90" s="72"/>
      <c r="G90" s="72"/>
      <c r="H90" s="72"/>
      <c r="I90" s="72"/>
      <c r="J90" s="72"/>
      <c r="K90" s="72"/>
      <c r="L90" s="72"/>
      <c r="M90" s="72"/>
      <c r="N90" s="72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</row>
    <row r="91" spans="1:36" ht="30" x14ac:dyDescent="0.25">
      <c r="A91" s="109">
        <v>43119</v>
      </c>
      <c r="B91" s="69"/>
      <c r="C91" s="69" t="s">
        <v>31</v>
      </c>
      <c r="D91" s="70">
        <v>4.1666666666666664E-2</v>
      </c>
      <c r="E91" s="71" t="s">
        <v>69</v>
      </c>
      <c r="F91" s="72"/>
      <c r="G91" s="72"/>
      <c r="H91" s="72"/>
      <c r="I91" s="72"/>
      <c r="J91" s="72"/>
      <c r="K91" s="72"/>
      <c r="L91" s="72"/>
      <c r="M91" s="72"/>
      <c r="N91" s="72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</row>
    <row r="92" spans="1:36" ht="30" x14ac:dyDescent="0.25">
      <c r="A92" s="112">
        <v>43123</v>
      </c>
      <c r="B92" s="78"/>
      <c r="C92" s="78" t="s">
        <v>16</v>
      </c>
      <c r="D92" s="79">
        <v>2.0833333333333332E-2</v>
      </c>
      <c r="E92" s="71" t="s">
        <v>50</v>
      </c>
      <c r="F92" s="72"/>
      <c r="G92" s="72"/>
      <c r="H92" s="72"/>
      <c r="I92" s="72"/>
      <c r="J92" s="72"/>
      <c r="K92" s="72"/>
      <c r="L92" s="72"/>
      <c r="M92" s="72"/>
      <c r="N92" s="72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</row>
    <row r="93" spans="1:36" ht="30" x14ac:dyDescent="0.25">
      <c r="A93" s="112">
        <v>43123</v>
      </c>
      <c r="B93" s="78"/>
      <c r="C93" s="78" t="s">
        <v>41</v>
      </c>
      <c r="D93" s="79">
        <v>1.0416666666666666E-2</v>
      </c>
      <c r="E93" s="71" t="s">
        <v>50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</row>
    <row r="94" spans="1:36" ht="30" x14ac:dyDescent="0.25">
      <c r="A94" s="112">
        <v>43123</v>
      </c>
      <c r="B94" s="78"/>
      <c r="C94" s="78" t="s">
        <v>39</v>
      </c>
      <c r="D94" s="79">
        <v>4.3055555555555562E-2</v>
      </c>
      <c r="E94" s="71" t="s">
        <v>50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</row>
    <row r="95" spans="1:36" ht="30" x14ac:dyDescent="0.25">
      <c r="A95" s="112">
        <v>43123</v>
      </c>
      <c r="B95" s="78"/>
      <c r="C95" s="78" t="s">
        <v>36</v>
      </c>
      <c r="D95" s="79">
        <v>4.3750000000000004E-2</v>
      </c>
      <c r="E95" s="71" t="s">
        <v>50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</row>
    <row r="96" spans="1:36" ht="30" x14ac:dyDescent="0.25">
      <c r="A96" s="112">
        <v>43123</v>
      </c>
      <c r="B96" s="78"/>
      <c r="C96" s="78" t="s">
        <v>32</v>
      </c>
      <c r="D96" s="79">
        <v>1.6666666666666666E-2</v>
      </c>
      <c r="E96" s="71" t="s">
        <v>50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</row>
    <row r="97" spans="1:36" ht="30" x14ac:dyDescent="0.25">
      <c r="A97" s="112">
        <v>43123</v>
      </c>
      <c r="B97" s="78"/>
      <c r="C97" s="78" t="s">
        <v>41</v>
      </c>
      <c r="D97" s="79">
        <v>2.2916666666666669E-2</v>
      </c>
      <c r="E97" s="71" t="s">
        <v>68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</row>
    <row r="98" spans="1:36" ht="30" x14ac:dyDescent="0.25">
      <c r="A98" s="112">
        <v>43123</v>
      </c>
      <c r="B98" s="78"/>
      <c r="C98" s="78" t="s">
        <v>31</v>
      </c>
      <c r="D98" s="79">
        <v>5.4166666666666669E-2</v>
      </c>
      <c r="E98" s="71" t="s">
        <v>65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</row>
    <row r="99" spans="1:36" ht="30" x14ac:dyDescent="0.25">
      <c r="A99" s="109">
        <v>43123</v>
      </c>
      <c r="B99" s="69"/>
      <c r="C99" s="69" t="s">
        <v>41</v>
      </c>
      <c r="D99" s="70">
        <v>4.3055555555555562E-2</v>
      </c>
      <c r="E99" s="71" t="s">
        <v>68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</row>
    <row r="100" spans="1:36" ht="30" x14ac:dyDescent="0.25">
      <c r="A100" s="109">
        <v>43123</v>
      </c>
      <c r="B100" s="69"/>
      <c r="C100" s="69" t="s">
        <v>32</v>
      </c>
      <c r="D100" s="70">
        <v>1.1111111111111112E-2</v>
      </c>
      <c r="E100" s="71" t="s">
        <v>50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</row>
    <row r="101" spans="1:36" ht="30" x14ac:dyDescent="0.25">
      <c r="A101" s="109">
        <v>43123</v>
      </c>
      <c r="B101" s="69"/>
      <c r="C101" s="69" t="s">
        <v>31</v>
      </c>
      <c r="D101" s="70">
        <v>3.4722222222222224E-2</v>
      </c>
      <c r="E101" s="71" t="s">
        <v>50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</row>
    <row r="102" spans="1:36" ht="30" x14ac:dyDescent="0.25">
      <c r="A102" s="109">
        <v>43123</v>
      </c>
      <c r="B102" s="69"/>
      <c r="C102" s="69" t="s">
        <v>16</v>
      </c>
      <c r="D102" s="70">
        <v>3.125E-2</v>
      </c>
      <c r="E102" s="71" t="s">
        <v>50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</row>
    <row r="103" spans="1:36" ht="30" x14ac:dyDescent="0.25">
      <c r="A103" s="109">
        <v>43123</v>
      </c>
      <c r="B103" s="69"/>
      <c r="C103" s="69" t="s">
        <v>34</v>
      </c>
      <c r="D103" s="70">
        <v>2.013888888888889E-2</v>
      </c>
      <c r="E103" s="71" t="s">
        <v>50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</row>
    <row r="104" spans="1:36" ht="30" x14ac:dyDescent="0.25">
      <c r="A104" s="109">
        <v>43123</v>
      </c>
      <c r="B104" s="69"/>
      <c r="C104" s="69" t="s">
        <v>36</v>
      </c>
      <c r="D104" s="70">
        <v>2.9861111111111113E-2</v>
      </c>
      <c r="E104" s="71" t="s">
        <v>50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</row>
    <row r="105" spans="1:36" ht="30" x14ac:dyDescent="0.25">
      <c r="A105" s="109">
        <v>43124</v>
      </c>
      <c r="B105" s="69"/>
      <c r="C105" s="69" t="s">
        <v>37</v>
      </c>
      <c r="D105" s="70">
        <v>4.4444444444444446E-2</v>
      </c>
      <c r="E105" s="71" t="s">
        <v>65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</row>
    <row r="106" spans="1:36" ht="30" x14ac:dyDescent="0.25">
      <c r="A106" s="109">
        <v>43124</v>
      </c>
      <c r="B106" s="69"/>
      <c r="C106" s="69" t="s">
        <v>16</v>
      </c>
      <c r="D106" s="70">
        <v>2.7083333333333334E-2</v>
      </c>
      <c r="E106" s="71" t="s">
        <v>50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</row>
    <row r="107" spans="1:36" ht="30" x14ac:dyDescent="0.25">
      <c r="A107" s="109">
        <v>43124</v>
      </c>
      <c r="B107" s="69"/>
      <c r="C107" s="69" t="s">
        <v>32</v>
      </c>
      <c r="D107" s="70">
        <v>2.9166666666666664E-2</v>
      </c>
      <c r="E107" s="71" t="s">
        <v>50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</row>
    <row r="108" spans="1:36" ht="30" x14ac:dyDescent="0.25">
      <c r="A108" s="109">
        <v>43124</v>
      </c>
      <c r="B108" s="69"/>
      <c r="C108" s="69" t="s">
        <v>31</v>
      </c>
      <c r="D108" s="70">
        <v>4.4444444444444446E-2</v>
      </c>
      <c r="E108" s="71" t="s">
        <v>50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</row>
    <row r="109" spans="1:36" ht="30" x14ac:dyDescent="0.25">
      <c r="A109" s="109">
        <v>43124</v>
      </c>
      <c r="B109" s="69"/>
      <c r="C109" s="69" t="s">
        <v>37</v>
      </c>
      <c r="D109" s="70">
        <v>6.25E-2</v>
      </c>
      <c r="E109" s="71" t="s">
        <v>65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</row>
    <row r="110" spans="1:36" ht="30" x14ac:dyDescent="0.25">
      <c r="A110" s="109">
        <v>43125</v>
      </c>
      <c r="B110" s="69"/>
      <c r="C110" s="69" t="s">
        <v>36</v>
      </c>
      <c r="D110" s="70">
        <v>2.2222222222222223E-2</v>
      </c>
      <c r="E110" s="80" t="s">
        <v>70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</row>
    <row r="111" spans="1:36" ht="30" x14ac:dyDescent="0.25">
      <c r="A111" s="109">
        <v>43125</v>
      </c>
      <c r="B111" s="69"/>
      <c r="C111" s="69" t="s">
        <v>34</v>
      </c>
      <c r="D111" s="70">
        <v>3.6805555555555557E-2</v>
      </c>
      <c r="E111" s="71" t="s">
        <v>50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</row>
    <row r="112" spans="1:36" ht="30" x14ac:dyDescent="0.25">
      <c r="A112" s="109">
        <v>43125</v>
      </c>
      <c r="B112" s="69"/>
      <c r="C112" s="69" t="s">
        <v>36</v>
      </c>
      <c r="D112" s="70">
        <v>4.1666666666666664E-2</v>
      </c>
      <c r="E112" s="71" t="s">
        <v>50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</row>
    <row r="113" spans="1:36" ht="30" x14ac:dyDescent="0.25">
      <c r="A113" s="109">
        <v>43125</v>
      </c>
      <c r="B113" s="69"/>
      <c r="C113" s="69" t="s">
        <v>37</v>
      </c>
      <c r="D113" s="70">
        <v>2.4999999999999998E-2</v>
      </c>
      <c r="E113" s="71" t="s">
        <v>50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</row>
    <row r="114" spans="1:36" ht="30" x14ac:dyDescent="0.25">
      <c r="A114" s="109">
        <v>43126</v>
      </c>
      <c r="B114" s="69"/>
      <c r="C114" s="69" t="s">
        <v>37</v>
      </c>
      <c r="D114" s="70">
        <v>2.4305555555555556E-2</v>
      </c>
      <c r="E114" s="71" t="s">
        <v>65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</row>
    <row r="115" spans="1:36" ht="30" x14ac:dyDescent="0.25">
      <c r="A115" s="109">
        <v>43127</v>
      </c>
      <c r="B115" s="69"/>
      <c r="C115" s="69" t="s">
        <v>37</v>
      </c>
      <c r="D115" s="70">
        <v>1.4583333333333332E-2</v>
      </c>
      <c r="E115" s="71" t="s">
        <v>65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</row>
    <row r="116" spans="1:36" ht="30" x14ac:dyDescent="0.25">
      <c r="A116" s="112">
        <v>43130</v>
      </c>
      <c r="B116" s="78"/>
      <c r="C116" s="78" t="s">
        <v>37</v>
      </c>
      <c r="D116" s="79">
        <v>3.0555555555555555E-2</v>
      </c>
      <c r="E116" s="71" t="s">
        <v>65</v>
      </c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</row>
    <row r="117" spans="1:36" ht="30" x14ac:dyDescent="0.25">
      <c r="A117" s="112">
        <v>43130</v>
      </c>
      <c r="B117" s="78"/>
      <c r="C117" s="78" t="s">
        <v>31</v>
      </c>
      <c r="D117" s="79">
        <v>3.6111111111111115E-2</v>
      </c>
      <c r="E117" s="71" t="s">
        <v>50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</row>
    <row r="118" spans="1:36" ht="30" x14ac:dyDescent="0.25">
      <c r="A118" s="112">
        <v>43130</v>
      </c>
      <c r="B118" s="78"/>
      <c r="C118" s="78" t="s">
        <v>16</v>
      </c>
      <c r="D118" s="79">
        <v>2.361111111111111E-2</v>
      </c>
      <c r="E118" s="71" t="s">
        <v>50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</row>
    <row r="119" spans="1:36" ht="30" x14ac:dyDescent="0.25">
      <c r="A119" s="112">
        <v>43130</v>
      </c>
      <c r="B119" s="78"/>
      <c r="C119" s="78" t="s">
        <v>34</v>
      </c>
      <c r="D119" s="79">
        <v>1.6666666666666666E-2</v>
      </c>
      <c r="E119" s="71" t="s">
        <v>50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</row>
    <row r="120" spans="1:36" ht="30" x14ac:dyDescent="0.25">
      <c r="A120" s="112">
        <v>43130</v>
      </c>
      <c r="B120" s="78"/>
      <c r="C120" s="78" t="s">
        <v>41</v>
      </c>
      <c r="D120" s="79">
        <v>4.9999999999999996E-2</v>
      </c>
      <c r="E120" s="71" t="s">
        <v>68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</row>
    <row r="121" spans="1:36" ht="30" x14ac:dyDescent="0.25">
      <c r="A121" s="112">
        <v>43130</v>
      </c>
      <c r="B121" s="78"/>
      <c r="C121" s="78" t="s">
        <v>34</v>
      </c>
      <c r="D121" s="79">
        <v>9.0277777777777787E-3</v>
      </c>
      <c r="E121" s="71" t="s">
        <v>50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</row>
    <row r="122" spans="1:36" ht="30" x14ac:dyDescent="0.25">
      <c r="A122" s="109">
        <v>43130</v>
      </c>
      <c r="B122" s="69"/>
      <c r="C122" s="69" t="s">
        <v>31</v>
      </c>
      <c r="D122" s="70">
        <v>5.3472222222222227E-2</v>
      </c>
      <c r="E122" s="71" t="s">
        <v>68</v>
      </c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</row>
    <row r="123" spans="1:36" ht="30" x14ac:dyDescent="0.25">
      <c r="A123" s="109">
        <v>43130</v>
      </c>
      <c r="B123" s="69"/>
      <c r="C123" s="69" t="s">
        <v>34</v>
      </c>
      <c r="D123" s="70">
        <v>1.0416666666666666E-2</v>
      </c>
      <c r="E123" s="71" t="s">
        <v>50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</row>
    <row r="124" spans="1:36" ht="30" x14ac:dyDescent="0.25">
      <c r="A124" s="109">
        <v>43130</v>
      </c>
      <c r="B124" s="69"/>
      <c r="C124" s="69" t="s">
        <v>37</v>
      </c>
      <c r="D124" s="70">
        <v>8.3333333333333332E-3</v>
      </c>
      <c r="E124" s="71" t="s">
        <v>50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</row>
    <row r="125" spans="1:36" ht="30" x14ac:dyDescent="0.25">
      <c r="A125" s="109">
        <v>43130</v>
      </c>
      <c r="B125" s="69"/>
      <c r="C125" s="69" t="s">
        <v>36</v>
      </c>
      <c r="D125" s="70">
        <v>1.2499999999999999E-2</v>
      </c>
      <c r="E125" s="71" t="s">
        <v>50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</row>
    <row r="126" spans="1:36" ht="30" x14ac:dyDescent="0.25">
      <c r="A126" s="109">
        <v>43131</v>
      </c>
      <c r="B126" s="69"/>
      <c r="C126" s="69" t="s">
        <v>39</v>
      </c>
      <c r="D126" s="70">
        <v>7.2916666666666671E-2</v>
      </c>
      <c r="E126" s="71" t="s">
        <v>50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</row>
    <row r="127" spans="1:36" ht="30" x14ac:dyDescent="0.25">
      <c r="A127" s="109">
        <v>43131</v>
      </c>
      <c r="B127" s="69"/>
      <c r="C127" s="69" t="s">
        <v>30</v>
      </c>
      <c r="D127" s="70">
        <v>2.4305555555555556E-2</v>
      </c>
      <c r="E127" s="71" t="s">
        <v>65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</row>
    <row r="128" spans="1:36" ht="30" x14ac:dyDescent="0.25">
      <c r="A128" s="109">
        <v>43131</v>
      </c>
      <c r="B128" s="69"/>
      <c r="C128" s="69" t="s">
        <v>37</v>
      </c>
      <c r="D128" s="70">
        <v>3.4722222222222224E-2</v>
      </c>
      <c r="E128" s="71" t="s">
        <v>50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</row>
    <row r="129" spans="1:36" ht="30" x14ac:dyDescent="0.25">
      <c r="A129" s="109">
        <v>43131</v>
      </c>
      <c r="B129" s="69"/>
      <c r="C129" s="69" t="s">
        <v>34</v>
      </c>
      <c r="D129" s="70">
        <v>1.0416666666666666E-2</v>
      </c>
      <c r="E129" s="71" t="s">
        <v>50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</row>
    <row r="130" spans="1:36" ht="30" x14ac:dyDescent="0.25">
      <c r="A130" s="109">
        <v>43131</v>
      </c>
      <c r="B130" s="69"/>
      <c r="C130" s="69" t="s">
        <v>41</v>
      </c>
      <c r="D130" s="70">
        <v>2.7777777777777776E-2</v>
      </c>
      <c r="E130" s="71" t="s">
        <v>68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</row>
    <row r="131" spans="1:36" ht="30" x14ac:dyDescent="0.25">
      <c r="A131" s="109">
        <v>43132</v>
      </c>
      <c r="B131" s="69"/>
      <c r="C131" s="69" t="s">
        <v>39</v>
      </c>
      <c r="D131" s="70">
        <v>4.5833333333333337E-2</v>
      </c>
      <c r="E131" s="71" t="s">
        <v>50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</row>
    <row r="132" spans="1:36" ht="30" x14ac:dyDescent="0.25">
      <c r="A132" s="109">
        <v>43132</v>
      </c>
      <c r="B132" s="69"/>
      <c r="C132" s="69" t="s">
        <v>36</v>
      </c>
      <c r="D132" s="70">
        <v>6.25E-2</v>
      </c>
      <c r="E132" s="71" t="s">
        <v>50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</row>
    <row r="133" spans="1:36" ht="30" x14ac:dyDescent="0.25">
      <c r="A133" s="109">
        <v>43132</v>
      </c>
      <c r="B133" s="69"/>
      <c r="C133" s="69" t="s">
        <v>24</v>
      </c>
      <c r="D133" s="70">
        <v>4.5138888888888888E-2</v>
      </c>
      <c r="E133" s="71" t="s">
        <v>68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</row>
    <row r="134" spans="1:36" ht="30" x14ac:dyDescent="0.25">
      <c r="A134" s="109">
        <v>43133</v>
      </c>
      <c r="B134" s="69"/>
      <c r="C134" s="69" t="s">
        <v>30</v>
      </c>
      <c r="D134" s="70">
        <v>2.9166666666666664E-2</v>
      </c>
      <c r="E134" s="71" t="s">
        <v>68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</row>
    <row r="135" spans="1:36" ht="45" x14ac:dyDescent="0.25">
      <c r="A135" s="109">
        <v>43133</v>
      </c>
      <c r="B135" s="69"/>
      <c r="C135" s="69" t="s">
        <v>36</v>
      </c>
      <c r="D135" s="70">
        <v>9.930555555555555E-2</v>
      </c>
      <c r="E135" s="71" t="s">
        <v>71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</row>
    <row r="136" spans="1:36" x14ac:dyDescent="0.25">
      <c r="A136" s="109">
        <v>43133</v>
      </c>
      <c r="B136" s="69"/>
      <c r="C136" s="69" t="s">
        <v>36</v>
      </c>
      <c r="D136" s="70">
        <v>4.027777777777778E-2</v>
      </c>
      <c r="E136" s="80" t="s">
        <v>72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</row>
    <row r="137" spans="1:36" ht="30" x14ac:dyDescent="0.25">
      <c r="A137" s="109">
        <v>43134</v>
      </c>
      <c r="B137" s="69"/>
      <c r="C137" s="69" t="s">
        <v>31</v>
      </c>
      <c r="D137" s="70">
        <v>2.9166666666666664E-2</v>
      </c>
      <c r="E137" s="71" t="s">
        <v>65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</row>
    <row r="138" spans="1:36" ht="30" x14ac:dyDescent="0.25">
      <c r="A138" s="109">
        <v>43134</v>
      </c>
      <c r="B138" s="69"/>
      <c r="C138" s="69" t="s">
        <v>31</v>
      </c>
      <c r="D138" s="70">
        <v>0.10416666666666667</v>
      </c>
      <c r="E138" s="71" t="s">
        <v>65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</row>
    <row r="139" spans="1:36" ht="30" x14ac:dyDescent="0.25">
      <c r="A139" s="109">
        <v>43134</v>
      </c>
      <c r="B139" s="69"/>
      <c r="C139" s="69" t="s">
        <v>16</v>
      </c>
      <c r="D139" s="70">
        <v>5.8333333333333327E-2</v>
      </c>
      <c r="E139" s="71" t="s">
        <v>68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</row>
    <row r="140" spans="1:36" ht="30" x14ac:dyDescent="0.25">
      <c r="A140" s="109">
        <v>43135</v>
      </c>
      <c r="B140" s="69"/>
      <c r="C140" s="69" t="s">
        <v>16</v>
      </c>
      <c r="D140" s="70">
        <v>2.2916666666666669E-2</v>
      </c>
      <c r="E140" s="71" t="s">
        <v>68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</row>
    <row r="141" spans="1:36" ht="45" x14ac:dyDescent="0.25">
      <c r="A141" s="112">
        <v>43137</v>
      </c>
      <c r="B141" s="78"/>
      <c r="C141" s="78" t="s">
        <v>30</v>
      </c>
      <c r="D141" s="79">
        <v>5.2083333333333336E-2</v>
      </c>
      <c r="E141" s="71" t="s">
        <v>73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</row>
    <row r="142" spans="1:36" ht="30" x14ac:dyDescent="0.25">
      <c r="A142" s="112">
        <v>43137</v>
      </c>
      <c r="B142" s="78"/>
      <c r="C142" s="78" t="s">
        <v>36</v>
      </c>
      <c r="D142" s="79">
        <v>4.3055555555555562E-2</v>
      </c>
      <c r="E142" s="80" t="s">
        <v>74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</row>
    <row r="143" spans="1:36" ht="30" x14ac:dyDescent="0.25">
      <c r="A143" s="112">
        <v>43137</v>
      </c>
      <c r="B143" s="78"/>
      <c r="C143" s="78" t="s">
        <v>34</v>
      </c>
      <c r="D143" s="79">
        <v>6.3194444444444442E-2</v>
      </c>
      <c r="E143" s="71" t="s">
        <v>50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</row>
    <row r="144" spans="1:36" ht="30" x14ac:dyDescent="0.25">
      <c r="A144" s="112">
        <v>43137</v>
      </c>
      <c r="B144" s="78"/>
      <c r="C144" s="78" t="s">
        <v>39</v>
      </c>
      <c r="D144" s="79">
        <v>3.9583333333333331E-2</v>
      </c>
      <c r="E144" s="71" t="s">
        <v>68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</row>
    <row r="145" spans="1:36" ht="30" x14ac:dyDescent="0.25">
      <c r="A145" s="109">
        <v>43137</v>
      </c>
      <c r="B145" s="69"/>
      <c r="C145" s="69" t="s">
        <v>26</v>
      </c>
      <c r="D145" s="70">
        <v>5.9027777777777783E-2</v>
      </c>
      <c r="E145" s="71" t="s">
        <v>65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</row>
    <row r="146" spans="1:36" ht="30" x14ac:dyDescent="0.25">
      <c r="A146" s="109">
        <v>43137</v>
      </c>
      <c r="B146" s="69"/>
      <c r="C146" s="69" t="s">
        <v>30</v>
      </c>
      <c r="D146" s="70">
        <v>2.4305555555555556E-2</v>
      </c>
      <c r="E146" s="71" t="s">
        <v>50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</row>
    <row r="147" spans="1:36" ht="30" x14ac:dyDescent="0.25">
      <c r="A147" s="109">
        <v>43137</v>
      </c>
      <c r="B147" s="69"/>
      <c r="C147" s="69" t="s">
        <v>34</v>
      </c>
      <c r="D147" s="70">
        <v>1.3194444444444444E-2</v>
      </c>
      <c r="E147" s="71" t="s">
        <v>50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</row>
    <row r="148" spans="1:36" ht="30" x14ac:dyDescent="0.25">
      <c r="A148" s="109">
        <v>43137</v>
      </c>
      <c r="B148" s="69"/>
      <c r="C148" s="69" t="s">
        <v>37</v>
      </c>
      <c r="D148" s="70">
        <v>4.1666666666666664E-2</v>
      </c>
      <c r="E148" s="71" t="s">
        <v>50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</row>
    <row r="149" spans="1:36" ht="30" x14ac:dyDescent="0.25">
      <c r="A149" s="109">
        <v>43137</v>
      </c>
      <c r="B149" s="69"/>
      <c r="C149" s="69" t="s">
        <v>39</v>
      </c>
      <c r="D149" s="70">
        <v>8.7500000000000008E-2</v>
      </c>
      <c r="E149" s="71" t="s">
        <v>65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</row>
    <row r="150" spans="1:36" ht="30" x14ac:dyDescent="0.25">
      <c r="A150" s="109">
        <v>43138</v>
      </c>
      <c r="B150" s="69"/>
      <c r="C150" s="69" t="s">
        <v>39</v>
      </c>
      <c r="D150" s="70">
        <v>3.4027777777777775E-2</v>
      </c>
      <c r="E150" s="71" t="s">
        <v>65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</row>
    <row r="151" spans="1:36" ht="30" x14ac:dyDescent="0.25">
      <c r="A151" s="109">
        <v>43138</v>
      </c>
      <c r="B151" s="69"/>
      <c r="C151" s="69" t="s">
        <v>26</v>
      </c>
      <c r="D151" s="70">
        <v>4.1666666666666664E-2</v>
      </c>
      <c r="E151" s="71" t="s">
        <v>65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</row>
    <row r="152" spans="1:36" ht="30" x14ac:dyDescent="0.25">
      <c r="A152" s="109">
        <v>43138</v>
      </c>
      <c r="B152" s="69"/>
      <c r="C152" s="69" t="s">
        <v>37</v>
      </c>
      <c r="D152" s="70">
        <v>3.0555555555555555E-2</v>
      </c>
      <c r="E152" s="71" t="s">
        <v>50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</row>
    <row r="153" spans="1:36" ht="30" x14ac:dyDescent="0.25">
      <c r="A153" s="109">
        <v>43138</v>
      </c>
      <c r="B153" s="69"/>
      <c r="C153" s="69" t="s">
        <v>39</v>
      </c>
      <c r="D153" s="70">
        <v>7.4999999999999997E-2</v>
      </c>
      <c r="E153" s="71" t="s">
        <v>65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</row>
    <row r="154" spans="1:36" ht="30" x14ac:dyDescent="0.25">
      <c r="A154" s="109">
        <v>43139</v>
      </c>
      <c r="B154" s="69"/>
      <c r="C154" s="69" t="s">
        <v>26</v>
      </c>
      <c r="D154" s="70">
        <v>3.0555555555555555E-2</v>
      </c>
      <c r="E154" s="71" t="s">
        <v>50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</row>
    <row r="155" spans="1:36" ht="30" x14ac:dyDescent="0.25">
      <c r="A155" s="109">
        <v>43139</v>
      </c>
      <c r="B155" s="69"/>
      <c r="C155" s="69" t="s">
        <v>30</v>
      </c>
      <c r="D155" s="70">
        <v>1.0416666666666666E-2</v>
      </c>
      <c r="E155" s="71" t="s">
        <v>50</v>
      </c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</row>
    <row r="156" spans="1:36" ht="30" x14ac:dyDescent="0.25">
      <c r="A156" s="109">
        <v>43139</v>
      </c>
      <c r="B156" s="69"/>
      <c r="C156" s="69" t="s">
        <v>39</v>
      </c>
      <c r="D156" s="70">
        <v>2.7777777777777776E-2</v>
      </c>
      <c r="E156" s="71" t="s">
        <v>68</v>
      </c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</row>
    <row r="157" spans="1:36" ht="30" x14ac:dyDescent="0.25">
      <c r="A157" s="109">
        <v>43139</v>
      </c>
      <c r="B157" s="69"/>
      <c r="C157" s="69" t="s">
        <v>36</v>
      </c>
      <c r="D157" s="70">
        <v>6.6666666666666666E-2</v>
      </c>
      <c r="E157" s="71" t="s">
        <v>50</v>
      </c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</row>
    <row r="158" spans="1:36" ht="30" x14ac:dyDescent="0.25">
      <c r="A158" s="109">
        <v>43139</v>
      </c>
      <c r="B158" s="69"/>
      <c r="C158" s="69" t="s">
        <v>34</v>
      </c>
      <c r="D158" s="70">
        <v>2.7777777777777776E-2</v>
      </c>
      <c r="E158" s="71" t="s">
        <v>50</v>
      </c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</row>
    <row r="159" spans="1:36" ht="45" x14ac:dyDescent="0.25">
      <c r="A159" s="109">
        <v>43139</v>
      </c>
      <c r="B159" s="69"/>
      <c r="C159" s="69" t="s">
        <v>28</v>
      </c>
      <c r="D159" s="70">
        <v>4.1666666666666664E-2</v>
      </c>
      <c r="E159" s="71" t="s">
        <v>65</v>
      </c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</row>
    <row r="160" spans="1:36" ht="30" x14ac:dyDescent="0.25">
      <c r="A160" s="109">
        <v>43139</v>
      </c>
      <c r="B160" s="69"/>
      <c r="C160" s="69" t="s">
        <v>39</v>
      </c>
      <c r="D160" s="70">
        <v>2.9861111111111113E-2</v>
      </c>
      <c r="E160" s="71" t="s">
        <v>65</v>
      </c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</row>
    <row r="161" spans="1:36" ht="30" x14ac:dyDescent="0.25">
      <c r="A161" s="109">
        <v>43140</v>
      </c>
      <c r="B161" s="69"/>
      <c r="C161" s="69" t="s">
        <v>39</v>
      </c>
      <c r="D161" s="70">
        <v>6.805555555555555E-2</v>
      </c>
      <c r="E161" s="71" t="s">
        <v>65</v>
      </c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</row>
    <row r="162" spans="1:36" ht="30" x14ac:dyDescent="0.25">
      <c r="A162" s="109">
        <v>43140</v>
      </c>
      <c r="B162" s="69"/>
      <c r="C162" s="69" t="s">
        <v>34</v>
      </c>
      <c r="D162" s="70">
        <v>2.4999999999999998E-2</v>
      </c>
      <c r="E162" s="71" t="s">
        <v>50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</row>
    <row r="163" spans="1:36" ht="30" x14ac:dyDescent="0.25">
      <c r="A163" s="109">
        <v>43140</v>
      </c>
      <c r="B163" s="69"/>
      <c r="C163" s="69" t="s">
        <v>37</v>
      </c>
      <c r="D163" s="70">
        <v>2.7777777777777776E-2</v>
      </c>
      <c r="E163" s="71" t="s">
        <v>50</v>
      </c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</row>
    <row r="164" spans="1:36" ht="30" x14ac:dyDescent="0.25">
      <c r="A164" s="109">
        <v>43140</v>
      </c>
      <c r="B164" s="69"/>
      <c r="C164" s="69" t="s">
        <v>26</v>
      </c>
      <c r="D164" s="70">
        <v>1.8055555555555557E-2</v>
      </c>
      <c r="E164" s="71" t="s">
        <v>50</v>
      </c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</row>
    <row r="165" spans="1:36" ht="30" x14ac:dyDescent="0.25">
      <c r="A165" s="109">
        <v>43140</v>
      </c>
      <c r="B165" s="69"/>
      <c r="C165" s="69" t="s">
        <v>30</v>
      </c>
      <c r="D165" s="70">
        <v>9.7222222222222224E-3</v>
      </c>
      <c r="E165" s="71" t="s">
        <v>50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</row>
    <row r="166" spans="1:36" ht="30" x14ac:dyDescent="0.25">
      <c r="A166" s="109">
        <v>43140</v>
      </c>
      <c r="B166" s="69"/>
      <c r="C166" s="69" t="s">
        <v>36</v>
      </c>
      <c r="D166" s="70">
        <v>2.7083333333333334E-2</v>
      </c>
      <c r="E166" s="71" t="s">
        <v>50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</row>
    <row r="167" spans="1:36" ht="30" x14ac:dyDescent="0.25">
      <c r="A167" s="109">
        <v>43140</v>
      </c>
      <c r="B167" s="69"/>
      <c r="C167" s="69" t="s">
        <v>42</v>
      </c>
      <c r="D167" s="70">
        <v>4.9999999999999996E-2</v>
      </c>
      <c r="E167" s="71" t="s">
        <v>68</v>
      </c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</row>
    <row r="168" spans="1:36" ht="30" x14ac:dyDescent="0.25">
      <c r="A168" s="109">
        <v>43140</v>
      </c>
      <c r="B168" s="69"/>
      <c r="C168" s="69" t="s">
        <v>39</v>
      </c>
      <c r="D168" s="70">
        <v>6.0416666666666667E-2</v>
      </c>
      <c r="E168" s="71" t="s">
        <v>65</v>
      </c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</row>
    <row r="169" spans="1:36" ht="30" x14ac:dyDescent="0.25">
      <c r="A169" s="109">
        <v>43141</v>
      </c>
      <c r="B169" s="69"/>
      <c r="C169" s="69" t="s">
        <v>39</v>
      </c>
      <c r="D169" s="70">
        <v>3.9583333333333331E-2</v>
      </c>
      <c r="E169" s="71" t="s">
        <v>65</v>
      </c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</row>
    <row r="170" spans="1:36" ht="30" x14ac:dyDescent="0.25">
      <c r="A170" s="109">
        <v>43142</v>
      </c>
      <c r="B170" s="69"/>
      <c r="C170" s="69" t="s">
        <v>39</v>
      </c>
      <c r="D170" s="70">
        <v>2.361111111111111E-2</v>
      </c>
      <c r="E170" s="71" t="s">
        <v>65</v>
      </c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</row>
    <row r="171" spans="1:36" ht="30" x14ac:dyDescent="0.25">
      <c r="A171" s="109">
        <v>43142</v>
      </c>
      <c r="B171" s="69"/>
      <c r="C171" s="69" t="s">
        <v>16</v>
      </c>
      <c r="D171" s="70">
        <v>5.9027777777777783E-2</v>
      </c>
      <c r="E171" s="71" t="s">
        <v>68</v>
      </c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</row>
    <row r="172" spans="1:36" ht="30" x14ac:dyDescent="0.25">
      <c r="A172" s="109">
        <v>43142</v>
      </c>
      <c r="B172" s="69"/>
      <c r="C172" s="69" t="s">
        <v>16</v>
      </c>
      <c r="D172" s="70">
        <v>3.9583333333333331E-2</v>
      </c>
      <c r="E172" s="71" t="s">
        <v>50</v>
      </c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</row>
    <row r="173" spans="1:36" ht="30" x14ac:dyDescent="0.25">
      <c r="A173" s="109">
        <v>43144</v>
      </c>
      <c r="B173" s="69"/>
      <c r="C173" s="69" t="s">
        <v>31</v>
      </c>
      <c r="D173" s="70">
        <v>0.25694444444444448</v>
      </c>
      <c r="E173" s="71" t="s">
        <v>65</v>
      </c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</row>
    <row r="174" spans="1:36" ht="30" x14ac:dyDescent="0.25">
      <c r="A174" s="109">
        <v>43145</v>
      </c>
      <c r="B174" s="69"/>
      <c r="C174" s="69" t="s">
        <v>32</v>
      </c>
      <c r="D174" s="70">
        <v>9.8611111111111108E-2</v>
      </c>
      <c r="E174" s="71" t="s">
        <v>65</v>
      </c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</row>
    <row r="175" spans="1:36" ht="30" x14ac:dyDescent="0.25">
      <c r="A175" s="109">
        <v>43145</v>
      </c>
      <c r="B175" s="69"/>
      <c r="C175" s="69" t="s">
        <v>31</v>
      </c>
      <c r="D175" s="70">
        <v>0.12708333333333333</v>
      </c>
      <c r="E175" s="71" t="s">
        <v>50</v>
      </c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</row>
    <row r="176" spans="1:36" ht="30" x14ac:dyDescent="0.25">
      <c r="A176" s="109">
        <v>43145</v>
      </c>
      <c r="B176" s="69"/>
      <c r="C176" s="69" t="s">
        <v>32</v>
      </c>
      <c r="D176" s="70">
        <v>3.6805555555555557E-2</v>
      </c>
      <c r="E176" s="71" t="s">
        <v>65</v>
      </c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</row>
    <row r="177" spans="1:36" ht="30" x14ac:dyDescent="0.25">
      <c r="A177" s="109">
        <v>43146</v>
      </c>
      <c r="B177" s="69"/>
      <c r="C177" s="69" t="s">
        <v>24</v>
      </c>
      <c r="D177" s="70">
        <v>3.7499999999999999E-2</v>
      </c>
      <c r="E177" s="71" t="s">
        <v>68</v>
      </c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</row>
    <row r="178" spans="1:36" ht="30" x14ac:dyDescent="0.25">
      <c r="A178" s="109">
        <v>43146</v>
      </c>
      <c r="B178" s="69"/>
      <c r="C178" s="69" t="s">
        <v>26</v>
      </c>
      <c r="D178" s="70">
        <v>2.2916666666666669E-2</v>
      </c>
      <c r="E178" s="71" t="s">
        <v>50</v>
      </c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</row>
    <row r="179" spans="1:36" ht="30" x14ac:dyDescent="0.25">
      <c r="A179" s="109">
        <v>43146</v>
      </c>
      <c r="B179" s="69"/>
      <c r="C179" s="69" t="s">
        <v>34</v>
      </c>
      <c r="D179" s="70">
        <v>4.4444444444444446E-2</v>
      </c>
      <c r="E179" s="71" t="s">
        <v>68</v>
      </c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</row>
    <row r="180" spans="1:36" ht="30" x14ac:dyDescent="0.25">
      <c r="A180" s="109">
        <v>43146</v>
      </c>
      <c r="B180" s="69"/>
      <c r="C180" s="69" t="s">
        <v>24</v>
      </c>
      <c r="D180" s="70">
        <v>7.6388888888888895E-2</v>
      </c>
      <c r="E180" s="80" t="s">
        <v>75</v>
      </c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</row>
    <row r="181" spans="1:36" ht="75" x14ac:dyDescent="0.25">
      <c r="A181" s="109">
        <v>43147</v>
      </c>
      <c r="B181" s="69"/>
      <c r="C181" s="69" t="s">
        <v>28</v>
      </c>
      <c r="D181" s="70">
        <v>4.5833333333333337E-2</v>
      </c>
      <c r="E181" s="71" t="s">
        <v>76</v>
      </c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</row>
    <row r="182" spans="1:36" ht="30" x14ac:dyDescent="0.25">
      <c r="A182" s="109">
        <v>43147</v>
      </c>
      <c r="B182" s="69"/>
      <c r="C182" s="69" t="s">
        <v>34</v>
      </c>
      <c r="D182" s="70">
        <v>5.2777777777777778E-2</v>
      </c>
      <c r="E182" s="71" t="s">
        <v>50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</row>
    <row r="183" spans="1:36" ht="30" x14ac:dyDescent="0.25">
      <c r="A183" s="109">
        <v>43148</v>
      </c>
      <c r="B183" s="69"/>
      <c r="C183" s="69" t="s">
        <v>41</v>
      </c>
      <c r="D183" s="70">
        <v>7.6388888888888895E-2</v>
      </c>
      <c r="E183" s="71" t="s">
        <v>65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</row>
    <row r="184" spans="1:36" ht="30" x14ac:dyDescent="0.25">
      <c r="A184" s="109">
        <v>43148</v>
      </c>
      <c r="B184" s="69"/>
      <c r="C184" s="69" t="s">
        <v>26</v>
      </c>
      <c r="D184" s="70">
        <v>6.9444444444444434E-2</v>
      </c>
      <c r="E184" s="71" t="s">
        <v>50</v>
      </c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</row>
    <row r="185" spans="1:36" ht="30" x14ac:dyDescent="0.25">
      <c r="A185" s="109">
        <v>43148</v>
      </c>
      <c r="B185" s="69"/>
      <c r="C185" s="69" t="s">
        <v>41</v>
      </c>
      <c r="D185" s="70">
        <v>6.3888888888888884E-2</v>
      </c>
      <c r="E185" s="71" t="s">
        <v>65</v>
      </c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</row>
    <row r="186" spans="1:36" ht="45" x14ac:dyDescent="0.25">
      <c r="A186" s="112">
        <v>43151</v>
      </c>
      <c r="B186" s="78"/>
      <c r="C186" s="78" t="s">
        <v>42</v>
      </c>
      <c r="D186" s="79">
        <v>4.3055555555555562E-2</v>
      </c>
      <c r="E186" s="71" t="s">
        <v>77</v>
      </c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</row>
    <row r="187" spans="1:36" ht="45" x14ac:dyDescent="0.25">
      <c r="A187" s="112">
        <v>43151</v>
      </c>
      <c r="B187" s="78"/>
      <c r="C187" s="78" t="s">
        <v>29</v>
      </c>
      <c r="D187" s="79">
        <v>5.1388888888888894E-2</v>
      </c>
      <c r="E187" s="80" t="s">
        <v>78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</row>
    <row r="188" spans="1:36" ht="45" x14ac:dyDescent="0.25">
      <c r="A188" s="112">
        <v>43151</v>
      </c>
      <c r="B188" s="78"/>
      <c r="C188" s="78" t="s">
        <v>28</v>
      </c>
      <c r="D188" s="79">
        <v>4.4444444444444446E-2</v>
      </c>
      <c r="E188" s="71" t="s">
        <v>50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</row>
    <row r="189" spans="1:36" ht="30" x14ac:dyDescent="0.25">
      <c r="A189" s="112">
        <v>43151</v>
      </c>
      <c r="B189" s="78"/>
      <c r="C189" s="78" t="s">
        <v>41</v>
      </c>
      <c r="D189" s="79">
        <v>7.1527777777777787E-2</v>
      </c>
      <c r="E189" s="71" t="s">
        <v>65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</row>
    <row r="190" spans="1:36" ht="30" x14ac:dyDescent="0.25">
      <c r="A190" s="109">
        <v>43151</v>
      </c>
      <c r="B190" s="69"/>
      <c r="C190" s="69" t="s">
        <v>41</v>
      </c>
      <c r="D190" s="70">
        <v>0.10138888888888888</v>
      </c>
      <c r="E190" s="71" t="s">
        <v>65</v>
      </c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</row>
    <row r="191" spans="1:36" ht="45" x14ac:dyDescent="0.25">
      <c r="A191" s="109">
        <v>43151</v>
      </c>
      <c r="B191" s="69"/>
      <c r="C191" s="69" t="s">
        <v>42</v>
      </c>
      <c r="D191" s="70">
        <v>7.2222222222222229E-2</v>
      </c>
      <c r="E191" s="71" t="s">
        <v>77</v>
      </c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</row>
    <row r="192" spans="1:36" ht="45" x14ac:dyDescent="0.25">
      <c r="A192" s="109">
        <v>43151</v>
      </c>
      <c r="B192" s="69"/>
      <c r="C192" s="69" t="s">
        <v>29</v>
      </c>
      <c r="D192" s="70">
        <v>5.6944444444444443E-2</v>
      </c>
      <c r="E192" s="80" t="s">
        <v>78</v>
      </c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</row>
    <row r="193" spans="1:36" ht="30" x14ac:dyDescent="0.25">
      <c r="A193" s="109">
        <v>43152</v>
      </c>
      <c r="B193" s="69"/>
      <c r="C193" s="69" t="s">
        <v>41</v>
      </c>
      <c r="D193" s="70">
        <v>4.8611111111111112E-2</v>
      </c>
      <c r="E193" s="71" t="s">
        <v>65</v>
      </c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</row>
    <row r="194" spans="1:36" ht="30" x14ac:dyDescent="0.25">
      <c r="A194" s="109">
        <v>43152</v>
      </c>
      <c r="B194" s="69"/>
      <c r="C194" s="69" t="s">
        <v>42</v>
      </c>
      <c r="D194" s="70">
        <v>5.2083333333333336E-2</v>
      </c>
      <c r="E194" s="71" t="s">
        <v>65</v>
      </c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</row>
    <row r="195" spans="1:36" ht="30" x14ac:dyDescent="0.25">
      <c r="A195" s="109">
        <v>43152</v>
      </c>
      <c r="B195" s="69"/>
      <c r="C195" s="69" t="s">
        <v>41</v>
      </c>
      <c r="D195" s="70">
        <v>6.9444444444444434E-2</v>
      </c>
      <c r="E195" s="71" t="s">
        <v>65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</row>
    <row r="196" spans="1:36" ht="30" x14ac:dyDescent="0.25">
      <c r="A196" s="109">
        <v>43153</v>
      </c>
      <c r="B196" s="69"/>
      <c r="C196" s="69" t="s">
        <v>41</v>
      </c>
      <c r="D196" s="70">
        <v>5.347222222222222E-2</v>
      </c>
      <c r="E196" s="71" t="s">
        <v>65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</row>
    <row r="197" spans="1:36" ht="30" x14ac:dyDescent="0.25">
      <c r="A197" s="109">
        <v>43153</v>
      </c>
      <c r="B197" s="69"/>
      <c r="C197" s="69" t="s">
        <v>42</v>
      </c>
      <c r="D197" s="70">
        <v>7.3611111111111113E-2</v>
      </c>
      <c r="E197" s="71" t="s">
        <v>79</v>
      </c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</row>
    <row r="198" spans="1:36" ht="30" x14ac:dyDescent="0.25">
      <c r="A198" s="109">
        <v>43153</v>
      </c>
      <c r="B198" s="69"/>
      <c r="C198" s="69" t="s">
        <v>41</v>
      </c>
      <c r="D198" s="70">
        <v>6.5277777777777782E-2</v>
      </c>
      <c r="E198" s="71" t="s">
        <v>65</v>
      </c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</row>
    <row r="199" spans="1:36" ht="30" x14ac:dyDescent="0.25">
      <c r="A199" s="109">
        <v>43153</v>
      </c>
      <c r="B199" s="69"/>
      <c r="C199" s="69" t="s">
        <v>34</v>
      </c>
      <c r="D199" s="70">
        <v>3.6805555555555557E-2</v>
      </c>
      <c r="E199" s="71" t="s">
        <v>68</v>
      </c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</row>
    <row r="200" spans="1:36" ht="30" x14ac:dyDescent="0.25">
      <c r="A200" s="109">
        <v>43154</v>
      </c>
      <c r="B200" s="69"/>
      <c r="C200" s="69" t="s">
        <v>31</v>
      </c>
      <c r="D200" s="70">
        <v>1.9444444444444445E-2</v>
      </c>
      <c r="E200" s="80" t="s">
        <v>80</v>
      </c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</row>
    <row r="201" spans="1:36" ht="30" x14ac:dyDescent="0.25">
      <c r="A201" s="109">
        <v>43154</v>
      </c>
      <c r="B201" s="69"/>
      <c r="C201" s="69" t="s">
        <v>43</v>
      </c>
      <c r="D201" s="70">
        <v>4.1666666666666664E-2</v>
      </c>
      <c r="E201" s="80" t="s">
        <v>81</v>
      </c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</row>
    <row r="202" spans="1:36" ht="30" x14ac:dyDescent="0.25">
      <c r="A202" s="109">
        <v>43154</v>
      </c>
      <c r="B202" s="69"/>
      <c r="C202" s="69" t="s">
        <v>42</v>
      </c>
      <c r="D202" s="70">
        <v>3.4722222222222224E-2</v>
      </c>
      <c r="E202" s="71" t="s">
        <v>50</v>
      </c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</row>
    <row r="203" spans="1:36" ht="30" x14ac:dyDescent="0.25">
      <c r="A203" s="109">
        <v>43154</v>
      </c>
      <c r="B203" s="69"/>
      <c r="C203" s="69" t="s">
        <v>34</v>
      </c>
      <c r="D203" s="70">
        <v>6.3888888888888884E-2</v>
      </c>
      <c r="E203" s="80" t="s">
        <v>82</v>
      </c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</row>
    <row r="204" spans="1:36" x14ac:dyDescent="0.25">
      <c r="A204" s="109"/>
      <c r="B204" s="69"/>
      <c r="C204" s="69"/>
      <c r="D204" s="70"/>
      <c r="E204" s="80"/>
    </row>
    <row r="205" spans="1:36" x14ac:dyDescent="0.25">
      <c r="A205" s="109"/>
      <c r="B205" s="69"/>
      <c r="C205" s="69"/>
      <c r="D205" s="70"/>
      <c r="E205" s="80"/>
    </row>
    <row r="206" spans="1:36" x14ac:dyDescent="0.25">
      <c r="A206" s="109"/>
      <c r="B206" s="69"/>
      <c r="C206" s="69"/>
      <c r="D206" s="70"/>
      <c r="E206" s="80"/>
    </row>
    <row r="207" spans="1:36" x14ac:dyDescent="0.25">
      <c r="A207" s="109"/>
      <c r="B207" s="69"/>
      <c r="C207" s="69"/>
      <c r="D207" s="70"/>
      <c r="E207" s="80"/>
    </row>
    <row r="208" spans="1:36" x14ac:dyDescent="0.25">
      <c r="A208" s="109"/>
      <c r="B208" s="69"/>
      <c r="C208" s="69"/>
      <c r="D208" s="70"/>
      <c r="E208" s="80"/>
    </row>
    <row r="209" spans="1:5" x14ac:dyDescent="0.25">
      <c r="A209" s="109"/>
      <c r="B209" s="69"/>
      <c r="C209" s="69"/>
      <c r="D209" s="70"/>
      <c r="E209" s="80"/>
    </row>
    <row r="210" spans="1:5" x14ac:dyDescent="0.25">
      <c r="A210" s="109"/>
      <c r="B210" s="69"/>
      <c r="C210" s="69"/>
      <c r="D210" s="70"/>
      <c r="E210" s="80"/>
    </row>
    <row r="211" spans="1:5" x14ac:dyDescent="0.25">
      <c r="A211" s="109"/>
      <c r="B211" s="69"/>
      <c r="C211" s="69"/>
      <c r="D211" s="70"/>
      <c r="E211" s="80"/>
    </row>
    <row r="212" spans="1:5" x14ac:dyDescent="0.25">
      <c r="A212" s="109"/>
      <c r="B212" s="69"/>
      <c r="C212" s="69"/>
      <c r="D212" s="70"/>
      <c r="E212" s="80"/>
    </row>
    <row r="213" spans="1:5" x14ac:dyDescent="0.25">
      <c r="A213" s="109"/>
      <c r="B213" s="69"/>
      <c r="C213" s="69"/>
      <c r="D213" s="70"/>
      <c r="E213" s="80"/>
    </row>
    <row r="214" spans="1:5" x14ac:dyDescent="0.25">
      <c r="A214" s="109"/>
      <c r="B214" s="69"/>
      <c r="C214" s="69"/>
      <c r="D214" s="70"/>
      <c r="E214" s="80"/>
    </row>
    <row r="215" spans="1:5" x14ac:dyDescent="0.25">
      <c r="A215" s="109"/>
      <c r="B215" s="69"/>
      <c r="C215" s="69"/>
      <c r="D215" s="70"/>
      <c r="E215" s="80"/>
    </row>
    <row r="216" spans="1:5" x14ac:dyDescent="0.25">
      <c r="A216" s="109"/>
      <c r="B216" s="69"/>
      <c r="C216" s="69"/>
      <c r="D216" s="70"/>
      <c r="E216" s="80"/>
    </row>
    <row r="217" spans="1:5" x14ac:dyDescent="0.25">
      <c r="A217" s="109"/>
      <c r="B217" s="69"/>
      <c r="C217" s="69"/>
      <c r="D217" s="70"/>
      <c r="E217" s="80"/>
    </row>
    <row r="218" spans="1:5" x14ac:dyDescent="0.25">
      <c r="A218" s="109"/>
      <c r="B218" s="69"/>
      <c r="C218" s="69"/>
      <c r="D218" s="70"/>
      <c r="E218" s="80"/>
    </row>
    <row r="219" spans="1:5" x14ac:dyDescent="0.25">
      <c r="A219" s="109"/>
      <c r="B219" s="69"/>
      <c r="C219" s="69"/>
      <c r="D219" s="70"/>
      <c r="E219" s="80"/>
    </row>
    <row r="220" spans="1:5" x14ac:dyDescent="0.25">
      <c r="A220" s="109"/>
      <c r="B220" s="69"/>
      <c r="C220" s="69"/>
      <c r="D220" s="70"/>
      <c r="E220" s="80"/>
    </row>
    <row r="221" spans="1:5" x14ac:dyDescent="0.25">
      <c r="A221" s="109"/>
      <c r="B221" s="69"/>
      <c r="C221" s="69"/>
      <c r="D221" s="70"/>
      <c r="E221" s="80"/>
    </row>
    <row r="222" spans="1:5" x14ac:dyDescent="0.25">
      <c r="A222" s="109"/>
      <c r="B222" s="69"/>
      <c r="C222" s="69"/>
      <c r="D222" s="70"/>
      <c r="E222" s="80"/>
    </row>
    <row r="223" spans="1:5" x14ac:dyDescent="0.25">
      <c r="A223" s="109"/>
      <c r="B223" s="69"/>
      <c r="C223" s="69"/>
      <c r="D223" s="70"/>
      <c r="E223" s="80"/>
    </row>
    <row r="224" spans="1:5" x14ac:dyDescent="0.25">
      <c r="A224" s="109"/>
      <c r="B224" s="69"/>
      <c r="C224" s="69"/>
      <c r="D224" s="70"/>
      <c r="E224" s="80"/>
    </row>
    <row r="225" spans="1:5" x14ac:dyDescent="0.25">
      <c r="A225" s="109"/>
      <c r="B225" s="69"/>
      <c r="C225" s="69"/>
      <c r="D225" s="70"/>
      <c r="E225" s="80"/>
    </row>
    <row r="226" spans="1:5" x14ac:dyDescent="0.25">
      <c r="A226" s="109"/>
      <c r="B226" s="69"/>
      <c r="C226" s="69"/>
      <c r="D226" s="70"/>
      <c r="E226" s="80"/>
    </row>
    <row r="227" spans="1:5" x14ac:dyDescent="0.25">
      <c r="A227" s="109"/>
      <c r="B227" s="69"/>
      <c r="C227" s="69"/>
      <c r="D227" s="70"/>
      <c r="E227" s="80"/>
    </row>
    <row r="228" spans="1:5" x14ac:dyDescent="0.25">
      <c r="A228" s="109"/>
      <c r="B228" s="69"/>
      <c r="C228" s="69"/>
      <c r="D228" s="70"/>
      <c r="E228" s="80"/>
    </row>
    <row r="229" spans="1:5" x14ac:dyDescent="0.25">
      <c r="A229" s="109"/>
      <c r="B229" s="69"/>
      <c r="C229" s="69"/>
      <c r="D229" s="70"/>
      <c r="E229" s="80"/>
    </row>
    <row r="230" spans="1:5" x14ac:dyDescent="0.25">
      <c r="A230" s="109"/>
      <c r="B230" s="69"/>
      <c r="C230" s="69"/>
      <c r="D230" s="70"/>
      <c r="E230" s="80"/>
    </row>
    <row r="231" spans="1:5" x14ac:dyDescent="0.25">
      <c r="A231" s="109"/>
      <c r="B231" s="69"/>
      <c r="C231" s="69"/>
      <c r="D231" s="70"/>
      <c r="E231" s="80"/>
    </row>
    <row r="232" spans="1:5" x14ac:dyDescent="0.25">
      <c r="A232" s="109"/>
      <c r="B232" s="69"/>
      <c r="C232" s="69"/>
      <c r="D232" s="70"/>
      <c r="E232" s="80"/>
    </row>
    <row r="233" spans="1:5" x14ac:dyDescent="0.25">
      <c r="A233" s="109"/>
      <c r="B233" s="69"/>
      <c r="C233" s="69"/>
      <c r="D233" s="70"/>
      <c r="E233" s="80"/>
    </row>
    <row r="234" spans="1:5" x14ac:dyDescent="0.25">
      <c r="A234" s="109"/>
      <c r="B234" s="69"/>
      <c r="C234" s="69"/>
      <c r="D234" s="70"/>
      <c r="E234" s="80"/>
    </row>
    <row r="235" spans="1:5" x14ac:dyDescent="0.25">
      <c r="A235" s="109"/>
      <c r="B235" s="69"/>
      <c r="C235" s="69"/>
      <c r="D235" s="70"/>
      <c r="E235" s="80"/>
    </row>
    <row r="236" spans="1:5" x14ac:dyDescent="0.25">
      <c r="A236" s="109"/>
      <c r="B236" s="69"/>
      <c r="C236" s="69"/>
      <c r="D236" s="70"/>
      <c r="E236" s="80"/>
    </row>
    <row r="237" spans="1:5" x14ac:dyDescent="0.25">
      <c r="A237" s="109"/>
      <c r="B237" s="69"/>
      <c r="C237" s="69"/>
      <c r="D237" s="70"/>
      <c r="E237" s="80"/>
    </row>
    <row r="238" spans="1:5" x14ac:dyDescent="0.25">
      <c r="A238" s="109"/>
      <c r="B238" s="69"/>
      <c r="C238" s="69"/>
      <c r="D238" s="70"/>
      <c r="E238" s="80"/>
    </row>
    <row r="239" spans="1:5" x14ac:dyDescent="0.25">
      <c r="A239" s="109"/>
      <c r="B239" s="69"/>
      <c r="C239" s="69"/>
      <c r="D239" s="70"/>
      <c r="E239" s="80"/>
    </row>
    <row r="240" spans="1:5" x14ac:dyDescent="0.25">
      <c r="A240" s="109"/>
      <c r="B240" s="69"/>
      <c r="C240" s="69"/>
      <c r="D240" s="70"/>
      <c r="E240" s="80"/>
    </row>
    <row r="241" spans="1:5" x14ac:dyDescent="0.25">
      <c r="A241" s="109"/>
      <c r="B241" s="69"/>
      <c r="C241" s="69"/>
      <c r="D241" s="70"/>
      <c r="E241" s="80"/>
    </row>
    <row r="242" spans="1:5" x14ac:dyDescent="0.25">
      <c r="A242" s="109"/>
      <c r="B242" s="69"/>
      <c r="C242" s="69"/>
      <c r="D242" s="70"/>
      <c r="E242" s="80"/>
    </row>
    <row r="243" spans="1:5" x14ac:dyDescent="0.25">
      <c r="A243" s="109"/>
      <c r="B243" s="69"/>
      <c r="C243" s="69"/>
      <c r="D243" s="70"/>
      <c r="E243" s="80"/>
    </row>
    <row r="244" spans="1:5" x14ac:dyDescent="0.25">
      <c r="A244" s="109"/>
      <c r="B244" s="69"/>
      <c r="C244" s="69"/>
      <c r="D244" s="70"/>
      <c r="E244" s="80"/>
    </row>
    <row r="245" spans="1:5" x14ac:dyDescent="0.25">
      <c r="A245" s="109"/>
      <c r="B245" s="69"/>
      <c r="C245" s="69"/>
      <c r="D245" s="70"/>
      <c r="E245" s="80"/>
    </row>
    <row r="246" spans="1:5" x14ac:dyDescent="0.25">
      <c r="A246" s="109"/>
      <c r="B246" s="69"/>
      <c r="C246" s="69"/>
      <c r="D246" s="70"/>
      <c r="E246" s="80"/>
    </row>
    <row r="247" spans="1:5" x14ac:dyDescent="0.25">
      <c r="A247" s="109"/>
      <c r="B247" s="69"/>
      <c r="C247" s="69"/>
      <c r="D247" s="70"/>
      <c r="E247" s="80"/>
    </row>
    <row r="248" spans="1:5" x14ac:dyDescent="0.25">
      <c r="A248" s="109"/>
      <c r="B248" s="69"/>
      <c r="C248" s="69"/>
      <c r="D248" s="70"/>
      <c r="E248" s="80"/>
    </row>
    <row r="249" spans="1:5" x14ac:dyDescent="0.25">
      <c r="A249" s="109"/>
      <c r="B249" s="69"/>
      <c r="C249" s="69"/>
      <c r="D249" s="70"/>
      <c r="E249" s="80"/>
    </row>
    <row r="250" spans="1:5" x14ac:dyDescent="0.25">
      <c r="A250" s="109"/>
      <c r="B250" s="69"/>
      <c r="C250" s="69"/>
      <c r="D250" s="70"/>
      <c r="E250" s="80"/>
    </row>
    <row r="251" spans="1:5" x14ac:dyDescent="0.25">
      <c r="A251" s="109"/>
      <c r="B251" s="69"/>
      <c r="C251" s="69"/>
      <c r="D251" s="70"/>
      <c r="E251" s="80"/>
    </row>
    <row r="252" spans="1:5" x14ac:dyDescent="0.25">
      <c r="A252" s="109"/>
      <c r="B252" s="69"/>
      <c r="C252" s="69"/>
      <c r="D252" s="70"/>
      <c r="E252" s="80"/>
    </row>
    <row r="253" spans="1:5" x14ac:dyDescent="0.25">
      <c r="A253" s="109"/>
      <c r="B253" s="69"/>
      <c r="C253" s="69"/>
      <c r="D253" s="70"/>
      <c r="E253" s="80"/>
    </row>
    <row r="254" spans="1:5" x14ac:dyDescent="0.25">
      <c r="A254" s="109"/>
      <c r="B254" s="69"/>
      <c r="C254" s="69"/>
      <c r="D254" s="70"/>
      <c r="E254" s="80"/>
    </row>
    <row r="255" spans="1:5" x14ac:dyDescent="0.25">
      <c r="A255" s="109"/>
      <c r="B255" s="69"/>
      <c r="C255" s="69"/>
      <c r="D255" s="70"/>
      <c r="E255" s="80"/>
    </row>
    <row r="256" spans="1:5" x14ac:dyDescent="0.25">
      <c r="A256" s="109"/>
      <c r="B256" s="69"/>
      <c r="C256" s="69"/>
      <c r="D256" s="70"/>
      <c r="E256" s="80"/>
    </row>
    <row r="257" spans="1:5" x14ac:dyDescent="0.25">
      <c r="A257" s="109"/>
      <c r="B257" s="69"/>
      <c r="C257" s="69"/>
      <c r="D257" s="70"/>
      <c r="E257" s="80"/>
    </row>
    <row r="258" spans="1:5" x14ac:dyDescent="0.25">
      <c r="A258" s="109"/>
      <c r="B258" s="69"/>
      <c r="C258" s="69"/>
      <c r="D258" s="70"/>
      <c r="E258" s="80"/>
    </row>
    <row r="259" spans="1:5" x14ac:dyDescent="0.25">
      <c r="A259" s="109"/>
      <c r="B259" s="69"/>
      <c r="C259" s="69"/>
      <c r="D259" s="70"/>
      <c r="E259" s="80"/>
    </row>
    <row r="260" spans="1:5" x14ac:dyDescent="0.25">
      <c r="A260" s="109"/>
      <c r="B260" s="69"/>
      <c r="C260" s="69"/>
      <c r="D260" s="70"/>
      <c r="E260" s="80"/>
    </row>
    <row r="261" spans="1:5" x14ac:dyDescent="0.25">
      <c r="A261" s="109"/>
      <c r="B261" s="69"/>
      <c r="C261" s="69"/>
      <c r="D261" s="70"/>
      <c r="E261" s="80"/>
    </row>
    <row r="262" spans="1:5" x14ac:dyDescent="0.25">
      <c r="A262" s="109"/>
      <c r="B262" s="69"/>
      <c r="C262" s="69"/>
      <c r="D262" s="70"/>
      <c r="E262" s="80"/>
    </row>
    <row r="263" spans="1:5" x14ac:dyDescent="0.25">
      <c r="A263" s="109"/>
      <c r="B263" s="69"/>
      <c r="C263" s="69"/>
      <c r="D263" s="70"/>
      <c r="E263" s="80"/>
    </row>
    <row r="264" spans="1:5" x14ac:dyDescent="0.25">
      <c r="A264" s="109"/>
      <c r="B264" s="69"/>
      <c r="C264" s="69"/>
      <c r="D264" s="70"/>
      <c r="E264" s="80"/>
    </row>
    <row r="265" spans="1:5" x14ac:dyDescent="0.25">
      <c r="A265" s="109"/>
      <c r="B265" s="69"/>
      <c r="C265" s="69"/>
      <c r="D265" s="70"/>
      <c r="E265" s="80"/>
    </row>
    <row r="266" spans="1:5" x14ac:dyDescent="0.25">
      <c r="A266" s="109"/>
      <c r="B266" s="69"/>
      <c r="C266" s="69"/>
      <c r="D266" s="70"/>
      <c r="E266" s="80"/>
    </row>
    <row r="267" spans="1:5" x14ac:dyDescent="0.25">
      <c r="A267" s="109"/>
      <c r="B267" s="69"/>
      <c r="C267" s="69"/>
      <c r="D267" s="70"/>
      <c r="E267" s="80"/>
    </row>
    <row r="268" spans="1:5" x14ac:dyDescent="0.25">
      <c r="A268" s="109"/>
      <c r="B268" s="69"/>
      <c r="C268" s="69"/>
      <c r="D268" s="70"/>
      <c r="E268" s="80"/>
    </row>
    <row r="269" spans="1:5" x14ac:dyDescent="0.25">
      <c r="A269" s="109"/>
      <c r="B269" s="69"/>
      <c r="C269" s="69"/>
      <c r="D269" s="70"/>
      <c r="E269" s="80"/>
    </row>
    <row r="270" spans="1:5" x14ac:dyDescent="0.25">
      <c r="A270" s="109"/>
      <c r="B270" s="69"/>
      <c r="C270" s="69"/>
      <c r="D270" s="70"/>
      <c r="E270" s="80"/>
    </row>
    <row r="271" spans="1:5" x14ac:dyDescent="0.25">
      <c r="A271" s="109"/>
      <c r="B271" s="69"/>
      <c r="C271" s="69"/>
      <c r="D271" s="70"/>
      <c r="E271" s="80"/>
    </row>
    <row r="272" spans="1:5" x14ac:dyDescent="0.25">
      <c r="A272" s="109"/>
      <c r="B272" s="69"/>
      <c r="C272" s="69"/>
      <c r="D272" s="70"/>
      <c r="E272" s="80"/>
    </row>
    <row r="273" spans="1:5" x14ac:dyDescent="0.25">
      <c r="A273" s="109"/>
      <c r="B273" s="69"/>
      <c r="C273" s="69"/>
      <c r="D273" s="70"/>
      <c r="E273" s="80"/>
    </row>
    <row r="274" spans="1:5" x14ac:dyDescent="0.25">
      <c r="A274" s="109"/>
      <c r="B274" s="69"/>
      <c r="C274" s="69"/>
      <c r="D274" s="70"/>
      <c r="E274" s="80"/>
    </row>
    <row r="275" spans="1:5" x14ac:dyDescent="0.25">
      <c r="A275" s="109"/>
      <c r="B275" s="69"/>
      <c r="C275" s="69"/>
      <c r="D275" s="70"/>
      <c r="E275" s="80"/>
    </row>
    <row r="276" spans="1:5" x14ac:dyDescent="0.25">
      <c r="A276" s="109"/>
      <c r="B276" s="69"/>
      <c r="C276" s="69"/>
      <c r="D276" s="70"/>
      <c r="E276" s="80"/>
    </row>
    <row r="277" spans="1:5" x14ac:dyDescent="0.25">
      <c r="A277" s="109"/>
      <c r="B277" s="69"/>
      <c r="C277" s="69"/>
      <c r="D277" s="70"/>
      <c r="E277" s="80"/>
    </row>
    <row r="278" spans="1:5" x14ac:dyDescent="0.25">
      <c r="A278" s="109"/>
      <c r="B278" s="69"/>
      <c r="C278" s="69"/>
      <c r="D278" s="70"/>
      <c r="E278" s="80"/>
    </row>
    <row r="279" spans="1:5" x14ac:dyDescent="0.25">
      <c r="A279" s="109"/>
      <c r="B279" s="69"/>
      <c r="C279" s="69"/>
      <c r="D279" s="70"/>
      <c r="E279" s="80"/>
    </row>
    <row r="280" spans="1:5" x14ac:dyDescent="0.25">
      <c r="A280" s="109"/>
      <c r="B280" s="69"/>
      <c r="C280" s="69"/>
      <c r="D280" s="70"/>
      <c r="E280" s="80"/>
    </row>
    <row r="281" spans="1:5" x14ac:dyDescent="0.25">
      <c r="A281" s="109"/>
      <c r="B281" s="69"/>
      <c r="C281" s="69"/>
      <c r="D281" s="70"/>
      <c r="E281" s="80"/>
    </row>
    <row r="282" spans="1:5" x14ac:dyDescent="0.25">
      <c r="A282" s="109"/>
      <c r="B282" s="69"/>
      <c r="C282" s="69"/>
      <c r="D282" s="70"/>
      <c r="E282" s="80"/>
    </row>
    <row r="283" spans="1:5" x14ac:dyDescent="0.25">
      <c r="A283" s="109"/>
      <c r="B283" s="69"/>
      <c r="C283" s="69"/>
      <c r="D283" s="70"/>
      <c r="E283" s="80"/>
    </row>
    <row r="284" spans="1:5" x14ac:dyDescent="0.25">
      <c r="A284" s="109"/>
      <c r="B284" s="69"/>
      <c r="C284" s="69"/>
      <c r="D284" s="70"/>
      <c r="E284" s="80"/>
    </row>
    <row r="285" spans="1:5" x14ac:dyDescent="0.25">
      <c r="A285" s="109"/>
      <c r="B285" s="69"/>
      <c r="C285" s="69"/>
      <c r="D285" s="70"/>
      <c r="E285" s="80"/>
    </row>
    <row r="286" spans="1:5" x14ac:dyDescent="0.25">
      <c r="A286" s="109"/>
      <c r="B286" s="69"/>
      <c r="C286" s="69"/>
      <c r="D286" s="70"/>
      <c r="E286" s="80"/>
    </row>
    <row r="287" spans="1:5" x14ac:dyDescent="0.25">
      <c r="A287" s="109"/>
      <c r="B287" s="69"/>
      <c r="C287" s="69"/>
      <c r="D287" s="70"/>
      <c r="E287" s="80"/>
    </row>
    <row r="288" spans="1:5" x14ac:dyDescent="0.25">
      <c r="A288" s="109"/>
      <c r="B288" s="69"/>
      <c r="C288" s="69"/>
      <c r="D288" s="70"/>
      <c r="E288" s="80"/>
    </row>
    <row r="289" spans="1:5" x14ac:dyDescent="0.25">
      <c r="A289" s="109"/>
      <c r="B289" s="69"/>
      <c r="C289" s="69"/>
      <c r="D289" s="70"/>
      <c r="E289" s="80"/>
    </row>
    <row r="290" spans="1:5" x14ac:dyDescent="0.25">
      <c r="A290" s="109"/>
      <c r="B290" s="69"/>
      <c r="C290" s="69"/>
      <c r="D290" s="70"/>
      <c r="E290" s="80"/>
    </row>
    <row r="291" spans="1:5" x14ac:dyDescent="0.25">
      <c r="A291" s="109"/>
      <c r="B291" s="69"/>
      <c r="C291" s="69"/>
      <c r="D291" s="70"/>
      <c r="E291" s="80"/>
    </row>
    <row r="292" spans="1:5" x14ac:dyDescent="0.25">
      <c r="A292" s="109"/>
      <c r="B292" s="69"/>
      <c r="C292" s="69"/>
      <c r="D292" s="70"/>
      <c r="E292" s="80"/>
    </row>
    <row r="293" spans="1:5" x14ac:dyDescent="0.25">
      <c r="A293" s="109"/>
      <c r="B293" s="69"/>
      <c r="C293" s="69"/>
      <c r="D293" s="70"/>
      <c r="E293" s="80"/>
    </row>
    <row r="294" spans="1:5" x14ac:dyDescent="0.25">
      <c r="A294" s="109"/>
      <c r="B294" s="69"/>
      <c r="C294" s="69"/>
      <c r="D294" s="70"/>
      <c r="E294" s="80"/>
    </row>
    <row r="295" spans="1:5" x14ac:dyDescent="0.25">
      <c r="A295" s="109"/>
      <c r="B295" s="69"/>
      <c r="C295" s="69"/>
      <c r="D295" s="70"/>
      <c r="E295" s="80"/>
    </row>
    <row r="296" spans="1:5" x14ac:dyDescent="0.25">
      <c r="A296" s="109"/>
      <c r="B296" s="69"/>
      <c r="C296" s="69"/>
      <c r="D296" s="70"/>
      <c r="E296" s="80"/>
    </row>
    <row r="297" spans="1:5" x14ac:dyDescent="0.25">
      <c r="A297" s="109"/>
      <c r="B297" s="69"/>
      <c r="C297" s="69"/>
      <c r="D297" s="70"/>
      <c r="E297" s="80"/>
    </row>
    <row r="298" spans="1:5" x14ac:dyDescent="0.25">
      <c r="A298" s="109"/>
      <c r="B298" s="69"/>
      <c r="C298" s="69"/>
      <c r="D298" s="70"/>
      <c r="E298" s="80"/>
    </row>
    <row r="299" spans="1:5" x14ac:dyDescent="0.25">
      <c r="A299" s="109"/>
      <c r="B299" s="69"/>
      <c r="C299" s="69"/>
      <c r="D299" s="70"/>
      <c r="E299" s="80"/>
    </row>
    <row r="300" spans="1:5" x14ac:dyDescent="0.25">
      <c r="A300" s="109"/>
      <c r="B300" s="69"/>
      <c r="C300" s="69"/>
      <c r="D300" s="70"/>
      <c r="E300" s="80"/>
    </row>
    <row r="301" spans="1:5" x14ac:dyDescent="0.25">
      <c r="A301" s="109"/>
      <c r="B301" s="69"/>
      <c r="C301" s="69"/>
      <c r="D301" s="70"/>
      <c r="E301" s="80"/>
    </row>
    <row r="302" spans="1:5" x14ac:dyDescent="0.25">
      <c r="A302" s="109"/>
      <c r="B302" s="69"/>
      <c r="C302" s="69"/>
      <c r="D302" s="70"/>
      <c r="E302" s="80"/>
    </row>
    <row r="303" spans="1:5" x14ac:dyDescent="0.25">
      <c r="A303" s="109"/>
      <c r="B303" s="69"/>
      <c r="C303" s="69"/>
      <c r="D303" s="70"/>
      <c r="E303" s="80"/>
    </row>
    <row r="304" spans="1:5" x14ac:dyDescent="0.25">
      <c r="A304" s="109"/>
      <c r="B304" s="69"/>
      <c r="C304" s="69"/>
      <c r="D304" s="70"/>
      <c r="E304" s="80"/>
    </row>
    <row r="305" spans="1:5" x14ac:dyDescent="0.25">
      <c r="A305" s="109"/>
      <c r="B305" s="69"/>
      <c r="C305" s="69"/>
      <c r="D305" s="70"/>
      <c r="E305" s="80"/>
    </row>
    <row r="306" spans="1:5" x14ac:dyDescent="0.25">
      <c r="A306" s="109"/>
      <c r="B306" s="69"/>
      <c r="C306" s="69"/>
      <c r="D306" s="70"/>
      <c r="E306" s="80"/>
    </row>
    <row r="307" spans="1:5" x14ac:dyDescent="0.25">
      <c r="A307" s="109"/>
      <c r="B307" s="69"/>
      <c r="C307" s="69"/>
      <c r="D307" s="70"/>
      <c r="E307" s="80"/>
    </row>
    <row r="308" spans="1:5" x14ac:dyDescent="0.25">
      <c r="A308" s="109"/>
      <c r="B308" s="69"/>
      <c r="C308" s="69"/>
      <c r="D308" s="70"/>
      <c r="E308" s="80"/>
    </row>
    <row r="309" spans="1:5" x14ac:dyDescent="0.25">
      <c r="A309" s="109"/>
      <c r="B309" s="69"/>
      <c r="C309" s="69"/>
      <c r="D309" s="70"/>
      <c r="E309" s="80"/>
    </row>
    <row r="310" spans="1:5" x14ac:dyDescent="0.25">
      <c r="A310" s="109"/>
      <c r="B310" s="69"/>
      <c r="C310" s="69"/>
      <c r="D310" s="70"/>
      <c r="E310" s="80"/>
    </row>
    <row r="311" spans="1:5" x14ac:dyDescent="0.25">
      <c r="A311" s="109"/>
      <c r="B311" s="69"/>
      <c r="C311" s="69"/>
      <c r="D311" s="70"/>
      <c r="E311" s="80"/>
    </row>
    <row r="312" spans="1:5" x14ac:dyDescent="0.25">
      <c r="A312" s="109"/>
      <c r="B312" s="69"/>
      <c r="C312" s="69"/>
      <c r="D312" s="70"/>
      <c r="E312" s="80"/>
    </row>
    <row r="313" spans="1:5" x14ac:dyDescent="0.25">
      <c r="A313" s="109"/>
      <c r="B313" s="69"/>
      <c r="C313" s="69"/>
      <c r="D313" s="70"/>
      <c r="E313" s="80"/>
    </row>
    <row r="314" spans="1:5" x14ac:dyDescent="0.25">
      <c r="A314" s="109"/>
      <c r="B314" s="69"/>
      <c r="C314" s="69"/>
      <c r="D314" s="70"/>
      <c r="E314" s="80"/>
    </row>
    <row r="315" spans="1:5" x14ac:dyDescent="0.25">
      <c r="A315" s="109"/>
      <c r="B315" s="69"/>
      <c r="C315" s="69"/>
      <c r="D315" s="70"/>
      <c r="E315" s="80"/>
    </row>
    <row r="316" spans="1:5" x14ac:dyDescent="0.25">
      <c r="A316" s="109"/>
      <c r="B316" s="69"/>
      <c r="C316" s="69"/>
      <c r="D316" s="70"/>
      <c r="E316" s="80"/>
    </row>
    <row r="317" spans="1:5" x14ac:dyDescent="0.25">
      <c r="A317" s="109"/>
      <c r="B317" s="69"/>
      <c r="C317" s="69"/>
      <c r="D317" s="70"/>
      <c r="E317" s="80"/>
    </row>
    <row r="318" spans="1:5" x14ac:dyDescent="0.25">
      <c r="A318" s="109"/>
      <c r="B318" s="69"/>
      <c r="C318" s="69"/>
      <c r="D318" s="70"/>
      <c r="E318" s="80"/>
    </row>
    <row r="319" spans="1:5" x14ac:dyDescent="0.25">
      <c r="A319" s="109"/>
      <c r="B319" s="69"/>
      <c r="C319" s="69"/>
      <c r="D319" s="70"/>
      <c r="E319" s="80"/>
    </row>
    <row r="320" spans="1:5" x14ac:dyDescent="0.25">
      <c r="A320" s="109"/>
      <c r="B320" s="69"/>
      <c r="C320" s="69"/>
      <c r="D320" s="70"/>
      <c r="E320" s="80"/>
    </row>
    <row r="321" spans="1:5" x14ac:dyDescent="0.25">
      <c r="A321" s="109"/>
      <c r="B321" s="69"/>
      <c r="C321" s="69"/>
      <c r="D321" s="70"/>
      <c r="E321" s="80"/>
    </row>
    <row r="322" spans="1:5" x14ac:dyDescent="0.25">
      <c r="A322" s="109"/>
      <c r="B322" s="69"/>
      <c r="C322" s="69"/>
      <c r="D322" s="70"/>
      <c r="E322" s="80"/>
    </row>
    <row r="323" spans="1:5" x14ac:dyDescent="0.25">
      <c r="A323" s="109"/>
      <c r="B323" s="69"/>
      <c r="C323" s="69"/>
      <c r="D323" s="70"/>
      <c r="E323" s="80"/>
    </row>
    <row r="324" spans="1:5" x14ac:dyDescent="0.25">
      <c r="A324" s="109"/>
      <c r="B324" s="69"/>
      <c r="C324" s="69"/>
      <c r="D324" s="70"/>
      <c r="E324" s="80"/>
    </row>
    <row r="325" spans="1:5" x14ac:dyDescent="0.25">
      <c r="A325" s="109"/>
      <c r="B325" s="69"/>
      <c r="C325" s="69"/>
      <c r="D325" s="70"/>
      <c r="E325" s="80"/>
    </row>
    <row r="326" spans="1:5" x14ac:dyDescent="0.25">
      <c r="A326" s="109"/>
      <c r="B326" s="69"/>
      <c r="C326" s="69"/>
      <c r="D326" s="70"/>
      <c r="E326" s="80"/>
    </row>
    <row r="327" spans="1:5" x14ac:dyDescent="0.25">
      <c r="A327" s="109"/>
      <c r="B327" s="69"/>
      <c r="C327" s="69"/>
      <c r="D327" s="70"/>
      <c r="E327" s="80"/>
    </row>
    <row r="328" spans="1:5" x14ac:dyDescent="0.25">
      <c r="A328" s="109"/>
      <c r="B328" s="69"/>
      <c r="C328" s="69"/>
      <c r="D328" s="70"/>
      <c r="E328" s="80"/>
    </row>
    <row r="329" spans="1:5" x14ac:dyDescent="0.25">
      <c r="A329" s="109"/>
      <c r="B329" s="69"/>
      <c r="C329" s="69"/>
      <c r="D329" s="70"/>
      <c r="E329" s="80"/>
    </row>
    <row r="330" spans="1:5" x14ac:dyDescent="0.25">
      <c r="A330" s="109"/>
      <c r="B330" s="69"/>
      <c r="C330" s="69"/>
      <c r="D330" s="70"/>
      <c r="E330" s="80"/>
    </row>
    <row r="331" spans="1:5" x14ac:dyDescent="0.25">
      <c r="A331" s="109"/>
      <c r="B331" s="69"/>
      <c r="C331" s="69"/>
      <c r="D331" s="70"/>
      <c r="E331" s="80"/>
    </row>
    <row r="332" spans="1:5" x14ac:dyDescent="0.25">
      <c r="A332" s="109"/>
      <c r="B332" s="69"/>
      <c r="C332" s="69"/>
      <c r="D332" s="70"/>
      <c r="E332" s="80"/>
    </row>
    <row r="333" spans="1:5" x14ac:dyDescent="0.25">
      <c r="A333" s="109"/>
      <c r="B333" s="69"/>
      <c r="C333" s="69"/>
      <c r="D333" s="70"/>
      <c r="E333" s="80"/>
    </row>
    <row r="334" spans="1:5" x14ac:dyDescent="0.25">
      <c r="A334" s="109"/>
      <c r="B334" s="69"/>
      <c r="C334" s="69"/>
      <c r="D334" s="70"/>
      <c r="E334" s="80"/>
    </row>
    <row r="335" spans="1:5" x14ac:dyDescent="0.25">
      <c r="A335" s="109"/>
      <c r="B335" s="69"/>
      <c r="C335" s="69"/>
      <c r="D335" s="70"/>
      <c r="E335" s="80"/>
    </row>
    <row r="336" spans="1:5" x14ac:dyDescent="0.25">
      <c r="A336" s="109"/>
      <c r="B336" s="69"/>
      <c r="C336" s="69"/>
      <c r="D336" s="70"/>
      <c r="E336" s="80"/>
    </row>
    <row r="337" spans="1:5" x14ac:dyDescent="0.25">
      <c r="A337" s="109"/>
      <c r="B337" s="69"/>
      <c r="C337" s="69"/>
      <c r="D337" s="70"/>
      <c r="E337" s="80"/>
    </row>
    <row r="338" spans="1:5" x14ac:dyDescent="0.25">
      <c r="A338" s="109"/>
      <c r="B338" s="69"/>
      <c r="C338" s="69"/>
      <c r="D338" s="70"/>
      <c r="E338" s="80"/>
    </row>
    <row r="339" spans="1:5" x14ac:dyDescent="0.25">
      <c r="A339" s="109"/>
      <c r="B339" s="69"/>
      <c r="C339" s="69"/>
      <c r="D339" s="70"/>
      <c r="E339" s="80"/>
    </row>
    <row r="340" spans="1:5" x14ac:dyDescent="0.25">
      <c r="A340" s="109"/>
      <c r="B340" s="69"/>
      <c r="C340" s="69"/>
      <c r="D340" s="70"/>
      <c r="E340" s="80"/>
    </row>
    <row r="341" spans="1:5" x14ac:dyDescent="0.25">
      <c r="A341" s="109"/>
      <c r="B341" s="69"/>
      <c r="C341" s="69"/>
      <c r="D341" s="70"/>
      <c r="E341" s="80"/>
    </row>
    <row r="342" spans="1:5" x14ac:dyDescent="0.25">
      <c r="A342" s="109"/>
      <c r="B342" s="69"/>
      <c r="C342" s="69"/>
      <c r="D342" s="70"/>
      <c r="E342" s="80"/>
    </row>
    <row r="343" spans="1:5" x14ac:dyDescent="0.25">
      <c r="A343" s="109"/>
      <c r="B343" s="69"/>
      <c r="C343" s="69"/>
      <c r="D343" s="70"/>
      <c r="E343" s="80"/>
    </row>
    <row r="344" spans="1:5" x14ac:dyDescent="0.25">
      <c r="A344" s="109"/>
      <c r="B344" s="69"/>
      <c r="C344" s="69"/>
      <c r="D344" s="70"/>
      <c r="E344" s="80"/>
    </row>
    <row r="345" spans="1:5" x14ac:dyDescent="0.25">
      <c r="A345" s="109"/>
      <c r="B345" s="69"/>
      <c r="C345" s="69"/>
      <c r="D345" s="70"/>
      <c r="E345" s="80"/>
    </row>
    <row r="346" spans="1:5" x14ac:dyDescent="0.25">
      <c r="A346" s="109"/>
      <c r="B346" s="69"/>
      <c r="C346" s="69"/>
      <c r="D346" s="70"/>
      <c r="E346" s="80"/>
    </row>
    <row r="347" spans="1:5" x14ac:dyDescent="0.25">
      <c r="A347" s="109"/>
      <c r="B347" s="69"/>
      <c r="C347" s="69"/>
      <c r="D347" s="70"/>
      <c r="E347" s="80"/>
    </row>
    <row r="348" spans="1:5" x14ac:dyDescent="0.25">
      <c r="A348" s="109"/>
      <c r="B348" s="69"/>
      <c r="C348" s="69"/>
      <c r="D348" s="70"/>
      <c r="E348" s="80"/>
    </row>
    <row r="349" spans="1:5" x14ac:dyDescent="0.25">
      <c r="A349" s="109"/>
      <c r="B349" s="69"/>
      <c r="C349" s="69"/>
      <c r="D349" s="70"/>
      <c r="E349" s="80"/>
    </row>
    <row r="350" spans="1:5" x14ac:dyDescent="0.25">
      <c r="A350" s="109"/>
      <c r="B350" s="69"/>
      <c r="C350" s="69"/>
      <c r="D350" s="70"/>
      <c r="E350" s="80"/>
    </row>
    <row r="351" spans="1:5" x14ac:dyDescent="0.25">
      <c r="A351" s="109"/>
      <c r="B351" s="69"/>
      <c r="C351" s="69"/>
      <c r="D351" s="70"/>
      <c r="E351" s="80"/>
    </row>
    <row r="352" spans="1:5" x14ac:dyDescent="0.25">
      <c r="A352" s="109"/>
      <c r="B352" s="69"/>
      <c r="C352" s="69"/>
      <c r="D352" s="70"/>
      <c r="E352" s="80"/>
    </row>
    <row r="353" spans="1:5" x14ac:dyDescent="0.25">
      <c r="A353" s="109"/>
      <c r="B353" s="69"/>
      <c r="C353" s="69"/>
      <c r="D353" s="70"/>
      <c r="E353" s="80"/>
    </row>
    <row r="354" spans="1:5" x14ac:dyDescent="0.25">
      <c r="A354" s="109"/>
      <c r="B354" s="69"/>
      <c r="C354" s="69"/>
      <c r="D354" s="70"/>
      <c r="E354" s="80"/>
    </row>
    <row r="355" spans="1:5" x14ac:dyDescent="0.25">
      <c r="A355" s="109"/>
      <c r="B355" s="69"/>
      <c r="C355" s="69"/>
      <c r="D355" s="70"/>
      <c r="E355" s="80"/>
    </row>
    <row r="356" spans="1:5" x14ac:dyDescent="0.25">
      <c r="A356" s="109"/>
      <c r="B356" s="69"/>
      <c r="C356" s="69"/>
      <c r="D356" s="70"/>
      <c r="E356" s="80"/>
    </row>
    <row r="357" spans="1:5" x14ac:dyDescent="0.25">
      <c r="A357" s="109"/>
      <c r="B357" s="69"/>
      <c r="C357" s="69"/>
      <c r="D357" s="70"/>
      <c r="E357" s="80"/>
    </row>
    <row r="358" spans="1:5" x14ac:dyDescent="0.25">
      <c r="A358" s="109"/>
      <c r="B358" s="69"/>
      <c r="C358" s="69"/>
      <c r="D358" s="70"/>
      <c r="E358" s="80"/>
    </row>
    <row r="359" spans="1:5" x14ac:dyDescent="0.25">
      <c r="A359" s="109"/>
      <c r="B359" s="69"/>
      <c r="C359" s="69"/>
      <c r="D359" s="70"/>
      <c r="E359" s="80"/>
    </row>
    <row r="360" spans="1:5" x14ac:dyDescent="0.25">
      <c r="A360" s="109"/>
      <c r="B360" s="69"/>
      <c r="C360" s="69"/>
      <c r="D360" s="70"/>
      <c r="E360" s="80"/>
    </row>
    <row r="361" spans="1:5" x14ac:dyDescent="0.25">
      <c r="A361" s="109"/>
      <c r="B361" s="69"/>
      <c r="C361" s="69"/>
      <c r="D361" s="70"/>
      <c r="E361" s="80"/>
    </row>
    <row r="362" spans="1:5" x14ac:dyDescent="0.25">
      <c r="A362" s="109"/>
      <c r="B362" s="69"/>
      <c r="C362" s="69"/>
      <c r="D362" s="70"/>
      <c r="E362" s="80"/>
    </row>
    <row r="363" spans="1:5" x14ac:dyDescent="0.25">
      <c r="A363" s="109"/>
      <c r="B363" s="69"/>
      <c r="C363" s="69"/>
      <c r="D363" s="70"/>
      <c r="E363" s="80"/>
    </row>
    <row r="364" spans="1:5" x14ac:dyDescent="0.25">
      <c r="A364" s="109"/>
      <c r="B364" s="69"/>
      <c r="C364" s="69"/>
      <c r="D364" s="70"/>
      <c r="E364" s="80"/>
    </row>
    <row r="365" spans="1:5" x14ac:dyDescent="0.25">
      <c r="A365" s="109"/>
      <c r="B365" s="69"/>
      <c r="C365" s="69"/>
      <c r="D365" s="70"/>
      <c r="E365" s="80"/>
    </row>
    <row r="366" spans="1:5" x14ac:dyDescent="0.25">
      <c r="A366" s="109"/>
      <c r="B366" s="69"/>
      <c r="C366" s="69"/>
      <c r="D366" s="70"/>
      <c r="E366" s="80"/>
    </row>
    <row r="367" spans="1:5" x14ac:dyDescent="0.25">
      <c r="A367" s="109"/>
      <c r="B367" s="69"/>
      <c r="C367" s="69"/>
      <c r="D367" s="70"/>
      <c r="E367" s="80"/>
    </row>
    <row r="368" spans="1:5" x14ac:dyDescent="0.25">
      <c r="A368" s="109"/>
      <c r="B368" s="69"/>
      <c r="C368" s="69"/>
      <c r="D368" s="70"/>
      <c r="E368" s="80"/>
    </row>
    <row r="369" spans="1:5" x14ac:dyDescent="0.25">
      <c r="A369" s="109"/>
      <c r="B369" s="69"/>
      <c r="C369" s="69"/>
      <c r="D369" s="70"/>
      <c r="E369" s="80"/>
    </row>
    <row r="370" spans="1:5" x14ac:dyDescent="0.25">
      <c r="A370" s="109"/>
      <c r="B370" s="69"/>
      <c r="C370" s="69"/>
      <c r="D370" s="70"/>
      <c r="E370" s="80"/>
    </row>
    <row r="371" spans="1:5" x14ac:dyDescent="0.25">
      <c r="A371" s="109"/>
      <c r="B371" s="69"/>
      <c r="C371" s="69"/>
      <c r="D371" s="70"/>
      <c r="E371" s="80"/>
    </row>
    <row r="372" spans="1:5" x14ac:dyDescent="0.25">
      <c r="A372" s="109"/>
      <c r="B372" s="69"/>
      <c r="C372" s="69"/>
      <c r="D372" s="70"/>
      <c r="E372" s="80"/>
    </row>
    <row r="373" spans="1:5" x14ac:dyDescent="0.25">
      <c r="A373" s="109"/>
      <c r="B373" s="69"/>
      <c r="C373" s="69"/>
      <c r="D373" s="70"/>
      <c r="E373" s="80"/>
    </row>
    <row r="374" spans="1:5" x14ac:dyDescent="0.25">
      <c r="A374" s="109"/>
      <c r="B374" s="69"/>
      <c r="C374" s="69"/>
      <c r="D374" s="70"/>
      <c r="E374" s="80"/>
    </row>
    <row r="375" spans="1:5" x14ac:dyDescent="0.25">
      <c r="A375" s="109"/>
      <c r="B375" s="69"/>
      <c r="C375" s="69"/>
      <c r="D375" s="70"/>
      <c r="E375" s="80"/>
    </row>
    <row r="376" spans="1:5" x14ac:dyDescent="0.25">
      <c r="A376" s="109"/>
      <c r="B376" s="69"/>
      <c r="C376" s="69"/>
      <c r="D376" s="70"/>
      <c r="E376" s="80"/>
    </row>
    <row r="377" spans="1:5" x14ac:dyDescent="0.25">
      <c r="A377" s="109"/>
      <c r="B377" s="69"/>
      <c r="C377" s="69"/>
      <c r="D377" s="70"/>
      <c r="E377" s="80"/>
    </row>
    <row r="378" spans="1:5" x14ac:dyDescent="0.25">
      <c r="A378" s="109"/>
      <c r="B378" s="69"/>
      <c r="C378" s="69"/>
      <c r="D378" s="70"/>
      <c r="E378" s="80"/>
    </row>
    <row r="379" spans="1:5" x14ac:dyDescent="0.25">
      <c r="A379" s="109"/>
      <c r="B379" s="69"/>
      <c r="C379" s="69"/>
      <c r="D379" s="70"/>
      <c r="E379" s="80"/>
    </row>
    <row r="380" spans="1:5" x14ac:dyDescent="0.25">
      <c r="A380" s="109"/>
      <c r="B380" s="69"/>
      <c r="C380" s="69"/>
      <c r="D380" s="70"/>
      <c r="E380" s="80"/>
    </row>
    <row r="381" spans="1:5" x14ac:dyDescent="0.25">
      <c r="A381" s="109"/>
      <c r="B381" s="69"/>
      <c r="C381" s="69"/>
      <c r="D381" s="70"/>
      <c r="E381" s="80"/>
    </row>
    <row r="382" spans="1:5" x14ac:dyDescent="0.25">
      <c r="A382" s="109"/>
      <c r="B382" s="69"/>
      <c r="C382" s="69"/>
      <c r="D382" s="70"/>
      <c r="E382" s="80"/>
    </row>
    <row r="383" spans="1:5" x14ac:dyDescent="0.25">
      <c r="A383" s="109"/>
      <c r="B383" s="69"/>
      <c r="C383" s="69"/>
      <c r="D383" s="70"/>
      <c r="E383" s="80"/>
    </row>
    <row r="384" spans="1:5" x14ac:dyDescent="0.25">
      <c r="A384" s="109"/>
      <c r="B384" s="69"/>
      <c r="C384" s="69"/>
      <c r="D384" s="70"/>
      <c r="E384" s="80"/>
    </row>
    <row r="385" spans="1:5" x14ac:dyDescent="0.25">
      <c r="A385" s="109"/>
      <c r="B385" s="69"/>
      <c r="C385" s="69"/>
      <c r="D385" s="70"/>
      <c r="E385" s="80"/>
    </row>
    <row r="386" spans="1:5" x14ac:dyDescent="0.25">
      <c r="A386" s="109"/>
      <c r="B386" s="69"/>
      <c r="C386" s="69"/>
      <c r="D386" s="70"/>
      <c r="E386" s="80"/>
    </row>
    <row r="387" spans="1:5" x14ac:dyDescent="0.25">
      <c r="A387" s="109"/>
      <c r="B387" s="69"/>
      <c r="C387" s="69"/>
      <c r="D387" s="70"/>
      <c r="E387" s="80"/>
    </row>
    <row r="388" spans="1:5" x14ac:dyDescent="0.25">
      <c r="A388" s="109"/>
      <c r="B388" s="69"/>
      <c r="C388" s="69"/>
      <c r="D388" s="70"/>
      <c r="E388" s="80"/>
    </row>
    <row r="389" spans="1:5" x14ac:dyDescent="0.25">
      <c r="A389" s="109"/>
      <c r="B389" s="69"/>
      <c r="C389" s="69"/>
      <c r="D389" s="70"/>
      <c r="E389" s="80"/>
    </row>
    <row r="390" spans="1:5" x14ac:dyDescent="0.25">
      <c r="A390" s="109"/>
      <c r="B390" s="69"/>
      <c r="C390" s="69"/>
      <c r="D390" s="70"/>
      <c r="E390" s="80"/>
    </row>
    <row r="391" spans="1:5" x14ac:dyDescent="0.25">
      <c r="A391" s="109"/>
      <c r="B391" s="69"/>
      <c r="C391" s="69"/>
      <c r="D391" s="70"/>
      <c r="E391" s="80"/>
    </row>
    <row r="392" spans="1:5" x14ac:dyDescent="0.25">
      <c r="A392" s="109"/>
      <c r="B392" s="69"/>
      <c r="C392" s="69"/>
      <c r="D392" s="70"/>
      <c r="E392" s="80"/>
    </row>
    <row r="393" spans="1:5" x14ac:dyDescent="0.25">
      <c r="A393" s="109"/>
      <c r="B393" s="69"/>
      <c r="C393" s="69"/>
      <c r="D393" s="70"/>
      <c r="E393" s="80"/>
    </row>
    <row r="394" spans="1:5" x14ac:dyDescent="0.25">
      <c r="A394" s="109"/>
      <c r="B394" s="69"/>
      <c r="C394" s="69"/>
      <c r="D394" s="70"/>
      <c r="E394" s="80"/>
    </row>
    <row r="395" spans="1:5" x14ac:dyDescent="0.25">
      <c r="A395" s="109"/>
      <c r="B395" s="69"/>
      <c r="C395" s="69"/>
      <c r="D395" s="70"/>
      <c r="E395" s="80"/>
    </row>
    <row r="396" spans="1:5" x14ac:dyDescent="0.25">
      <c r="A396" s="109"/>
      <c r="B396" s="69"/>
      <c r="C396" s="69"/>
      <c r="D396" s="70"/>
      <c r="E396" s="80"/>
    </row>
    <row r="397" spans="1:5" x14ac:dyDescent="0.25">
      <c r="A397" s="109"/>
      <c r="B397" s="69"/>
      <c r="C397" s="69"/>
      <c r="D397" s="70"/>
      <c r="E397" s="80"/>
    </row>
    <row r="398" spans="1:5" x14ac:dyDescent="0.25">
      <c r="A398" s="109"/>
      <c r="B398" s="69"/>
      <c r="C398" s="69"/>
      <c r="D398" s="70"/>
      <c r="E398" s="80"/>
    </row>
    <row r="399" spans="1:5" x14ac:dyDescent="0.25">
      <c r="A399" s="109"/>
      <c r="B399" s="69"/>
      <c r="C399" s="69"/>
      <c r="D399" s="70"/>
      <c r="E399" s="80"/>
    </row>
    <row r="400" spans="1:5" x14ac:dyDescent="0.25">
      <c r="A400" s="109"/>
      <c r="B400" s="69"/>
      <c r="C400" s="69"/>
      <c r="D400" s="70"/>
      <c r="E400" s="80"/>
    </row>
    <row r="401" spans="1:5" x14ac:dyDescent="0.25">
      <c r="A401" s="109"/>
      <c r="B401" s="69"/>
      <c r="C401" s="69"/>
      <c r="D401" s="70"/>
      <c r="E401" s="80"/>
    </row>
    <row r="402" spans="1:5" x14ac:dyDescent="0.25">
      <c r="A402" s="109"/>
      <c r="B402" s="69"/>
      <c r="C402" s="69"/>
      <c r="D402" s="70"/>
      <c r="E402" s="80"/>
    </row>
    <row r="403" spans="1:5" x14ac:dyDescent="0.25">
      <c r="A403" s="109"/>
      <c r="B403" s="69"/>
      <c r="C403" s="69"/>
      <c r="D403" s="70"/>
      <c r="E403" s="80"/>
    </row>
    <row r="404" spans="1:5" x14ac:dyDescent="0.25">
      <c r="A404" s="109"/>
      <c r="B404" s="69"/>
      <c r="C404" s="69"/>
      <c r="D404" s="70"/>
      <c r="E404" s="80"/>
    </row>
    <row r="405" spans="1:5" x14ac:dyDescent="0.25">
      <c r="A405" s="109"/>
      <c r="B405" s="69"/>
      <c r="C405" s="69"/>
      <c r="D405" s="70"/>
      <c r="E405" s="80"/>
    </row>
    <row r="406" spans="1:5" x14ac:dyDescent="0.25">
      <c r="A406" s="109"/>
      <c r="B406" s="69"/>
      <c r="C406" s="69"/>
      <c r="D406" s="70"/>
      <c r="E406" s="80"/>
    </row>
    <row r="407" spans="1:5" x14ac:dyDescent="0.25">
      <c r="A407" s="109"/>
      <c r="B407" s="69"/>
      <c r="C407" s="69"/>
      <c r="D407" s="70"/>
      <c r="E407" s="80"/>
    </row>
    <row r="408" spans="1:5" x14ac:dyDescent="0.25">
      <c r="A408" s="109"/>
      <c r="B408" s="69"/>
      <c r="C408" s="69"/>
      <c r="D408" s="70"/>
      <c r="E408" s="80"/>
    </row>
    <row r="409" spans="1:5" x14ac:dyDescent="0.25">
      <c r="A409" s="109"/>
      <c r="B409" s="69"/>
      <c r="C409" s="69"/>
      <c r="D409" s="70"/>
      <c r="E409" s="80"/>
    </row>
    <row r="410" spans="1:5" x14ac:dyDescent="0.25">
      <c r="A410" s="109"/>
      <c r="B410" s="69"/>
      <c r="C410" s="69"/>
      <c r="D410" s="70"/>
      <c r="E410" s="80"/>
    </row>
    <row r="411" spans="1:5" x14ac:dyDescent="0.25">
      <c r="A411" s="109"/>
      <c r="B411" s="69"/>
      <c r="C411" s="69"/>
      <c r="D411" s="70"/>
      <c r="E411" s="80"/>
    </row>
    <row r="412" spans="1:5" x14ac:dyDescent="0.25">
      <c r="A412" s="109"/>
      <c r="B412" s="69"/>
      <c r="C412" s="69"/>
      <c r="D412" s="70"/>
      <c r="E412" s="80"/>
    </row>
    <row r="413" spans="1:5" x14ac:dyDescent="0.25">
      <c r="A413" s="109"/>
      <c r="B413" s="69"/>
      <c r="C413" s="69"/>
      <c r="D413" s="70"/>
      <c r="E413" s="80"/>
    </row>
    <row r="414" spans="1:5" x14ac:dyDescent="0.25">
      <c r="A414" s="109"/>
      <c r="B414" s="69"/>
      <c r="C414" s="69"/>
      <c r="D414" s="70"/>
      <c r="E414" s="80"/>
    </row>
    <row r="415" spans="1:5" x14ac:dyDescent="0.25">
      <c r="A415" s="109"/>
      <c r="B415" s="69"/>
      <c r="C415" s="69"/>
      <c r="D415" s="70"/>
      <c r="E415" s="80"/>
    </row>
    <row r="416" spans="1:5" x14ac:dyDescent="0.25">
      <c r="A416" s="109"/>
      <c r="B416" s="69"/>
      <c r="C416" s="69"/>
      <c r="D416" s="70"/>
      <c r="E416" s="80"/>
    </row>
    <row r="417" spans="1:5" x14ac:dyDescent="0.25">
      <c r="A417" s="109"/>
      <c r="B417" s="69"/>
      <c r="C417" s="69"/>
      <c r="D417" s="70"/>
      <c r="E417" s="80"/>
    </row>
    <row r="418" spans="1:5" x14ac:dyDescent="0.25">
      <c r="A418" s="109"/>
      <c r="B418" s="69"/>
      <c r="C418" s="69"/>
      <c r="D418" s="70"/>
      <c r="E418" s="80"/>
    </row>
    <row r="419" spans="1:5" x14ac:dyDescent="0.25">
      <c r="A419" s="109"/>
      <c r="B419" s="69"/>
      <c r="C419" s="69"/>
      <c r="D419" s="70"/>
      <c r="E419" s="80"/>
    </row>
    <row r="420" spans="1:5" x14ac:dyDescent="0.25">
      <c r="A420" s="109"/>
      <c r="B420" s="69"/>
      <c r="C420" s="69"/>
      <c r="D420" s="70"/>
      <c r="E420" s="80"/>
    </row>
    <row r="421" spans="1:5" x14ac:dyDescent="0.25">
      <c r="A421" s="109"/>
      <c r="B421" s="69"/>
      <c r="C421" s="69"/>
      <c r="D421" s="70"/>
      <c r="E421" s="80"/>
    </row>
    <row r="422" spans="1:5" x14ac:dyDescent="0.25">
      <c r="A422" s="109"/>
      <c r="B422" s="69"/>
      <c r="C422" s="69"/>
      <c r="D422" s="70"/>
      <c r="E422" s="80"/>
    </row>
    <row r="423" spans="1:5" x14ac:dyDescent="0.25">
      <c r="A423" s="109"/>
      <c r="B423" s="69"/>
      <c r="C423" s="69"/>
      <c r="D423" s="70"/>
      <c r="E423" s="80"/>
    </row>
    <row r="424" spans="1:5" x14ac:dyDescent="0.25">
      <c r="A424" s="109"/>
      <c r="B424" s="69"/>
      <c r="C424" s="69"/>
      <c r="D424" s="70"/>
      <c r="E424" s="80"/>
    </row>
    <row r="425" spans="1:5" x14ac:dyDescent="0.25">
      <c r="A425" s="109"/>
      <c r="B425" s="69"/>
      <c r="C425" s="69"/>
      <c r="D425" s="70"/>
      <c r="E425" s="80"/>
    </row>
    <row r="426" spans="1:5" x14ac:dyDescent="0.25">
      <c r="A426" s="109"/>
      <c r="B426" s="69"/>
      <c r="C426" s="69"/>
      <c r="D426" s="70"/>
      <c r="E426" s="80"/>
    </row>
    <row r="427" spans="1:5" x14ac:dyDescent="0.25">
      <c r="A427" s="109"/>
      <c r="B427" s="69"/>
      <c r="C427" s="69"/>
      <c r="D427" s="70"/>
      <c r="E427" s="80"/>
    </row>
    <row r="428" spans="1:5" x14ac:dyDescent="0.25">
      <c r="A428" s="109"/>
      <c r="B428" s="69"/>
      <c r="C428" s="69"/>
      <c r="D428" s="70"/>
      <c r="E428" s="80"/>
    </row>
    <row r="429" spans="1:5" x14ac:dyDescent="0.25">
      <c r="A429" s="109"/>
      <c r="B429" s="69"/>
      <c r="C429" s="69"/>
      <c r="D429" s="70"/>
      <c r="E429" s="80"/>
    </row>
    <row r="430" spans="1:5" x14ac:dyDescent="0.25">
      <c r="A430" s="109"/>
      <c r="B430" s="69"/>
      <c r="C430" s="69"/>
      <c r="D430" s="70"/>
      <c r="E430" s="80"/>
    </row>
    <row r="431" spans="1:5" x14ac:dyDescent="0.25">
      <c r="A431" s="109"/>
      <c r="B431" s="69"/>
      <c r="C431" s="69"/>
      <c r="D431" s="70"/>
      <c r="E431" s="80"/>
    </row>
    <row r="432" spans="1:5" x14ac:dyDescent="0.25">
      <c r="A432" s="109"/>
      <c r="B432" s="69"/>
      <c r="C432" s="69"/>
      <c r="D432" s="70"/>
      <c r="E432" s="80"/>
    </row>
    <row r="433" spans="1:5" x14ac:dyDescent="0.25">
      <c r="A433" s="109"/>
      <c r="B433" s="69"/>
      <c r="C433" s="69"/>
      <c r="D433" s="70"/>
      <c r="E433" s="80"/>
    </row>
    <row r="434" spans="1:5" x14ac:dyDescent="0.25">
      <c r="A434" s="109"/>
      <c r="B434" s="69"/>
      <c r="C434" s="69"/>
      <c r="D434" s="70"/>
      <c r="E434" s="80"/>
    </row>
    <row r="435" spans="1:5" x14ac:dyDescent="0.25">
      <c r="A435" s="109"/>
      <c r="B435" s="69"/>
      <c r="C435" s="69"/>
      <c r="D435" s="70"/>
      <c r="E435" s="80"/>
    </row>
    <row r="436" spans="1:5" x14ac:dyDescent="0.25">
      <c r="A436" s="109"/>
      <c r="B436" s="69"/>
      <c r="C436" s="69"/>
      <c r="D436" s="70"/>
      <c r="E436" s="80"/>
    </row>
    <row r="437" spans="1:5" x14ac:dyDescent="0.25">
      <c r="A437" s="109"/>
      <c r="B437" s="69"/>
      <c r="C437" s="69"/>
      <c r="D437" s="70"/>
      <c r="E437" s="80"/>
    </row>
    <row r="438" spans="1:5" x14ac:dyDescent="0.25">
      <c r="A438" s="109"/>
      <c r="B438" s="69"/>
      <c r="C438" s="69"/>
      <c r="D438" s="70"/>
      <c r="E438" s="80"/>
    </row>
    <row r="439" spans="1:5" x14ac:dyDescent="0.25">
      <c r="A439" s="109"/>
      <c r="B439" s="69"/>
      <c r="C439" s="69"/>
      <c r="D439" s="70"/>
      <c r="E439" s="80"/>
    </row>
    <row r="440" spans="1:5" x14ac:dyDescent="0.25">
      <c r="A440" s="109"/>
      <c r="B440" s="69"/>
      <c r="C440" s="69"/>
      <c r="D440" s="70"/>
      <c r="E440" s="80"/>
    </row>
    <row r="441" spans="1:5" x14ac:dyDescent="0.25">
      <c r="A441" s="109"/>
      <c r="B441" s="69"/>
      <c r="C441" s="69"/>
      <c r="D441" s="70"/>
      <c r="E441" s="80"/>
    </row>
    <row r="442" spans="1:5" x14ac:dyDescent="0.25">
      <c r="A442" s="109"/>
      <c r="B442" s="69"/>
      <c r="C442" s="69"/>
      <c r="D442" s="70"/>
      <c r="E442" s="80"/>
    </row>
    <row r="443" spans="1:5" x14ac:dyDescent="0.25">
      <c r="A443" s="109"/>
      <c r="B443" s="69"/>
      <c r="C443" s="69"/>
      <c r="D443" s="70"/>
      <c r="E443" s="80"/>
    </row>
    <row r="444" spans="1:5" x14ac:dyDescent="0.25">
      <c r="A444" s="109"/>
      <c r="B444" s="69"/>
      <c r="C444" s="69"/>
      <c r="D444" s="70"/>
      <c r="E444" s="80"/>
    </row>
    <row r="445" spans="1:5" x14ac:dyDescent="0.25">
      <c r="A445" s="109"/>
      <c r="B445" s="69"/>
      <c r="C445" s="69"/>
      <c r="D445" s="70"/>
      <c r="E445" s="80"/>
    </row>
    <row r="446" spans="1:5" x14ac:dyDescent="0.25">
      <c r="A446" s="109"/>
      <c r="B446" s="69"/>
      <c r="C446" s="69"/>
      <c r="D446" s="70"/>
      <c r="E446" s="80"/>
    </row>
    <row r="447" spans="1:5" x14ac:dyDescent="0.25">
      <c r="A447" s="109"/>
      <c r="B447" s="69"/>
      <c r="C447" s="69"/>
      <c r="D447" s="70"/>
      <c r="E447" s="80"/>
    </row>
    <row r="448" spans="1:5" x14ac:dyDescent="0.25">
      <c r="A448" s="109"/>
      <c r="B448" s="69"/>
      <c r="C448" s="69"/>
      <c r="D448" s="70"/>
      <c r="E448" s="80"/>
    </row>
    <row r="449" spans="1:5" x14ac:dyDescent="0.25">
      <c r="A449" s="109"/>
      <c r="B449" s="69"/>
      <c r="C449" s="69"/>
      <c r="D449" s="70"/>
      <c r="E449" s="80"/>
    </row>
    <row r="450" spans="1:5" x14ac:dyDescent="0.25">
      <c r="A450" s="109"/>
      <c r="B450" s="69"/>
      <c r="C450" s="69"/>
      <c r="D450" s="70"/>
      <c r="E450" s="80"/>
    </row>
    <row r="451" spans="1:5" x14ac:dyDescent="0.25">
      <c r="A451" s="109"/>
      <c r="B451" s="69"/>
      <c r="C451" s="69"/>
      <c r="D451" s="70"/>
      <c r="E451" s="80"/>
    </row>
    <row r="452" spans="1:5" x14ac:dyDescent="0.25">
      <c r="A452" s="109"/>
      <c r="B452" s="69"/>
      <c r="C452" s="69"/>
      <c r="D452" s="70"/>
      <c r="E452" s="80"/>
    </row>
    <row r="453" spans="1:5" x14ac:dyDescent="0.25">
      <c r="A453" s="109"/>
      <c r="B453" s="69"/>
      <c r="C453" s="69"/>
      <c r="D453" s="70"/>
      <c r="E453" s="80"/>
    </row>
    <row r="454" spans="1:5" x14ac:dyDescent="0.25">
      <c r="A454" s="109"/>
      <c r="B454" s="69"/>
      <c r="C454" s="69"/>
      <c r="D454" s="70"/>
      <c r="E454" s="80"/>
    </row>
    <row r="455" spans="1:5" x14ac:dyDescent="0.25">
      <c r="A455" s="109"/>
      <c r="B455" s="69"/>
      <c r="C455" s="69"/>
      <c r="D455" s="70"/>
      <c r="E455" s="80"/>
    </row>
    <row r="456" spans="1:5" x14ac:dyDescent="0.25">
      <c r="A456" s="109"/>
      <c r="B456" s="69"/>
      <c r="C456" s="69"/>
      <c r="D456" s="70"/>
      <c r="E456" s="80"/>
    </row>
    <row r="457" spans="1:5" x14ac:dyDescent="0.25">
      <c r="A457" s="109"/>
      <c r="B457" s="69"/>
      <c r="C457" s="69"/>
      <c r="D457" s="70"/>
      <c r="E457" s="80"/>
    </row>
    <row r="458" spans="1:5" x14ac:dyDescent="0.25">
      <c r="A458" s="109"/>
      <c r="B458" s="69"/>
      <c r="C458" s="69"/>
      <c r="D458" s="70"/>
      <c r="E458" s="80"/>
    </row>
    <row r="459" spans="1:5" x14ac:dyDescent="0.25">
      <c r="A459" s="109"/>
      <c r="B459" s="69"/>
      <c r="C459" s="69"/>
      <c r="D459" s="70"/>
      <c r="E459" s="80"/>
    </row>
    <row r="460" spans="1:5" x14ac:dyDescent="0.25">
      <c r="A460" s="109"/>
      <c r="B460" s="69"/>
      <c r="C460" s="69"/>
      <c r="D460" s="70"/>
      <c r="E460" s="80"/>
    </row>
    <row r="461" spans="1:5" x14ac:dyDescent="0.25">
      <c r="A461" s="109"/>
      <c r="B461" s="69"/>
      <c r="C461" s="69"/>
      <c r="D461" s="70"/>
      <c r="E461" s="80"/>
    </row>
    <row r="462" spans="1:5" x14ac:dyDescent="0.25">
      <c r="A462" s="109"/>
      <c r="B462" s="69"/>
      <c r="C462" s="69"/>
      <c r="D462" s="70"/>
      <c r="E462" s="80"/>
    </row>
    <row r="463" spans="1:5" x14ac:dyDescent="0.25">
      <c r="A463" s="109"/>
      <c r="B463" s="69"/>
      <c r="C463" s="69"/>
      <c r="D463" s="70"/>
      <c r="E463" s="80"/>
    </row>
    <row r="464" spans="1:5" x14ac:dyDescent="0.25">
      <c r="A464" s="109"/>
      <c r="B464" s="69"/>
      <c r="C464" s="69"/>
      <c r="D464" s="70"/>
      <c r="E464" s="80"/>
    </row>
    <row r="465" spans="1:5" x14ac:dyDescent="0.25">
      <c r="A465" s="109"/>
      <c r="B465" s="69"/>
      <c r="C465" s="69"/>
      <c r="D465" s="70"/>
      <c r="E465" s="80"/>
    </row>
    <row r="466" spans="1:5" x14ac:dyDescent="0.25">
      <c r="A466" s="109"/>
      <c r="B466" s="69"/>
      <c r="C466" s="69"/>
      <c r="D466" s="70"/>
      <c r="E466" s="80"/>
    </row>
    <row r="467" spans="1:5" x14ac:dyDescent="0.25">
      <c r="A467" s="109"/>
      <c r="B467" s="69"/>
      <c r="C467" s="69"/>
      <c r="D467" s="70"/>
      <c r="E467" s="80"/>
    </row>
    <row r="468" spans="1:5" x14ac:dyDescent="0.25">
      <c r="A468" s="109"/>
      <c r="B468" s="69"/>
      <c r="C468" s="69"/>
      <c r="D468" s="70"/>
      <c r="E468" s="80"/>
    </row>
    <row r="469" spans="1:5" x14ac:dyDescent="0.25">
      <c r="A469" s="109"/>
      <c r="B469" s="69"/>
      <c r="C469" s="69"/>
      <c r="D469" s="70"/>
      <c r="E469" s="80"/>
    </row>
    <row r="470" spans="1:5" x14ac:dyDescent="0.25">
      <c r="A470" s="109"/>
      <c r="B470" s="69"/>
      <c r="C470" s="69"/>
      <c r="D470" s="70"/>
      <c r="E470" s="80"/>
    </row>
    <row r="471" spans="1:5" x14ac:dyDescent="0.25">
      <c r="A471" s="109"/>
      <c r="B471" s="69"/>
      <c r="C471" s="69"/>
      <c r="D471" s="70"/>
      <c r="E471" s="80"/>
    </row>
    <row r="472" spans="1:5" x14ac:dyDescent="0.25">
      <c r="A472" s="109"/>
      <c r="B472" s="69"/>
      <c r="C472" s="69"/>
      <c r="D472" s="70"/>
      <c r="E472" s="80"/>
    </row>
    <row r="473" spans="1:5" x14ac:dyDescent="0.25">
      <c r="A473" s="109"/>
      <c r="B473" s="69"/>
      <c r="C473" s="69"/>
      <c r="D473" s="70"/>
      <c r="E473" s="80"/>
    </row>
    <row r="474" spans="1:5" x14ac:dyDescent="0.25">
      <c r="A474" s="109"/>
      <c r="B474" s="69"/>
      <c r="C474" s="69"/>
      <c r="D474" s="70"/>
      <c r="E474" s="80"/>
    </row>
    <row r="475" spans="1:5" x14ac:dyDescent="0.25">
      <c r="A475" s="109"/>
      <c r="B475" s="69"/>
      <c r="C475" s="69"/>
      <c r="D475" s="70"/>
      <c r="E475" s="80"/>
    </row>
    <row r="476" spans="1:5" x14ac:dyDescent="0.25">
      <c r="A476" s="109"/>
      <c r="B476" s="69"/>
      <c r="C476" s="69"/>
      <c r="D476" s="70"/>
      <c r="E476" s="80"/>
    </row>
    <row r="477" spans="1:5" x14ac:dyDescent="0.25">
      <c r="A477" s="109"/>
      <c r="B477" s="69"/>
      <c r="C477" s="69"/>
      <c r="D477" s="70"/>
      <c r="E477" s="80"/>
    </row>
    <row r="478" spans="1:5" x14ac:dyDescent="0.25">
      <c r="A478" s="109"/>
      <c r="B478" s="69"/>
      <c r="C478" s="69"/>
      <c r="D478" s="70"/>
      <c r="E478" s="80"/>
    </row>
    <row r="479" spans="1:5" x14ac:dyDescent="0.25">
      <c r="A479" s="109"/>
      <c r="B479" s="69"/>
      <c r="C479" s="69"/>
      <c r="D479" s="70"/>
      <c r="E479" s="80"/>
    </row>
    <row r="480" spans="1:5" x14ac:dyDescent="0.25">
      <c r="A480" s="109"/>
      <c r="B480" s="69"/>
      <c r="C480" s="69"/>
      <c r="D480" s="70"/>
      <c r="E480" s="80"/>
    </row>
    <row r="481" spans="1:5" x14ac:dyDescent="0.25">
      <c r="A481" s="109"/>
      <c r="B481" s="69"/>
      <c r="C481" s="69"/>
      <c r="D481" s="70"/>
      <c r="E481" s="80"/>
    </row>
    <row r="482" spans="1:5" x14ac:dyDescent="0.25">
      <c r="A482" s="109"/>
      <c r="B482" s="69"/>
      <c r="C482" s="69"/>
      <c r="D482" s="70"/>
      <c r="E482" s="80"/>
    </row>
    <row r="483" spans="1:5" x14ac:dyDescent="0.25">
      <c r="A483" s="109"/>
      <c r="B483" s="69"/>
      <c r="C483" s="69"/>
      <c r="D483" s="70"/>
      <c r="E483" s="80"/>
    </row>
    <row r="484" spans="1:5" x14ac:dyDescent="0.25">
      <c r="A484" s="109"/>
      <c r="B484" s="69"/>
      <c r="C484" s="69"/>
      <c r="D484" s="70"/>
      <c r="E484" s="80"/>
    </row>
    <row r="485" spans="1:5" x14ac:dyDescent="0.25">
      <c r="A485" s="109"/>
      <c r="B485" s="69"/>
      <c r="C485" s="69"/>
      <c r="D485" s="70"/>
      <c r="E485" s="80"/>
    </row>
    <row r="486" spans="1:5" x14ac:dyDescent="0.25">
      <c r="A486" s="109"/>
      <c r="B486" s="69"/>
      <c r="C486" s="69"/>
      <c r="D486" s="70"/>
      <c r="E486" s="80"/>
    </row>
    <row r="487" spans="1:5" x14ac:dyDescent="0.25">
      <c r="A487" s="109"/>
      <c r="B487" s="69"/>
      <c r="C487" s="69"/>
      <c r="D487" s="70"/>
      <c r="E487" s="80"/>
    </row>
    <row r="488" spans="1:5" x14ac:dyDescent="0.25">
      <c r="A488" s="109"/>
      <c r="B488" s="69"/>
      <c r="C488" s="69"/>
      <c r="D488" s="70"/>
      <c r="E488" s="80"/>
    </row>
    <row r="489" spans="1:5" x14ac:dyDescent="0.25">
      <c r="A489" s="109"/>
      <c r="B489" s="69"/>
      <c r="C489" s="69"/>
      <c r="D489" s="70"/>
      <c r="E489" s="80"/>
    </row>
    <row r="490" spans="1:5" x14ac:dyDescent="0.25">
      <c r="A490" s="109"/>
      <c r="B490" s="69"/>
      <c r="C490" s="69"/>
      <c r="D490" s="70"/>
      <c r="E490" s="80"/>
    </row>
    <row r="491" spans="1:5" x14ac:dyDescent="0.25">
      <c r="A491" s="109"/>
      <c r="B491" s="69"/>
      <c r="C491" s="69"/>
      <c r="D491" s="70"/>
      <c r="E491" s="80"/>
    </row>
    <row r="492" spans="1:5" x14ac:dyDescent="0.25">
      <c r="A492" s="109"/>
      <c r="B492" s="69"/>
      <c r="C492" s="69"/>
      <c r="D492" s="70"/>
      <c r="E492" s="80"/>
    </row>
    <row r="493" spans="1:5" x14ac:dyDescent="0.25">
      <c r="A493" s="109"/>
      <c r="B493" s="69"/>
      <c r="C493" s="69"/>
      <c r="D493" s="70"/>
      <c r="E493" s="80"/>
    </row>
    <row r="494" spans="1:5" x14ac:dyDescent="0.25">
      <c r="A494" s="109"/>
      <c r="B494" s="69"/>
      <c r="C494" s="69"/>
      <c r="D494" s="70"/>
      <c r="E494" s="80"/>
    </row>
    <row r="495" spans="1:5" x14ac:dyDescent="0.25">
      <c r="A495" s="109"/>
      <c r="B495" s="69"/>
      <c r="C495" s="69"/>
      <c r="D495" s="70"/>
      <c r="E495" s="80"/>
    </row>
    <row r="496" spans="1:5" x14ac:dyDescent="0.25">
      <c r="A496" s="109"/>
      <c r="B496" s="69"/>
      <c r="C496" s="69"/>
      <c r="D496" s="70"/>
      <c r="E496" s="80"/>
    </row>
    <row r="497" spans="1:5" x14ac:dyDescent="0.25">
      <c r="A497" s="109"/>
      <c r="B497" s="69"/>
      <c r="C497" s="69"/>
      <c r="D497" s="70"/>
      <c r="E497" s="80"/>
    </row>
    <row r="498" spans="1:5" x14ac:dyDescent="0.25">
      <c r="A498" s="109"/>
      <c r="B498" s="69"/>
      <c r="C498" s="69"/>
      <c r="D498" s="70"/>
      <c r="E498" s="80"/>
    </row>
    <row r="499" spans="1:5" x14ac:dyDescent="0.25">
      <c r="A499" s="109"/>
      <c r="B499" s="69"/>
      <c r="C499" s="69"/>
      <c r="D499" s="70"/>
      <c r="E499" s="80"/>
    </row>
    <row r="500" spans="1:5" x14ac:dyDescent="0.25">
      <c r="A500" s="109"/>
      <c r="B500" s="69"/>
      <c r="C500" s="69"/>
      <c r="D500" s="70"/>
      <c r="E500" s="80"/>
    </row>
    <row r="501" spans="1:5" x14ac:dyDescent="0.25">
      <c r="A501" s="109"/>
      <c r="B501" s="69"/>
      <c r="C501" s="69"/>
      <c r="D501" s="70"/>
      <c r="E501" s="80"/>
    </row>
    <row r="502" spans="1:5" x14ac:dyDescent="0.25">
      <c r="A502" s="109"/>
      <c r="B502" s="69"/>
      <c r="C502" s="69"/>
      <c r="D502" s="70"/>
      <c r="E502" s="80"/>
    </row>
    <row r="503" spans="1:5" x14ac:dyDescent="0.25">
      <c r="A503" s="109"/>
      <c r="B503" s="69"/>
      <c r="C503" s="69"/>
      <c r="D503" s="70"/>
      <c r="E503" s="80"/>
    </row>
    <row r="504" spans="1:5" x14ac:dyDescent="0.25">
      <c r="A504" s="109"/>
      <c r="B504" s="69"/>
      <c r="C504" s="69"/>
      <c r="D504" s="70"/>
      <c r="E504" s="80"/>
    </row>
    <row r="505" spans="1:5" x14ac:dyDescent="0.25">
      <c r="A505" s="109"/>
      <c r="B505" s="69"/>
      <c r="C505" s="69"/>
      <c r="D505" s="70"/>
      <c r="E505" s="80"/>
    </row>
    <row r="506" spans="1:5" x14ac:dyDescent="0.25">
      <c r="A506" s="109"/>
      <c r="B506" s="69"/>
      <c r="C506" s="69"/>
      <c r="D506" s="70"/>
      <c r="E506" s="80"/>
    </row>
    <row r="507" spans="1:5" x14ac:dyDescent="0.25">
      <c r="A507" s="109"/>
      <c r="B507" s="69"/>
      <c r="C507" s="69"/>
      <c r="D507" s="70"/>
      <c r="E507" s="80"/>
    </row>
    <row r="508" spans="1:5" x14ac:dyDescent="0.25">
      <c r="A508" s="109"/>
      <c r="B508" s="69"/>
      <c r="C508" s="69"/>
      <c r="D508" s="70"/>
      <c r="E508" s="80"/>
    </row>
    <row r="509" spans="1:5" x14ac:dyDescent="0.25">
      <c r="A509" s="109"/>
      <c r="B509" s="69"/>
      <c r="C509" s="69"/>
      <c r="D509" s="70"/>
      <c r="E509" s="80"/>
    </row>
    <row r="510" spans="1:5" x14ac:dyDescent="0.25">
      <c r="A510" s="109"/>
      <c r="B510" s="69"/>
      <c r="C510" s="69"/>
      <c r="D510" s="70"/>
      <c r="E510" s="80"/>
    </row>
    <row r="511" spans="1:5" x14ac:dyDescent="0.25">
      <c r="A511" s="109"/>
      <c r="B511" s="69"/>
      <c r="C511" s="69"/>
      <c r="D511" s="70"/>
      <c r="E511" s="80"/>
    </row>
    <row r="512" spans="1:5" x14ac:dyDescent="0.25">
      <c r="A512" s="109"/>
      <c r="B512" s="69"/>
      <c r="C512" s="69"/>
      <c r="D512" s="70"/>
      <c r="E512" s="80"/>
    </row>
    <row r="513" spans="1:5" x14ac:dyDescent="0.25">
      <c r="A513" s="109"/>
      <c r="B513" s="69"/>
      <c r="C513" s="69"/>
      <c r="D513" s="70"/>
      <c r="E513" s="80"/>
    </row>
    <row r="514" spans="1:5" x14ac:dyDescent="0.25">
      <c r="A514" s="109"/>
      <c r="B514" s="69"/>
      <c r="C514" s="69"/>
      <c r="D514" s="70"/>
      <c r="E514" s="80"/>
    </row>
    <row r="515" spans="1:5" x14ac:dyDescent="0.25">
      <c r="A515" s="109"/>
      <c r="B515" s="69"/>
      <c r="C515" s="69"/>
      <c r="D515" s="70"/>
      <c r="E515" s="80"/>
    </row>
    <row r="516" spans="1:5" x14ac:dyDescent="0.25">
      <c r="A516" s="109"/>
      <c r="B516" s="69"/>
      <c r="C516" s="69"/>
      <c r="D516" s="70"/>
      <c r="E516" s="80"/>
    </row>
    <row r="517" spans="1:5" x14ac:dyDescent="0.25">
      <c r="A517" s="109"/>
      <c r="B517" s="69"/>
      <c r="C517" s="69"/>
      <c r="D517" s="70"/>
      <c r="E517" s="80"/>
    </row>
    <row r="518" spans="1:5" x14ac:dyDescent="0.25">
      <c r="A518" s="109"/>
      <c r="B518" s="69"/>
      <c r="C518" s="69"/>
      <c r="D518" s="70"/>
      <c r="E518" s="80"/>
    </row>
    <row r="519" spans="1:5" x14ac:dyDescent="0.25">
      <c r="A519" s="109"/>
      <c r="B519" s="69"/>
      <c r="C519" s="69"/>
      <c r="D519" s="70"/>
      <c r="E519" s="80"/>
    </row>
    <row r="520" spans="1:5" x14ac:dyDescent="0.25">
      <c r="A520" s="109"/>
      <c r="B520" s="69"/>
      <c r="C520" s="69"/>
      <c r="D520" s="70"/>
      <c r="E520" s="80"/>
    </row>
    <row r="521" spans="1:5" x14ac:dyDescent="0.25">
      <c r="A521" s="109"/>
      <c r="B521" s="69"/>
      <c r="C521" s="69"/>
      <c r="D521" s="70"/>
      <c r="E521" s="80"/>
    </row>
    <row r="522" spans="1:5" x14ac:dyDescent="0.25">
      <c r="A522" s="109"/>
      <c r="B522" s="69"/>
      <c r="C522" s="69"/>
      <c r="D522" s="70"/>
      <c r="E522" s="80"/>
    </row>
    <row r="523" spans="1:5" x14ac:dyDescent="0.25">
      <c r="A523" s="109"/>
      <c r="B523" s="69"/>
      <c r="C523" s="69"/>
      <c r="D523" s="70"/>
      <c r="E523" s="80"/>
    </row>
    <row r="524" spans="1:5" x14ac:dyDescent="0.25">
      <c r="A524" s="109"/>
      <c r="B524" s="69"/>
      <c r="C524" s="69"/>
      <c r="D524" s="70"/>
      <c r="E524" s="80"/>
    </row>
    <row r="525" spans="1:5" x14ac:dyDescent="0.25">
      <c r="A525" s="109"/>
      <c r="B525" s="69"/>
      <c r="C525" s="69"/>
      <c r="D525" s="70"/>
      <c r="E525" s="80"/>
    </row>
    <row r="526" spans="1:5" x14ac:dyDescent="0.25">
      <c r="A526" s="109"/>
      <c r="B526" s="69"/>
      <c r="C526" s="69"/>
      <c r="D526" s="70"/>
      <c r="E526" s="80"/>
    </row>
    <row r="527" spans="1:5" x14ac:dyDescent="0.25">
      <c r="A527" s="109"/>
      <c r="B527" s="69"/>
      <c r="C527" s="69"/>
      <c r="D527" s="70"/>
      <c r="E527" s="80"/>
    </row>
    <row r="528" spans="1:5" x14ac:dyDescent="0.25">
      <c r="A528" s="109"/>
      <c r="B528" s="69"/>
      <c r="C528" s="69"/>
      <c r="D528" s="70"/>
      <c r="E528" s="80"/>
    </row>
    <row r="529" spans="1:5" x14ac:dyDescent="0.25">
      <c r="A529" s="109"/>
      <c r="B529" s="69"/>
      <c r="C529" s="69"/>
      <c r="D529" s="70"/>
      <c r="E529" s="80"/>
    </row>
    <row r="530" spans="1:5" x14ac:dyDescent="0.25">
      <c r="A530" s="109"/>
      <c r="B530" s="69"/>
      <c r="C530" s="69"/>
      <c r="D530" s="70"/>
      <c r="E530" s="80"/>
    </row>
    <row r="531" spans="1:5" x14ac:dyDescent="0.25">
      <c r="A531" s="109"/>
      <c r="B531" s="69"/>
      <c r="C531" s="69"/>
      <c r="D531" s="70"/>
      <c r="E531" s="80"/>
    </row>
    <row r="532" spans="1:5" x14ac:dyDescent="0.25">
      <c r="A532" s="109"/>
      <c r="B532" s="69"/>
      <c r="C532" s="69"/>
      <c r="D532" s="70"/>
      <c r="E532" s="80"/>
    </row>
    <row r="533" spans="1:5" x14ac:dyDescent="0.25">
      <c r="A533" s="109"/>
      <c r="B533" s="69"/>
      <c r="C533" s="69"/>
      <c r="D533" s="70"/>
      <c r="E533" s="80"/>
    </row>
    <row r="534" spans="1:5" x14ac:dyDescent="0.25">
      <c r="A534" s="109"/>
      <c r="B534" s="69"/>
      <c r="C534" s="69"/>
      <c r="D534" s="70"/>
      <c r="E534" s="80"/>
    </row>
    <row r="535" spans="1:5" x14ac:dyDescent="0.25">
      <c r="A535" s="109"/>
      <c r="B535" s="69"/>
      <c r="C535" s="69"/>
      <c r="D535" s="70"/>
      <c r="E535" s="80"/>
    </row>
    <row r="536" spans="1:5" x14ac:dyDescent="0.25">
      <c r="A536" s="109"/>
      <c r="B536" s="69"/>
      <c r="C536" s="69"/>
      <c r="D536" s="70"/>
      <c r="E536" s="80"/>
    </row>
    <row r="537" spans="1:5" x14ac:dyDescent="0.25">
      <c r="A537" s="109"/>
      <c r="B537" s="69"/>
      <c r="C537" s="69"/>
      <c r="D537" s="70"/>
      <c r="E537" s="80"/>
    </row>
    <row r="538" spans="1:5" x14ac:dyDescent="0.25">
      <c r="A538" s="109"/>
      <c r="B538" s="69"/>
      <c r="C538" s="69"/>
      <c r="D538" s="70"/>
      <c r="E538" s="80"/>
    </row>
    <row r="539" spans="1:5" x14ac:dyDescent="0.25">
      <c r="A539" s="109"/>
      <c r="B539" s="69"/>
      <c r="C539" s="69"/>
      <c r="D539" s="70"/>
      <c r="E539" s="80"/>
    </row>
    <row r="540" spans="1:5" x14ac:dyDescent="0.25">
      <c r="A540" s="109"/>
      <c r="B540" s="69"/>
      <c r="C540" s="69"/>
      <c r="D540" s="70"/>
      <c r="E540" s="80"/>
    </row>
    <row r="541" spans="1:5" x14ac:dyDescent="0.25">
      <c r="A541" s="109"/>
      <c r="B541" s="69"/>
      <c r="C541" s="69"/>
      <c r="D541" s="70"/>
      <c r="E541" s="80"/>
    </row>
    <row r="542" spans="1:5" x14ac:dyDescent="0.25">
      <c r="A542" s="109"/>
      <c r="B542" s="69"/>
      <c r="C542" s="69"/>
      <c r="D542" s="70"/>
      <c r="E542" s="80"/>
    </row>
    <row r="543" spans="1:5" x14ac:dyDescent="0.25">
      <c r="A543" s="109"/>
      <c r="B543" s="69"/>
      <c r="C543" s="69"/>
      <c r="D543" s="70"/>
      <c r="E543" s="80"/>
    </row>
    <row r="544" spans="1:5" x14ac:dyDescent="0.25">
      <c r="A544" s="109"/>
      <c r="B544" s="69"/>
      <c r="C544" s="69"/>
      <c r="D544" s="70"/>
      <c r="E544" s="80"/>
    </row>
    <row r="545" spans="1:5" x14ac:dyDescent="0.25">
      <c r="A545" s="109"/>
      <c r="B545" s="69"/>
      <c r="C545" s="69"/>
      <c r="D545" s="70"/>
      <c r="E545" s="80"/>
    </row>
    <row r="546" spans="1:5" x14ac:dyDescent="0.25">
      <c r="A546" s="109"/>
      <c r="B546" s="69"/>
      <c r="C546" s="69"/>
      <c r="D546" s="70"/>
      <c r="E546" s="80"/>
    </row>
    <row r="547" spans="1:5" x14ac:dyDescent="0.25">
      <c r="A547" s="109"/>
      <c r="B547" s="69"/>
      <c r="C547" s="69"/>
      <c r="D547" s="70"/>
      <c r="E547" s="80"/>
    </row>
    <row r="548" spans="1:5" x14ac:dyDescent="0.25">
      <c r="A548" s="109"/>
      <c r="B548" s="69"/>
      <c r="C548" s="69"/>
      <c r="D548" s="70"/>
      <c r="E548" s="80"/>
    </row>
    <row r="549" spans="1:5" x14ac:dyDescent="0.25">
      <c r="A549" s="109"/>
      <c r="B549" s="69"/>
      <c r="C549" s="69"/>
      <c r="D549" s="70"/>
      <c r="E549" s="80"/>
    </row>
    <row r="550" spans="1:5" x14ac:dyDescent="0.25">
      <c r="A550" s="109"/>
      <c r="B550" s="69"/>
      <c r="C550" s="69"/>
      <c r="D550" s="70"/>
      <c r="E550" s="80"/>
    </row>
    <row r="551" spans="1:5" x14ac:dyDescent="0.25">
      <c r="A551" s="109"/>
      <c r="B551" s="69"/>
      <c r="C551" s="69"/>
      <c r="D551" s="70"/>
      <c r="E551" s="80"/>
    </row>
    <row r="552" spans="1:5" x14ac:dyDescent="0.25">
      <c r="A552" s="109"/>
      <c r="B552" s="69"/>
      <c r="C552" s="69"/>
      <c r="D552" s="70"/>
      <c r="E552" s="80"/>
    </row>
    <row r="553" spans="1:5" x14ac:dyDescent="0.25">
      <c r="A553" s="109"/>
      <c r="B553" s="69"/>
      <c r="C553" s="69"/>
      <c r="D553" s="70"/>
      <c r="E553" s="80"/>
    </row>
    <row r="554" spans="1:5" x14ac:dyDescent="0.25">
      <c r="A554" s="109"/>
      <c r="B554" s="69"/>
      <c r="C554" s="69"/>
      <c r="D554" s="70"/>
      <c r="E554" s="80"/>
    </row>
    <row r="555" spans="1:5" x14ac:dyDescent="0.25">
      <c r="A555" s="109"/>
      <c r="B555" s="69"/>
      <c r="C555" s="69"/>
      <c r="D555" s="70"/>
      <c r="E555" s="80"/>
    </row>
    <row r="556" spans="1:5" x14ac:dyDescent="0.25">
      <c r="A556" s="109"/>
      <c r="B556" s="69"/>
      <c r="C556" s="69"/>
      <c r="D556" s="70"/>
      <c r="E556" s="80"/>
    </row>
    <row r="557" spans="1:5" x14ac:dyDescent="0.25">
      <c r="A557" s="109"/>
      <c r="B557" s="69"/>
      <c r="C557" s="69"/>
      <c r="D557" s="70"/>
      <c r="E557" s="80"/>
    </row>
    <row r="558" spans="1:5" x14ac:dyDescent="0.25">
      <c r="A558" s="109"/>
      <c r="B558" s="69"/>
      <c r="C558" s="69"/>
      <c r="D558" s="70"/>
      <c r="E558" s="80"/>
    </row>
    <row r="559" spans="1:5" x14ac:dyDescent="0.25">
      <c r="A559" s="109"/>
      <c r="B559" s="69"/>
      <c r="C559" s="69"/>
      <c r="D559" s="70"/>
      <c r="E559" s="80"/>
    </row>
    <row r="560" spans="1:5" x14ac:dyDescent="0.25">
      <c r="A560" s="109"/>
      <c r="B560" s="69"/>
      <c r="C560" s="69"/>
      <c r="D560" s="70"/>
      <c r="E560" s="80"/>
    </row>
    <row r="561" spans="1:5" x14ac:dyDescent="0.25">
      <c r="A561" s="109"/>
      <c r="B561" s="69"/>
      <c r="C561" s="69"/>
      <c r="D561" s="70"/>
      <c r="E561" s="80"/>
    </row>
    <row r="562" spans="1:5" x14ac:dyDescent="0.25">
      <c r="A562" s="109"/>
      <c r="B562" s="69"/>
      <c r="C562" s="69"/>
      <c r="D562" s="70"/>
      <c r="E562" s="80"/>
    </row>
    <row r="563" spans="1:5" x14ac:dyDescent="0.25">
      <c r="A563" s="109"/>
      <c r="B563" s="69"/>
      <c r="C563" s="69"/>
      <c r="D563" s="70"/>
      <c r="E563" s="80"/>
    </row>
    <row r="564" spans="1:5" x14ac:dyDescent="0.25">
      <c r="A564" s="109"/>
      <c r="B564" s="69"/>
      <c r="C564" s="69"/>
      <c r="D564" s="70"/>
      <c r="E564" s="80"/>
    </row>
    <row r="565" spans="1:5" x14ac:dyDescent="0.25">
      <c r="A565" s="109"/>
      <c r="B565" s="69"/>
      <c r="C565" s="69"/>
      <c r="D565" s="70"/>
      <c r="E565" s="80"/>
    </row>
    <row r="566" spans="1:5" x14ac:dyDescent="0.25">
      <c r="A566" s="109"/>
      <c r="B566" s="69"/>
      <c r="C566" s="69"/>
      <c r="D566" s="70"/>
      <c r="E566" s="80"/>
    </row>
    <row r="567" spans="1:5" x14ac:dyDescent="0.25">
      <c r="A567" s="109"/>
      <c r="B567" s="69"/>
      <c r="C567" s="69"/>
      <c r="D567" s="70"/>
      <c r="E567" s="80"/>
    </row>
    <row r="568" spans="1:5" x14ac:dyDescent="0.25">
      <c r="A568" s="109"/>
      <c r="B568" s="69"/>
      <c r="C568" s="69"/>
      <c r="D568" s="70"/>
      <c r="E568" s="80"/>
    </row>
    <row r="569" spans="1:5" x14ac:dyDescent="0.25">
      <c r="A569" s="109"/>
      <c r="B569" s="69"/>
      <c r="C569" s="69"/>
      <c r="D569" s="70"/>
      <c r="E569" s="80"/>
    </row>
    <row r="570" spans="1:5" x14ac:dyDescent="0.25">
      <c r="A570" s="109"/>
      <c r="B570" s="69"/>
      <c r="C570" s="69"/>
      <c r="D570" s="70"/>
      <c r="E570" s="80"/>
    </row>
    <row r="571" spans="1:5" x14ac:dyDescent="0.25">
      <c r="A571" s="109"/>
      <c r="B571" s="69"/>
      <c r="C571" s="69"/>
      <c r="D571" s="70"/>
      <c r="E571" s="80"/>
    </row>
    <row r="572" spans="1:5" x14ac:dyDescent="0.25">
      <c r="A572" s="109"/>
      <c r="B572" s="69"/>
      <c r="C572" s="69"/>
      <c r="D572" s="70"/>
      <c r="E572" s="80"/>
    </row>
    <row r="573" spans="1:5" x14ac:dyDescent="0.25">
      <c r="A573" s="109"/>
      <c r="B573" s="69"/>
      <c r="C573" s="69"/>
      <c r="D573" s="70"/>
      <c r="E573" s="80"/>
    </row>
    <row r="574" spans="1:5" x14ac:dyDescent="0.25">
      <c r="A574" s="109"/>
      <c r="B574" s="69"/>
      <c r="C574" s="69"/>
      <c r="D574" s="70"/>
      <c r="E574" s="80"/>
    </row>
    <row r="575" spans="1:5" x14ac:dyDescent="0.25">
      <c r="A575" s="109"/>
      <c r="B575" s="69"/>
      <c r="C575" s="69"/>
      <c r="D575" s="70"/>
      <c r="E575" s="80"/>
    </row>
    <row r="576" spans="1:5" x14ac:dyDescent="0.25">
      <c r="A576" s="109"/>
      <c r="B576" s="69"/>
      <c r="C576" s="69"/>
      <c r="D576" s="70"/>
      <c r="E576" s="80"/>
    </row>
    <row r="577" spans="1:5" x14ac:dyDescent="0.25">
      <c r="A577" s="109"/>
      <c r="B577" s="69"/>
      <c r="C577" s="69"/>
      <c r="D577" s="70"/>
      <c r="E577" s="80"/>
    </row>
    <row r="578" spans="1:5" x14ac:dyDescent="0.25">
      <c r="A578" s="109"/>
      <c r="B578" s="69"/>
      <c r="C578" s="69"/>
      <c r="D578" s="70"/>
      <c r="E578" s="80"/>
    </row>
    <row r="579" spans="1:5" x14ac:dyDescent="0.25">
      <c r="A579" s="109"/>
      <c r="B579" s="69"/>
      <c r="C579" s="69"/>
      <c r="D579" s="70"/>
      <c r="E579" s="80"/>
    </row>
    <row r="580" spans="1:5" x14ac:dyDescent="0.25">
      <c r="A580" s="109"/>
      <c r="B580" s="69"/>
      <c r="C580" s="69"/>
      <c r="D580" s="70"/>
      <c r="E580" s="80"/>
    </row>
    <row r="581" spans="1:5" x14ac:dyDescent="0.25">
      <c r="A581" s="109"/>
      <c r="B581" s="69"/>
      <c r="C581" s="69"/>
      <c r="D581" s="70"/>
      <c r="E581" s="80"/>
    </row>
    <row r="582" spans="1:5" x14ac:dyDescent="0.25">
      <c r="A582" s="109"/>
      <c r="B582" s="69"/>
      <c r="C582" s="69"/>
      <c r="D582" s="70"/>
      <c r="E582" s="80"/>
    </row>
    <row r="583" spans="1:5" x14ac:dyDescent="0.25">
      <c r="A583" s="109"/>
      <c r="B583" s="69"/>
      <c r="C583" s="69"/>
      <c r="D583" s="70"/>
      <c r="E583" s="80"/>
    </row>
    <row r="584" spans="1:5" x14ac:dyDescent="0.25">
      <c r="A584" s="109"/>
      <c r="B584" s="69"/>
      <c r="C584" s="69"/>
      <c r="D584" s="70"/>
      <c r="E584" s="80"/>
    </row>
    <row r="585" spans="1:5" x14ac:dyDescent="0.25">
      <c r="A585" s="109"/>
      <c r="B585" s="69"/>
      <c r="C585" s="69"/>
      <c r="D585" s="70"/>
      <c r="E585" s="80"/>
    </row>
    <row r="586" spans="1:5" x14ac:dyDescent="0.25">
      <c r="A586" s="109"/>
      <c r="B586" s="69"/>
      <c r="C586" s="69"/>
      <c r="D586" s="70"/>
      <c r="E586" s="80"/>
    </row>
    <row r="587" spans="1:5" x14ac:dyDescent="0.25">
      <c r="A587" s="109"/>
      <c r="B587" s="69"/>
      <c r="C587" s="69"/>
      <c r="D587" s="70"/>
      <c r="E587" s="80"/>
    </row>
    <row r="588" spans="1:5" x14ac:dyDescent="0.25">
      <c r="A588" s="109"/>
      <c r="B588" s="69"/>
      <c r="C588" s="69"/>
      <c r="D588" s="70"/>
      <c r="E588" s="80"/>
    </row>
    <row r="589" spans="1:5" x14ac:dyDescent="0.25">
      <c r="A589" s="109"/>
      <c r="B589" s="69"/>
      <c r="C589" s="69"/>
      <c r="D589" s="70"/>
      <c r="E589" s="80"/>
    </row>
    <row r="590" spans="1:5" x14ac:dyDescent="0.25">
      <c r="A590" s="109"/>
      <c r="B590" s="69"/>
      <c r="C590" s="69"/>
      <c r="D590" s="70"/>
      <c r="E590" s="80"/>
    </row>
    <row r="591" spans="1:5" x14ac:dyDescent="0.25">
      <c r="A591" s="109"/>
      <c r="B591" s="69"/>
      <c r="C591" s="69"/>
      <c r="D591" s="70"/>
      <c r="E591" s="80"/>
    </row>
    <row r="592" spans="1:5" x14ac:dyDescent="0.25">
      <c r="A592" s="109"/>
      <c r="B592" s="69"/>
      <c r="C592" s="69"/>
      <c r="D592" s="70"/>
      <c r="E592" s="80"/>
    </row>
    <row r="593" spans="1:5" x14ac:dyDescent="0.25">
      <c r="A593" s="109"/>
      <c r="B593" s="69"/>
      <c r="C593" s="69"/>
      <c r="D593" s="70"/>
      <c r="E593" s="80"/>
    </row>
    <row r="594" spans="1:5" x14ac:dyDescent="0.25">
      <c r="A594" s="109"/>
      <c r="B594" s="69"/>
      <c r="C594" s="69"/>
      <c r="D594" s="70"/>
      <c r="E594" s="80"/>
    </row>
    <row r="595" spans="1:5" x14ac:dyDescent="0.25">
      <c r="A595" s="109"/>
      <c r="B595" s="69"/>
      <c r="C595" s="69"/>
      <c r="D595" s="70"/>
      <c r="E595" s="80"/>
    </row>
    <row r="596" spans="1:5" x14ac:dyDescent="0.25">
      <c r="A596" s="109"/>
      <c r="B596" s="69"/>
      <c r="C596" s="69"/>
      <c r="D596" s="70"/>
      <c r="E596" s="80"/>
    </row>
    <row r="597" spans="1:5" x14ac:dyDescent="0.25">
      <c r="A597" s="109"/>
      <c r="B597" s="69"/>
      <c r="C597" s="69"/>
      <c r="D597" s="70"/>
      <c r="E597" s="80"/>
    </row>
    <row r="598" spans="1:5" x14ac:dyDescent="0.25">
      <c r="A598" s="109"/>
      <c r="B598" s="69"/>
      <c r="C598" s="69"/>
      <c r="D598" s="70"/>
      <c r="E598" s="80"/>
    </row>
    <row r="599" spans="1:5" x14ac:dyDescent="0.25">
      <c r="A599" s="109"/>
      <c r="B599" s="69"/>
      <c r="C599" s="69"/>
      <c r="D599" s="70"/>
      <c r="E599" s="80"/>
    </row>
    <row r="600" spans="1:5" x14ac:dyDescent="0.25">
      <c r="A600" s="109"/>
      <c r="B600" s="69"/>
      <c r="C600" s="69"/>
      <c r="D600" s="70"/>
      <c r="E600" s="80"/>
    </row>
    <row r="601" spans="1:5" x14ac:dyDescent="0.25">
      <c r="A601" s="109"/>
      <c r="B601" s="69"/>
      <c r="C601" s="69"/>
      <c r="D601" s="70"/>
      <c r="E601" s="80"/>
    </row>
    <row r="602" spans="1:5" x14ac:dyDescent="0.25">
      <c r="A602" s="109"/>
      <c r="B602" s="69"/>
      <c r="C602" s="69"/>
      <c r="D602" s="70"/>
      <c r="E602" s="80"/>
    </row>
    <row r="603" spans="1:5" x14ac:dyDescent="0.25">
      <c r="A603" s="109"/>
      <c r="B603" s="69"/>
      <c r="C603" s="69"/>
      <c r="D603" s="70"/>
      <c r="E603" s="80"/>
    </row>
    <row r="604" spans="1:5" x14ac:dyDescent="0.25">
      <c r="A604" s="109"/>
      <c r="B604" s="69"/>
      <c r="C604" s="69"/>
      <c r="D604" s="70"/>
      <c r="E604" s="80"/>
    </row>
    <row r="605" spans="1:5" x14ac:dyDescent="0.25">
      <c r="A605" s="109"/>
      <c r="B605" s="69"/>
      <c r="C605" s="69"/>
      <c r="D605" s="70"/>
      <c r="E605" s="80"/>
    </row>
    <row r="606" spans="1:5" x14ac:dyDescent="0.25">
      <c r="A606" s="109"/>
      <c r="B606" s="69"/>
      <c r="C606" s="69"/>
      <c r="D606" s="70"/>
      <c r="E606" s="80"/>
    </row>
    <row r="607" spans="1:5" x14ac:dyDescent="0.25">
      <c r="A607" s="109"/>
      <c r="B607" s="69"/>
      <c r="C607" s="69"/>
      <c r="D607" s="70"/>
      <c r="E607" s="80"/>
    </row>
    <row r="608" spans="1:5" x14ac:dyDescent="0.25">
      <c r="A608" s="109"/>
      <c r="B608" s="69"/>
      <c r="C608" s="69"/>
      <c r="D608" s="70"/>
      <c r="E608" s="80"/>
    </row>
    <row r="609" spans="1:5" x14ac:dyDescent="0.25">
      <c r="A609" s="109"/>
      <c r="B609" s="69"/>
      <c r="C609" s="69"/>
      <c r="D609" s="70"/>
      <c r="E609" s="80"/>
    </row>
    <row r="610" spans="1:5" x14ac:dyDescent="0.25">
      <c r="A610" s="109"/>
      <c r="B610" s="69"/>
      <c r="C610" s="69"/>
      <c r="D610" s="70"/>
      <c r="E610" s="80"/>
    </row>
    <row r="611" spans="1:5" x14ac:dyDescent="0.25">
      <c r="A611" s="109"/>
      <c r="B611" s="69"/>
      <c r="C611" s="69"/>
      <c r="D611" s="70"/>
      <c r="E611" s="80"/>
    </row>
    <row r="612" spans="1:5" x14ac:dyDescent="0.25">
      <c r="A612" s="109"/>
      <c r="B612" s="69"/>
      <c r="C612" s="69"/>
      <c r="D612" s="70"/>
      <c r="E612" s="80"/>
    </row>
    <row r="613" spans="1:5" x14ac:dyDescent="0.25">
      <c r="A613" s="109"/>
      <c r="B613" s="69"/>
      <c r="C613" s="69"/>
      <c r="D613" s="70"/>
      <c r="E613" s="80"/>
    </row>
    <row r="614" spans="1:5" x14ac:dyDescent="0.25">
      <c r="A614" s="109"/>
      <c r="B614" s="69"/>
      <c r="C614" s="69"/>
      <c r="D614" s="70"/>
      <c r="E614" s="80"/>
    </row>
    <row r="615" spans="1:5" x14ac:dyDescent="0.25">
      <c r="A615" s="109"/>
      <c r="B615" s="69"/>
      <c r="C615" s="69"/>
      <c r="D615" s="70"/>
      <c r="E615" s="80"/>
    </row>
    <row r="616" spans="1:5" x14ac:dyDescent="0.25">
      <c r="A616" s="109"/>
      <c r="B616" s="69"/>
      <c r="C616" s="69"/>
      <c r="D616" s="70"/>
      <c r="E616" s="80"/>
    </row>
    <row r="617" spans="1:5" x14ac:dyDescent="0.25">
      <c r="A617" s="109"/>
      <c r="B617" s="69"/>
      <c r="C617" s="69"/>
      <c r="D617" s="70"/>
      <c r="E617" s="80"/>
    </row>
    <row r="618" spans="1:5" x14ac:dyDescent="0.25">
      <c r="A618" s="109"/>
      <c r="B618" s="69"/>
      <c r="C618" s="69"/>
      <c r="D618" s="70"/>
      <c r="E618" s="80"/>
    </row>
    <row r="619" spans="1:5" x14ac:dyDescent="0.25">
      <c r="A619" s="109"/>
      <c r="B619" s="69"/>
      <c r="C619" s="69"/>
      <c r="D619" s="70"/>
      <c r="E619" s="80"/>
    </row>
    <row r="620" spans="1:5" x14ac:dyDescent="0.25">
      <c r="A620" s="109"/>
      <c r="B620" s="69"/>
      <c r="C620" s="69"/>
      <c r="D620" s="70"/>
      <c r="E620" s="80"/>
    </row>
    <row r="621" spans="1:5" x14ac:dyDescent="0.25">
      <c r="A621" s="109"/>
      <c r="B621" s="69"/>
      <c r="C621" s="69"/>
      <c r="D621" s="70"/>
      <c r="E621" s="80"/>
    </row>
    <row r="622" spans="1:5" x14ac:dyDescent="0.25">
      <c r="A622" s="109"/>
      <c r="B622" s="69"/>
      <c r="C622" s="69"/>
      <c r="D622" s="70"/>
      <c r="E622" s="80"/>
    </row>
    <row r="623" spans="1:5" x14ac:dyDescent="0.25">
      <c r="A623" s="109"/>
      <c r="B623" s="69"/>
      <c r="C623" s="69"/>
      <c r="D623" s="70"/>
      <c r="E623" s="80"/>
    </row>
    <row r="624" spans="1:5" x14ac:dyDescent="0.25">
      <c r="A624" s="109"/>
      <c r="B624" s="69"/>
      <c r="C624" s="69"/>
      <c r="D624" s="70"/>
      <c r="E624" s="80"/>
    </row>
    <row r="625" spans="1:5" x14ac:dyDescent="0.25">
      <c r="A625" s="109"/>
      <c r="B625" s="69"/>
      <c r="C625" s="69"/>
      <c r="D625" s="70"/>
      <c r="E625" s="80"/>
    </row>
    <row r="626" spans="1:5" x14ac:dyDescent="0.25">
      <c r="A626" s="109"/>
      <c r="B626" s="69"/>
      <c r="C626" s="69"/>
      <c r="D626" s="70"/>
      <c r="E626" s="80"/>
    </row>
    <row r="627" spans="1:5" x14ac:dyDescent="0.25">
      <c r="A627" s="109"/>
      <c r="B627" s="69"/>
      <c r="C627" s="69"/>
      <c r="D627" s="70"/>
      <c r="E627" s="80"/>
    </row>
    <row r="628" spans="1:5" x14ac:dyDescent="0.25">
      <c r="A628" s="109"/>
      <c r="B628" s="69"/>
      <c r="C628" s="69"/>
      <c r="D628" s="70"/>
      <c r="E628" s="80"/>
    </row>
    <row r="629" spans="1:5" x14ac:dyDescent="0.25">
      <c r="A629" s="109"/>
      <c r="B629" s="69"/>
      <c r="C629" s="69"/>
      <c r="D629" s="70"/>
      <c r="E629" s="80"/>
    </row>
    <row r="630" spans="1:5" x14ac:dyDescent="0.25">
      <c r="A630" s="109"/>
      <c r="B630" s="69"/>
      <c r="C630" s="69"/>
      <c r="D630" s="70"/>
      <c r="E630" s="80"/>
    </row>
    <row r="631" spans="1:5" x14ac:dyDescent="0.25">
      <c r="A631" s="109"/>
      <c r="B631" s="69"/>
      <c r="C631" s="69"/>
      <c r="D631" s="70"/>
      <c r="E631" s="80"/>
    </row>
    <row r="632" spans="1:5" x14ac:dyDescent="0.25">
      <c r="A632" s="109"/>
      <c r="B632" s="69"/>
      <c r="C632" s="69"/>
      <c r="D632" s="70"/>
      <c r="E632" s="80"/>
    </row>
    <row r="633" spans="1:5" x14ac:dyDescent="0.25">
      <c r="A633" s="109"/>
      <c r="B633" s="69"/>
      <c r="C633" s="69"/>
      <c r="D633" s="70"/>
      <c r="E633" s="80"/>
    </row>
    <row r="634" spans="1:5" x14ac:dyDescent="0.25">
      <c r="A634" s="109"/>
      <c r="B634" s="69"/>
      <c r="C634" s="69"/>
      <c r="D634" s="70"/>
      <c r="E634" s="80"/>
    </row>
    <row r="635" spans="1:5" x14ac:dyDescent="0.25">
      <c r="A635" s="109"/>
      <c r="B635" s="69"/>
      <c r="C635" s="69"/>
      <c r="D635" s="70"/>
      <c r="E635" s="80"/>
    </row>
    <row r="636" spans="1:5" x14ac:dyDescent="0.25">
      <c r="A636" s="109"/>
      <c r="B636" s="69"/>
      <c r="C636" s="69"/>
      <c r="D636" s="70"/>
      <c r="E636" s="80"/>
    </row>
    <row r="637" spans="1:5" x14ac:dyDescent="0.25">
      <c r="A637" s="109"/>
      <c r="B637" s="69"/>
      <c r="C637" s="69"/>
      <c r="D637" s="70"/>
      <c r="E637" s="80"/>
    </row>
    <row r="638" spans="1:5" x14ac:dyDescent="0.25">
      <c r="A638" s="109"/>
      <c r="B638" s="69"/>
      <c r="C638" s="69"/>
      <c r="D638" s="70"/>
      <c r="E638" s="80"/>
    </row>
    <row r="639" spans="1:5" x14ac:dyDescent="0.25">
      <c r="A639" s="109"/>
      <c r="B639" s="69"/>
      <c r="C639" s="69"/>
      <c r="D639" s="70"/>
      <c r="E639" s="80"/>
    </row>
    <row r="640" spans="1:5" x14ac:dyDescent="0.25">
      <c r="A640" s="109"/>
      <c r="B640" s="69"/>
      <c r="C640" s="69"/>
      <c r="D640" s="70"/>
      <c r="E640" s="80"/>
    </row>
    <row r="641" spans="1:5" x14ac:dyDescent="0.25">
      <c r="A641" s="109"/>
      <c r="B641" s="69"/>
      <c r="C641" s="69"/>
      <c r="D641" s="70"/>
      <c r="E641" s="80"/>
    </row>
    <row r="642" spans="1:5" x14ac:dyDescent="0.25">
      <c r="A642" s="109"/>
      <c r="B642" s="69"/>
      <c r="C642" s="69"/>
      <c r="D642" s="70"/>
      <c r="E642" s="80"/>
    </row>
    <row r="643" spans="1:5" x14ac:dyDescent="0.25">
      <c r="A643" s="109"/>
      <c r="B643" s="69"/>
      <c r="C643" s="69"/>
      <c r="D643" s="70"/>
      <c r="E643" s="80"/>
    </row>
    <row r="644" spans="1:5" x14ac:dyDescent="0.25">
      <c r="A644" s="109"/>
      <c r="B644" s="69"/>
      <c r="C644" s="69"/>
      <c r="D644" s="70"/>
      <c r="E644" s="80"/>
    </row>
    <row r="645" spans="1:5" x14ac:dyDescent="0.25">
      <c r="A645" s="109"/>
      <c r="B645" s="69"/>
      <c r="C645" s="69"/>
      <c r="D645" s="70"/>
      <c r="E645" s="80"/>
    </row>
    <row r="646" spans="1:5" x14ac:dyDescent="0.25">
      <c r="A646" s="109"/>
      <c r="B646" s="69"/>
      <c r="C646" s="69"/>
      <c r="D646" s="70"/>
      <c r="E646" s="80"/>
    </row>
    <row r="647" spans="1:5" x14ac:dyDescent="0.25">
      <c r="A647" s="109"/>
      <c r="B647" s="69"/>
      <c r="C647" s="69"/>
      <c r="D647" s="70"/>
      <c r="E647" s="80"/>
    </row>
    <row r="648" spans="1:5" x14ac:dyDescent="0.25">
      <c r="A648" s="109"/>
      <c r="B648" s="69"/>
      <c r="C648" s="69"/>
      <c r="D648" s="70"/>
      <c r="E648" s="80"/>
    </row>
    <row r="649" spans="1:5" x14ac:dyDescent="0.25">
      <c r="A649" s="109"/>
      <c r="B649" s="69"/>
      <c r="C649" s="69"/>
      <c r="D649" s="70"/>
      <c r="E649" s="80"/>
    </row>
    <row r="650" spans="1:5" x14ac:dyDescent="0.25">
      <c r="A650" s="109"/>
      <c r="B650" s="69"/>
      <c r="C650" s="69"/>
      <c r="D650" s="70"/>
      <c r="E650" s="80"/>
    </row>
    <row r="651" spans="1:5" x14ac:dyDescent="0.25">
      <c r="A651" s="109"/>
      <c r="B651" s="69"/>
      <c r="C651" s="69"/>
      <c r="D651" s="70"/>
      <c r="E651" s="80"/>
    </row>
    <row r="652" spans="1:5" x14ac:dyDescent="0.25">
      <c r="A652" s="109"/>
      <c r="B652" s="69"/>
      <c r="C652" s="69"/>
      <c r="D652" s="70"/>
      <c r="E652" s="80"/>
    </row>
    <row r="653" spans="1:5" x14ac:dyDescent="0.25">
      <c r="A653" s="109"/>
      <c r="B653" s="69"/>
      <c r="C653" s="69"/>
      <c r="D653" s="70"/>
      <c r="E653" s="80"/>
    </row>
    <row r="654" spans="1:5" x14ac:dyDescent="0.25">
      <c r="A654" s="109"/>
      <c r="B654" s="69"/>
      <c r="C654" s="69"/>
      <c r="D654" s="70"/>
      <c r="E654" s="80"/>
    </row>
    <row r="655" spans="1:5" x14ac:dyDescent="0.25">
      <c r="A655" s="109"/>
      <c r="B655" s="69"/>
      <c r="C655" s="69"/>
      <c r="D655" s="70"/>
      <c r="E655" s="80"/>
    </row>
    <row r="656" spans="1:5" x14ac:dyDescent="0.25">
      <c r="A656" s="109"/>
      <c r="B656" s="69"/>
      <c r="C656" s="69"/>
      <c r="D656" s="70"/>
      <c r="E656" s="80"/>
    </row>
    <row r="657" spans="1:5" x14ac:dyDescent="0.25">
      <c r="A657" s="109"/>
      <c r="B657" s="69"/>
      <c r="C657" s="69"/>
      <c r="D657" s="70"/>
      <c r="E657" s="80"/>
    </row>
    <row r="658" spans="1:5" x14ac:dyDescent="0.25">
      <c r="A658" s="109"/>
      <c r="B658" s="69"/>
      <c r="C658" s="69"/>
      <c r="D658" s="70"/>
      <c r="E658" s="80"/>
    </row>
    <row r="659" spans="1:5" x14ac:dyDescent="0.25">
      <c r="A659" s="109"/>
      <c r="B659" s="69"/>
      <c r="C659" s="69"/>
      <c r="D659" s="70"/>
      <c r="E659" s="80"/>
    </row>
    <row r="660" spans="1:5" x14ac:dyDescent="0.25">
      <c r="A660" s="109"/>
      <c r="B660" s="69"/>
      <c r="C660" s="69"/>
      <c r="D660" s="70"/>
      <c r="E660" s="80"/>
    </row>
    <row r="661" spans="1:5" x14ac:dyDescent="0.25">
      <c r="A661" s="109"/>
      <c r="B661" s="69"/>
      <c r="C661" s="69"/>
      <c r="D661" s="70"/>
      <c r="E661" s="80"/>
    </row>
    <row r="662" spans="1:5" x14ac:dyDescent="0.25">
      <c r="A662" s="109"/>
      <c r="B662" s="69"/>
      <c r="C662" s="69"/>
      <c r="D662" s="70"/>
      <c r="E662" s="80"/>
    </row>
    <row r="663" spans="1:5" x14ac:dyDescent="0.25">
      <c r="A663" s="109"/>
      <c r="B663" s="69"/>
      <c r="C663" s="69"/>
      <c r="D663" s="70"/>
      <c r="E663" s="80"/>
    </row>
    <row r="664" spans="1:5" x14ac:dyDescent="0.25">
      <c r="A664" s="109"/>
      <c r="B664" s="69"/>
      <c r="C664" s="69"/>
      <c r="D664" s="70"/>
      <c r="E664" s="80"/>
    </row>
    <row r="665" spans="1:5" x14ac:dyDescent="0.25">
      <c r="A665" s="109"/>
      <c r="B665" s="69"/>
      <c r="C665" s="69"/>
      <c r="D665" s="70"/>
      <c r="E665" s="80"/>
    </row>
    <row r="666" spans="1:5" x14ac:dyDescent="0.25">
      <c r="A666" s="109"/>
      <c r="B666" s="69"/>
      <c r="C666" s="69"/>
      <c r="D666" s="70"/>
      <c r="E666" s="80"/>
    </row>
    <row r="667" spans="1:5" x14ac:dyDescent="0.25">
      <c r="A667" s="109"/>
      <c r="B667" s="69"/>
      <c r="C667" s="69"/>
      <c r="D667" s="70"/>
      <c r="E667" s="80"/>
    </row>
    <row r="668" spans="1:5" x14ac:dyDescent="0.25">
      <c r="A668" s="109"/>
      <c r="B668" s="69"/>
      <c r="C668" s="69"/>
      <c r="D668" s="70"/>
      <c r="E668" s="80"/>
    </row>
    <row r="669" spans="1:5" x14ac:dyDescent="0.25">
      <c r="A669" s="109"/>
      <c r="B669" s="69"/>
      <c r="C669" s="69"/>
      <c r="D669" s="70"/>
      <c r="E669" s="80"/>
    </row>
    <row r="670" spans="1:5" x14ac:dyDescent="0.25">
      <c r="A670" s="109"/>
      <c r="B670" s="69"/>
      <c r="C670" s="69"/>
      <c r="D670" s="70"/>
      <c r="E670" s="80"/>
    </row>
    <row r="671" spans="1:5" x14ac:dyDescent="0.25">
      <c r="A671" s="109"/>
      <c r="B671" s="69"/>
      <c r="C671" s="69"/>
      <c r="D671" s="70"/>
      <c r="E671" s="80"/>
    </row>
    <row r="672" spans="1:5" x14ac:dyDescent="0.25">
      <c r="A672" s="109"/>
      <c r="B672" s="69"/>
      <c r="C672" s="69"/>
      <c r="D672" s="70"/>
      <c r="E672" s="80"/>
    </row>
    <row r="673" spans="1:5" x14ac:dyDescent="0.25">
      <c r="A673" s="109"/>
      <c r="B673" s="69"/>
      <c r="C673" s="69"/>
      <c r="D673" s="70"/>
      <c r="E673" s="80"/>
    </row>
    <row r="674" spans="1:5" x14ac:dyDescent="0.25">
      <c r="A674" s="109"/>
      <c r="B674" s="69"/>
      <c r="C674" s="69"/>
      <c r="D674" s="70"/>
      <c r="E674" s="80"/>
    </row>
    <row r="675" spans="1:5" x14ac:dyDescent="0.25">
      <c r="A675" s="109"/>
      <c r="B675" s="69"/>
      <c r="C675" s="69"/>
      <c r="D675" s="70"/>
      <c r="E675" s="80"/>
    </row>
    <row r="676" spans="1:5" x14ac:dyDescent="0.25">
      <c r="A676" s="109"/>
      <c r="B676" s="69"/>
      <c r="C676" s="69"/>
      <c r="D676" s="70"/>
      <c r="E676" s="80"/>
    </row>
    <row r="677" spans="1:5" x14ac:dyDescent="0.25">
      <c r="A677" s="109"/>
      <c r="B677" s="69"/>
      <c r="C677" s="69"/>
      <c r="D677" s="70"/>
      <c r="E677" s="80"/>
    </row>
    <row r="678" spans="1:5" x14ac:dyDescent="0.25">
      <c r="A678" s="109"/>
      <c r="B678" s="69"/>
      <c r="C678" s="69"/>
      <c r="D678" s="70"/>
      <c r="E678" s="80"/>
    </row>
    <row r="679" spans="1:5" x14ac:dyDescent="0.25">
      <c r="A679" s="109"/>
      <c r="B679" s="69"/>
      <c r="C679" s="69"/>
      <c r="D679" s="70"/>
      <c r="E679" s="80"/>
    </row>
    <row r="680" spans="1:5" x14ac:dyDescent="0.25">
      <c r="A680" s="109"/>
      <c r="B680" s="69"/>
      <c r="C680" s="69"/>
      <c r="D680" s="70"/>
      <c r="E680" s="80"/>
    </row>
    <row r="681" spans="1:5" x14ac:dyDescent="0.25">
      <c r="A681" s="109"/>
      <c r="B681" s="69"/>
      <c r="C681" s="69"/>
      <c r="D681" s="70"/>
      <c r="E681" s="80"/>
    </row>
    <row r="682" spans="1:5" x14ac:dyDescent="0.25">
      <c r="A682" s="109"/>
      <c r="B682" s="69"/>
      <c r="C682" s="69"/>
      <c r="D682" s="70"/>
      <c r="E682" s="80"/>
    </row>
    <row r="683" spans="1:5" x14ac:dyDescent="0.25">
      <c r="A683" s="109"/>
      <c r="B683" s="69"/>
      <c r="C683" s="69"/>
      <c r="D683" s="70"/>
      <c r="E683" s="80"/>
    </row>
    <row r="684" spans="1:5" x14ac:dyDescent="0.25">
      <c r="A684" s="109"/>
      <c r="B684" s="69"/>
      <c r="C684" s="69"/>
      <c r="D684" s="70"/>
      <c r="E684" s="80"/>
    </row>
    <row r="685" spans="1:5" x14ac:dyDescent="0.25">
      <c r="A685" s="109"/>
      <c r="B685" s="69"/>
      <c r="C685" s="69"/>
      <c r="D685" s="70"/>
      <c r="E685" s="80"/>
    </row>
    <row r="686" spans="1:5" x14ac:dyDescent="0.25">
      <c r="A686" s="109"/>
      <c r="B686" s="69"/>
      <c r="C686" s="69"/>
      <c r="D686" s="70"/>
      <c r="E686" s="80"/>
    </row>
    <row r="687" spans="1:5" x14ac:dyDescent="0.25">
      <c r="A687" s="109"/>
      <c r="B687" s="69"/>
      <c r="C687" s="69"/>
      <c r="D687" s="70"/>
      <c r="E687" s="80"/>
    </row>
    <row r="688" spans="1:5" x14ac:dyDescent="0.25">
      <c r="A688" s="109"/>
      <c r="B688" s="69"/>
      <c r="C688" s="69"/>
      <c r="D688" s="70"/>
      <c r="E688" s="80"/>
    </row>
    <row r="689" spans="1:5" x14ac:dyDescent="0.25">
      <c r="A689" s="109"/>
      <c r="B689" s="69"/>
      <c r="C689" s="69"/>
      <c r="D689" s="70"/>
      <c r="E689" s="80"/>
    </row>
    <row r="690" spans="1:5" x14ac:dyDescent="0.25">
      <c r="A690" s="109"/>
      <c r="B690" s="69"/>
      <c r="C690" s="69"/>
      <c r="D690" s="70"/>
      <c r="E690" s="80"/>
    </row>
    <row r="691" spans="1:5" x14ac:dyDescent="0.25">
      <c r="A691" s="109"/>
      <c r="B691" s="69"/>
      <c r="C691" s="69"/>
      <c r="D691" s="70"/>
      <c r="E691" s="80"/>
    </row>
    <row r="692" spans="1:5" x14ac:dyDescent="0.25">
      <c r="A692" s="109"/>
      <c r="B692" s="69"/>
      <c r="C692" s="69"/>
      <c r="D692" s="70"/>
      <c r="E692" s="80"/>
    </row>
    <row r="693" spans="1:5" x14ac:dyDescent="0.25">
      <c r="A693" s="109"/>
      <c r="B693" s="69"/>
      <c r="C693" s="69"/>
      <c r="D693" s="70"/>
      <c r="E693" s="80"/>
    </row>
    <row r="694" spans="1:5" x14ac:dyDescent="0.25">
      <c r="A694" s="109"/>
      <c r="B694" s="69"/>
      <c r="C694" s="69"/>
      <c r="D694" s="70"/>
      <c r="E694" s="80"/>
    </row>
    <row r="695" spans="1:5" x14ac:dyDescent="0.25">
      <c r="A695" s="109"/>
      <c r="B695" s="69"/>
      <c r="C695" s="69"/>
      <c r="D695" s="70"/>
      <c r="E695" s="80"/>
    </row>
    <row r="696" spans="1:5" x14ac:dyDescent="0.25">
      <c r="A696" s="109"/>
      <c r="B696" s="69"/>
      <c r="C696" s="69"/>
      <c r="D696" s="70"/>
      <c r="E696" s="80"/>
    </row>
    <row r="697" spans="1:5" x14ac:dyDescent="0.25">
      <c r="A697" s="109"/>
      <c r="B697" s="69"/>
      <c r="C697" s="69"/>
      <c r="D697" s="70"/>
      <c r="E697" s="80"/>
    </row>
    <row r="698" spans="1:5" x14ac:dyDescent="0.25">
      <c r="A698" s="109"/>
      <c r="B698" s="69"/>
      <c r="C698" s="69"/>
      <c r="D698" s="70"/>
      <c r="E698" s="80"/>
    </row>
    <row r="699" spans="1:5" x14ac:dyDescent="0.25">
      <c r="A699" s="109"/>
      <c r="B699" s="69"/>
      <c r="C699" s="69"/>
      <c r="D699" s="70"/>
      <c r="E699" s="80"/>
    </row>
    <row r="700" spans="1:5" x14ac:dyDescent="0.25">
      <c r="A700" s="109"/>
      <c r="B700" s="69"/>
      <c r="C700" s="69"/>
      <c r="D700" s="70"/>
      <c r="E700" s="80"/>
    </row>
    <row r="701" spans="1:5" x14ac:dyDescent="0.25">
      <c r="A701" s="109"/>
      <c r="B701" s="69"/>
      <c r="C701" s="69"/>
      <c r="D701" s="70"/>
      <c r="E701" s="80"/>
    </row>
    <row r="702" spans="1:5" x14ac:dyDescent="0.25">
      <c r="A702" s="109"/>
      <c r="B702" s="69"/>
      <c r="C702" s="69"/>
      <c r="D702" s="70"/>
      <c r="E702" s="80"/>
    </row>
    <row r="703" spans="1:5" x14ac:dyDescent="0.25">
      <c r="A703" s="109"/>
      <c r="B703" s="69"/>
      <c r="C703" s="69"/>
      <c r="D703" s="70"/>
      <c r="E703" s="80"/>
    </row>
    <row r="704" spans="1:5" x14ac:dyDescent="0.25">
      <c r="A704" s="109"/>
      <c r="B704" s="69"/>
      <c r="C704" s="69"/>
      <c r="D704" s="70"/>
      <c r="E704" s="80"/>
    </row>
    <row r="705" spans="1:5" x14ac:dyDescent="0.25">
      <c r="A705" s="109"/>
      <c r="B705" s="69"/>
      <c r="C705" s="69"/>
      <c r="D705" s="70"/>
      <c r="E705" s="80"/>
    </row>
    <row r="706" spans="1:5" x14ac:dyDescent="0.25">
      <c r="A706" s="109"/>
      <c r="B706" s="69"/>
      <c r="C706" s="69"/>
      <c r="D706" s="70"/>
      <c r="E706" s="80"/>
    </row>
    <row r="707" spans="1:5" x14ac:dyDescent="0.25">
      <c r="A707" s="109"/>
      <c r="B707" s="69"/>
      <c r="C707" s="69"/>
      <c r="D707" s="70"/>
      <c r="E707" s="80"/>
    </row>
    <row r="708" spans="1:5" x14ac:dyDescent="0.25">
      <c r="A708" s="109"/>
      <c r="B708" s="69"/>
      <c r="C708" s="69"/>
      <c r="D708" s="70"/>
      <c r="E708" s="80"/>
    </row>
    <row r="709" spans="1:5" x14ac:dyDescent="0.25">
      <c r="A709" s="109"/>
      <c r="B709" s="69"/>
      <c r="C709" s="69"/>
      <c r="D709" s="70"/>
      <c r="E709" s="80"/>
    </row>
    <row r="710" spans="1:5" x14ac:dyDescent="0.25">
      <c r="A710" s="109"/>
      <c r="B710" s="69"/>
      <c r="C710" s="69"/>
      <c r="D710" s="70"/>
      <c r="E710" s="80"/>
    </row>
    <row r="711" spans="1:5" x14ac:dyDescent="0.25">
      <c r="A711" s="109"/>
      <c r="B711" s="69"/>
      <c r="C711" s="69"/>
      <c r="D711" s="70"/>
      <c r="E711" s="80"/>
    </row>
    <row r="712" spans="1:5" x14ac:dyDescent="0.25">
      <c r="A712" s="109"/>
      <c r="B712" s="69"/>
      <c r="C712" s="69"/>
      <c r="D712" s="70"/>
      <c r="E712" s="80"/>
    </row>
    <row r="713" spans="1:5" x14ac:dyDescent="0.25">
      <c r="A713" s="109"/>
      <c r="B713" s="69"/>
      <c r="C713" s="69"/>
      <c r="D713" s="70"/>
      <c r="E713" s="80"/>
    </row>
    <row r="714" spans="1:5" x14ac:dyDescent="0.25">
      <c r="A714" s="109"/>
      <c r="B714" s="69"/>
      <c r="C714" s="69"/>
      <c r="D714" s="70"/>
      <c r="E714" s="80"/>
    </row>
    <row r="715" spans="1:5" x14ac:dyDescent="0.25">
      <c r="A715" s="109"/>
      <c r="B715" s="69"/>
      <c r="C715" s="69"/>
      <c r="D715" s="70"/>
      <c r="E715" s="80"/>
    </row>
    <row r="716" spans="1:5" x14ac:dyDescent="0.25">
      <c r="A716" s="109"/>
      <c r="B716" s="69"/>
      <c r="C716" s="69"/>
      <c r="D716" s="70"/>
      <c r="E716" s="80"/>
    </row>
    <row r="717" spans="1:5" x14ac:dyDescent="0.25">
      <c r="A717" s="109"/>
      <c r="B717" s="69"/>
      <c r="C717" s="69"/>
      <c r="D717" s="70"/>
      <c r="E717" s="80"/>
    </row>
    <row r="718" spans="1:5" x14ac:dyDescent="0.25">
      <c r="A718" s="109"/>
      <c r="B718" s="69"/>
      <c r="C718" s="69"/>
      <c r="D718" s="70"/>
      <c r="E718" s="80"/>
    </row>
    <row r="719" spans="1:5" x14ac:dyDescent="0.25">
      <c r="A719" s="109"/>
      <c r="B719" s="69"/>
      <c r="C719" s="69"/>
      <c r="D719" s="70"/>
      <c r="E719" s="80"/>
    </row>
    <row r="720" spans="1:5" x14ac:dyDescent="0.25">
      <c r="A720" s="109"/>
      <c r="B720" s="69"/>
      <c r="C720" s="69"/>
      <c r="D720" s="70"/>
      <c r="E720" s="80"/>
    </row>
    <row r="721" spans="1:5" x14ac:dyDescent="0.25">
      <c r="A721" s="109"/>
      <c r="B721" s="69"/>
      <c r="C721" s="69"/>
      <c r="D721" s="70"/>
      <c r="E721" s="80"/>
    </row>
    <row r="722" spans="1:5" x14ac:dyDescent="0.25">
      <c r="A722" s="109"/>
      <c r="B722" s="69"/>
      <c r="C722" s="69"/>
      <c r="D722" s="70"/>
      <c r="E722" s="80"/>
    </row>
    <row r="723" spans="1:5" x14ac:dyDescent="0.25">
      <c r="A723" s="109"/>
      <c r="B723" s="69"/>
      <c r="C723" s="69"/>
      <c r="D723" s="70"/>
      <c r="E723" s="80"/>
    </row>
    <row r="724" spans="1:5" x14ac:dyDescent="0.25">
      <c r="A724" s="109"/>
      <c r="B724" s="69"/>
      <c r="C724" s="69"/>
      <c r="D724" s="70"/>
      <c r="E724" s="80"/>
    </row>
    <row r="725" spans="1:5" x14ac:dyDescent="0.25">
      <c r="A725" s="109"/>
      <c r="B725" s="69"/>
      <c r="C725" s="69"/>
      <c r="D725" s="70"/>
      <c r="E725" s="80"/>
    </row>
    <row r="726" spans="1:5" x14ac:dyDescent="0.25">
      <c r="A726" s="109"/>
      <c r="B726" s="69"/>
      <c r="C726" s="69"/>
      <c r="D726" s="70"/>
      <c r="E726" s="80"/>
    </row>
    <row r="727" spans="1:5" x14ac:dyDescent="0.25">
      <c r="A727" s="109"/>
      <c r="B727" s="69"/>
      <c r="C727" s="69"/>
      <c r="D727" s="70"/>
      <c r="E727" s="80"/>
    </row>
    <row r="728" spans="1:5" x14ac:dyDescent="0.25">
      <c r="A728" s="109"/>
      <c r="B728" s="69"/>
      <c r="C728" s="69"/>
      <c r="D728" s="70"/>
      <c r="E728" s="80"/>
    </row>
    <row r="729" spans="1:5" x14ac:dyDescent="0.25">
      <c r="A729" s="109"/>
      <c r="B729" s="69"/>
      <c r="C729" s="69"/>
      <c r="D729" s="70"/>
      <c r="E729" s="80"/>
    </row>
    <row r="730" spans="1:5" x14ac:dyDescent="0.25">
      <c r="A730" s="109"/>
      <c r="B730" s="69"/>
      <c r="C730" s="69"/>
      <c r="D730" s="70"/>
      <c r="E730" s="80"/>
    </row>
    <row r="731" spans="1:5" x14ac:dyDescent="0.25">
      <c r="A731" s="109"/>
      <c r="B731" s="69"/>
      <c r="C731" s="69"/>
      <c r="D731" s="70"/>
      <c r="E731" s="80"/>
    </row>
    <row r="732" spans="1:5" x14ac:dyDescent="0.25">
      <c r="A732" s="109"/>
      <c r="B732" s="69"/>
      <c r="C732" s="69"/>
      <c r="D732" s="70"/>
      <c r="E732" s="80"/>
    </row>
    <row r="733" spans="1:5" x14ac:dyDescent="0.25">
      <c r="A733" s="109"/>
      <c r="B733" s="69"/>
      <c r="C733" s="69"/>
      <c r="D733" s="70"/>
      <c r="E733" s="80"/>
    </row>
    <row r="734" spans="1:5" x14ac:dyDescent="0.25">
      <c r="A734" s="109"/>
      <c r="B734" s="69"/>
      <c r="C734" s="69"/>
      <c r="D734" s="70"/>
      <c r="E734" s="80"/>
    </row>
    <row r="735" spans="1:5" x14ac:dyDescent="0.25">
      <c r="A735" s="109"/>
      <c r="B735" s="69"/>
      <c r="C735" s="69"/>
      <c r="D735" s="70"/>
      <c r="E735" s="80"/>
    </row>
    <row r="736" spans="1:5" x14ac:dyDescent="0.25">
      <c r="A736" s="109"/>
      <c r="B736" s="69"/>
      <c r="C736" s="69"/>
      <c r="D736" s="70"/>
      <c r="E736" s="80"/>
    </row>
    <row r="737" spans="1:5" x14ac:dyDescent="0.25">
      <c r="A737" s="109"/>
      <c r="B737" s="69"/>
      <c r="C737" s="69"/>
      <c r="D737" s="70"/>
      <c r="E737" s="80"/>
    </row>
    <row r="738" spans="1:5" x14ac:dyDescent="0.25">
      <c r="A738" s="109"/>
      <c r="B738" s="69"/>
      <c r="C738" s="69"/>
      <c r="D738" s="70"/>
      <c r="E738" s="80"/>
    </row>
    <row r="739" spans="1:5" x14ac:dyDescent="0.25">
      <c r="A739" s="109"/>
      <c r="B739" s="69"/>
      <c r="C739" s="69"/>
      <c r="D739" s="70"/>
      <c r="E739" s="80"/>
    </row>
    <row r="740" spans="1:5" x14ac:dyDescent="0.25">
      <c r="A740" s="109"/>
      <c r="B740" s="69"/>
      <c r="C740" s="69"/>
      <c r="D740" s="70"/>
      <c r="E740" s="80"/>
    </row>
    <row r="741" spans="1:5" x14ac:dyDescent="0.25">
      <c r="A741" s="109"/>
      <c r="B741" s="69"/>
      <c r="C741" s="69"/>
      <c r="D741" s="70"/>
      <c r="E741" s="80"/>
    </row>
    <row r="742" spans="1:5" x14ac:dyDescent="0.25">
      <c r="A742" s="109"/>
      <c r="B742" s="69"/>
      <c r="C742" s="69"/>
      <c r="D742" s="70"/>
      <c r="E742" s="80"/>
    </row>
    <row r="743" spans="1:5" x14ac:dyDescent="0.25">
      <c r="A743" s="109"/>
      <c r="B743" s="69"/>
      <c r="C743" s="69"/>
      <c r="D743" s="70"/>
      <c r="E743" s="80"/>
    </row>
    <row r="744" spans="1:5" x14ac:dyDescent="0.25">
      <c r="A744" s="109"/>
      <c r="B744" s="69"/>
      <c r="C744" s="69"/>
      <c r="D744" s="70"/>
      <c r="E744" s="80"/>
    </row>
    <row r="745" spans="1:5" x14ac:dyDescent="0.25">
      <c r="A745" s="109"/>
      <c r="B745" s="69"/>
      <c r="C745" s="69"/>
      <c r="D745" s="70"/>
      <c r="E745" s="80"/>
    </row>
    <row r="746" spans="1:5" x14ac:dyDescent="0.25">
      <c r="A746" s="109"/>
      <c r="B746" s="69"/>
      <c r="C746" s="69"/>
      <c r="D746" s="70"/>
      <c r="E746" s="80"/>
    </row>
    <row r="747" spans="1:5" x14ac:dyDescent="0.25">
      <c r="A747" s="109"/>
      <c r="B747" s="69"/>
      <c r="C747" s="69"/>
      <c r="D747" s="70"/>
      <c r="E747" s="80"/>
    </row>
    <row r="748" spans="1:5" x14ac:dyDescent="0.25">
      <c r="A748" s="109"/>
      <c r="B748" s="69"/>
      <c r="C748" s="69"/>
      <c r="D748" s="70"/>
      <c r="E748" s="80"/>
    </row>
    <row r="749" spans="1:5" x14ac:dyDescent="0.25">
      <c r="A749" s="109"/>
      <c r="B749" s="69"/>
      <c r="C749" s="69"/>
      <c r="D749" s="70"/>
      <c r="E749" s="80"/>
    </row>
    <row r="750" spans="1:5" x14ac:dyDescent="0.25">
      <c r="A750" s="109"/>
      <c r="B750" s="69"/>
      <c r="C750" s="69"/>
      <c r="D750" s="70"/>
      <c r="E750" s="80"/>
    </row>
    <row r="751" spans="1:5" x14ac:dyDescent="0.25">
      <c r="A751" s="109"/>
      <c r="B751" s="69"/>
      <c r="C751" s="69"/>
      <c r="D751" s="70"/>
      <c r="E751" s="80"/>
    </row>
    <row r="752" spans="1:5" x14ac:dyDescent="0.25">
      <c r="A752" s="109"/>
      <c r="B752" s="69"/>
      <c r="C752" s="69"/>
      <c r="D752" s="70"/>
      <c r="E752" s="80"/>
    </row>
    <row r="753" spans="1:5" x14ac:dyDescent="0.25">
      <c r="A753" s="109"/>
      <c r="B753" s="69"/>
      <c r="C753" s="69"/>
      <c r="D753" s="70"/>
      <c r="E753" s="80"/>
    </row>
    <row r="754" spans="1:5" x14ac:dyDescent="0.25">
      <c r="A754" s="109"/>
      <c r="B754" s="69"/>
      <c r="C754" s="69"/>
      <c r="D754" s="70"/>
      <c r="E754" s="80"/>
    </row>
    <row r="755" spans="1:5" x14ac:dyDescent="0.25">
      <c r="A755" s="109"/>
      <c r="B755" s="69"/>
      <c r="C755" s="69"/>
      <c r="D755" s="70"/>
      <c r="E755" s="80"/>
    </row>
    <row r="756" spans="1:5" x14ac:dyDescent="0.25">
      <c r="A756" s="109"/>
      <c r="B756" s="69"/>
      <c r="C756" s="69"/>
      <c r="D756" s="70"/>
      <c r="E756" s="80"/>
    </row>
    <row r="757" spans="1:5" x14ac:dyDescent="0.25">
      <c r="A757" s="109"/>
      <c r="B757" s="69"/>
      <c r="C757" s="69"/>
      <c r="D757" s="70"/>
      <c r="E757" s="80"/>
    </row>
    <row r="758" spans="1:5" x14ac:dyDescent="0.25">
      <c r="A758" s="109"/>
      <c r="B758" s="69"/>
      <c r="C758" s="69"/>
      <c r="D758" s="70"/>
      <c r="E758" s="80"/>
    </row>
    <row r="759" spans="1:5" x14ac:dyDescent="0.25">
      <c r="A759" s="109"/>
      <c r="B759" s="69"/>
      <c r="C759" s="69"/>
      <c r="D759" s="70"/>
      <c r="E759" s="80"/>
    </row>
    <row r="760" spans="1:5" x14ac:dyDescent="0.25">
      <c r="A760" s="109"/>
      <c r="B760" s="69"/>
      <c r="C760" s="69"/>
      <c r="D760" s="70"/>
      <c r="E760" s="80"/>
    </row>
    <row r="761" spans="1:5" x14ac:dyDescent="0.25">
      <c r="A761" s="109"/>
      <c r="B761" s="69"/>
      <c r="C761" s="69"/>
      <c r="D761" s="70"/>
      <c r="E761" s="80"/>
    </row>
    <row r="762" spans="1:5" x14ac:dyDescent="0.25">
      <c r="A762" s="109"/>
      <c r="B762" s="69"/>
      <c r="C762" s="69"/>
      <c r="D762" s="70"/>
      <c r="E762" s="80"/>
    </row>
    <row r="763" spans="1:5" x14ac:dyDescent="0.25">
      <c r="A763" s="109"/>
      <c r="B763" s="69"/>
      <c r="C763" s="69"/>
      <c r="D763" s="70"/>
      <c r="E763" s="80"/>
    </row>
    <row r="764" spans="1:5" x14ac:dyDescent="0.25">
      <c r="A764" s="109"/>
      <c r="B764" s="69"/>
      <c r="C764" s="69"/>
      <c r="D764" s="70"/>
      <c r="E764" s="80"/>
    </row>
    <row r="765" spans="1:5" x14ac:dyDescent="0.25">
      <c r="A765" s="109"/>
      <c r="B765" s="69"/>
      <c r="C765" s="69"/>
      <c r="D765" s="70"/>
      <c r="E765" s="80"/>
    </row>
    <row r="766" spans="1:5" x14ac:dyDescent="0.25">
      <c r="A766" s="109"/>
      <c r="B766" s="69"/>
      <c r="C766" s="69"/>
      <c r="D766" s="70"/>
      <c r="E766" s="80"/>
    </row>
    <row r="767" spans="1:5" x14ac:dyDescent="0.25">
      <c r="A767" s="109"/>
      <c r="B767" s="69"/>
      <c r="C767" s="69"/>
      <c r="D767" s="70"/>
      <c r="E767" s="80"/>
    </row>
    <row r="768" spans="1:5" x14ac:dyDescent="0.25">
      <c r="A768" s="109"/>
      <c r="B768" s="69"/>
      <c r="C768" s="69"/>
      <c r="D768" s="70"/>
      <c r="E768" s="80"/>
    </row>
    <row r="769" spans="1:5" x14ac:dyDescent="0.25">
      <c r="A769" s="109"/>
      <c r="B769" s="69"/>
      <c r="C769" s="69"/>
      <c r="D769" s="70"/>
      <c r="E769" s="80"/>
    </row>
    <row r="770" spans="1:5" x14ac:dyDescent="0.25">
      <c r="A770" s="109"/>
      <c r="B770" s="69"/>
      <c r="C770" s="69"/>
      <c r="D770" s="70"/>
      <c r="E770" s="80"/>
    </row>
    <row r="771" spans="1:5" x14ac:dyDescent="0.25">
      <c r="A771" s="109"/>
      <c r="B771" s="69"/>
      <c r="C771" s="69"/>
      <c r="D771" s="70"/>
      <c r="E771" s="80"/>
    </row>
    <row r="772" spans="1:5" x14ac:dyDescent="0.25">
      <c r="A772" s="109"/>
      <c r="B772" s="69"/>
      <c r="C772" s="69"/>
      <c r="D772" s="70"/>
      <c r="E772" s="80"/>
    </row>
    <row r="773" spans="1:5" x14ac:dyDescent="0.25">
      <c r="A773" s="109"/>
      <c r="B773" s="69"/>
      <c r="C773" s="69"/>
      <c r="D773" s="70"/>
      <c r="E773" s="80"/>
    </row>
    <row r="774" spans="1:5" x14ac:dyDescent="0.25">
      <c r="A774" s="109"/>
      <c r="B774" s="69"/>
      <c r="C774" s="69"/>
      <c r="D774" s="70"/>
      <c r="E774" s="80"/>
    </row>
    <row r="775" spans="1:5" x14ac:dyDescent="0.25">
      <c r="A775" s="109"/>
      <c r="B775" s="69"/>
      <c r="C775" s="69"/>
      <c r="D775" s="70"/>
      <c r="E775" s="80"/>
    </row>
    <row r="776" spans="1:5" x14ac:dyDescent="0.25">
      <c r="A776" s="109"/>
      <c r="B776" s="69"/>
      <c r="C776" s="69"/>
      <c r="D776" s="70"/>
      <c r="E776" s="80"/>
    </row>
    <row r="777" spans="1:5" x14ac:dyDescent="0.25">
      <c r="A777" s="109"/>
      <c r="B777" s="69"/>
      <c r="C777" s="69"/>
      <c r="D777" s="70"/>
      <c r="E777" s="80"/>
    </row>
    <row r="778" spans="1:5" x14ac:dyDescent="0.25">
      <c r="A778" s="109"/>
      <c r="B778" s="69"/>
      <c r="C778" s="69"/>
      <c r="D778" s="70"/>
      <c r="E778" s="80"/>
    </row>
    <row r="779" spans="1:5" x14ac:dyDescent="0.25">
      <c r="A779" s="109"/>
      <c r="B779" s="69"/>
      <c r="C779" s="69"/>
      <c r="D779" s="70"/>
      <c r="E779" s="80"/>
    </row>
    <row r="780" spans="1:5" x14ac:dyDescent="0.25">
      <c r="A780" s="109"/>
      <c r="B780" s="69"/>
      <c r="C780" s="69"/>
      <c r="D780" s="70"/>
      <c r="E780" s="80"/>
    </row>
    <row r="781" spans="1:5" x14ac:dyDescent="0.25">
      <c r="A781" s="109"/>
      <c r="B781" s="69"/>
      <c r="C781" s="69"/>
      <c r="D781" s="70"/>
      <c r="E781" s="80"/>
    </row>
    <row r="782" spans="1:5" x14ac:dyDescent="0.25">
      <c r="A782" s="109"/>
      <c r="B782" s="69"/>
      <c r="C782" s="69"/>
      <c r="D782" s="70"/>
      <c r="E782" s="80"/>
    </row>
    <row r="783" spans="1:5" x14ac:dyDescent="0.25">
      <c r="A783" s="109"/>
      <c r="B783" s="69"/>
      <c r="C783" s="69"/>
      <c r="D783" s="70"/>
      <c r="E783" s="80"/>
    </row>
    <row r="784" spans="1:5" x14ac:dyDescent="0.25">
      <c r="A784" s="109"/>
      <c r="B784" s="69"/>
      <c r="C784" s="69"/>
      <c r="D784" s="70"/>
      <c r="E784" s="80"/>
    </row>
    <row r="785" spans="1:5" x14ac:dyDescent="0.25">
      <c r="A785" s="109"/>
      <c r="B785" s="69"/>
      <c r="C785" s="69"/>
      <c r="D785" s="70"/>
      <c r="E785" s="80"/>
    </row>
    <row r="786" spans="1:5" x14ac:dyDescent="0.25">
      <c r="A786" s="109"/>
      <c r="B786" s="69"/>
      <c r="C786" s="69"/>
      <c r="D786" s="70"/>
      <c r="E786" s="80"/>
    </row>
    <row r="787" spans="1:5" x14ac:dyDescent="0.25">
      <c r="A787" s="109"/>
      <c r="B787" s="69"/>
      <c r="C787" s="69"/>
      <c r="D787" s="70"/>
      <c r="E787" s="80"/>
    </row>
    <row r="788" spans="1:5" x14ac:dyDescent="0.25">
      <c r="A788" s="109"/>
      <c r="B788" s="69"/>
      <c r="C788" s="69"/>
      <c r="D788" s="70"/>
      <c r="E788" s="80"/>
    </row>
    <row r="789" spans="1:5" x14ac:dyDescent="0.25">
      <c r="A789" s="109"/>
      <c r="B789" s="69"/>
      <c r="C789" s="69"/>
      <c r="D789" s="70"/>
      <c r="E789" s="80"/>
    </row>
    <row r="790" spans="1:5" x14ac:dyDescent="0.25">
      <c r="A790" s="109"/>
      <c r="B790" s="69"/>
      <c r="C790" s="69"/>
      <c r="D790" s="70"/>
      <c r="E790" s="80"/>
    </row>
    <row r="791" spans="1:5" x14ac:dyDescent="0.25">
      <c r="A791" s="109"/>
      <c r="B791" s="69"/>
      <c r="C791" s="69"/>
      <c r="D791" s="70"/>
      <c r="E791" s="80"/>
    </row>
    <row r="792" spans="1:5" x14ac:dyDescent="0.25">
      <c r="A792" s="109"/>
      <c r="B792" s="69"/>
      <c r="C792" s="69"/>
      <c r="D792" s="70"/>
      <c r="E792" s="80"/>
    </row>
    <row r="793" spans="1:5" x14ac:dyDescent="0.25">
      <c r="A793" s="109"/>
      <c r="B793" s="69"/>
      <c r="C793" s="69"/>
      <c r="D793" s="70"/>
      <c r="E793" s="80"/>
    </row>
    <row r="794" spans="1:5" x14ac:dyDescent="0.25">
      <c r="A794" s="109"/>
      <c r="B794" s="69"/>
      <c r="C794" s="69"/>
      <c r="D794" s="70"/>
      <c r="E794" s="80"/>
    </row>
    <row r="795" spans="1:5" x14ac:dyDescent="0.25">
      <c r="A795" s="109"/>
      <c r="B795" s="69"/>
      <c r="C795" s="69"/>
      <c r="D795" s="70"/>
      <c r="E795" s="80"/>
    </row>
    <row r="796" spans="1:5" x14ac:dyDescent="0.25">
      <c r="A796" s="109"/>
      <c r="B796" s="69"/>
      <c r="C796" s="69"/>
      <c r="D796" s="70"/>
      <c r="E796" s="80"/>
    </row>
    <row r="797" spans="1:5" x14ac:dyDescent="0.25">
      <c r="A797" s="109"/>
      <c r="B797" s="69"/>
      <c r="C797" s="69"/>
      <c r="D797" s="70"/>
      <c r="E797" s="80"/>
    </row>
    <row r="798" spans="1:5" x14ac:dyDescent="0.25">
      <c r="A798" s="109"/>
      <c r="B798" s="69"/>
      <c r="C798" s="69"/>
      <c r="D798" s="70"/>
      <c r="E798" s="80"/>
    </row>
    <row r="799" spans="1:5" x14ac:dyDescent="0.25">
      <c r="A799" s="109"/>
      <c r="B799" s="69"/>
      <c r="C799" s="69"/>
      <c r="D799" s="70"/>
      <c r="E799" s="80"/>
    </row>
    <row r="800" spans="1:5" x14ac:dyDescent="0.25">
      <c r="A800" s="109"/>
      <c r="B800" s="69"/>
      <c r="C800" s="69"/>
      <c r="D800" s="70"/>
      <c r="E800" s="80"/>
    </row>
    <row r="801" spans="1:5" x14ac:dyDescent="0.25">
      <c r="A801" s="109"/>
      <c r="B801" s="69"/>
      <c r="C801" s="69"/>
      <c r="D801" s="70"/>
      <c r="E801" s="80"/>
    </row>
    <row r="802" spans="1:5" x14ac:dyDescent="0.25">
      <c r="A802" s="109"/>
      <c r="B802" s="69"/>
      <c r="C802" s="69"/>
      <c r="D802" s="70"/>
      <c r="E802" s="80"/>
    </row>
    <row r="803" spans="1:5" x14ac:dyDescent="0.25">
      <c r="A803" s="109"/>
      <c r="B803" s="69"/>
      <c r="C803" s="69"/>
      <c r="D803" s="70"/>
      <c r="E803" s="80"/>
    </row>
    <row r="804" spans="1:5" x14ac:dyDescent="0.25">
      <c r="A804" s="109"/>
      <c r="B804" s="69"/>
      <c r="C804" s="69"/>
      <c r="D804" s="70"/>
      <c r="E804" s="80"/>
    </row>
    <row r="805" spans="1:5" x14ac:dyDescent="0.25">
      <c r="A805" s="109"/>
      <c r="B805" s="69"/>
      <c r="C805" s="69"/>
      <c r="D805" s="70"/>
      <c r="E805" s="80"/>
    </row>
    <row r="806" spans="1:5" x14ac:dyDescent="0.25">
      <c r="A806" s="109"/>
      <c r="B806" s="69"/>
      <c r="C806" s="69"/>
      <c r="D806" s="70"/>
      <c r="E806" s="80"/>
    </row>
    <row r="807" spans="1:5" x14ac:dyDescent="0.25">
      <c r="A807" s="109"/>
      <c r="B807" s="69"/>
      <c r="C807" s="69"/>
      <c r="D807" s="70"/>
      <c r="E807" s="80"/>
    </row>
    <row r="808" spans="1:5" x14ac:dyDescent="0.25">
      <c r="A808" s="109"/>
      <c r="B808" s="69"/>
      <c r="C808" s="69"/>
      <c r="D808" s="70"/>
      <c r="E808" s="80"/>
    </row>
    <row r="809" spans="1:5" x14ac:dyDescent="0.25">
      <c r="A809" s="109"/>
      <c r="B809" s="69"/>
      <c r="C809" s="69"/>
      <c r="D809" s="70"/>
      <c r="E809" s="80"/>
    </row>
    <row r="810" spans="1:5" x14ac:dyDescent="0.25">
      <c r="A810" s="109"/>
      <c r="B810" s="69"/>
      <c r="C810" s="69"/>
      <c r="D810" s="70"/>
      <c r="E810" s="80"/>
    </row>
    <row r="811" spans="1:5" x14ac:dyDescent="0.25">
      <c r="A811" s="109"/>
      <c r="B811" s="69"/>
      <c r="C811" s="69"/>
      <c r="D811" s="70"/>
      <c r="E811" s="80"/>
    </row>
    <row r="812" spans="1:5" x14ac:dyDescent="0.25">
      <c r="A812" s="109"/>
      <c r="B812" s="69"/>
      <c r="C812" s="69"/>
      <c r="D812" s="70"/>
      <c r="E812" s="80"/>
    </row>
    <row r="813" spans="1:5" x14ac:dyDescent="0.25">
      <c r="A813" s="109"/>
      <c r="B813" s="69"/>
      <c r="C813" s="69"/>
      <c r="D813" s="70"/>
      <c r="E813" s="80"/>
    </row>
    <row r="814" spans="1:5" x14ac:dyDescent="0.25">
      <c r="A814" s="109"/>
      <c r="B814" s="69"/>
      <c r="C814" s="69"/>
      <c r="D814" s="70"/>
      <c r="E814" s="80"/>
    </row>
    <row r="815" spans="1:5" x14ac:dyDescent="0.25">
      <c r="A815" s="109"/>
      <c r="B815" s="69"/>
      <c r="C815" s="69"/>
      <c r="D815" s="70"/>
      <c r="E815" s="80"/>
    </row>
    <row r="816" spans="1:5" x14ac:dyDescent="0.25">
      <c r="A816" s="109"/>
      <c r="B816" s="69"/>
      <c r="C816" s="69"/>
      <c r="D816" s="70"/>
      <c r="E816" s="80"/>
    </row>
    <row r="817" spans="1:5" x14ac:dyDescent="0.25">
      <c r="A817" s="109"/>
      <c r="B817" s="69"/>
      <c r="C817" s="69"/>
      <c r="D817" s="70"/>
      <c r="E817" s="80"/>
    </row>
    <row r="818" spans="1:5" x14ac:dyDescent="0.25">
      <c r="A818" s="109"/>
      <c r="B818" s="69"/>
      <c r="C818" s="69"/>
      <c r="D818" s="70"/>
      <c r="E818" s="80"/>
    </row>
    <row r="819" spans="1:5" x14ac:dyDescent="0.25">
      <c r="A819" s="109"/>
      <c r="B819" s="69"/>
      <c r="C819" s="69"/>
      <c r="D819" s="70"/>
      <c r="E819" s="80"/>
    </row>
    <row r="820" spans="1:5" x14ac:dyDescent="0.25">
      <c r="A820" s="109"/>
      <c r="B820" s="69"/>
      <c r="C820" s="69"/>
      <c r="D820" s="70"/>
      <c r="E820" s="80"/>
    </row>
    <row r="821" spans="1:5" x14ac:dyDescent="0.25">
      <c r="A821" s="109"/>
      <c r="B821" s="69"/>
      <c r="C821" s="69"/>
      <c r="D821" s="70"/>
      <c r="E821" s="80"/>
    </row>
    <row r="822" spans="1:5" x14ac:dyDescent="0.25">
      <c r="A822" s="109"/>
      <c r="B822" s="69"/>
      <c r="C822" s="69"/>
      <c r="D822" s="70"/>
      <c r="E822" s="80"/>
    </row>
    <row r="823" spans="1:5" x14ac:dyDescent="0.25">
      <c r="A823" s="109"/>
      <c r="B823" s="69"/>
      <c r="C823" s="69"/>
      <c r="D823" s="70"/>
      <c r="E823" s="80"/>
    </row>
    <row r="824" spans="1:5" x14ac:dyDescent="0.25">
      <c r="A824" s="109"/>
      <c r="B824" s="69"/>
      <c r="C824" s="69"/>
      <c r="D824" s="70"/>
      <c r="E824" s="80"/>
    </row>
    <row r="825" spans="1:5" x14ac:dyDescent="0.25">
      <c r="A825" s="109"/>
      <c r="B825" s="69"/>
      <c r="C825" s="69"/>
      <c r="D825" s="70"/>
      <c r="E825" s="80"/>
    </row>
    <row r="826" spans="1:5" x14ac:dyDescent="0.25">
      <c r="A826" s="109"/>
      <c r="B826" s="69"/>
      <c r="C826" s="69"/>
      <c r="D826" s="70"/>
      <c r="E826" s="80"/>
    </row>
    <row r="827" spans="1:5" x14ac:dyDescent="0.25">
      <c r="A827" s="109"/>
      <c r="B827" s="69"/>
      <c r="C827" s="69"/>
      <c r="D827" s="70"/>
      <c r="E827" s="80"/>
    </row>
    <row r="828" spans="1:5" x14ac:dyDescent="0.25">
      <c r="A828" s="109"/>
      <c r="B828" s="69"/>
      <c r="C828" s="69"/>
      <c r="D828" s="70"/>
      <c r="E828" s="80"/>
    </row>
    <row r="829" spans="1:5" x14ac:dyDescent="0.25">
      <c r="A829" s="109"/>
      <c r="B829" s="69"/>
      <c r="C829" s="69"/>
      <c r="D829" s="70"/>
      <c r="E829" s="80"/>
    </row>
    <row r="830" spans="1:5" x14ac:dyDescent="0.25">
      <c r="A830" s="109"/>
      <c r="B830" s="69"/>
      <c r="C830" s="69"/>
      <c r="D830" s="70"/>
      <c r="E830" s="80"/>
    </row>
    <row r="831" spans="1:5" x14ac:dyDescent="0.25">
      <c r="A831" s="109"/>
      <c r="B831" s="69"/>
      <c r="C831" s="69"/>
      <c r="D831" s="70"/>
      <c r="E831" s="80"/>
    </row>
    <row r="832" spans="1:5" x14ac:dyDescent="0.25">
      <c r="A832" s="109"/>
      <c r="B832" s="69"/>
      <c r="C832" s="69"/>
      <c r="D832" s="70"/>
      <c r="E832" s="80"/>
    </row>
    <row r="833" spans="1:5" x14ac:dyDescent="0.25">
      <c r="A833" s="109"/>
      <c r="B833" s="69"/>
      <c r="C833" s="69"/>
      <c r="D833" s="70"/>
      <c r="E833" s="80"/>
    </row>
    <row r="834" spans="1:5" x14ac:dyDescent="0.25">
      <c r="A834" s="109"/>
      <c r="B834" s="69"/>
      <c r="C834" s="69"/>
      <c r="D834" s="70"/>
      <c r="E834" s="80"/>
    </row>
    <row r="835" spans="1:5" x14ac:dyDescent="0.25">
      <c r="A835" s="109"/>
      <c r="B835" s="69"/>
      <c r="C835" s="69"/>
      <c r="D835" s="70"/>
      <c r="E835" s="80"/>
    </row>
    <row r="836" spans="1:5" x14ac:dyDescent="0.25">
      <c r="A836" s="109"/>
      <c r="B836" s="69"/>
      <c r="C836" s="69"/>
      <c r="D836" s="70"/>
      <c r="E836" s="80"/>
    </row>
    <row r="837" spans="1:5" x14ac:dyDescent="0.25">
      <c r="A837" s="109"/>
      <c r="B837" s="69"/>
      <c r="C837" s="69"/>
      <c r="D837" s="70"/>
      <c r="E837" s="80"/>
    </row>
    <row r="838" spans="1:5" x14ac:dyDescent="0.25">
      <c r="A838" s="109"/>
      <c r="B838" s="69"/>
      <c r="C838" s="69"/>
      <c r="D838" s="70"/>
      <c r="E838" s="80"/>
    </row>
    <row r="839" spans="1:5" x14ac:dyDescent="0.25">
      <c r="A839" s="109"/>
      <c r="B839" s="69"/>
      <c r="C839" s="69"/>
      <c r="D839" s="70"/>
      <c r="E839" s="80"/>
    </row>
    <row r="840" spans="1:5" x14ac:dyDescent="0.25">
      <c r="A840" s="109"/>
      <c r="B840" s="69"/>
      <c r="C840" s="69"/>
      <c r="D840" s="70"/>
      <c r="E840" s="80"/>
    </row>
    <row r="841" spans="1:5" x14ac:dyDescent="0.25">
      <c r="A841" s="109"/>
      <c r="B841" s="69"/>
      <c r="C841" s="69"/>
      <c r="D841" s="70"/>
      <c r="E841" s="80"/>
    </row>
    <row r="842" spans="1:5" x14ac:dyDescent="0.25">
      <c r="A842" s="109"/>
      <c r="B842" s="69"/>
      <c r="C842" s="69"/>
      <c r="D842" s="70"/>
      <c r="E842" s="80"/>
    </row>
    <row r="843" spans="1:5" x14ac:dyDescent="0.25">
      <c r="A843" s="109"/>
      <c r="B843" s="69"/>
      <c r="C843" s="69"/>
      <c r="D843" s="70"/>
      <c r="E843" s="80"/>
    </row>
    <row r="844" spans="1:5" x14ac:dyDescent="0.25">
      <c r="A844" s="109"/>
      <c r="B844" s="69"/>
      <c r="C844" s="69"/>
      <c r="D844" s="70"/>
      <c r="E844" s="80"/>
    </row>
    <row r="845" spans="1:5" x14ac:dyDescent="0.25">
      <c r="A845" s="109"/>
      <c r="B845" s="69"/>
      <c r="C845" s="69"/>
      <c r="D845" s="70"/>
      <c r="E845" s="80"/>
    </row>
    <row r="846" spans="1:5" x14ac:dyDescent="0.25">
      <c r="A846" s="109"/>
      <c r="B846" s="69"/>
      <c r="C846" s="69"/>
      <c r="D846" s="70"/>
      <c r="E846" s="80"/>
    </row>
    <row r="847" spans="1:5" x14ac:dyDescent="0.25">
      <c r="A847" s="109"/>
      <c r="B847" s="69"/>
      <c r="C847" s="69"/>
      <c r="D847" s="70"/>
      <c r="E847" s="80"/>
    </row>
    <row r="848" spans="1:5" x14ac:dyDescent="0.25">
      <c r="A848" s="109"/>
      <c r="B848" s="69"/>
      <c r="C848" s="69"/>
      <c r="D848" s="70"/>
      <c r="E848" s="80"/>
    </row>
    <row r="849" spans="1:5" x14ac:dyDescent="0.25">
      <c r="A849" s="109"/>
      <c r="B849" s="69"/>
      <c r="C849" s="69"/>
      <c r="D849" s="70"/>
      <c r="E849" s="80"/>
    </row>
    <row r="850" spans="1:5" x14ac:dyDescent="0.25">
      <c r="A850" s="109"/>
      <c r="B850" s="69"/>
      <c r="C850" s="69"/>
      <c r="D850" s="70"/>
      <c r="E850" s="80"/>
    </row>
    <row r="851" spans="1:5" x14ac:dyDescent="0.25">
      <c r="A851" s="109"/>
      <c r="B851" s="69"/>
      <c r="C851" s="69"/>
      <c r="D851" s="70"/>
      <c r="E851" s="80"/>
    </row>
    <row r="852" spans="1:5" x14ac:dyDescent="0.25">
      <c r="A852" s="109"/>
      <c r="B852" s="69"/>
      <c r="C852" s="69"/>
      <c r="D852" s="70"/>
      <c r="E852" s="80"/>
    </row>
    <row r="853" spans="1:5" x14ac:dyDescent="0.25">
      <c r="A853" s="109"/>
      <c r="B853" s="69"/>
      <c r="C853" s="69"/>
      <c r="D853" s="70"/>
      <c r="E853" s="80"/>
    </row>
    <row r="854" spans="1:5" x14ac:dyDescent="0.25">
      <c r="A854" s="109"/>
      <c r="B854" s="69"/>
      <c r="C854" s="69"/>
      <c r="D854" s="70"/>
      <c r="E854" s="80"/>
    </row>
    <row r="855" spans="1:5" x14ac:dyDescent="0.25">
      <c r="A855" s="109"/>
      <c r="B855" s="69"/>
      <c r="C855" s="69"/>
      <c r="D855" s="70"/>
      <c r="E855" s="80"/>
    </row>
    <row r="856" spans="1:5" x14ac:dyDescent="0.25">
      <c r="A856" s="109"/>
      <c r="B856" s="69"/>
      <c r="C856" s="69"/>
      <c r="D856" s="70"/>
      <c r="E856" s="80"/>
    </row>
    <row r="857" spans="1:5" x14ac:dyDescent="0.25">
      <c r="A857" s="109"/>
      <c r="B857" s="69"/>
      <c r="C857" s="69"/>
      <c r="D857" s="70"/>
      <c r="E857" s="80"/>
    </row>
    <row r="858" spans="1:5" x14ac:dyDescent="0.25">
      <c r="A858" s="109"/>
      <c r="B858" s="69"/>
      <c r="C858" s="69"/>
      <c r="D858" s="70"/>
      <c r="E858" s="80"/>
    </row>
    <row r="859" spans="1:5" x14ac:dyDescent="0.25">
      <c r="A859" s="109"/>
      <c r="B859" s="69"/>
      <c r="C859" s="69"/>
      <c r="D859" s="70"/>
      <c r="E859" s="80"/>
    </row>
    <row r="860" spans="1:5" x14ac:dyDescent="0.25">
      <c r="A860" s="109"/>
      <c r="B860" s="69"/>
      <c r="C860" s="69"/>
      <c r="D860" s="70"/>
      <c r="E860" s="80"/>
    </row>
    <row r="861" spans="1:5" x14ac:dyDescent="0.25">
      <c r="A861" s="109"/>
      <c r="B861" s="69"/>
      <c r="C861" s="69"/>
      <c r="D861" s="70"/>
      <c r="E861" s="80"/>
    </row>
    <row r="862" spans="1:5" x14ac:dyDescent="0.25">
      <c r="A862" s="109"/>
      <c r="B862" s="69"/>
      <c r="C862" s="69"/>
      <c r="D862" s="70"/>
      <c r="E862" s="80"/>
    </row>
    <row r="863" spans="1:5" x14ac:dyDescent="0.25">
      <c r="A863" s="109"/>
      <c r="B863" s="69"/>
      <c r="C863" s="69"/>
      <c r="D863" s="70"/>
      <c r="E863" s="80"/>
    </row>
    <row r="864" spans="1:5" x14ac:dyDescent="0.25">
      <c r="A864" s="109"/>
      <c r="B864" s="69"/>
      <c r="C864" s="69"/>
      <c r="D864" s="70"/>
      <c r="E864" s="80"/>
    </row>
    <row r="865" spans="1:5" x14ac:dyDescent="0.25">
      <c r="A865" s="109"/>
      <c r="B865" s="69"/>
      <c r="C865" s="69"/>
      <c r="D865" s="70"/>
      <c r="E865" s="80"/>
    </row>
    <row r="866" spans="1:5" x14ac:dyDescent="0.25">
      <c r="A866" s="109"/>
      <c r="B866" s="69"/>
      <c r="C866" s="69"/>
      <c r="D866" s="70"/>
      <c r="E866" s="80"/>
    </row>
    <row r="867" spans="1:5" x14ac:dyDescent="0.25">
      <c r="A867" s="109"/>
      <c r="B867" s="69"/>
      <c r="C867" s="69"/>
      <c r="D867" s="70"/>
      <c r="E867" s="80"/>
    </row>
    <row r="868" spans="1:5" x14ac:dyDescent="0.25">
      <c r="A868" s="109"/>
      <c r="B868" s="69"/>
      <c r="C868" s="69"/>
      <c r="D868" s="70"/>
      <c r="E868" s="80"/>
    </row>
    <row r="869" spans="1:5" x14ac:dyDescent="0.25">
      <c r="A869" s="109"/>
      <c r="B869" s="69"/>
      <c r="C869" s="69"/>
      <c r="D869" s="70"/>
      <c r="E869" s="80"/>
    </row>
    <row r="870" spans="1:5" x14ac:dyDescent="0.25">
      <c r="A870" s="109"/>
      <c r="B870" s="69"/>
      <c r="C870" s="69"/>
      <c r="D870" s="70"/>
      <c r="E870" s="80"/>
    </row>
    <row r="871" spans="1:5" x14ac:dyDescent="0.25">
      <c r="A871" s="109"/>
      <c r="B871" s="69"/>
      <c r="C871" s="69"/>
      <c r="D871" s="70"/>
      <c r="E871" s="80"/>
    </row>
    <row r="872" spans="1:5" x14ac:dyDescent="0.25">
      <c r="A872" s="109"/>
      <c r="B872" s="69"/>
      <c r="C872" s="69"/>
      <c r="D872" s="70"/>
      <c r="E872" s="80"/>
    </row>
    <row r="873" spans="1:5" x14ac:dyDescent="0.25">
      <c r="A873" s="109"/>
      <c r="B873" s="69"/>
      <c r="C873" s="69"/>
      <c r="D873" s="70"/>
      <c r="E873" s="80"/>
    </row>
    <row r="874" spans="1:5" x14ac:dyDescent="0.25">
      <c r="A874" s="109"/>
      <c r="B874" s="69"/>
      <c r="C874" s="69"/>
      <c r="D874" s="70"/>
      <c r="E874" s="80"/>
    </row>
    <row r="875" spans="1:5" x14ac:dyDescent="0.25">
      <c r="A875" s="109"/>
      <c r="B875" s="69"/>
      <c r="C875" s="69"/>
      <c r="D875" s="70"/>
      <c r="E875" s="80"/>
    </row>
    <row r="876" spans="1:5" x14ac:dyDescent="0.25">
      <c r="A876" s="109"/>
      <c r="B876" s="69"/>
      <c r="C876" s="69"/>
      <c r="D876" s="70"/>
      <c r="E876" s="80"/>
    </row>
    <row r="877" spans="1:5" x14ac:dyDescent="0.25">
      <c r="A877" s="109"/>
      <c r="B877" s="69"/>
      <c r="C877" s="69"/>
      <c r="D877" s="70"/>
      <c r="E877" s="80"/>
    </row>
    <row r="878" spans="1:5" x14ac:dyDescent="0.25">
      <c r="A878" s="109"/>
      <c r="B878" s="69"/>
      <c r="C878" s="69"/>
      <c r="D878" s="70"/>
      <c r="E878" s="80"/>
    </row>
    <row r="879" spans="1:5" x14ac:dyDescent="0.25">
      <c r="A879" s="109"/>
      <c r="B879" s="69"/>
      <c r="C879" s="69"/>
      <c r="D879" s="70"/>
      <c r="E879" s="80"/>
    </row>
    <row r="880" spans="1:5" x14ac:dyDescent="0.25">
      <c r="A880" s="109"/>
      <c r="B880" s="69"/>
      <c r="C880" s="69"/>
      <c r="D880" s="70"/>
      <c r="E880" s="80"/>
    </row>
    <row r="881" spans="1:5" x14ac:dyDescent="0.25">
      <c r="A881" s="109"/>
      <c r="B881" s="69"/>
      <c r="C881" s="69"/>
      <c r="D881" s="70"/>
      <c r="E881" s="80"/>
    </row>
    <row r="882" spans="1:5" x14ac:dyDescent="0.25">
      <c r="A882" s="109"/>
      <c r="B882" s="69"/>
      <c r="C882" s="69"/>
      <c r="D882" s="70"/>
      <c r="E882" s="80"/>
    </row>
    <row r="883" spans="1:5" x14ac:dyDescent="0.25">
      <c r="A883" s="109"/>
      <c r="B883" s="69"/>
      <c r="C883" s="69"/>
      <c r="D883" s="70"/>
      <c r="E883" s="80"/>
    </row>
    <row r="884" spans="1:5" x14ac:dyDescent="0.25">
      <c r="A884" s="109"/>
      <c r="B884" s="69"/>
      <c r="C884" s="69"/>
      <c r="D884" s="70"/>
      <c r="E884" s="80"/>
    </row>
    <row r="885" spans="1:5" x14ac:dyDescent="0.25">
      <c r="A885" s="109"/>
      <c r="B885" s="69"/>
      <c r="C885" s="69"/>
      <c r="D885" s="70"/>
      <c r="E885" s="80"/>
    </row>
    <row r="886" spans="1:5" x14ac:dyDescent="0.25">
      <c r="A886" s="109"/>
      <c r="B886" s="69"/>
      <c r="C886" s="69"/>
      <c r="D886" s="70"/>
      <c r="E886" s="80"/>
    </row>
    <row r="887" spans="1:5" x14ac:dyDescent="0.25">
      <c r="A887" s="109"/>
      <c r="B887" s="69"/>
      <c r="C887" s="69"/>
      <c r="D887" s="70"/>
      <c r="E887" s="80"/>
    </row>
    <row r="888" spans="1:5" x14ac:dyDescent="0.25">
      <c r="A888" s="109"/>
      <c r="B888" s="69"/>
      <c r="C888" s="69"/>
      <c r="D888" s="70"/>
      <c r="E888" s="80"/>
    </row>
    <row r="889" spans="1:5" x14ac:dyDescent="0.25">
      <c r="A889" s="109"/>
      <c r="B889" s="69"/>
      <c r="C889" s="69"/>
      <c r="D889" s="70"/>
      <c r="E889" s="80"/>
    </row>
    <row r="890" spans="1:5" x14ac:dyDescent="0.25">
      <c r="A890" s="109"/>
      <c r="B890" s="69"/>
      <c r="C890" s="69"/>
      <c r="D890" s="70"/>
      <c r="E890" s="80"/>
    </row>
    <row r="891" spans="1:5" x14ac:dyDescent="0.25">
      <c r="A891" s="109"/>
      <c r="B891" s="69"/>
      <c r="C891" s="69"/>
      <c r="D891" s="70"/>
      <c r="E891" s="80"/>
    </row>
    <row r="892" spans="1:5" x14ac:dyDescent="0.25">
      <c r="A892" s="109"/>
      <c r="B892" s="69"/>
      <c r="C892" s="69"/>
      <c r="D892" s="70"/>
      <c r="E892" s="80"/>
    </row>
    <row r="893" spans="1:5" x14ac:dyDescent="0.25">
      <c r="A893" s="109"/>
      <c r="B893" s="69"/>
      <c r="C893" s="69"/>
      <c r="D893" s="70"/>
      <c r="E893" s="80"/>
    </row>
    <row r="894" spans="1:5" x14ac:dyDescent="0.25">
      <c r="A894" s="109"/>
      <c r="B894" s="69"/>
      <c r="C894" s="69"/>
      <c r="D894" s="70"/>
      <c r="E894" s="80"/>
    </row>
    <row r="895" spans="1:5" x14ac:dyDescent="0.25">
      <c r="A895" s="109"/>
      <c r="B895" s="69"/>
      <c r="C895" s="69"/>
      <c r="D895" s="70"/>
      <c r="E895" s="80"/>
    </row>
    <row r="896" spans="1:5" x14ac:dyDescent="0.25">
      <c r="A896" s="109"/>
      <c r="B896" s="69"/>
      <c r="C896" s="69"/>
      <c r="D896" s="70"/>
      <c r="E896" s="80"/>
    </row>
    <row r="897" spans="1:5" x14ac:dyDescent="0.25">
      <c r="A897" s="109"/>
      <c r="B897" s="69"/>
      <c r="C897" s="69"/>
      <c r="D897" s="70"/>
      <c r="E897" s="80"/>
    </row>
    <row r="898" spans="1:5" x14ac:dyDescent="0.25">
      <c r="A898" s="109"/>
      <c r="B898" s="69"/>
      <c r="C898" s="69"/>
      <c r="D898" s="70"/>
      <c r="E898" s="80"/>
    </row>
    <row r="899" spans="1:5" x14ac:dyDescent="0.25">
      <c r="A899" s="109"/>
      <c r="B899" s="69"/>
      <c r="C899" s="69"/>
      <c r="D899" s="70"/>
      <c r="E899" s="80"/>
    </row>
    <row r="900" spans="1:5" x14ac:dyDescent="0.25">
      <c r="A900" s="109"/>
      <c r="B900" s="69"/>
      <c r="C900" s="69"/>
      <c r="D900" s="70"/>
      <c r="E900" s="80"/>
    </row>
    <row r="901" spans="1:5" x14ac:dyDescent="0.25">
      <c r="A901" s="109"/>
      <c r="B901" s="69"/>
      <c r="C901" s="69"/>
      <c r="D901" s="70"/>
      <c r="E901" s="80"/>
    </row>
    <row r="902" spans="1:5" x14ac:dyDescent="0.25">
      <c r="A902" s="109"/>
      <c r="B902" s="69"/>
      <c r="C902" s="69"/>
      <c r="D902" s="70"/>
      <c r="E902" s="80"/>
    </row>
    <row r="903" spans="1:5" x14ac:dyDescent="0.25">
      <c r="A903" s="109"/>
      <c r="B903" s="69"/>
      <c r="C903" s="69"/>
      <c r="D903" s="70"/>
      <c r="E903" s="80"/>
    </row>
    <row r="904" spans="1:5" x14ac:dyDescent="0.25">
      <c r="A904" s="109"/>
      <c r="B904" s="69"/>
      <c r="C904" s="69"/>
      <c r="D904" s="70"/>
      <c r="E904" s="80"/>
    </row>
    <row r="905" spans="1:5" x14ac:dyDescent="0.25">
      <c r="A905" s="109"/>
      <c r="B905" s="69"/>
      <c r="C905" s="69"/>
      <c r="D905" s="70"/>
      <c r="E905" s="80"/>
    </row>
    <row r="906" spans="1:5" x14ac:dyDescent="0.25">
      <c r="A906" s="109"/>
      <c r="B906" s="69"/>
      <c r="C906" s="69"/>
      <c r="D906" s="70"/>
      <c r="E906" s="80"/>
    </row>
    <row r="907" spans="1:5" x14ac:dyDescent="0.25">
      <c r="A907" s="109"/>
      <c r="B907" s="69"/>
      <c r="C907" s="69"/>
      <c r="D907" s="70"/>
      <c r="E907" s="80"/>
    </row>
    <row r="908" spans="1:5" x14ac:dyDescent="0.25">
      <c r="A908" s="109"/>
      <c r="B908" s="69"/>
      <c r="C908" s="69"/>
      <c r="D908" s="70"/>
      <c r="E908" s="80"/>
    </row>
    <row r="909" spans="1:5" x14ac:dyDescent="0.25">
      <c r="A909" s="109"/>
      <c r="B909" s="69"/>
      <c r="C909" s="69"/>
      <c r="D909" s="70"/>
      <c r="E909" s="80"/>
    </row>
    <row r="910" spans="1:5" x14ac:dyDescent="0.25">
      <c r="A910" s="109"/>
      <c r="B910" s="69"/>
      <c r="C910" s="69"/>
      <c r="D910" s="70"/>
      <c r="E910" s="80"/>
    </row>
    <row r="911" spans="1:5" x14ac:dyDescent="0.25">
      <c r="A911" s="109"/>
      <c r="B911" s="69"/>
      <c r="C911" s="69"/>
      <c r="D911" s="70"/>
      <c r="E911" s="80"/>
    </row>
    <row r="912" spans="1:5" x14ac:dyDescent="0.25">
      <c r="A912" s="109"/>
      <c r="B912" s="69"/>
      <c r="C912" s="69"/>
      <c r="D912" s="70"/>
      <c r="E912" s="80"/>
    </row>
    <row r="913" spans="1:5" x14ac:dyDescent="0.25">
      <c r="A913" s="109"/>
      <c r="B913" s="69"/>
      <c r="C913" s="69"/>
      <c r="D913" s="70"/>
      <c r="E913" s="80"/>
    </row>
    <row r="914" spans="1:5" x14ac:dyDescent="0.25">
      <c r="A914" s="109"/>
      <c r="B914" s="69"/>
      <c r="C914" s="69"/>
      <c r="D914" s="70"/>
      <c r="E914" s="80"/>
    </row>
    <row r="915" spans="1:5" x14ac:dyDescent="0.25">
      <c r="A915" s="109"/>
      <c r="B915" s="69"/>
      <c r="C915" s="69"/>
      <c r="D915" s="70"/>
      <c r="E915" s="80"/>
    </row>
    <row r="916" spans="1:5" x14ac:dyDescent="0.25">
      <c r="A916" s="109"/>
      <c r="B916" s="69"/>
      <c r="C916" s="69"/>
      <c r="D916" s="70"/>
      <c r="E916" s="80"/>
    </row>
    <row r="917" spans="1:5" x14ac:dyDescent="0.25">
      <c r="A917" s="109"/>
      <c r="B917" s="69"/>
      <c r="C917" s="69"/>
      <c r="D917" s="70"/>
      <c r="E917" s="80"/>
    </row>
    <row r="918" spans="1:5" x14ac:dyDescent="0.25">
      <c r="A918" s="109"/>
      <c r="B918" s="69"/>
      <c r="C918" s="69"/>
      <c r="D918" s="70"/>
      <c r="E918" s="80"/>
    </row>
    <row r="919" spans="1:5" x14ac:dyDescent="0.25">
      <c r="A919" s="109"/>
      <c r="B919" s="69"/>
      <c r="C919" s="69"/>
      <c r="D919" s="70"/>
      <c r="E919" s="80"/>
    </row>
    <row r="920" spans="1:5" x14ac:dyDescent="0.25">
      <c r="A920" s="109"/>
      <c r="B920" s="69"/>
      <c r="C920" s="69"/>
      <c r="D920" s="70"/>
      <c r="E920" s="80"/>
    </row>
    <row r="921" spans="1:5" x14ac:dyDescent="0.25">
      <c r="A921" s="109"/>
      <c r="B921" s="69"/>
      <c r="C921" s="69"/>
      <c r="D921" s="70"/>
      <c r="E921" s="80"/>
    </row>
    <row r="922" spans="1:5" x14ac:dyDescent="0.25">
      <c r="A922" s="109"/>
      <c r="B922" s="69"/>
      <c r="C922" s="69"/>
      <c r="D922" s="70"/>
      <c r="E922" s="80"/>
    </row>
    <row r="923" spans="1:5" x14ac:dyDescent="0.25">
      <c r="A923" s="109"/>
      <c r="B923" s="69"/>
      <c r="C923" s="69"/>
      <c r="D923" s="70"/>
      <c r="E923" s="80"/>
    </row>
    <row r="924" spans="1:5" x14ac:dyDescent="0.25">
      <c r="A924" s="109"/>
      <c r="B924" s="69"/>
      <c r="C924" s="69"/>
      <c r="D924" s="70"/>
      <c r="E924" s="80"/>
    </row>
    <row r="925" spans="1:5" x14ac:dyDescent="0.25">
      <c r="A925" s="109"/>
      <c r="B925" s="69"/>
      <c r="C925" s="69"/>
      <c r="D925" s="70"/>
      <c r="E925" s="80"/>
    </row>
    <row r="926" spans="1:5" x14ac:dyDescent="0.25">
      <c r="A926" s="109"/>
      <c r="B926" s="69"/>
      <c r="C926" s="69"/>
      <c r="D926" s="70"/>
      <c r="E926" s="80"/>
    </row>
    <row r="927" spans="1:5" x14ac:dyDescent="0.25">
      <c r="A927" s="109"/>
      <c r="B927" s="69"/>
      <c r="C927" s="69"/>
      <c r="D927" s="70"/>
      <c r="E927" s="80"/>
    </row>
    <row r="928" spans="1:5" x14ac:dyDescent="0.25">
      <c r="A928" s="109"/>
      <c r="B928" s="69"/>
      <c r="C928" s="69"/>
      <c r="D928" s="70"/>
      <c r="E928" s="80"/>
    </row>
    <row r="929" spans="1:5" x14ac:dyDescent="0.25">
      <c r="A929" s="109"/>
      <c r="B929" s="69"/>
      <c r="C929" s="69"/>
      <c r="D929" s="70"/>
      <c r="E929" s="80"/>
    </row>
    <row r="930" spans="1:5" x14ac:dyDescent="0.25">
      <c r="A930" s="109"/>
      <c r="B930" s="69"/>
      <c r="C930" s="69"/>
      <c r="D930" s="70"/>
      <c r="E930" s="80"/>
    </row>
    <row r="931" spans="1:5" x14ac:dyDescent="0.25">
      <c r="A931" s="109"/>
      <c r="B931" s="69"/>
      <c r="C931" s="69"/>
      <c r="D931" s="70"/>
      <c r="E931" s="80"/>
    </row>
    <row r="932" spans="1:5" x14ac:dyDescent="0.25">
      <c r="A932" s="109"/>
      <c r="B932" s="69"/>
      <c r="C932" s="69"/>
      <c r="D932" s="70"/>
      <c r="E932" s="80"/>
    </row>
    <row r="933" spans="1:5" x14ac:dyDescent="0.25">
      <c r="A933" s="109"/>
      <c r="B933" s="69"/>
      <c r="C933" s="69"/>
      <c r="D933" s="70"/>
      <c r="E933" s="80"/>
    </row>
    <row r="934" spans="1:5" x14ac:dyDescent="0.25">
      <c r="A934" s="109"/>
      <c r="B934" s="69"/>
      <c r="C934" s="69"/>
      <c r="D934" s="70"/>
      <c r="E934" s="80"/>
    </row>
    <row r="935" spans="1:5" x14ac:dyDescent="0.25">
      <c r="A935" s="109"/>
      <c r="B935" s="69"/>
      <c r="C935" s="69"/>
      <c r="D935" s="70"/>
      <c r="E935" s="80"/>
    </row>
    <row r="936" spans="1:5" x14ac:dyDescent="0.25">
      <c r="A936" s="109"/>
      <c r="B936" s="69"/>
      <c r="C936" s="69"/>
      <c r="D936" s="70"/>
      <c r="E936" s="80"/>
    </row>
    <row r="937" spans="1:5" x14ac:dyDescent="0.25">
      <c r="A937" s="109"/>
      <c r="B937" s="69"/>
      <c r="C937" s="69"/>
      <c r="D937" s="70"/>
      <c r="E937" s="80"/>
    </row>
    <row r="938" spans="1:5" x14ac:dyDescent="0.25">
      <c r="A938" s="109"/>
      <c r="B938" s="69"/>
      <c r="C938" s="69"/>
      <c r="D938" s="70"/>
      <c r="E938" s="80"/>
    </row>
    <row r="939" spans="1:5" x14ac:dyDescent="0.25">
      <c r="A939" s="109"/>
      <c r="B939" s="69"/>
      <c r="C939" s="69"/>
      <c r="D939" s="70"/>
      <c r="E939" s="80"/>
    </row>
    <row r="940" spans="1:5" x14ac:dyDescent="0.25">
      <c r="A940" s="109"/>
      <c r="B940" s="69"/>
      <c r="C940" s="69"/>
      <c r="D940" s="70"/>
      <c r="E940" s="80"/>
    </row>
    <row r="941" spans="1:5" x14ac:dyDescent="0.25">
      <c r="A941" s="109"/>
      <c r="B941" s="69"/>
      <c r="C941" s="69"/>
      <c r="D941" s="70"/>
      <c r="E941" s="80"/>
    </row>
    <row r="942" spans="1:5" x14ac:dyDescent="0.25">
      <c r="A942" s="109"/>
      <c r="B942" s="69"/>
      <c r="C942" s="69"/>
      <c r="D942" s="70"/>
      <c r="E942" s="80"/>
    </row>
    <row r="943" spans="1:5" x14ac:dyDescent="0.25">
      <c r="A943" s="109"/>
      <c r="B943" s="69"/>
      <c r="C943" s="69"/>
      <c r="D943" s="70"/>
      <c r="E943" s="80"/>
    </row>
    <row r="944" spans="1:5" x14ac:dyDescent="0.25">
      <c r="A944" s="109"/>
      <c r="B944" s="69"/>
      <c r="C944" s="69"/>
      <c r="D944" s="70"/>
      <c r="E944" s="80"/>
    </row>
    <row r="945" spans="1:5" x14ac:dyDescent="0.25">
      <c r="A945" s="109"/>
      <c r="B945" s="69"/>
      <c r="C945" s="69"/>
      <c r="D945" s="70"/>
      <c r="E945" s="80"/>
    </row>
    <row r="946" spans="1:5" x14ac:dyDescent="0.25">
      <c r="A946" s="109"/>
      <c r="B946" s="69"/>
      <c r="C946" s="69"/>
      <c r="D946" s="70"/>
      <c r="E946" s="80"/>
    </row>
    <row r="947" spans="1:5" x14ac:dyDescent="0.25">
      <c r="A947" s="109"/>
      <c r="B947" s="69"/>
      <c r="C947" s="69"/>
      <c r="D947" s="70"/>
      <c r="E947" s="80"/>
    </row>
    <row r="948" spans="1:5" x14ac:dyDescent="0.25">
      <c r="A948" s="109"/>
      <c r="B948" s="69"/>
      <c r="C948" s="69"/>
      <c r="D948" s="70"/>
      <c r="E948" s="80"/>
    </row>
    <row r="949" spans="1:5" x14ac:dyDescent="0.25">
      <c r="A949" s="109"/>
      <c r="B949" s="69"/>
      <c r="C949" s="69"/>
      <c r="D949" s="70"/>
      <c r="E949" s="80"/>
    </row>
    <row r="950" spans="1:5" x14ac:dyDescent="0.25">
      <c r="A950" s="109"/>
      <c r="B950" s="69"/>
      <c r="C950" s="69"/>
      <c r="D950" s="70"/>
      <c r="E950" s="80"/>
    </row>
    <row r="951" spans="1:5" x14ac:dyDescent="0.25">
      <c r="A951" s="109"/>
      <c r="B951" s="69"/>
      <c r="C951" s="69"/>
      <c r="D951" s="70"/>
      <c r="E951" s="80"/>
    </row>
    <row r="952" spans="1:5" x14ac:dyDescent="0.25">
      <c r="A952" s="109"/>
      <c r="B952" s="69"/>
      <c r="C952" s="69"/>
      <c r="D952" s="70"/>
      <c r="E952" s="80"/>
    </row>
    <row r="953" spans="1:5" x14ac:dyDescent="0.25">
      <c r="A953" s="109"/>
      <c r="B953" s="69"/>
      <c r="C953" s="69"/>
      <c r="D953" s="70"/>
      <c r="E953" s="80"/>
    </row>
    <row r="954" spans="1:5" x14ac:dyDescent="0.25">
      <c r="A954" s="109"/>
      <c r="B954" s="69"/>
      <c r="C954" s="69"/>
      <c r="D954" s="70"/>
      <c r="E954" s="80"/>
    </row>
    <row r="955" spans="1:5" x14ac:dyDescent="0.25">
      <c r="A955" s="109"/>
      <c r="B955" s="69"/>
      <c r="C955" s="69"/>
      <c r="D955" s="70"/>
      <c r="E955" s="80"/>
    </row>
    <row r="956" spans="1:5" x14ac:dyDescent="0.25">
      <c r="A956" s="109"/>
      <c r="B956" s="69"/>
      <c r="C956" s="69"/>
      <c r="D956" s="70"/>
      <c r="E956" s="80"/>
    </row>
    <row r="957" spans="1:5" x14ac:dyDescent="0.25">
      <c r="A957" s="109"/>
      <c r="B957" s="69"/>
      <c r="C957" s="69"/>
      <c r="D957" s="70"/>
      <c r="E957" s="80"/>
    </row>
    <row r="958" spans="1:5" x14ac:dyDescent="0.25">
      <c r="A958" s="109"/>
      <c r="B958" s="69"/>
      <c r="C958" s="69"/>
      <c r="D958" s="70"/>
      <c r="E958" s="80"/>
    </row>
    <row r="959" spans="1:5" x14ac:dyDescent="0.25">
      <c r="A959" s="109"/>
      <c r="B959" s="69"/>
      <c r="C959" s="69"/>
      <c r="D959" s="70"/>
      <c r="E959" s="80"/>
    </row>
    <row r="960" spans="1:5" x14ac:dyDescent="0.25">
      <c r="A960" s="109"/>
      <c r="B960" s="69"/>
      <c r="C960" s="69"/>
      <c r="D960" s="70"/>
      <c r="E960" s="80"/>
    </row>
    <row r="961" spans="1:5" x14ac:dyDescent="0.25">
      <c r="A961" s="109"/>
      <c r="B961" s="69"/>
      <c r="C961" s="69"/>
      <c r="D961" s="70"/>
      <c r="E961" s="80"/>
    </row>
    <row r="962" spans="1:5" x14ac:dyDescent="0.25">
      <c r="A962" s="109"/>
      <c r="B962" s="69"/>
      <c r="C962" s="69"/>
      <c r="D962" s="70"/>
      <c r="E962" s="80"/>
    </row>
    <row r="963" spans="1:5" x14ac:dyDescent="0.25">
      <c r="A963" s="109"/>
      <c r="B963" s="69"/>
      <c r="C963" s="69"/>
      <c r="D963" s="70"/>
      <c r="E963" s="80"/>
    </row>
    <row r="964" spans="1:5" x14ac:dyDescent="0.25">
      <c r="A964" s="109"/>
      <c r="B964" s="69"/>
      <c r="C964" s="69"/>
      <c r="D964" s="70"/>
      <c r="E964" s="80"/>
    </row>
    <row r="965" spans="1:5" x14ac:dyDescent="0.25">
      <c r="A965" s="109"/>
      <c r="B965" s="69"/>
      <c r="C965" s="69"/>
      <c r="D965" s="70"/>
      <c r="E965" s="80"/>
    </row>
    <row r="966" spans="1:5" x14ac:dyDescent="0.25">
      <c r="A966" s="109"/>
      <c r="B966" s="69"/>
      <c r="C966" s="69"/>
      <c r="D966" s="70"/>
      <c r="E966" s="80"/>
    </row>
    <row r="967" spans="1:5" x14ac:dyDescent="0.25">
      <c r="A967" s="109"/>
      <c r="B967" s="69"/>
      <c r="C967" s="69"/>
      <c r="D967" s="70"/>
      <c r="E967" s="80"/>
    </row>
    <row r="968" spans="1:5" x14ac:dyDescent="0.25">
      <c r="A968" s="109"/>
      <c r="B968" s="69"/>
      <c r="C968" s="69"/>
      <c r="D968" s="70"/>
      <c r="E968" s="80"/>
    </row>
    <row r="969" spans="1:5" x14ac:dyDescent="0.25">
      <c r="A969" s="109"/>
      <c r="B969" s="69"/>
      <c r="C969" s="69"/>
      <c r="D969" s="70"/>
      <c r="E969" s="80"/>
    </row>
    <row r="970" spans="1:5" x14ac:dyDescent="0.25">
      <c r="A970" s="109"/>
      <c r="B970" s="69"/>
      <c r="C970" s="69"/>
      <c r="D970" s="70"/>
      <c r="E970" s="80"/>
    </row>
    <row r="971" spans="1:5" x14ac:dyDescent="0.25">
      <c r="A971" s="109"/>
      <c r="B971" s="69"/>
      <c r="C971" s="69"/>
      <c r="D971" s="70"/>
      <c r="E971" s="80"/>
    </row>
    <row r="972" spans="1:5" x14ac:dyDescent="0.25">
      <c r="A972" s="109"/>
      <c r="B972" s="69"/>
      <c r="C972" s="69"/>
      <c r="D972" s="70"/>
      <c r="E972" s="80"/>
    </row>
    <row r="973" spans="1:5" x14ac:dyDescent="0.25">
      <c r="A973" s="109"/>
      <c r="B973" s="69"/>
      <c r="C973" s="69"/>
      <c r="D973" s="70"/>
      <c r="E973" s="80"/>
    </row>
    <row r="974" spans="1:5" x14ac:dyDescent="0.25">
      <c r="A974" s="109"/>
      <c r="B974" s="69"/>
      <c r="C974" s="69"/>
      <c r="D974" s="70"/>
      <c r="E974" s="80"/>
    </row>
    <row r="975" spans="1:5" x14ac:dyDescent="0.25">
      <c r="A975" s="109"/>
      <c r="B975" s="69"/>
      <c r="C975" s="69"/>
      <c r="D975" s="70"/>
      <c r="E975" s="80"/>
    </row>
    <row r="976" spans="1:5" x14ac:dyDescent="0.25">
      <c r="A976" s="109"/>
      <c r="B976" s="69"/>
      <c r="C976" s="69"/>
      <c r="D976" s="70"/>
      <c r="E976" s="80"/>
    </row>
    <row r="977" spans="1:5" x14ac:dyDescent="0.25">
      <c r="A977" s="109"/>
      <c r="B977" s="69"/>
      <c r="C977" s="69"/>
      <c r="D977" s="70"/>
      <c r="E977" s="80"/>
    </row>
    <row r="978" spans="1:5" x14ac:dyDescent="0.25">
      <c r="A978" s="109"/>
      <c r="B978" s="69"/>
      <c r="C978" s="69"/>
      <c r="D978" s="70"/>
      <c r="E978" s="80"/>
    </row>
    <row r="979" spans="1:5" x14ac:dyDescent="0.25">
      <c r="A979" s="109"/>
      <c r="B979" s="69"/>
      <c r="C979" s="69"/>
      <c r="D979" s="70"/>
      <c r="E979" s="80"/>
    </row>
    <row r="980" spans="1:5" x14ac:dyDescent="0.25">
      <c r="A980" s="109"/>
      <c r="B980" s="69"/>
      <c r="C980" s="69"/>
      <c r="D980" s="70"/>
      <c r="E980" s="80"/>
    </row>
    <row r="981" spans="1:5" x14ac:dyDescent="0.25">
      <c r="A981" s="109"/>
      <c r="B981" s="69"/>
      <c r="C981" s="69"/>
      <c r="D981" s="70"/>
      <c r="E981" s="80"/>
    </row>
    <row r="982" spans="1:5" x14ac:dyDescent="0.25">
      <c r="A982" s="109"/>
      <c r="B982" s="69"/>
      <c r="C982" s="69"/>
      <c r="D982" s="70"/>
      <c r="E982" s="80"/>
    </row>
    <row r="983" spans="1:5" x14ac:dyDescent="0.25">
      <c r="A983" s="109"/>
      <c r="B983" s="69"/>
      <c r="C983" s="69"/>
      <c r="D983" s="70"/>
      <c r="E983" s="80"/>
    </row>
    <row r="984" spans="1:5" x14ac:dyDescent="0.25">
      <c r="A984" s="109"/>
      <c r="B984" s="69"/>
      <c r="C984" s="69"/>
      <c r="D984" s="70"/>
      <c r="E984" s="80"/>
    </row>
    <row r="985" spans="1:5" x14ac:dyDescent="0.25">
      <c r="A985" s="109"/>
      <c r="B985" s="69"/>
      <c r="C985" s="69"/>
      <c r="D985" s="70"/>
      <c r="E985" s="80"/>
    </row>
    <row r="986" spans="1:5" x14ac:dyDescent="0.25">
      <c r="A986" s="109"/>
      <c r="B986" s="69"/>
      <c r="C986" s="69"/>
      <c r="D986" s="70"/>
      <c r="E986" s="80"/>
    </row>
    <row r="987" spans="1:5" x14ac:dyDescent="0.25">
      <c r="A987" s="109"/>
      <c r="B987" s="69"/>
      <c r="C987" s="69"/>
      <c r="D987" s="70"/>
      <c r="E987" s="80"/>
    </row>
    <row r="988" spans="1:5" x14ac:dyDescent="0.25">
      <c r="A988" s="109"/>
      <c r="B988" s="69"/>
      <c r="C988" s="69"/>
      <c r="D988" s="70"/>
      <c r="E988" s="80"/>
    </row>
    <row r="989" spans="1:5" x14ac:dyDescent="0.25">
      <c r="A989" s="109"/>
      <c r="B989" s="69"/>
      <c r="C989" s="69"/>
      <c r="D989" s="70"/>
      <c r="E989" s="80"/>
    </row>
    <row r="990" spans="1:5" x14ac:dyDescent="0.25">
      <c r="A990" s="109"/>
      <c r="B990" s="69"/>
      <c r="C990" s="69"/>
      <c r="D990" s="70"/>
      <c r="E990" s="80"/>
    </row>
    <row r="991" spans="1:5" x14ac:dyDescent="0.25">
      <c r="A991" s="109"/>
      <c r="B991" s="69"/>
      <c r="C991" s="69"/>
      <c r="D991" s="70"/>
      <c r="E991" s="80"/>
    </row>
    <row r="992" spans="1:5" x14ac:dyDescent="0.25">
      <c r="A992" s="109"/>
      <c r="B992" s="69"/>
      <c r="C992" s="69"/>
      <c r="D992" s="70"/>
      <c r="E992" s="80"/>
    </row>
    <row r="993" spans="1:5" x14ac:dyDescent="0.25">
      <c r="A993" s="109"/>
      <c r="B993" s="69"/>
      <c r="C993" s="69"/>
      <c r="D993" s="70"/>
      <c r="E993" s="80"/>
    </row>
    <row r="994" spans="1:5" x14ac:dyDescent="0.25">
      <c r="A994" s="109"/>
      <c r="B994" s="69"/>
      <c r="C994" s="69"/>
      <c r="D994" s="70"/>
      <c r="E994" s="80"/>
    </row>
    <row r="995" spans="1:5" x14ac:dyDescent="0.25">
      <c r="A995" s="109"/>
      <c r="B995" s="69"/>
      <c r="C995" s="69"/>
      <c r="D995" s="70"/>
      <c r="E995" s="80"/>
    </row>
    <row r="996" spans="1:5" x14ac:dyDescent="0.25">
      <c r="A996" s="109"/>
      <c r="B996" s="69"/>
      <c r="C996" s="69"/>
      <c r="D996" s="70"/>
      <c r="E996" s="80"/>
    </row>
    <row r="997" spans="1:5" x14ac:dyDescent="0.25">
      <c r="A997" s="109"/>
      <c r="B997" s="69"/>
      <c r="C997" s="69"/>
      <c r="D997" s="70"/>
      <c r="E997" s="80"/>
    </row>
    <row r="998" spans="1:5" x14ac:dyDescent="0.25">
      <c r="A998" s="109"/>
      <c r="B998" s="69"/>
      <c r="C998" s="69"/>
      <c r="D998" s="70"/>
      <c r="E998" s="80"/>
    </row>
    <row r="999" spans="1:5" x14ac:dyDescent="0.25">
      <c r="A999" s="109"/>
      <c r="B999" s="69"/>
      <c r="C999" s="69"/>
      <c r="D999" s="70"/>
      <c r="E999" s="80"/>
    </row>
    <row r="1000" spans="1:5" x14ac:dyDescent="0.25">
      <c r="A1000" s="109"/>
      <c r="B1000" s="69"/>
      <c r="C1000" s="69"/>
      <c r="D1000" s="70"/>
      <c r="E1000" s="80"/>
    </row>
    <row r="1001" spans="1:5" x14ac:dyDescent="0.25">
      <c r="A1001" s="109"/>
      <c r="B1001" s="69"/>
      <c r="C1001" s="69"/>
      <c r="D1001" s="70"/>
      <c r="E1001" s="80"/>
    </row>
    <row r="1002" spans="1:5" x14ac:dyDescent="0.25">
      <c r="A1002" s="109"/>
      <c r="B1002" s="69"/>
      <c r="C1002" s="69"/>
      <c r="D1002" s="70"/>
      <c r="E1002" s="80"/>
    </row>
    <row r="1003" spans="1:5" x14ac:dyDescent="0.25">
      <c r="A1003" s="109"/>
      <c r="B1003" s="69"/>
      <c r="C1003" s="69"/>
      <c r="D1003" s="70"/>
      <c r="E1003" s="80"/>
    </row>
    <row r="1004" spans="1:5" x14ac:dyDescent="0.25">
      <c r="A1004" s="109"/>
      <c r="B1004" s="69"/>
      <c r="C1004" s="69"/>
      <c r="D1004" s="70"/>
      <c r="E1004" s="80"/>
    </row>
    <row r="1005" spans="1:5" x14ac:dyDescent="0.25">
      <c r="A1005" s="109"/>
      <c r="B1005" s="69"/>
      <c r="C1005" s="69"/>
      <c r="D1005" s="70"/>
      <c r="E1005" s="80"/>
    </row>
    <row r="1006" spans="1:5" x14ac:dyDescent="0.25">
      <c r="A1006" s="109"/>
      <c r="B1006" s="69"/>
      <c r="C1006" s="69"/>
      <c r="D1006" s="70"/>
      <c r="E1006" s="80"/>
    </row>
    <row r="1007" spans="1:5" x14ac:dyDescent="0.25">
      <c r="A1007" s="109"/>
      <c r="B1007" s="69"/>
      <c r="C1007" s="69"/>
      <c r="D1007" s="70"/>
      <c r="E1007" s="80"/>
    </row>
    <row r="1008" spans="1:5" x14ac:dyDescent="0.25">
      <c r="A1008" s="109"/>
      <c r="B1008" s="69"/>
      <c r="C1008" s="69"/>
      <c r="D1008" s="70"/>
      <c r="E1008" s="80"/>
    </row>
    <row r="1009" spans="1:5" x14ac:dyDescent="0.25">
      <c r="A1009" s="67"/>
      <c r="B1009" s="69"/>
      <c r="C1009" s="69"/>
      <c r="D1009" s="70"/>
      <c r="E1009" s="80"/>
    </row>
    <row r="1010" spans="1:5" x14ac:dyDescent="0.25">
      <c r="A1010" s="67"/>
      <c r="B1010" s="69"/>
      <c r="C1010" s="69"/>
      <c r="D1010" s="70"/>
      <c r="E1010" s="80"/>
    </row>
    <row r="1011" spans="1:5" x14ac:dyDescent="0.25">
      <c r="A1011" s="67"/>
      <c r="B1011" s="69"/>
      <c r="C1011" s="69"/>
      <c r="D1011" s="70"/>
      <c r="E1011" s="80"/>
    </row>
    <row r="1012" spans="1:5" x14ac:dyDescent="0.25">
      <c r="A1012" s="67"/>
      <c r="B1012" s="69"/>
      <c r="C1012" s="69"/>
      <c r="D1012" s="70"/>
      <c r="E1012" s="80"/>
    </row>
    <row r="1013" spans="1:5" x14ac:dyDescent="0.25">
      <c r="A1013" s="67"/>
      <c r="B1013" s="69"/>
      <c r="C1013" s="69"/>
      <c r="D1013" s="70"/>
      <c r="E1013" s="80"/>
    </row>
    <row r="1014" spans="1:5" x14ac:dyDescent="0.25">
      <c r="A1014" s="67"/>
      <c r="B1014" s="69"/>
      <c r="C1014" s="69"/>
      <c r="D1014" s="70"/>
      <c r="E1014" s="80"/>
    </row>
    <row r="1015" spans="1:5" x14ac:dyDescent="0.25">
      <c r="A1015" s="67"/>
      <c r="B1015" s="69"/>
      <c r="C1015" s="69"/>
      <c r="D1015" s="70"/>
      <c r="E1015" s="80"/>
    </row>
    <row r="1016" spans="1:5" x14ac:dyDescent="0.25">
      <c r="A1016" s="67"/>
      <c r="B1016" s="69"/>
      <c r="C1016" s="69"/>
      <c r="D1016" s="70"/>
      <c r="E1016" s="80"/>
    </row>
    <row r="1017" spans="1:5" x14ac:dyDescent="0.25">
      <c r="A1017" s="67"/>
      <c r="B1017" s="69"/>
      <c r="C1017" s="69"/>
      <c r="D1017" s="70"/>
      <c r="E1017" s="80"/>
    </row>
    <row r="1018" spans="1:5" x14ac:dyDescent="0.25">
      <c r="A1018" s="67"/>
      <c r="B1018" s="69"/>
      <c r="C1018" s="69"/>
      <c r="D1018" s="70"/>
      <c r="E1018" s="80"/>
    </row>
    <row r="1019" spans="1:5" x14ac:dyDescent="0.25">
      <c r="A1019" s="67"/>
      <c r="B1019" s="69"/>
      <c r="C1019" s="69"/>
      <c r="D1019" s="70"/>
      <c r="E1019" s="80"/>
    </row>
    <row r="1020" spans="1:5" x14ac:dyDescent="0.25">
      <c r="A1020" s="67"/>
      <c r="B1020" s="69"/>
      <c r="C1020" s="69"/>
      <c r="D1020" s="70"/>
      <c r="E1020" s="80"/>
    </row>
    <row r="1021" spans="1:5" x14ac:dyDescent="0.25">
      <c r="A1021" s="67"/>
      <c r="B1021" s="69"/>
      <c r="C1021" s="69"/>
      <c r="D1021" s="70"/>
      <c r="E1021" s="80"/>
    </row>
    <row r="1022" spans="1:5" x14ac:dyDescent="0.25">
      <c r="A1022" s="67"/>
      <c r="B1022" s="69"/>
      <c r="C1022" s="69"/>
      <c r="D1022" s="70"/>
      <c r="E1022" s="80"/>
    </row>
    <row r="1023" spans="1:5" x14ac:dyDescent="0.25">
      <c r="A1023" s="67"/>
      <c r="B1023" s="69"/>
      <c r="C1023" s="69"/>
      <c r="D1023" s="70"/>
      <c r="E1023" s="80"/>
    </row>
    <row r="1024" spans="1:5" x14ac:dyDescent="0.25">
      <c r="A1024" s="67"/>
      <c r="B1024" s="69"/>
      <c r="C1024" s="69"/>
      <c r="D1024" s="70"/>
      <c r="E1024" s="80"/>
    </row>
    <row r="1025" spans="1:5" x14ac:dyDescent="0.25">
      <c r="A1025" s="67"/>
      <c r="B1025" s="69"/>
      <c r="C1025" s="69"/>
      <c r="D1025" s="70"/>
      <c r="E1025" s="80"/>
    </row>
    <row r="1026" spans="1:5" x14ac:dyDescent="0.25">
      <c r="A1026" s="67"/>
      <c r="B1026" s="69"/>
      <c r="C1026" s="69"/>
      <c r="D1026" s="70"/>
      <c r="E1026" s="80"/>
    </row>
    <row r="1027" spans="1:5" x14ac:dyDescent="0.25">
      <c r="A1027" s="67"/>
      <c r="B1027" s="69"/>
      <c r="C1027" s="69"/>
      <c r="D1027" s="70"/>
      <c r="E1027" s="80"/>
    </row>
    <row r="1028" spans="1:5" x14ac:dyDescent="0.25">
      <c r="A1028" s="67"/>
      <c r="B1028" s="69"/>
      <c r="C1028" s="69"/>
      <c r="D1028" s="70"/>
      <c r="E1028" s="80"/>
    </row>
    <row r="1029" spans="1:5" x14ac:dyDescent="0.25">
      <c r="A1029" s="67"/>
      <c r="B1029" s="69"/>
      <c r="C1029" s="69"/>
      <c r="D1029" s="70"/>
      <c r="E1029" s="80"/>
    </row>
    <row r="1030" spans="1:5" x14ac:dyDescent="0.25">
      <c r="A1030" s="67"/>
      <c r="B1030" s="69"/>
      <c r="C1030" s="69"/>
      <c r="D1030" s="70"/>
      <c r="E1030" s="80"/>
    </row>
    <row r="1031" spans="1:5" x14ac:dyDescent="0.25">
      <c r="A1031" s="67"/>
      <c r="B1031" s="69"/>
      <c r="C1031" s="69"/>
      <c r="D1031" s="70"/>
      <c r="E1031" s="80"/>
    </row>
    <row r="1032" spans="1:5" x14ac:dyDescent="0.25">
      <c r="A1032" s="67"/>
      <c r="B1032" s="69"/>
      <c r="C1032" s="69"/>
      <c r="D1032" s="70"/>
      <c r="E1032" s="80"/>
    </row>
    <row r="1033" spans="1:5" x14ac:dyDescent="0.25">
      <c r="A1033" s="67"/>
      <c r="B1033" s="69"/>
      <c r="C1033" s="69"/>
      <c r="D1033" s="70"/>
      <c r="E1033" s="80"/>
    </row>
    <row r="1034" spans="1:5" x14ac:dyDescent="0.25">
      <c r="A1034" s="67"/>
      <c r="B1034" s="69"/>
      <c r="C1034" s="69"/>
      <c r="D1034" s="70"/>
      <c r="E1034" s="80"/>
    </row>
    <row r="1035" spans="1:5" x14ac:dyDescent="0.25">
      <c r="A1035" s="67"/>
      <c r="B1035" s="69"/>
      <c r="C1035" s="69"/>
      <c r="D1035" s="70"/>
      <c r="E1035" s="80"/>
    </row>
    <row r="1036" spans="1:5" x14ac:dyDescent="0.25">
      <c r="A1036" s="67"/>
      <c r="B1036" s="69"/>
      <c r="C1036" s="69"/>
      <c r="D1036" s="70"/>
      <c r="E1036" s="80"/>
    </row>
    <row r="1037" spans="1:5" x14ac:dyDescent="0.25">
      <c r="A1037" s="67"/>
      <c r="B1037" s="69"/>
      <c r="C1037" s="69"/>
      <c r="D1037" s="70"/>
      <c r="E1037" s="80"/>
    </row>
    <row r="1038" spans="1:5" x14ac:dyDescent="0.25">
      <c r="A1038" s="67"/>
      <c r="B1038" s="69"/>
      <c r="C1038" s="69"/>
      <c r="D1038" s="70"/>
      <c r="E1038" s="80"/>
    </row>
    <row r="1039" spans="1:5" x14ac:dyDescent="0.25">
      <c r="A1039" s="67"/>
      <c r="B1039" s="69"/>
      <c r="C1039" s="69"/>
      <c r="D1039" s="70"/>
      <c r="E1039" s="80"/>
    </row>
    <row r="1040" spans="1:5" x14ac:dyDescent="0.25">
      <c r="A1040" s="67"/>
      <c r="B1040" s="69"/>
      <c r="C1040" s="69"/>
      <c r="D1040" s="70"/>
      <c r="E1040" s="80"/>
    </row>
    <row r="1041" spans="1:5" x14ac:dyDescent="0.25">
      <c r="A1041" s="67"/>
      <c r="B1041" s="69"/>
      <c r="C1041" s="69"/>
      <c r="D1041" s="70"/>
      <c r="E1041" s="80"/>
    </row>
    <row r="1042" spans="1:5" x14ac:dyDescent="0.25">
      <c r="A1042" s="67"/>
      <c r="B1042" s="69"/>
      <c r="C1042" s="69"/>
      <c r="D1042" s="70"/>
      <c r="E1042" s="80"/>
    </row>
    <row r="1043" spans="1:5" x14ac:dyDescent="0.25">
      <c r="A1043" s="67"/>
      <c r="B1043" s="69"/>
      <c r="C1043" s="69"/>
      <c r="D1043" s="70"/>
      <c r="E1043" s="80"/>
    </row>
    <row r="1044" spans="1:5" x14ac:dyDescent="0.25">
      <c r="A1044" s="67"/>
      <c r="B1044" s="69"/>
      <c r="C1044" s="69"/>
      <c r="D1044" s="70"/>
      <c r="E1044" s="80"/>
    </row>
    <row r="1045" spans="1:5" x14ac:dyDescent="0.25">
      <c r="A1045" s="67"/>
      <c r="B1045" s="69"/>
      <c r="C1045" s="69"/>
      <c r="D1045" s="70"/>
      <c r="E1045" s="80"/>
    </row>
    <row r="1046" spans="1:5" x14ac:dyDescent="0.25">
      <c r="A1046" s="67"/>
      <c r="B1046" s="69"/>
      <c r="C1046" s="69"/>
      <c r="D1046" s="70"/>
      <c r="E1046" s="80"/>
    </row>
    <row r="1047" spans="1:5" x14ac:dyDescent="0.25">
      <c r="A1047" s="67"/>
      <c r="B1047" s="69"/>
      <c r="C1047" s="69"/>
      <c r="D1047" s="70"/>
      <c r="E1047" s="80"/>
    </row>
    <row r="1048" spans="1:5" x14ac:dyDescent="0.25">
      <c r="A1048" s="67"/>
      <c r="B1048" s="69"/>
      <c r="C1048" s="69"/>
      <c r="D1048" s="70"/>
      <c r="E1048" s="80"/>
    </row>
    <row r="1049" spans="1:5" x14ac:dyDescent="0.25">
      <c r="A1049" s="67"/>
      <c r="B1049" s="69"/>
      <c r="C1049" s="69"/>
      <c r="D1049" s="70"/>
      <c r="E1049" s="80"/>
    </row>
    <row r="1050" spans="1:5" x14ac:dyDescent="0.25">
      <c r="A1050" s="67"/>
      <c r="B1050" s="69"/>
      <c r="C1050" s="69"/>
      <c r="D1050" s="70"/>
      <c r="E1050" s="80"/>
    </row>
    <row r="1051" spans="1:5" x14ac:dyDescent="0.25">
      <c r="A1051" s="67"/>
      <c r="B1051" s="69"/>
      <c r="C1051" s="69"/>
      <c r="D1051" s="70"/>
      <c r="E1051" s="80"/>
    </row>
    <row r="1052" spans="1:5" x14ac:dyDescent="0.25">
      <c r="A1052" s="67"/>
      <c r="B1052" s="69"/>
      <c r="C1052" s="69"/>
      <c r="D1052" s="70"/>
      <c r="E1052" s="80"/>
    </row>
    <row r="1053" spans="1:5" x14ac:dyDescent="0.25">
      <c r="A1053" s="67"/>
      <c r="B1053" s="69"/>
      <c r="C1053" s="69"/>
      <c r="D1053" s="70"/>
      <c r="E1053" s="80"/>
    </row>
    <row r="1054" spans="1:5" x14ac:dyDescent="0.25">
      <c r="A1054" s="67"/>
      <c r="B1054" s="69"/>
      <c r="C1054" s="69"/>
      <c r="D1054" s="70"/>
      <c r="E1054" s="80"/>
    </row>
    <row r="1055" spans="1:5" x14ac:dyDescent="0.25">
      <c r="A1055" s="67"/>
      <c r="B1055" s="69"/>
      <c r="C1055" s="69"/>
      <c r="D1055" s="70"/>
      <c r="E1055" s="80"/>
    </row>
    <row r="1056" spans="1:5" x14ac:dyDescent="0.25">
      <c r="A1056" s="67"/>
      <c r="B1056" s="69"/>
      <c r="C1056" s="69"/>
      <c r="D1056" s="70"/>
      <c r="E1056" s="80"/>
    </row>
    <row r="1057" spans="1:5" x14ac:dyDescent="0.25">
      <c r="A1057" s="67"/>
      <c r="B1057" s="69"/>
      <c r="C1057" s="69"/>
      <c r="D1057" s="70"/>
      <c r="E1057" s="80"/>
    </row>
    <row r="1058" spans="1:5" x14ac:dyDescent="0.25">
      <c r="A1058" s="67"/>
      <c r="B1058" s="69"/>
      <c r="C1058" s="69"/>
      <c r="D1058" s="70"/>
      <c r="E1058" s="80"/>
    </row>
    <row r="1059" spans="1:5" x14ac:dyDescent="0.25">
      <c r="A1059" s="67"/>
      <c r="B1059" s="69"/>
      <c r="C1059" s="69"/>
      <c r="D1059" s="70"/>
      <c r="E1059" s="80"/>
    </row>
    <row r="1060" spans="1:5" x14ac:dyDescent="0.25">
      <c r="A1060" s="67"/>
      <c r="B1060" s="69"/>
      <c r="C1060" s="69"/>
      <c r="D1060" s="70"/>
      <c r="E1060" s="80"/>
    </row>
    <row r="1061" spans="1:5" x14ac:dyDescent="0.25">
      <c r="A1061" s="67"/>
      <c r="B1061" s="69"/>
      <c r="C1061" s="69"/>
      <c r="D1061" s="70"/>
      <c r="E1061" s="80"/>
    </row>
    <row r="1062" spans="1:5" x14ac:dyDescent="0.25">
      <c r="A1062" s="67"/>
      <c r="B1062" s="69"/>
      <c r="C1062" s="69"/>
      <c r="D1062" s="70"/>
      <c r="E1062" s="80"/>
    </row>
    <row r="1063" spans="1:5" x14ac:dyDescent="0.25">
      <c r="A1063" s="67"/>
      <c r="B1063" s="69"/>
      <c r="C1063" s="69"/>
      <c r="D1063" s="70"/>
      <c r="E1063" s="80"/>
    </row>
    <row r="1064" spans="1:5" x14ac:dyDescent="0.25">
      <c r="A1064" s="67"/>
      <c r="B1064" s="69"/>
      <c r="C1064" s="69"/>
      <c r="D1064" s="70"/>
      <c r="E1064" s="80"/>
    </row>
    <row r="1065" spans="1:5" x14ac:dyDescent="0.25">
      <c r="A1065" s="67"/>
      <c r="B1065" s="69"/>
      <c r="C1065" s="69"/>
      <c r="D1065" s="70"/>
      <c r="E1065" s="80"/>
    </row>
    <row r="1066" spans="1:5" x14ac:dyDescent="0.25">
      <c r="A1066" s="67"/>
      <c r="B1066" s="69"/>
      <c r="C1066" s="69"/>
      <c r="D1066" s="70"/>
      <c r="E1066" s="80"/>
    </row>
    <row r="1067" spans="1:5" x14ac:dyDescent="0.25">
      <c r="A1067" s="67"/>
      <c r="B1067" s="69"/>
      <c r="C1067" s="69"/>
      <c r="D1067" s="70"/>
      <c r="E1067" s="80"/>
    </row>
    <row r="1068" spans="1:5" x14ac:dyDescent="0.25">
      <c r="A1068" s="67"/>
      <c r="B1068" s="69"/>
      <c r="C1068" s="69"/>
      <c r="D1068" s="70"/>
      <c r="E1068" s="80"/>
    </row>
    <row r="1069" spans="1:5" x14ac:dyDescent="0.25">
      <c r="A1069" s="67"/>
      <c r="B1069" s="69"/>
      <c r="C1069" s="69"/>
      <c r="D1069" s="70"/>
      <c r="E1069" s="80"/>
    </row>
    <row r="1070" spans="1:5" x14ac:dyDescent="0.25">
      <c r="A1070" s="67"/>
      <c r="B1070" s="69"/>
      <c r="C1070" s="69"/>
      <c r="D1070" s="70"/>
      <c r="E1070" s="80"/>
    </row>
    <row r="1071" spans="1:5" x14ac:dyDescent="0.25">
      <c r="A1071" s="67"/>
      <c r="B1071" s="69"/>
      <c r="C1071" s="69"/>
      <c r="D1071" s="70"/>
      <c r="E1071" s="80"/>
    </row>
    <row r="1072" spans="1:5" x14ac:dyDescent="0.25">
      <c r="A1072" s="67"/>
      <c r="B1072" s="69"/>
      <c r="C1072" s="69"/>
      <c r="D1072" s="70"/>
      <c r="E1072" s="80"/>
    </row>
    <row r="1073" spans="1:5" x14ac:dyDescent="0.25">
      <c r="A1073" s="67"/>
      <c r="B1073" s="69"/>
      <c r="C1073" s="69"/>
      <c r="D1073" s="70"/>
      <c r="E1073" s="80"/>
    </row>
    <row r="1074" spans="1:5" x14ac:dyDescent="0.25">
      <c r="A1074" s="67"/>
      <c r="B1074" s="69"/>
      <c r="C1074" s="69"/>
      <c r="D1074" s="70"/>
      <c r="E1074" s="80"/>
    </row>
    <row r="1075" spans="1:5" x14ac:dyDescent="0.25">
      <c r="A1075" s="67"/>
      <c r="B1075" s="69"/>
      <c r="C1075" s="69"/>
      <c r="D1075" s="70"/>
      <c r="E1075" s="80"/>
    </row>
    <row r="1076" spans="1:5" x14ac:dyDescent="0.25">
      <c r="A1076" s="67"/>
      <c r="B1076" s="69"/>
      <c r="C1076" s="69"/>
      <c r="D1076" s="70"/>
      <c r="E1076" s="80"/>
    </row>
    <row r="1077" spans="1:5" x14ac:dyDescent="0.25">
      <c r="A1077" s="67"/>
      <c r="B1077" s="69"/>
      <c r="C1077" s="69"/>
      <c r="D1077" s="70"/>
      <c r="E1077" s="80"/>
    </row>
    <row r="1078" spans="1:5" x14ac:dyDescent="0.25">
      <c r="A1078" s="67"/>
      <c r="B1078" s="69"/>
      <c r="C1078" s="69"/>
      <c r="D1078" s="70"/>
      <c r="E1078" s="80"/>
    </row>
    <row r="1079" spans="1:5" x14ac:dyDescent="0.25">
      <c r="A1079" s="67"/>
      <c r="B1079" s="69"/>
      <c r="C1079" s="69"/>
      <c r="D1079" s="70"/>
      <c r="E1079" s="80"/>
    </row>
    <row r="1080" spans="1:5" x14ac:dyDescent="0.25">
      <c r="A1080" s="67"/>
      <c r="B1080" s="69"/>
      <c r="C1080" s="69"/>
      <c r="D1080" s="70"/>
      <c r="E1080" s="80"/>
    </row>
    <row r="1081" spans="1:5" x14ac:dyDescent="0.25">
      <c r="A1081" s="67"/>
      <c r="B1081" s="69"/>
      <c r="C1081" s="69"/>
      <c r="D1081" s="70"/>
      <c r="E1081" s="80"/>
    </row>
    <row r="1082" spans="1:5" x14ac:dyDescent="0.25">
      <c r="A1082" s="67"/>
      <c r="B1082" s="69"/>
      <c r="C1082" s="69"/>
      <c r="D1082" s="70"/>
      <c r="E1082" s="80"/>
    </row>
    <row r="1083" spans="1:5" x14ac:dyDescent="0.25">
      <c r="A1083" s="67"/>
      <c r="B1083" s="69"/>
      <c r="C1083" s="69"/>
      <c r="D1083" s="70"/>
      <c r="E1083" s="80"/>
    </row>
    <row r="1084" spans="1:5" x14ac:dyDescent="0.25">
      <c r="A1084" s="67"/>
      <c r="B1084" s="69"/>
      <c r="C1084" s="69"/>
      <c r="D1084" s="70"/>
      <c r="E1084" s="80"/>
    </row>
    <row r="1085" spans="1:5" x14ac:dyDescent="0.25">
      <c r="A1085" s="67"/>
      <c r="B1085" s="69"/>
      <c r="C1085" s="69"/>
      <c r="D1085" s="70"/>
      <c r="E1085" s="80"/>
    </row>
    <row r="1086" spans="1:5" x14ac:dyDescent="0.25">
      <c r="A1086" s="67"/>
      <c r="B1086" s="69"/>
      <c r="C1086" s="69"/>
      <c r="D1086" s="70"/>
      <c r="E1086" s="80"/>
    </row>
    <row r="1087" spans="1:5" x14ac:dyDescent="0.25">
      <c r="A1087" s="67"/>
      <c r="B1087" s="69"/>
      <c r="C1087" s="69"/>
      <c r="D1087" s="70"/>
      <c r="E1087" s="80"/>
    </row>
    <row r="1088" spans="1:5" x14ac:dyDescent="0.25">
      <c r="A1088" s="67"/>
      <c r="B1088" s="69"/>
      <c r="C1088" s="69"/>
      <c r="D1088" s="70"/>
      <c r="E1088" s="80"/>
    </row>
    <row r="1089" spans="1:5" x14ac:dyDescent="0.25">
      <c r="A1089" s="67"/>
      <c r="B1089" s="69"/>
      <c r="C1089" s="69"/>
      <c r="D1089" s="70"/>
      <c r="E1089" s="80"/>
    </row>
    <row r="1090" spans="1:5" x14ac:dyDescent="0.25">
      <c r="A1090" s="67"/>
      <c r="B1090" s="69"/>
      <c r="C1090" s="69"/>
      <c r="D1090" s="70"/>
      <c r="E1090" s="80"/>
    </row>
    <row r="1091" spans="1:5" x14ac:dyDescent="0.25">
      <c r="A1091" s="67"/>
      <c r="B1091" s="69"/>
      <c r="C1091" s="69"/>
      <c r="D1091" s="70"/>
      <c r="E1091" s="80"/>
    </row>
    <row r="1092" spans="1:5" x14ac:dyDescent="0.25">
      <c r="A1092" s="67"/>
      <c r="B1092" s="69"/>
      <c r="C1092" s="69"/>
      <c r="D1092" s="70"/>
      <c r="E1092" s="80"/>
    </row>
    <row r="1093" spans="1:5" x14ac:dyDescent="0.25">
      <c r="A1093" s="67"/>
      <c r="B1093" s="69"/>
      <c r="C1093" s="69"/>
      <c r="D1093" s="70"/>
      <c r="E1093" s="80"/>
    </row>
    <row r="1094" spans="1:5" x14ac:dyDescent="0.25">
      <c r="A1094" s="67"/>
      <c r="B1094" s="69"/>
      <c r="C1094" s="69"/>
      <c r="D1094" s="70"/>
      <c r="E1094" s="80"/>
    </row>
    <row r="1095" spans="1:5" x14ac:dyDescent="0.25">
      <c r="A1095" s="67"/>
      <c r="B1095" s="69"/>
      <c r="C1095" s="69"/>
      <c r="D1095" s="70"/>
      <c r="E1095" s="80"/>
    </row>
    <row r="1096" spans="1:5" x14ac:dyDescent="0.25">
      <c r="A1096" s="67"/>
      <c r="B1096" s="69"/>
      <c r="C1096" s="69"/>
      <c r="D1096" s="70"/>
      <c r="E1096" s="80"/>
    </row>
    <row r="1097" spans="1:5" x14ac:dyDescent="0.25">
      <c r="A1097" s="67"/>
      <c r="B1097" s="69"/>
      <c r="C1097" s="69"/>
      <c r="D1097" s="70"/>
      <c r="E1097" s="80"/>
    </row>
    <row r="1098" spans="1:5" x14ac:dyDescent="0.25">
      <c r="A1098" s="67"/>
      <c r="B1098" s="69"/>
      <c r="C1098" s="69"/>
      <c r="D1098" s="70"/>
      <c r="E1098" s="80"/>
    </row>
    <row r="1099" spans="1:5" x14ac:dyDescent="0.25">
      <c r="A1099" s="67"/>
      <c r="B1099" s="69"/>
      <c r="C1099" s="69"/>
      <c r="D1099" s="70"/>
      <c r="E1099" s="80"/>
    </row>
    <row r="1100" spans="1:5" x14ac:dyDescent="0.25">
      <c r="A1100" s="67"/>
      <c r="B1100" s="69"/>
      <c r="C1100" s="69"/>
      <c r="D1100" s="70"/>
      <c r="E1100" s="80"/>
    </row>
    <row r="1101" spans="1:5" x14ac:dyDescent="0.25">
      <c r="A1101" s="67"/>
      <c r="B1101" s="69"/>
      <c r="C1101" s="69"/>
      <c r="D1101" s="70"/>
      <c r="E1101" s="80"/>
    </row>
    <row r="1102" spans="1:5" x14ac:dyDescent="0.25">
      <c r="A1102" s="67"/>
      <c r="B1102" s="69"/>
      <c r="C1102" s="69"/>
      <c r="D1102" s="70"/>
      <c r="E1102" s="80"/>
    </row>
    <row r="1103" spans="1:5" x14ac:dyDescent="0.25">
      <c r="A1103" s="67"/>
      <c r="B1103" s="69"/>
      <c r="C1103" s="69"/>
      <c r="D1103" s="70"/>
      <c r="E1103" s="80"/>
    </row>
    <row r="1104" spans="1:5" x14ac:dyDescent="0.25">
      <c r="A1104" s="67"/>
      <c r="B1104" s="69"/>
      <c r="C1104" s="69"/>
      <c r="D1104" s="70"/>
      <c r="E1104" s="80"/>
    </row>
    <row r="1105" spans="1:5" x14ac:dyDescent="0.25">
      <c r="A1105" s="67"/>
      <c r="B1105" s="69"/>
      <c r="C1105" s="69"/>
      <c r="D1105" s="70"/>
      <c r="E1105" s="80"/>
    </row>
    <row r="1106" spans="1:5" x14ac:dyDescent="0.25">
      <c r="A1106" s="67"/>
      <c r="B1106" s="69"/>
      <c r="C1106" s="69"/>
      <c r="D1106" s="70"/>
      <c r="E1106" s="80"/>
    </row>
    <row r="1107" spans="1:5" x14ac:dyDescent="0.25">
      <c r="A1107" s="67"/>
      <c r="B1107" s="69"/>
      <c r="C1107" s="69"/>
      <c r="D1107" s="70"/>
      <c r="E1107" s="80"/>
    </row>
    <row r="1108" spans="1:5" x14ac:dyDescent="0.25">
      <c r="A1108" s="67"/>
      <c r="B1108" s="69"/>
      <c r="C1108" s="69"/>
      <c r="D1108" s="70"/>
      <c r="E1108" s="80"/>
    </row>
    <row r="1109" spans="1:5" x14ac:dyDescent="0.25">
      <c r="A1109" s="67"/>
      <c r="B1109" s="69"/>
      <c r="C1109" s="69"/>
      <c r="D1109" s="70"/>
      <c r="E1109" s="80"/>
    </row>
    <row r="1110" spans="1:5" x14ac:dyDescent="0.25">
      <c r="A1110" s="67"/>
      <c r="B1110" s="69"/>
      <c r="C1110" s="69"/>
      <c r="D1110" s="70"/>
      <c r="E1110" s="80"/>
    </row>
    <row r="1111" spans="1:5" x14ac:dyDescent="0.25">
      <c r="A1111" s="67"/>
      <c r="B1111" s="69"/>
      <c r="C1111" s="69"/>
      <c r="D1111" s="70"/>
      <c r="E1111" s="80"/>
    </row>
    <row r="1112" spans="1:5" x14ac:dyDescent="0.25">
      <c r="A1112" s="67"/>
      <c r="B1112" s="69"/>
      <c r="C1112" s="69"/>
      <c r="D1112" s="70"/>
      <c r="E1112" s="80"/>
    </row>
    <row r="1113" spans="1:5" x14ac:dyDescent="0.25">
      <c r="A1113" s="67"/>
      <c r="B1113" s="69"/>
      <c r="C1113" s="69"/>
      <c r="D1113" s="70"/>
      <c r="E1113" s="80"/>
    </row>
    <row r="1114" spans="1:5" x14ac:dyDescent="0.25">
      <c r="A1114" s="67"/>
      <c r="B1114" s="69"/>
      <c r="C1114" s="69"/>
      <c r="D1114" s="70"/>
      <c r="E1114" s="80"/>
    </row>
    <row r="1115" spans="1:5" x14ac:dyDescent="0.25">
      <c r="A1115" s="67"/>
      <c r="B1115" s="69"/>
      <c r="C1115" s="69"/>
      <c r="D1115" s="70"/>
      <c r="E1115" s="80"/>
    </row>
    <row r="1116" spans="1:5" x14ac:dyDescent="0.25">
      <c r="A1116" s="67"/>
      <c r="B1116" s="69"/>
      <c r="C1116" s="69"/>
      <c r="D1116" s="70"/>
      <c r="E1116" s="80"/>
    </row>
    <row r="1117" spans="1:5" x14ac:dyDescent="0.25">
      <c r="A1117" s="67"/>
      <c r="B1117" s="69"/>
      <c r="C1117" s="69"/>
      <c r="D1117" s="70"/>
      <c r="E1117" s="80"/>
    </row>
    <row r="1118" spans="1:5" x14ac:dyDescent="0.25">
      <c r="A1118" s="67"/>
      <c r="B1118" s="69"/>
      <c r="C1118" s="69"/>
      <c r="D1118" s="70"/>
      <c r="E1118" s="80"/>
    </row>
    <row r="1119" spans="1:5" x14ac:dyDescent="0.25">
      <c r="A1119" s="67"/>
      <c r="B1119" s="69"/>
      <c r="C1119" s="69"/>
      <c r="D1119" s="70"/>
      <c r="E1119" s="80"/>
    </row>
    <row r="1120" spans="1:5" x14ac:dyDescent="0.25">
      <c r="A1120" s="67"/>
      <c r="B1120" s="69"/>
      <c r="C1120" s="69"/>
      <c r="D1120" s="70"/>
      <c r="E1120" s="80"/>
    </row>
    <row r="1121" spans="1:5" x14ac:dyDescent="0.25">
      <c r="A1121" s="67"/>
      <c r="B1121" s="69"/>
      <c r="C1121" s="69"/>
      <c r="D1121" s="70"/>
      <c r="E1121" s="80"/>
    </row>
    <row r="1122" spans="1:5" x14ac:dyDescent="0.25">
      <c r="A1122" s="67"/>
      <c r="B1122" s="69"/>
      <c r="C1122" s="69"/>
      <c r="D1122" s="70"/>
      <c r="E1122" s="80"/>
    </row>
    <row r="1123" spans="1:5" x14ac:dyDescent="0.25">
      <c r="A1123" s="67"/>
      <c r="B1123" s="69"/>
      <c r="C1123" s="69"/>
      <c r="D1123" s="70"/>
      <c r="E1123" s="80"/>
    </row>
    <row r="1124" spans="1:5" x14ac:dyDescent="0.25">
      <c r="A1124" s="67"/>
      <c r="B1124" s="69"/>
      <c r="C1124" s="69"/>
      <c r="D1124" s="70"/>
      <c r="E1124" s="80"/>
    </row>
    <row r="1125" spans="1:5" x14ac:dyDescent="0.25">
      <c r="A1125" s="67"/>
      <c r="B1125" s="69"/>
      <c r="C1125" s="69"/>
      <c r="D1125" s="70"/>
      <c r="E1125" s="80"/>
    </row>
    <row r="1126" spans="1:5" x14ac:dyDescent="0.25">
      <c r="A1126" s="67"/>
      <c r="B1126" s="69"/>
      <c r="D1126" s="70"/>
      <c r="E1126" s="80"/>
    </row>
    <row r="1127" spans="1:5" x14ac:dyDescent="0.25">
      <c r="A1127" s="67"/>
      <c r="D1127" s="70"/>
    </row>
    <row r="1128" spans="1:5" x14ac:dyDescent="0.25">
      <c r="A1128" s="67"/>
      <c r="D1128" s="70"/>
    </row>
    <row r="1129" spans="1:5" x14ac:dyDescent="0.25">
      <c r="A1129" s="67"/>
    </row>
  </sheetData>
  <sheetProtection formatCells="0"/>
  <mergeCells count="1">
    <mergeCell ref="A1:B1"/>
  </mergeCells>
  <conditionalFormatting sqref="F1:N203">
    <cfRule type="cellIs" dxfId="1" priority="1" operator="between">
      <formula>TODAY()+3</formula>
      <formula>TODAY()+1</formula>
    </cfRule>
    <cfRule type="cellIs" dxfId="0" priority="2" operator="between">
      <formula>TODAY()</formula>
      <formula>40000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3"/>
  <dimension ref="A1:T76"/>
  <sheetViews>
    <sheetView workbookViewId="0">
      <selection activeCell="B1" sqref="B1:E56"/>
    </sheetView>
  </sheetViews>
  <sheetFormatPr defaultRowHeight="15" x14ac:dyDescent="0.25"/>
  <cols>
    <col min="2" max="3" width="9.85546875" bestFit="1" customWidth="1"/>
    <col min="4" max="4" width="16.140625" bestFit="1" customWidth="1"/>
    <col min="5" max="5" width="14.28515625" customWidth="1"/>
  </cols>
  <sheetData>
    <row r="1" spans="1:20" x14ac:dyDescent="0.25">
      <c r="A1" s="7" t="s">
        <v>83</v>
      </c>
      <c r="B1" s="7" t="s">
        <v>186</v>
      </c>
      <c r="C1" s="7" t="s">
        <v>84</v>
      </c>
      <c r="D1" s="81" t="s">
        <v>2</v>
      </c>
      <c r="E1" s="81" t="s">
        <v>85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82"/>
    </row>
    <row r="2" spans="1:20" x14ac:dyDescent="0.25">
      <c r="A2" s="83">
        <v>1</v>
      </c>
      <c r="B2" s="133">
        <v>43086</v>
      </c>
      <c r="C2" s="133">
        <f>B2 + 6</f>
        <v>43092</v>
      </c>
      <c r="D2" s="84">
        <f>SUMIFS(AGENDA!D:D,AGENDA!A:A,"&gt;="&amp;B2,AGENDA!A:A,"&lt;="&amp;C2)</f>
        <v>0.42500000000000004</v>
      </c>
      <c r="E2" s="84">
        <f>0 + D2</f>
        <v>0.42500000000000004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85">
        <v>43144</v>
      </c>
    </row>
    <row r="3" spans="1:20" x14ac:dyDescent="0.25">
      <c r="A3" s="83">
        <v>2</v>
      </c>
      <c r="B3" s="133">
        <f>C2+1</f>
        <v>43093</v>
      </c>
      <c r="C3" s="133">
        <f>B3+6</f>
        <v>43099</v>
      </c>
      <c r="D3" s="84">
        <f>SUMIFS(AGENDA!D:D,AGENDA!A:A,"&gt;="&amp;B3,AGENDA!A:A,"&lt;="&amp;C3)</f>
        <v>0.21527777777777776</v>
      </c>
      <c r="E3" s="84">
        <f ca="1">IF(B3 &lt;=TODAY(),E2 + D3,0)</f>
        <v>0.64027777777777783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85">
        <v>43145</v>
      </c>
    </row>
    <row r="4" spans="1:20" x14ac:dyDescent="0.25">
      <c r="A4" s="83">
        <v>3</v>
      </c>
      <c r="B4" s="133">
        <f>C3+1</f>
        <v>43100</v>
      </c>
      <c r="C4" s="133">
        <f>B4+6</f>
        <v>43106</v>
      </c>
      <c r="D4" s="84">
        <f>SUMIFS(AGENDA!D:D,AGENDA!A:A,"&gt;="&amp;B4,AGENDA!A:A,"&lt;="&amp;C4)</f>
        <v>0.84097222222222223</v>
      </c>
      <c r="E4" s="84">
        <f t="shared" ref="E4:E53" ca="1" si="0">IF(B4 &lt;=TODAY(),E3 + D4,0)</f>
        <v>1.4812500000000002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85">
        <v>43146</v>
      </c>
    </row>
    <row r="5" spans="1:20" x14ac:dyDescent="0.25">
      <c r="A5" s="83">
        <v>4</v>
      </c>
      <c r="B5" s="133">
        <f t="shared" ref="B5:B56" si="1">C4+1</f>
        <v>43107</v>
      </c>
      <c r="C5" s="133">
        <f t="shared" ref="C5:C56" si="2">B5+6</f>
        <v>43113</v>
      </c>
      <c r="D5" s="84">
        <f>SUMIFS(AGENDA!D:D,AGENDA!A:A,"&gt;="&amp;B5,AGENDA!A:A,"&lt;="&amp;C5)</f>
        <v>0.96597222222222245</v>
      </c>
      <c r="E5" s="84">
        <f t="shared" ca="1" si="0"/>
        <v>2.4472222222222229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85">
        <v>43147</v>
      </c>
    </row>
    <row r="6" spans="1:20" x14ac:dyDescent="0.25">
      <c r="A6" s="83">
        <v>5</v>
      </c>
      <c r="B6" s="133">
        <f t="shared" si="1"/>
        <v>43114</v>
      </c>
      <c r="C6" s="133">
        <f t="shared" si="2"/>
        <v>43120</v>
      </c>
      <c r="D6" s="84">
        <f>SUMIFS(AGENDA!D:D,AGENDA!A:A,"&gt;="&amp;B6,AGENDA!A:A,"&lt;="&amp;C6)</f>
        <v>1.0347222222222223</v>
      </c>
      <c r="E6" s="84">
        <f t="shared" ca="1" si="0"/>
        <v>3.4819444444444452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5">
        <v>43148</v>
      </c>
    </row>
    <row r="7" spans="1:20" x14ac:dyDescent="0.25">
      <c r="A7" s="83">
        <v>6</v>
      </c>
      <c r="B7" s="133">
        <f t="shared" si="1"/>
        <v>43121</v>
      </c>
      <c r="C7" s="133">
        <f t="shared" si="2"/>
        <v>43127</v>
      </c>
      <c r="D7" s="84">
        <f>SUMIFS(AGENDA!D:D,AGENDA!A:A,"&gt;="&amp;B7,AGENDA!A:A,"&lt;="&amp;C7)</f>
        <v>0.75416666666666665</v>
      </c>
      <c r="E7" s="84">
        <f t="shared" ca="1" si="0"/>
        <v>4.2361111111111116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85">
        <v>43149</v>
      </c>
    </row>
    <row r="8" spans="1:20" x14ac:dyDescent="0.25">
      <c r="A8" s="83">
        <v>7</v>
      </c>
      <c r="B8" s="133">
        <f t="shared" si="1"/>
        <v>43128</v>
      </c>
      <c r="C8" s="133">
        <f t="shared" si="2"/>
        <v>43134</v>
      </c>
      <c r="D8" s="84">
        <f>SUMIFS(AGENDA!D:D,AGENDA!A:A,"&gt;="&amp;B8,AGENDA!A:A,"&lt;="&amp;C8)</f>
        <v>0.93472222222222223</v>
      </c>
      <c r="E8" s="84">
        <f t="shared" ca="1" si="0"/>
        <v>5.1708333333333343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5">
        <v>43150</v>
      </c>
    </row>
    <row r="9" spans="1:20" x14ac:dyDescent="0.25">
      <c r="A9" s="83">
        <v>8</v>
      </c>
      <c r="B9" s="133">
        <f t="shared" si="1"/>
        <v>43135</v>
      </c>
      <c r="C9" s="133">
        <f t="shared" si="2"/>
        <v>43141</v>
      </c>
      <c r="D9" s="84">
        <f>SUMIFS(AGENDA!D:D,AGENDA!A:A,"&gt;="&amp;B9,AGENDA!A:A,"&lt;="&amp;C9)</f>
        <v>1.1881944444444443</v>
      </c>
      <c r="E9" s="84">
        <f t="shared" ca="1" si="0"/>
        <v>6.3590277777777784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85">
        <v>43151</v>
      </c>
    </row>
    <row r="10" spans="1:20" x14ac:dyDescent="0.25">
      <c r="A10" s="83">
        <v>9</v>
      </c>
      <c r="B10" s="133">
        <f t="shared" si="1"/>
        <v>43142</v>
      </c>
      <c r="C10" s="133">
        <f t="shared" si="2"/>
        <v>43148</v>
      </c>
      <c r="D10" s="84">
        <f>SUMIFS(AGENDA!D:D,AGENDA!A:A,"&gt;="&amp;B10,AGENDA!A:A,"&lt;="&amp;C10)</f>
        <v>1.1312499999999999</v>
      </c>
      <c r="E10" s="84">
        <f t="shared" ca="1" si="0"/>
        <v>7.490277777777778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5">
        <v>43152</v>
      </c>
    </row>
    <row r="11" spans="1:20" x14ac:dyDescent="0.25">
      <c r="A11" s="83">
        <v>10</v>
      </c>
      <c r="B11" s="133">
        <f t="shared" si="1"/>
        <v>43149</v>
      </c>
      <c r="C11" s="133">
        <f t="shared" si="2"/>
        <v>43155</v>
      </c>
      <c r="D11" s="84">
        <f>SUMIFS(AGENDA!D:D,AGENDA!A:A,"&gt;="&amp;B11,AGENDA!A:A,"&lt;="&amp;C11)</f>
        <v>1</v>
      </c>
      <c r="E11" s="84">
        <f t="shared" ca="1" si="0"/>
        <v>8.4902777777777771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85">
        <v>43153</v>
      </c>
    </row>
    <row r="12" spans="1:20" x14ac:dyDescent="0.25">
      <c r="A12" s="86">
        <v>11</v>
      </c>
      <c r="B12" s="133">
        <f t="shared" si="1"/>
        <v>43156</v>
      </c>
      <c r="C12" s="133">
        <f t="shared" si="2"/>
        <v>43162</v>
      </c>
      <c r="D12" s="84">
        <f>SUMIFS(AGENDA!D:D,AGENDA!A:A,"&gt;="&amp;B12,AGENDA!A:A,"&lt;="&amp;C12)</f>
        <v>0</v>
      </c>
      <c r="E12" s="84">
        <f t="shared" ca="1" si="0"/>
        <v>8.4902777777777771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5">
        <v>43154</v>
      </c>
    </row>
    <row r="13" spans="1:20" x14ac:dyDescent="0.25">
      <c r="A13" s="83">
        <v>12</v>
      </c>
      <c r="B13" s="133">
        <f t="shared" si="1"/>
        <v>43163</v>
      </c>
      <c r="C13" s="133">
        <f t="shared" si="2"/>
        <v>43169</v>
      </c>
      <c r="D13" s="84">
        <f>SUMIFS(AGENDA!D:D,AGENDA!A:A,"&gt;="&amp;B13,AGENDA!A:A,"&lt;="&amp;C13)</f>
        <v>0</v>
      </c>
      <c r="E13" s="84">
        <f t="shared" ca="1" si="0"/>
        <v>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85">
        <v>43155</v>
      </c>
    </row>
    <row r="14" spans="1:20" x14ac:dyDescent="0.25">
      <c r="A14" s="83">
        <v>13</v>
      </c>
      <c r="B14" s="133">
        <f t="shared" si="1"/>
        <v>43170</v>
      </c>
      <c r="C14" s="133">
        <f t="shared" si="2"/>
        <v>43176</v>
      </c>
      <c r="D14" s="84">
        <f>SUMIFS(AGENDA!D:D,AGENDA!A:A,"&gt;="&amp;B14,AGENDA!A:A,"&lt;="&amp;C14)</f>
        <v>0</v>
      </c>
      <c r="E14" s="84">
        <f t="shared" ca="1" si="0"/>
        <v>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5">
        <v>43156</v>
      </c>
    </row>
    <row r="15" spans="1:20" x14ac:dyDescent="0.25">
      <c r="A15" s="83">
        <v>14</v>
      </c>
      <c r="B15" s="133">
        <f t="shared" si="1"/>
        <v>43177</v>
      </c>
      <c r="C15" s="133">
        <f t="shared" si="2"/>
        <v>43183</v>
      </c>
      <c r="D15" s="84">
        <f>SUMIFS(AGENDA!D:D,AGENDA!A:A,"&gt;="&amp;B15,AGENDA!A:A,"&lt;="&amp;C15)</f>
        <v>0</v>
      </c>
      <c r="E15" s="84">
        <f t="shared" ca="1" si="0"/>
        <v>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85">
        <v>43157</v>
      </c>
    </row>
    <row r="16" spans="1:20" x14ac:dyDescent="0.25">
      <c r="A16" s="83">
        <v>15</v>
      </c>
      <c r="B16" s="133">
        <f t="shared" si="1"/>
        <v>43184</v>
      </c>
      <c r="C16" s="133">
        <f t="shared" si="2"/>
        <v>43190</v>
      </c>
      <c r="D16" s="84">
        <f>SUMIFS(AGENDA!D:D,AGENDA!A:A,"&gt;="&amp;B16,AGENDA!A:A,"&lt;="&amp;C16)</f>
        <v>0</v>
      </c>
      <c r="E16" s="84">
        <f t="shared" ca="1" si="0"/>
        <v>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7"/>
    </row>
    <row r="17" spans="1:20" x14ac:dyDescent="0.25">
      <c r="A17" s="83">
        <v>16</v>
      </c>
      <c r="B17" s="133">
        <f t="shared" si="1"/>
        <v>43191</v>
      </c>
      <c r="C17" s="133">
        <f t="shared" si="2"/>
        <v>43197</v>
      </c>
      <c r="D17" s="84">
        <f>SUMIFS(AGENDA!D:D,AGENDA!A:A,"&gt;="&amp;B17,AGENDA!A:A,"&lt;="&amp;C17)</f>
        <v>0</v>
      </c>
      <c r="E17" s="84">
        <f t="shared" ca="1" si="0"/>
        <v>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87"/>
    </row>
    <row r="18" spans="1:20" x14ac:dyDescent="0.25">
      <c r="A18" s="83">
        <v>17</v>
      </c>
      <c r="B18" s="133">
        <f t="shared" si="1"/>
        <v>43198</v>
      </c>
      <c r="C18" s="133">
        <f t="shared" si="2"/>
        <v>43204</v>
      </c>
      <c r="D18" s="84">
        <f>SUMIFS(AGENDA!D:D,AGENDA!A:A,"&gt;="&amp;B18,AGENDA!A:A,"&lt;="&amp;C18)</f>
        <v>0</v>
      </c>
      <c r="E18" s="84">
        <f t="shared" ca="1" si="0"/>
        <v>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7"/>
    </row>
    <row r="19" spans="1:20" x14ac:dyDescent="0.25">
      <c r="A19" s="83">
        <v>18</v>
      </c>
      <c r="B19" s="133">
        <f t="shared" si="1"/>
        <v>43205</v>
      </c>
      <c r="C19" s="133">
        <f t="shared" si="2"/>
        <v>43211</v>
      </c>
      <c r="D19" s="84">
        <f>SUMIFS(AGENDA!D:D,AGENDA!A:A,"&gt;="&amp;B19,AGENDA!A:A,"&lt;="&amp;C19)</f>
        <v>0</v>
      </c>
      <c r="E19" s="84">
        <f t="shared" ca="1" si="0"/>
        <v>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87"/>
    </row>
    <row r="20" spans="1:20" x14ac:dyDescent="0.25">
      <c r="A20" s="83">
        <v>19</v>
      </c>
      <c r="B20" s="133">
        <f t="shared" si="1"/>
        <v>43212</v>
      </c>
      <c r="C20" s="133">
        <f t="shared" si="2"/>
        <v>43218</v>
      </c>
      <c r="D20" s="84">
        <f>SUMIFS(AGENDA!D:D,AGENDA!A:A,"&gt;="&amp;B20,AGENDA!A:A,"&lt;="&amp;C20)</f>
        <v>0</v>
      </c>
      <c r="E20" s="84">
        <f t="shared" ca="1" si="0"/>
        <v>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7"/>
    </row>
    <row r="21" spans="1:20" x14ac:dyDescent="0.25">
      <c r="A21" s="83">
        <v>20</v>
      </c>
      <c r="B21" s="133">
        <f t="shared" si="1"/>
        <v>43219</v>
      </c>
      <c r="C21" s="133">
        <f t="shared" si="2"/>
        <v>43225</v>
      </c>
      <c r="D21" s="84">
        <f>SUMIFS(AGENDA!D:D,AGENDA!A:A,"&gt;="&amp;B21,AGENDA!A:A,"&lt;="&amp;C21)</f>
        <v>0</v>
      </c>
      <c r="E21" s="84">
        <f t="shared" ca="1" si="0"/>
        <v>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87"/>
    </row>
    <row r="22" spans="1:20" x14ac:dyDescent="0.25">
      <c r="A22" s="83">
        <v>21</v>
      </c>
      <c r="B22" s="133">
        <f t="shared" si="1"/>
        <v>43226</v>
      </c>
      <c r="C22" s="133">
        <f t="shared" si="2"/>
        <v>43232</v>
      </c>
      <c r="D22" s="84">
        <f>SUMIFS(AGENDA!D:D,AGENDA!A:A,"&gt;="&amp;B22,AGENDA!A:A,"&lt;="&amp;C22)</f>
        <v>0</v>
      </c>
      <c r="E22" s="84">
        <f t="shared" ca="1" si="0"/>
        <v>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7"/>
    </row>
    <row r="23" spans="1:20" x14ac:dyDescent="0.25">
      <c r="A23" s="83">
        <v>22</v>
      </c>
      <c r="B23" s="133">
        <f t="shared" si="1"/>
        <v>43233</v>
      </c>
      <c r="C23" s="133">
        <f t="shared" si="2"/>
        <v>43239</v>
      </c>
      <c r="D23" s="84">
        <f>SUMIFS(AGENDA!D:D,AGENDA!A:A,"&gt;="&amp;B23,AGENDA!A:A,"&lt;="&amp;C23)</f>
        <v>0</v>
      </c>
      <c r="E23" s="84">
        <f t="shared" ca="1" si="0"/>
        <v>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88"/>
    </row>
    <row r="24" spans="1:20" x14ac:dyDescent="0.25">
      <c r="A24" s="83">
        <v>23</v>
      </c>
      <c r="B24" s="133">
        <f t="shared" si="1"/>
        <v>43240</v>
      </c>
      <c r="C24" s="133">
        <f t="shared" si="2"/>
        <v>43246</v>
      </c>
      <c r="D24" s="84">
        <f>SUMIFS(AGENDA!D:D,AGENDA!A:A,"&gt;="&amp;B24,AGENDA!A:A,"&lt;="&amp;C24)</f>
        <v>0</v>
      </c>
      <c r="E24" s="84">
        <f t="shared" ca="1" si="0"/>
        <v>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8"/>
    </row>
    <row r="25" spans="1:20" x14ac:dyDescent="0.25">
      <c r="A25" s="83">
        <v>24</v>
      </c>
      <c r="B25" s="133">
        <f t="shared" si="1"/>
        <v>43247</v>
      </c>
      <c r="C25" s="133">
        <f t="shared" si="2"/>
        <v>43253</v>
      </c>
      <c r="D25" s="84">
        <f>SUMIFS(AGENDA!D:D,AGENDA!A:A,"&gt;="&amp;B25,AGENDA!A:A,"&lt;="&amp;C25)</f>
        <v>0</v>
      </c>
      <c r="E25" s="84">
        <f t="shared" ca="1" si="0"/>
        <v>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88"/>
    </row>
    <row r="26" spans="1:20" x14ac:dyDescent="0.25">
      <c r="A26" s="83">
        <v>25</v>
      </c>
      <c r="B26" s="133">
        <f t="shared" si="1"/>
        <v>43254</v>
      </c>
      <c r="C26" s="133">
        <f t="shared" si="2"/>
        <v>43260</v>
      </c>
      <c r="D26" s="84">
        <f>SUMIFS(AGENDA!D:D,AGENDA!A:A,"&gt;="&amp;B26,AGENDA!A:A,"&lt;="&amp;C26)</f>
        <v>0</v>
      </c>
      <c r="E26" s="84">
        <f t="shared" ca="1" si="0"/>
        <v>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8"/>
    </row>
    <row r="27" spans="1:20" x14ac:dyDescent="0.25">
      <c r="A27" s="83">
        <v>26</v>
      </c>
      <c r="B27" s="133">
        <f t="shared" si="1"/>
        <v>43261</v>
      </c>
      <c r="C27" s="133">
        <f t="shared" si="2"/>
        <v>43267</v>
      </c>
      <c r="D27" s="84">
        <f>SUMIFS(AGENDA!D:D,AGENDA!A:A,"&gt;="&amp;B27,AGENDA!A:A,"&lt;="&amp;C27)</f>
        <v>0</v>
      </c>
      <c r="E27" s="84">
        <f t="shared" ca="1" si="0"/>
        <v>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88"/>
    </row>
    <row r="28" spans="1:20" x14ac:dyDescent="0.25">
      <c r="A28" s="83">
        <v>27</v>
      </c>
      <c r="B28" s="133">
        <f t="shared" si="1"/>
        <v>43268</v>
      </c>
      <c r="C28" s="133">
        <f t="shared" si="2"/>
        <v>43274</v>
      </c>
      <c r="D28" s="84">
        <f>SUMIFS(AGENDA!D:D,AGENDA!A:A,"&gt;="&amp;B28,AGENDA!A:A,"&lt;="&amp;C28)</f>
        <v>0</v>
      </c>
      <c r="E28" s="84">
        <f t="shared" ca="1" si="0"/>
        <v>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8"/>
    </row>
    <row r="29" spans="1:20" x14ac:dyDescent="0.25">
      <c r="A29" s="83">
        <v>28</v>
      </c>
      <c r="B29" s="133">
        <f t="shared" si="1"/>
        <v>43275</v>
      </c>
      <c r="C29" s="133">
        <f t="shared" si="2"/>
        <v>43281</v>
      </c>
      <c r="D29" s="84">
        <f>SUMIFS(AGENDA!D:D,AGENDA!A:A,"&gt;="&amp;B29,AGENDA!A:A,"&lt;="&amp;C29)</f>
        <v>0</v>
      </c>
      <c r="E29" s="84">
        <f t="shared" ca="1" si="0"/>
        <v>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88"/>
    </row>
    <row r="30" spans="1:20" x14ac:dyDescent="0.25">
      <c r="A30" s="83">
        <v>29</v>
      </c>
      <c r="B30" s="133">
        <f t="shared" si="1"/>
        <v>43282</v>
      </c>
      <c r="C30" s="133">
        <f t="shared" si="2"/>
        <v>43288</v>
      </c>
      <c r="D30" s="84">
        <f>SUMIFS(AGENDA!D:D,AGENDA!A:A,"&gt;="&amp;B30,AGENDA!A:A,"&lt;="&amp;C30)</f>
        <v>0</v>
      </c>
      <c r="E30" s="84">
        <f t="shared" ca="1" si="0"/>
        <v>0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8"/>
    </row>
    <row r="31" spans="1:20" x14ac:dyDescent="0.25">
      <c r="A31" s="83">
        <v>30</v>
      </c>
      <c r="B31" s="133">
        <f t="shared" si="1"/>
        <v>43289</v>
      </c>
      <c r="C31" s="133">
        <f t="shared" si="2"/>
        <v>43295</v>
      </c>
      <c r="D31" s="84">
        <f>SUMIFS(AGENDA!D:D,AGENDA!A:A,"&gt;="&amp;B31,AGENDA!A:A,"&lt;="&amp;C31)</f>
        <v>0</v>
      </c>
      <c r="E31" s="84">
        <f t="shared" ca="1" si="0"/>
        <v>0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0" x14ac:dyDescent="0.25">
      <c r="A32" s="83">
        <v>31</v>
      </c>
      <c r="B32" s="133">
        <f t="shared" si="1"/>
        <v>43296</v>
      </c>
      <c r="C32" s="133">
        <f t="shared" si="2"/>
        <v>43302</v>
      </c>
      <c r="D32" s="84">
        <f>SUMIFS(AGENDA!D:D,AGENDA!A:A,"&gt;="&amp;B32,AGENDA!A:A,"&lt;="&amp;C32)</f>
        <v>0</v>
      </c>
      <c r="E32" s="84">
        <f t="shared" ca="1" si="0"/>
        <v>0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 x14ac:dyDescent="0.25">
      <c r="A33" s="83">
        <v>32</v>
      </c>
      <c r="B33" s="133">
        <f t="shared" si="1"/>
        <v>43303</v>
      </c>
      <c r="C33" s="133">
        <f t="shared" si="2"/>
        <v>43309</v>
      </c>
      <c r="D33" s="84">
        <f>SUMIFS(AGENDA!D:D,AGENDA!A:A,"&gt;="&amp;B33,AGENDA!A:A,"&lt;="&amp;C33)</f>
        <v>0</v>
      </c>
      <c r="E33" s="84">
        <f t="shared" ca="1" si="0"/>
        <v>0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 x14ac:dyDescent="0.25">
      <c r="A34" s="83">
        <v>33</v>
      </c>
      <c r="B34" s="133">
        <f t="shared" si="1"/>
        <v>43310</v>
      </c>
      <c r="C34" s="133">
        <f t="shared" si="2"/>
        <v>43316</v>
      </c>
      <c r="D34" s="84">
        <f>SUMIFS(AGENDA!D:D,AGENDA!A:A,"&gt;="&amp;B34,AGENDA!A:A,"&lt;="&amp;C34)</f>
        <v>0</v>
      </c>
      <c r="E34" s="84">
        <f t="shared" ca="1" si="0"/>
        <v>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 x14ac:dyDescent="0.25">
      <c r="A35" s="83">
        <v>34</v>
      </c>
      <c r="B35" s="133">
        <f t="shared" si="1"/>
        <v>43317</v>
      </c>
      <c r="C35" s="133">
        <f t="shared" si="2"/>
        <v>43323</v>
      </c>
      <c r="D35" s="84">
        <f>SUMIFS(AGENDA!D:D,AGENDA!A:A,"&gt;="&amp;B35,AGENDA!A:A,"&lt;="&amp;C35)</f>
        <v>0</v>
      </c>
      <c r="E35" s="84">
        <f t="shared" ca="1" si="0"/>
        <v>0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 x14ac:dyDescent="0.25">
      <c r="A36" s="83">
        <v>35</v>
      </c>
      <c r="B36" s="133">
        <f t="shared" si="1"/>
        <v>43324</v>
      </c>
      <c r="C36" s="133">
        <f t="shared" si="2"/>
        <v>43330</v>
      </c>
      <c r="D36" s="84">
        <f>SUMIFS(AGENDA!D:D,AGENDA!A:A,"&gt;="&amp;B36,AGENDA!A:A,"&lt;="&amp;C36)</f>
        <v>0</v>
      </c>
      <c r="E36" s="84">
        <f t="shared" ca="1" si="0"/>
        <v>0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 x14ac:dyDescent="0.25">
      <c r="A37" s="83">
        <v>36</v>
      </c>
      <c r="B37" s="133">
        <f t="shared" si="1"/>
        <v>43331</v>
      </c>
      <c r="C37" s="133">
        <f t="shared" si="2"/>
        <v>43337</v>
      </c>
      <c r="D37" s="84">
        <f>SUMIFS(AGENDA!D:D,AGENDA!A:A,"&gt;="&amp;B37,AGENDA!A:A,"&lt;="&amp;C37)</f>
        <v>0</v>
      </c>
      <c r="E37" s="84">
        <f t="shared" ca="1" si="0"/>
        <v>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 x14ac:dyDescent="0.25">
      <c r="A38" s="83">
        <v>37</v>
      </c>
      <c r="B38" s="133">
        <f t="shared" si="1"/>
        <v>43338</v>
      </c>
      <c r="C38" s="133">
        <f t="shared" si="2"/>
        <v>43344</v>
      </c>
      <c r="D38" s="84">
        <f>SUMIFS(AGENDA!D:D,AGENDA!A:A,"&gt;="&amp;B38,AGENDA!A:A,"&lt;="&amp;C38)</f>
        <v>0</v>
      </c>
      <c r="E38" s="84">
        <f t="shared" ca="1" si="0"/>
        <v>0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x14ac:dyDescent="0.25">
      <c r="A39" s="83">
        <v>38</v>
      </c>
      <c r="B39" s="133">
        <f t="shared" si="1"/>
        <v>43345</v>
      </c>
      <c r="C39" s="133">
        <f t="shared" si="2"/>
        <v>43351</v>
      </c>
      <c r="D39" s="84">
        <f>SUMIFS(AGENDA!D:D,AGENDA!A:A,"&gt;="&amp;B39,AGENDA!A:A,"&lt;="&amp;C39)</f>
        <v>0</v>
      </c>
      <c r="E39" s="84">
        <f t="shared" ca="1" si="0"/>
        <v>0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 x14ac:dyDescent="0.25">
      <c r="A40" s="83">
        <v>39</v>
      </c>
      <c r="B40" s="133">
        <f t="shared" si="1"/>
        <v>43352</v>
      </c>
      <c r="C40" s="133">
        <f t="shared" si="2"/>
        <v>43358</v>
      </c>
      <c r="D40" s="84">
        <f>SUMIFS(AGENDA!D:D,AGENDA!A:A,"&gt;="&amp;B40,AGENDA!A:A,"&lt;="&amp;C40)</f>
        <v>0</v>
      </c>
      <c r="E40" s="84">
        <f t="shared" ca="1" si="0"/>
        <v>0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 x14ac:dyDescent="0.25">
      <c r="A41" s="83">
        <v>40</v>
      </c>
      <c r="B41" s="133">
        <f t="shared" si="1"/>
        <v>43359</v>
      </c>
      <c r="C41" s="133">
        <f t="shared" si="2"/>
        <v>43365</v>
      </c>
      <c r="D41" s="84">
        <f>SUMIFS(AGENDA!D:D,AGENDA!A:A,"&gt;="&amp;B41,AGENDA!A:A,"&lt;="&amp;C41)</f>
        <v>0</v>
      </c>
      <c r="E41" s="84">
        <f t="shared" ca="1" si="0"/>
        <v>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 x14ac:dyDescent="0.25">
      <c r="A42" s="83">
        <v>41</v>
      </c>
      <c r="B42" s="133">
        <f t="shared" si="1"/>
        <v>43366</v>
      </c>
      <c r="C42" s="133">
        <f t="shared" si="2"/>
        <v>43372</v>
      </c>
      <c r="D42" s="84">
        <f>SUMIFS(AGENDA!D:D,AGENDA!A:A,"&gt;="&amp;B42,AGENDA!A:A,"&lt;="&amp;C42)</f>
        <v>0</v>
      </c>
      <c r="E42" s="84">
        <f t="shared" ca="1" si="0"/>
        <v>0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0" x14ac:dyDescent="0.25">
      <c r="A43" s="83">
        <v>42</v>
      </c>
      <c r="B43" s="133">
        <f t="shared" si="1"/>
        <v>43373</v>
      </c>
      <c r="C43" s="133">
        <f t="shared" si="2"/>
        <v>43379</v>
      </c>
      <c r="D43" s="84">
        <f>SUMIFS(AGENDA!D:D,AGENDA!A:A,"&gt;="&amp;B43,AGENDA!A:A,"&lt;="&amp;C43)</f>
        <v>0</v>
      </c>
      <c r="E43" s="84">
        <f t="shared" ca="1" si="0"/>
        <v>0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 x14ac:dyDescent="0.25">
      <c r="A44" s="83">
        <v>43</v>
      </c>
      <c r="B44" s="133">
        <f t="shared" si="1"/>
        <v>43380</v>
      </c>
      <c r="C44" s="133">
        <f t="shared" si="2"/>
        <v>43386</v>
      </c>
      <c r="D44" s="84">
        <f>SUMIFS(AGENDA!D:D,AGENDA!A:A,"&gt;="&amp;B44,AGENDA!A:A,"&lt;="&amp;C44)</f>
        <v>0</v>
      </c>
      <c r="E44" s="84">
        <f t="shared" ca="1" si="0"/>
        <v>0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 x14ac:dyDescent="0.25">
      <c r="A45" s="83">
        <v>44</v>
      </c>
      <c r="B45" s="133">
        <f t="shared" si="1"/>
        <v>43387</v>
      </c>
      <c r="C45" s="133">
        <f t="shared" si="2"/>
        <v>43393</v>
      </c>
      <c r="D45" s="84">
        <f>SUMIFS(AGENDA!D:D,AGENDA!A:A,"&gt;="&amp;B45,AGENDA!A:A,"&lt;="&amp;C45)</f>
        <v>0</v>
      </c>
      <c r="E45" s="84">
        <f t="shared" ca="1" si="0"/>
        <v>0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 x14ac:dyDescent="0.25">
      <c r="A46" s="83">
        <v>45</v>
      </c>
      <c r="B46" s="133">
        <f t="shared" si="1"/>
        <v>43394</v>
      </c>
      <c r="C46" s="133">
        <f t="shared" si="2"/>
        <v>43400</v>
      </c>
      <c r="D46" s="84">
        <f>SUMIFS(AGENDA!D:D,AGENDA!A:A,"&gt;="&amp;B46,AGENDA!A:A,"&lt;="&amp;C46)</f>
        <v>0</v>
      </c>
      <c r="E46" s="84">
        <f t="shared" ca="1" si="0"/>
        <v>0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 x14ac:dyDescent="0.25">
      <c r="A47" s="83">
        <v>46</v>
      </c>
      <c r="B47" s="133">
        <f t="shared" si="1"/>
        <v>43401</v>
      </c>
      <c r="C47" s="133">
        <f t="shared" si="2"/>
        <v>43407</v>
      </c>
      <c r="D47" s="84">
        <f>SUMIFS(AGENDA!D:D,AGENDA!A:A,"&gt;="&amp;B47,AGENDA!A:A,"&lt;="&amp;C47)</f>
        <v>0</v>
      </c>
      <c r="E47" s="84">
        <f t="shared" ca="1" si="0"/>
        <v>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 x14ac:dyDescent="0.25">
      <c r="A48" s="83">
        <v>47</v>
      </c>
      <c r="B48" s="133">
        <f t="shared" si="1"/>
        <v>43408</v>
      </c>
      <c r="C48" s="133">
        <f t="shared" si="2"/>
        <v>43414</v>
      </c>
      <c r="D48" s="84">
        <f>SUMIFS(AGENDA!D:D,AGENDA!A:A,"&gt;="&amp;B48,AGENDA!A:A,"&lt;="&amp;C48)</f>
        <v>0</v>
      </c>
      <c r="E48" s="84">
        <f t="shared" ca="1" si="0"/>
        <v>0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0" x14ac:dyDescent="0.25">
      <c r="A49" s="83">
        <v>48</v>
      </c>
      <c r="B49" s="133">
        <f t="shared" si="1"/>
        <v>43415</v>
      </c>
      <c r="C49" s="133">
        <f t="shared" si="2"/>
        <v>43421</v>
      </c>
      <c r="D49" s="84">
        <f>SUMIFS(AGENDA!D:D,AGENDA!A:A,"&gt;="&amp;B49,AGENDA!A:A,"&lt;="&amp;C49)</f>
        <v>0</v>
      </c>
      <c r="E49" s="84">
        <f t="shared" ca="1" si="0"/>
        <v>0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 x14ac:dyDescent="0.25">
      <c r="A50" s="83">
        <v>49</v>
      </c>
      <c r="B50" s="133">
        <f t="shared" si="1"/>
        <v>43422</v>
      </c>
      <c r="C50" s="133">
        <f t="shared" si="2"/>
        <v>43428</v>
      </c>
      <c r="D50" s="84">
        <f>SUMIFS(AGENDA!D:D,AGENDA!A:A,"&gt;="&amp;B50,AGENDA!A:A,"&lt;="&amp;C50)</f>
        <v>0</v>
      </c>
      <c r="E50" s="84">
        <f t="shared" ca="1" si="0"/>
        <v>0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0" x14ac:dyDescent="0.25">
      <c r="A51" s="83">
        <v>50</v>
      </c>
      <c r="B51" s="133">
        <f t="shared" si="1"/>
        <v>43429</v>
      </c>
      <c r="C51" s="133">
        <f t="shared" si="2"/>
        <v>43435</v>
      </c>
      <c r="D51" s="84">
        <f>SUMIFS(AGENDA!D:D,AGENDA!A:A,"&gt;="&amp;B51,AGENDA!A:A,"&lt;="&amp;C51)</f>
        <v>0</v>
      </c>
      <c r="E51" s="84">
        <f t="shared" ca="1" si="0"/>
        <v>0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1:20" x14ac:dyDescent="0.25">
      <c r="A52" s="83">
        <v>51</v>
      </c>
      <c r="B52" s="133">
        <f t="shared" si="1"/>
        <v>43436</v>
      </c>
      <c r="C52" s="133">
        <f t="shared" si="2"/>
        <v>43442</v>
      </c>
      <c r="D52" s="84">
        <f>SUMIFS(AGENDA!D:D,AGENDA!A:A,"&gt;="&amp;B52,AGENDA!A:A,"&lt;="&amp;C52)</f>
        <v>0</v>
      </c>
      <c r="E52" s="84">
        <f t="shared" ca="1" si="0"/>
        <v>0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0" x14ac:dyDescent="0.25">
      <c r="A53" s="83">
        <v>52</v>
      </c>
      <c r="B53" s="133">
        <f t="shared" si="1"/>
        <v>43443</v>
      </c>
      <c r="C53" s="133">
        <f t="shared" si="2"/>
        <v>43449</v>
      </c>
      <c r="D53" s="84">
        <f>SUMIFS(AGENDA!D:D,AGENDA!A:A,"&gt;="&amp;B53,AGENDA!A:A,"&lt;="&amp;C53)</f>
        <v>0</v>
      </c>
      <c r="E53" s="84">
        <f t="shared" ca="1" si="0"/>
        <v>0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1:20" x14ac:dyDescent="0.25">
      <c r="A54" s="83">
        <v>53</v>
      </c>
      <c r="B54" s="133">
        <f t="shared" si="1"/>
        <v>43450</v>
      </c>
      <c r="C54" s="133">
        <f t="shared" si="2"/>
        <v>43456</v>
      </c>
      <c r="D54" s="84">
        <f>SUMIFS(AGENDA!D:D,AGENDA!A:A,"&gt;="&amp;B54,AGENDA!A:A,"&lt;="&amp;C54)</f>
        <v>0</v>
      </c>
      <c r="E54" s="84">
        <f t="shared" ref="E54:E56" ca="1" si="3">IF(B54 &lt;=TODAY(),E53 + D54,0)</f>
        <v>0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1:20" x14ac:dyDescent="0.25">
      <c r="A55" s="83">
        <v>54</v>
      </c>
      <c r="B55" s="133">
        <f t="shared" si="1"/>
        <v>43457</v>
      </c>
      <c r="C55" s="133">
        <f t="shared" si="2"/>
        <v>43463</v>
      </c>
      <c r="D55" s="84">
        <f>SUMIFS(AGENDA!D:D,AGENDA!A:A,"&gt;="&amp;B55,AGENDA!A:A,"&lt;="&amp;C55)</f>
        <v>0</v>
      </c>
      <c r="E55" s="84">
        <f t="shared" ca="1" si="3"/>
        <v>0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20" x14ac:dyDescent="0.25">
      <c r="A56" s="83">
        <v>55</v>
      </c>
      <c r="B56" s="133">
        <f t="shared" si="1"/>
        <v>43464</v>
      </c>
      <c r="C56" s="133">
        <f t="shared" si="2"/>
        <v>43470</v>
      </c>
      <c r="D56" s="84">
        <f>SUMIFS(AGENDA!D:D,AGENDA!A:A,"&gt;="&amp;B56,AGENDA!A:A,"&lt;="&amp;C56)</f>
        <v>0</v>
      </c>
      <c r="E56" s="84">
        <f t="shared" ca="1" si="3"/>
        <v>0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1:20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:20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0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1:20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1:20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1:20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1:20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:20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0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0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1:20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:20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1:20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0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0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0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0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0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0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</sheetData>
  <sheetProtection algorithmName="SHA-512" hashValue="SS/GYaTxC4c4m6TKJTYH9TG4YZGQ0pxtc5MNLN2GBGVW/Jovm0jovpV3Qu1Mpnwb9TgNo9CBoXctXGhsJUvSyQ==" saltValue="D9saU76MGPFMI1CpNXyE5Q==" spinCount="100000" sheet="1" objects="1" scenarios="1"/>
  <pageMargins left="0.511811024" right="0.511811024" top="0.78740157499999996" bottom="0.78740157499999996" header="0.31496062000000002" footer="0.31496062000000002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Option Button 1">
              <controlPr defaultSize="0" autoFill="0" autoLine="0" autoPict="0" macro="[1]!Plan5.Botãodeopção1_Clique">
                <anchor moveWithCells="1">
                  <from>
                    <xdr:col>16</xdr:col>
                    <xdr:colOff>542925</xdr:colOff>
                    <xdr:row>1</xdr:row>
                    <xdr:rowOff>66675</xdr:rowOff>
                  </from>
                  <to>
                    <xdr:col>17</xdr:col>
                    <xdr:colOff>581025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Option Button 2">
              <controlPr defaultSize="0" autoFill="0" autoLine="0" autoPict="0" macro="[1]!Plan5.Botãodeopção2_Clique">
                <anchor moveWithCells="1">
                  <from>
                    <xdr:col>16</xdr:col>
                    <xdr:colOff>66675</xdr:colOff>
                    <xdr:row>1</xdr:row>
                    <xdr:rowOff>66675</xdr:rowOff>
                  </from>
                  <to>
                    <xdr:col>16</xdr:col>
                    <xdr:colOff>476250</xdr:colOff>
                    <xdr:row>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B3" sqref="B3"/>
    </sheetView>
  </sheetViews>
  <sheetFormatPr defaultRowHeight="15" x14ac:dyDescent="0.25"/>
  <cols>
    <col min="1" max="1" width="11.5703125" style="107" customWidth="1"/>
    <col min="2" max="2" width="72" style="105" customWidth="1"/>
    <col min="3" max="5" width="11.7109375" style="106" customWidth="1"/>
  </cols>
  <sheetData>
    <row r="1" spans="1:5" x14ac:dyDescent="0.25">
      <c r="A1" s="161" t="s">
        <v>86</v>
      </c>
      <c r="B1" s="161"/>
      <c r="C1" s="89" t="s">
        <v>87</v>
      </c>
      <c r="D1" s="89" t="s">
        <v>88</v>
      </c>
      <c r="E1" s="89" t="s">
        <v>89</v>
      </c>
    </row>
    <row r="2" spans="1:5" ht="191.25" x14ac:dyDescent="0.25">
      <c r="A2" s="90" t="s">
        <v>16</v>
      </c>
      <c r="B2" s="91" t="s">
        <v>90</v>
      </c>
      <c r="C2" s="92"/>
      <c r="D2" s="92"/>
      <c r="E2" s="93" t="e">
        <f t="shared" ref="E2:E23" si="0">D2/C2</f>
        <v>#DIV/0!</v>
      </c>
    </row>
    <row r="3" spans="1:5" x14ac:dyDescent="0.25">
      <c r="A3" s="162" t="s">
        <v>91</v>
      </c>
      <c r="B3" s="94" t="s">
        <v>92</v>
      </c>
      <c r="C3" s="89"/>
      <c r="D3" s="89"/>
      <c r="E3" s="95" t="e">
        <f t="shared" si="0"/>
        <v>#DIV/0!</v>
      </c>
    </row>
    <row r="4" spans="1:5" x14ac:dyDescent="0.25">
      <c r="A4" s="162"/>
      <c r="B4" s="94" t="s">
        <v>93</v>
      </c>
      <c r="C4" s="89"/>
      <c r="D4" s="89"/>
      <c r="E4" s="95" t="e">
        <f t="shared" si="0"/>
        <v>#DIV/0!</v>
      </c>
    </row>
    <row r="5" spans="1:5" x14ac:dyDescent="0.25">
      <c r="A5" s="163" t="s">
        <v>94</v>
      </c>
      <c r="B5" s="96" t="s">
        <v>95</v>
      </c>
      <c r="C5" s="97"/>
      <c r="D5" s="97"/>
      <c r="E5" s="98" t="e">
        <f t="shared" si="0"/>
        <v>#DIV/0!</v>
      </c>
    </row>
    <row r="6" spans="1:5" x14ac:dyDescent="0.25">
      <c r="A6" s="163"/>
      <c r="B6" s="96" t="s">
        <v>96</v>
      </c>
      <c r="C6" s="97"/>
      <c r="D6" s="97"/>
      <c r="E6" s="98" t="e">
        <f t="shared" si="0"/>
        <v>#DIV/0!</v>
      </c>
    </row>
    <row r="7" spans="1:5" x14ac:dyDescent="0.25">
      <c r="A7" s="163"/>
      <c r="B7" s="96" t="s">
        <v>97</v>
      </c>
      <c r="C7" s="97"/>
      <c r="D7" s="97"/>
      <c r="E7" s="98" t="e">
        <f t="shared" si="0"/>
        <v>#DIV/0!</v>
      </c>
    </row>
    <row r="8" spans="1:5" x14ac:dyDescent="0.25">
      <c r="A8" s="163"/>
      <c r="B8" s="96" t="s">
        <v>98</v>
      </c>
      <c r="C8" s="97"/>
      <c r="D8" s="97"/>
      <c r="E8" s="98" t="e">
        <f t="shared" si="0"/>
        <v>#DIV/0!</v>
      </c>
    </row>
    <row r="9" spans="1:5" ht="38.25" x14ac:dyDescent="0.25">
      <c r="A9" s="163"/>
      <c r="B9" s="96" t="s">
        <v>99</v>
      </c>
      <c r="C9" s="97"/>
      <c r="D9" s="97"/>
      <c r="E9" s="98" t="e">
        <f t="shared" si="0"/>
        <v>#DIV/0!</v>
      </c>
    </row>
    <row r="10" spans="1:5" ht="25.5" x14ac:dyDescent="0.25">
      <c r="A10" s="164" t="s">
        <v>100</v>
      </c>
      <c r="B10" s="99" t="s">
        <v>101</v>
      </c>
      <c r="C10" s="100"/>
      <c r="D10" s="100"/>
      <c r="E10" s="101" t="e">
        <f t="shared" si="0"/>
        <v>#DIV/0!</v>
      </c>
    </row>
    <row r="11" spans="1:5" x14ac:dyDescent="0.25">
      <c r="A11" s="164"/>
      <c r="B11" s="99" t="s">
        <v>102</v>
      </c>
      <c r="C11" s="100"/>
      <c r="D11" s="100"/>
      <c r="E11" s="101" t="e">
        <f t="shared" si="0"/>
        <v>#DIV/0!</v>
      </c>
    </row>
    <row r="12" spans="1:5" ht="25.5" x14ac:dyDescent="0.25">
      <c r="A12" s="163" t="s">
        <v>103</v>
      </c>
      <c r="B12" s="96" t="s">
        <v>104</v>
      </c>
      <c r="C12" s="97"/>
      <c r="D12" s="97"/>
      <c r="E12" s="98" t="e">
        <f t="shared" si="0"/>
        <v>#DIV/0!</v>
      </c>
    </row>
    <row r="13" spans="1:5" x14ac:dyDescent="0.25">
      <c r="A13" s="163"/>
      <c r="B13" s="96" t="s">
        <v>105</v>
      </c>
      <c r="C13" s="97"/>
      <c r="D13" s="97"/>
      <c r="E13" s="98" t="e">
        <f t="shared" si="0"/>
        <v>#DIV/0!</v>
      </c>
    </row>
    <row r="14" spans="1:5" x14ac:dyDescent="0.25">
      <c r="A14" s="163"/>
      <c r="B14" s="96" t="s">
        <v>106</v>
      </c>
      <c r="C14" s="165"/>
      <c r="D14" s="165"/>
      <c r="E14" s="167" t="e">
        <f t="shared" si="0"/>
        <v>#DIV/0!</v>
      </c>
    </row>
    <row r="15" spans="1:5" x14ac:dyDescent="0.25">
      <c r="A15" s="163"/>
      <c r="B15" s="96" t="s">
        <v>107</v>
      </c>
      <c r="C15" s="166"/>
      <c r="D15" s="166"/>
      <c r="E15" s="168"/>
    </row>
    <row r="16" spans="1:5" x14ac:dyDescent="0.25">
      <c r="A16" s="163"/>
      <c r="B16" s="96" t="s">
        <v>108</v>
      </c>
      <c r="C16" s="166"/>
      <c r="D16" s="166"/>
      <c r="E16" s="168"/>
    </row>
    <row r="17" spans="1:5" x14ac:dyDescent="0.25">
      <c r="A17" s="163"/>
      <c r="B17" s="96" t="s">
        <v>109</v>
      </c>
      <c r="C17" s="166"/>
      <c r="D17" s="166"/>
      <c r="E17" s="168"/>
    </row>
    <row r="18" spans="1:5" x14ac:dyDescent="0.25">
      <c r="A18" s="164" t="s">
        <v>110</v>
      </c>
      <c r="B18" s="99" t="s">
        <v>111</v>
      </c>
      <c r="C18" s="100"/>
      <c r="D18" s="100"/>
      <c r="E18" s="101" t="e">
        <f t="shared" si="0"/>
        <v>#DIV/0!</v>
      </c>
    </row>
    <row r="19" spans="1:5" x14ac:dyDescent="0.25">
      <c r="A19" s="164"/>
      <c r="B19" s="99" t="s">
        <v>112</v>
      </c>
      <c r="C19" s="100"/>
      <c r="D19" s="100"/>
      <c r="E19" s="101" t="e">
        <f t="shared" si="0"/>
        <v>#DIV/0!</v>
      </c>
    </row>
    <row r="20" spans="1:5" ht="63.75" x14ac:dyDescent="0.25">
      <c r="A20" s="164"/>
      <c r="B20" s="99" t="s">
        <v>113</v>
      </c>
      <c r="C20" s="100"/>
      <c r="D20" s="100"/>
      <c r="E20" s="101" t="e">
        <f t="shared" si="0"/>
        <v>#DIV/0!</v>
      </c>
    </row>
    <row r="21" spans="1:5" ht="25.5" x14ac:dyDescent="0.25">
      <c r="A21" s="164"/>
      <c r="B21" s="99" t="s">
        <v>114</v>
      </c>
      <c r="C21" s="100"/>
      <c r="D21" s="100"/>
      <c r="E21" s="101" t="e">
        <f t="shared" si="0"/>
        <v>#DIV/0!</v>
      </c>
    </row>
    <row r="22" spans="1:5" ht="51" x14ac:dyDescent="0.25">
      <c r="A22" s="163" t="s">
        <v>115</v>
      </c>
      <c r="B22" s="96" t="s">
        <v>116</v>
      </c>
      <c r="C22" s="97"/>
      <c r="D22" s="97"/>
      <c r="E22" s="98" t="e">
        <f t="shared" si="0"/>
        <v>#DIV/0!</v>
      </c>
    </row>
    <row r="23" spans="1:5" ht="25.5" x14ac:dyDescent="0.25">
      <c r="A23" s="163"/>
      <c r="B23" s="96" t="s">
        <v>117</v>
      </c>
      <c r="C23" s="97"/>
      <c r="D23" s="97"/>
      <c r="E23" s="98" t="e">
        <f t="shared" si="0"/>
        <v>#DIV/0!</v>
      </c>
    </row>
    <row r="24" spans="1:5" x14ac:dyDescent="0.25">
      <c r="A24" s="163"/>
      <c r="B24" s="96" t="s">
        <v>118</v>
      </c>
      <c r="C24" s="165"/>
      <c r="D24" s="165"/>
      <c r="E24" s="167" t="e">
        <f>D24/C24</f>
        <v>#DIV/0!</v>
      </c>
    </row>
    <row r="25" spans="1:5" x14ac:dyDescent="0.25">
      <c r="A25" s="163"/>
      <c r="B25" s="96" t="s">
        <v>119</v>
      </c>
      <c r="C25" s="166"/>
      <c r="D25" s="166"/>
      <c r="E25" s="168"/>
    </row>
    <row r="26" spans="1:5" ht="89.25" x14ac:dyDescent="0.25">
      <c r="A26" s="163"/>
      <c r="B26" s="96" t="s">
        <v>120</v>
      </c>
      <c r="C26" s="169"/>
      <c r="D26" s="169"/>
      <c r="E26" s="170"/>
    </row>
    <row r="27" spans="1:5" ht="25.5" x14ac:dyDescent="0.25">
      <c r="A27" s="163"/>
      <c r="B27" s="96" t="s">
        <v>121</v>
      </c>
      <c r="C27" s="97"/>
      <c r="D27" s="97"/>
      <c r="E27" s="98" t="e">
        <f t="shared" ref="E27:E80" si="1">D27/C27</f>
        <v>#DIV/0!</v>
      </c>
    </row>
    <row r="28" spans="1:5" x14ac:dyDescent="0.25">
      <c r="A28" s="163"/>
      <c r="B28" s="96" t="s">
        <v>122</v>
      </c>
      <c r="C28" s="97"/>
      <c r="D28" s="97"/>
      <c r="E28" s="98" t="e">
        <f t="shared" si="1"/>
        <v>#DIV/0!</v>
      </c>
    </row>
    <row r="29" spans="1:5" ht="51" x14ac:dyDescent="0.25">
      <c r="A29" s="164" t="s">
        <v>123</v>
      </c>
      <c r="B29" s="99" t="s">
        <v>124</v>
      </c>
      <c r="C29" s="100"/>
      <c r="D29" s="100"/>
      <c r="E29" s="101" t="e">
        <f t="shared" si="1"/>
        <v>#DIV/0!</v>
      </c>
    </row>
    <row r="30" spans="1:5" ht="63.75" x14ac:dyDescent="0.25">
      <c r="A30" s="164"/>
      <c r="B30" s="99" t="s">
        <v>125</v>
      </c>
      <c r="C30" s="100"/>
      <c r="D30" s="100"/>
      <c r="E30" s="101" t="e">
        <f t="shared" si="1"/>
        <v>#DIV/0!</v>
      </c>
    </row>
    <row r="31" spans="1:5" x14ac:dyDescent="0.25">
      <c r="A31" s="164"/>
      <c r="B31" s="99" t="s">
        <v>126</v>
      </c>
      <c r="C31" s="100"/>
      <c r="D31" s="100"/>
      <c r="E31" s="101" t="e">
        <f t="shared" si="1"/>
        <v>#DIV/0!</v>
      </c>
    </row>
    <row r="32" spans="1:5" x14ac:dyDescent="0.25">
      <c r="A32" s="164"/>
      <c r="B32" s="99" t="s">
        <v>127</v>
      </c>
      <c r="C32" s="100"/>
      <c r="D32" s="100"/>
      <c r="E32" s="101" t="e">
        <f t="shared" si="1"/>
        <v>#DIV/0!</v>
      </c>
    </row>
    <row r="33" spans="1:5" x14ac:dyDescent="0.25">
      <c r="A33" s="164"/>
      <c r="B33" s="99" t="s">
        <v>128</v>
      </c>
      <c r="C33" s="100"/>
      <c r="D33" s="100"/>
      <c r="E33" s="101" t="e">
        <f t="shared" si="1"/>
        <v>#DIV/0!</v>
      </c>
    </row>
    <row r="34" spans="1:5" ht="38.25" x14ac:dyDescent="0.25">
      <c r="A34" s="164"/>
      <c r="B34" s="99" t="s">
        <v>129</v>
      </c>
      <c r="C34" s="100"/>
      <c r="D34" s="100"/>
      <c r="E34" s="101" t="e">
        <f t="shared" si="1"/>
        <v>#DIV/0!</v>
      </c>
    </row>
    <row r="35" spans="1:5" ht="63.75" x14ac:dyDescent="0.25">
      <c r="A35" s="163" t="s">
        <v>130</v>
      </c>
      <c r="B35" s="96" t="s">
        <v>131</v>
      </c>
      <c r="C35" s="97"/>
      <c r="D35" s="97"/>
      <c r="E35" s="98" t="e">
        <f t="shared" si="1"/>
        <v>#DIV/0!</v>
      </c>
    </row>
    <row r="36" spans="1:5" ht="38.25" x14ac:dyDescent="0.25">
      <c r="A36" s="163"/>
      <c r="B36" s="96" t="s">
        <v>132</v>
      </c>
      <c r="C36" s="97"/>
      <c r="D36" s="97"/>
      <c r="E36" s="98" t="e">
        <f t="shared" si="1"/>
        <v>#DIV/0!</v>
      </c>
    </row>
    <row r="37" spans="1:5" x14ac:dyDescent="0.25">
      <c r="A37" s="171" t="s">
        <v>133</v>
      </c>
      <c r="B37" s="99" t="s">
        <v>134</v>
      </c>
      <c r="C37" s="100"/>
      <c r="D37" s="100"/>
      <c r="E37" s="101" t="e">
        <f t="shared" si="1"/>
        <v>#DIV/0!</v>
      </c>
    </row>
    <row r="38" spans="1:5" x14ac:dyDescent="0.25">
      <c r="A38" s="172"/>
      <c r="B38" s="99" t="s">
        <v>135</v>
      </c>
      <c r="C38" s="100"/>
      <c r="D38" s="100"/>
      <c r="E38" s="101" t="e">
        <f t="shared" si="1"/>
        <v>#DIV/0!</v>
      </c>
    </row>
    <row r="39" spans="1:5" x14ac:dyDescent="0.25">
      <c r="A39" s="172"/>
      <c r="B39" s="99" t="s">
        <v>136</v>
      </c>
      <c r="C39" s="100"/>
      <c r="D39" s="100"/>
      <c r="E39" s="101" t="e">
        <f t="shared" si="1"/>
        <v>#DIV/0!</v>
      </c>
    </row>
    <row r="40" spans="1:5" x14ac:dyDescent="0.25">
      <c r="A40" s="172"/>
      <c r="B40" s="99" t="s">
        <v>137</v>
      </c>
      <c r="C40" s="100"/>
      <c r="D40" s="100"/>
      <c r="E40" s="101" t="e">
        <f t="shared" si="1"/>
        <v>#DIV/0!</v>
      </c>
    </row>
    <row r="41" spans="1:5" x14ac:dyDescent="0.25">
      <c r="A41" s="172"/>
      <c r="B41" s="99" t="s">
        <v>138</v>
      </c>
      <c r="C41" s="100"/>
      <c r="D41" s="100"/>
      <c r="E41" s="101" t="e">
        <f t="shared" si="1"/>
        <v>#DIV/0!</v>
      </c>
    </row>
    <row r="42" spans="1:5" x14ac:dyDescent="0.25">
      <c r="A42" s="172"/>
      <c r="B42" s="99" t="s">
        <v>139</v>
      </c>
      <c r="C42" s="100"/>
      <c r="D42" s="100"/>
      <c r="E42" s="101" t="e">
        <f t="shared" si="1"/>
        <v>#DIV/0!</v>
      </c>
    </row>
    <row r="43" spans="1:5" x14ac:dyDescent="0.25">
      <c r="A43" s="172"/>
      <c r="B43" s="99" t="s">
        <v>140</v>
      </c>
      <c r="C43" s="100"/>
      <c r="D43" s="100"/>
      <c r="E43" s="101" t="e">
        <f t="shared" si="1"/>
        <v>#DIV/0!</v>
      </c>
    </row>
    <row r="44" spans="1:5" x14ac:dyDescent="0.25">
      <c r="A44" s="172"/>
      <c r="B44" s="99" t="s">
        <v>141</v>
      </c>
      <c r="C44" s="100"/>
      <c r="D44" s="100"/>
      <c r="E44" s="101" t="e">
        <f t="shared" si="1"/>
        <v>#DIV/0!</v>
      </c>
    </row>
    <row r="45" spans="1:5" x14ac:dyDescent="0.25">
      <c r="A45" s="172"/>
      <c r="B45" s="99" t="s">
        <v>142</v>
      </c>
      <c r="C45" s="100"/>
      <c r="D45" s="100"/>
      <c r="E45" s="101" t="e">
        <f t="shared" si="1"/>
        <v>#DIV/0!</v>
      </c>
    </row>
    <row r="46" spans="1:5" x14ac:dyDescent="0.25">
      <c r="A46" s="172"/>
      <c r="B46" s="99" t="s">
        <v>143</v>
      </c>
      <c r="C46" s="100"/>
      <c r="D46" s="100"/>
      <c r="E46" s="101" t="e">
        <f t="shared" si="1"/>
        <v>#DIV/0!</v>
      </c>
    </row>
    <row r="47" spans="1:5" x14ac:dyDescent="0.25">
      <c r="A47" s="172"/>
      <c r="B47" s="99" t="s">
        <v>144</v>
      </c>
      <c r="C47" s="100"/>
      <c r="D47" s="100"/>
      <c r="E47" s="101" t="e">
        <f t="shared" si="1"/>
        <v>#DIV/0!</v>
      </c>
    </row>
    <row r="48" spans="1:5" x14ac:dyDescent="0.25">
      <c r="A48" s="172"/>
      <c r="B48" s="99" t="s">
        <v>145</v>
      </c>
      <c r="C48" s="100"/>
      <c r="D48" s="100"/>
      <c r="E48" s="101" t="e">
        <f t="shared" si="1"/>
        <v>#DIV/0!</v>
      </c>
    </row>
    <row r="49" spans="1:5" x14ac:dyDescent="0.25">
      <c r="A49" s="173"/>
      <c r="B49" s="99" t="s">
        <v>146</v>
      </c>
      <c r="C49" s="100"/>
      <c r="D49" s="100"/>
      <c r="E49" s="101" t="e">
        <f t="shared" si="1"/>
        <v>#DIV/0!</v>
      </c>
    </row>
    <row r="50" spans="1:5" ht="57" x14ac:dyDescent="0.25">
      <c r="A50" s="102" t="s">
        <v>147</v>
      </c>
      <c r="B50" s="99" t="s">
        <v>148</v>
      </c>
      <c r="C50" s="100"/>
      <c r="D50" s="100"/>
      <c r="E50" s="101" t="e">
        <f t="shared" si="1"/>
        <v>#DIV/0!</v>
      </c>
    </row>
    <row r="51" spans="1:5" ht="25.5" x14ac:dyDescent="0.25">
      <c r="A51" s="171" t="s">
        <v>149</v>
      </c>
      <c r="B51" s="99" t="s">
        <v>150</v>
      </c>
      <c r="C51" s="100"/>
      <c r="D51" s="100"/>
      <c r="E51" s="101" t="e">
        <f t="shared" si="1"/>
        <v>#DIV/0!</v>
      </c>
    </row>
    <row r="52" spans="1:5" ht="51" x14ac:dyDescent="0.25">
      <c r="A52" s="172"/>
      <c r="B52" s="99" t="s">
        <v>151</v>
      </c>
      <c r="C52" s="100"/>
      <c r="D52" s="100"/>
      <c r="E52" s="101" t="e">
        <f t="shared" si="1"/>
        <v>#DIV/0!</v>
      </c>
    </row>
    <row r="53" spans="1:5" ht="25.5" x14ac:dyDescent="0.25">
      <c r="A53" s="173"/>
      <c r="B53" s="99" t="s">
        <v>152</v>
      </c>
      <c r="C53" s="100"/>
      <c r="D53" s="100"/>
      <c r="E53" s="101" t="e">
        <f t="shared" si="1"/>
        <v>#DIV/0!</v>
      </c>
    </row>
    <row r="54" spans="1:5" x14ac:dyDescent="0.25">
      <c r="A54" s="174" t="s">
        <v>153</v>
      </c>
      <c r="B54" s="96" t="s">
        <v>154</v>
      </c>
      <c r="C54" s="97"/>
      <c r="D54" s="97"/>
      <c r="E54" s="98" t="e">
        <f t="shared" si="1"/>
        <v>#DIV/0!</v>
      </c>
    </row>
    <row r="55" spans="1:5" x14ac:dyDescent="0.25">
      <c r="A55" s="175"/>
      <c r="B55" s="96" t="s">
        <v>155</v>
      </c>
      <c r="C55" s="97"/>
      <c r="D55" s="97"/>
      <c r="E55" s="98" t="e">
        <f t="shared" si="1"/>
        <v>#DIV/0!</v>
      </c>
    </row>
    <row r="56" spans="1:5" x14ac:dyDescent="0.25">
      <c r="A56" s="175"/>
      <c r="B56" s="96" t="s">
        <v>156</v>
      </c>
      <c r="C56" s="97"/>
      <c r="D56" s="97"/>
      <c r="E56" s="98" t="e">
        <f t="shared" si="1"/>
        <v>#DIV/0!</v>
      </c>
    </row>
    <row r="57" spans="1:5" x14ac:dyDescent="0.25">
      <c r="A57" s="175"/>
      <c r="B57" s="96" t="s">
        <v>157</v>
      </c>
      <c r="C57" s="97"/>
      <c r="D57" s="97"/>
      <c r="E57" s="98" t="e">
        <f t="shared" si="1"/>
        <v>#DIV/0!</v>
      </c>
    </row>
    <row r="58" spans="1:5" x14ac:dyDescent="0.25">
      <c r="A58" s="175"/>
      <c r="B58" s="96" t="s">
        <v>158</v>
      </c>
      <c r="C58" s="97"/>
      <c r="D58" s="97"/>
      <c r="E58" s="98" t="e">
        <f t="shared" si="1"/>
        <v>#DIV/0!</v>
      </c>
    </row>
    <row r="59" spans="1:5" x14ac:dyDescent="0.25">
      <c r="A59" s="175"/>
      <c r="B59" s="96" t="s">
        <v>159</v>
      </c>
      <c r="C59" s="97"/>
      <c r="D59" s="97"/>
      <c r="E59" s="98" t="e">
        <f t="shared" si="1"/>
        <v>#DIV/0!</v>
      </c>
    </row>
    <row r="60" spans="1:5" x14ac:dyDescent="0.25">
      <c r="A60" s="175"/>
      <c r="B60" s="96" t="s">
        <v>160</v>
      </c>
      <c r="C60" s="97"/>
      <c r="D60" s="97"/>
      <c r="E60" s="98" t="e">
        <f t="shared" si="1"/>
        <v>#DIV/0!</v>
      </c>
    </row>
    <row r="61" spans="1:5" x14ac:dyDescent="0.25">
      <c r="A61" s="175"/>
      <c r="B61" s="96" t="s">
        <v>161</v>
      </c>
      <c r="C61" s="97"/>
      <c r="D61" s="97"/>
      <c r="E61" s="98" t="e">
        <f t="shared" si="1"/>
        <v>#DIV/0!</v>
      </c>
    </row>
    <row r="62" spans="1:5" x14ac:dyDescent="0.25">
      <c r="A62" s="175"/>
      <c r="B62" s="96" t="s">
        <v>162</v>
      </c>
      <c r="C62" s="97"/>
      <c r="D62" s="97"/>
      <c r="E62" s="98" t="e">
        <f t="shared" si="1"/>
        <v>#DIV/0!</v>
      </c>
    </row>
    <row r="63" spans="1:5" x14ac:dyDescent="0.25">
      <c r="A63" s="175"/>
      <c r="B63" s="96" t="s">
        <v>163</v>
      </c>
      <c r="C63" s="97"/>
      <c r="D63" s="97"/>
      <c r="E63" s="98" t="e">
        <f t="shared" si="1"/>
        <v>#DIV/0!</v>
      </c>
    </row>
    <row r="64" spans="1:5" x14ac:dyDescent="0.25">
      <c r="A64" s="175"/>
      <c r="B64" s="96" t="s">
        <v>164</v>
      </c>
      <c r="C64" s="97"/>
      <c r="D64" s="97"/>
      <c r="E64" s="98" t="e">
        <f t="shared" si="1"/>
        <v>#DIV/0!</v>
      </c>
    </row>
    <row r="65" spans="1:5" x14ac:dyDescent="0.25">
      <c r="A65" s="175"/>
      <c r="B65" s="96" t="s">
        <v>165</v>
      </c>
      <c r="C65" s="97"/>
      <c r="D65" s="97"/>
      <c r="E65" s="98" t="e">
        <f t="shared" si="1"/>
        <v>#DIV/0!</v>
      </c>
    </row>
    <row r="66" spans="1:5" x14ac:dyDescent="0.25">
      <c r="A66" s="175"/>
      <c r="B66" s="96" t="s">
        <v>166</v>
      </c>
      <c r="C66" s="97"/>
      <c r="D66" s="97"/>
      <c r="E66" s="98" t="e">
        <f t="shared" si="1"/>
        <v>#DIV/0!</v>
      </c>
    </row>
    <row r="67" spans="1:5" x14ac:dyDescent="0.25">
      <c r="A67" s="175"/>
      <c r="B67" s="96" t="s">
        <v>167</v>
      </c>
      <c r="C67" s="97"/>
      <c r="D67" s="97"/>
      <c r="E67" s="98" t="e">
        <f t="shared" si="1"/>
        <v>#DIV/0!</v>
      </c>
    </row>
    <row r="68" spans="1:5" x14ac:dyDescent="0.25">
      <c r="A68" s="175"/>
      <c r="B68" s="96" t="s">
        <v>168</v>
      </c>
      <c r="C68" s="97"/>
      <c r="D68" s="97"/>
      <c r="E68" s="98" t="e">
        <f t="shared" si="1"/>
        <v>#DIV/0!</v>
      </c>
    </row>
    <row r="69" spans="1:5" x14ac:dyDescent="0.25">
      <c r="A69" s="175"/>
      <c r="B69" s="96" t="s">
        <v>169</v>
      </c>
      <c r="C69" s="97"/>
      <c r="D69" s="97"/>
      <c r="E69" s="98" t="e">
        <f t="shared" si="1"/>
        <v>#DIV/0!</v>
      </c>
    </row>
    <row r="70" spans="1:5" x14ac:dyDescent="0.25">
      <c r="A70" s="175"/>
      <c r="B70" s="96" t="s">
        <v>170</v>
      </c>
      <c r="C70" s="97"/>
      <c r="D70" s="97"/>
      <c r="E70" s="98" t="e">
        <f t="shared" si="1"/>
        <v>#DIV/0!</v>
      </c>
    </row>
    <row r="71" spans="1:5" x14ac:dyDescent="0.25">
      <c r="A71" s="175"/>
      <c r="B71" s="96" t="s">
        <v>171</v>
      </c>
      <c r="C71" s="97"/>
      <c r="D71" s="97"/>
      <c r="E71" s="98" t="e">
        <f t="shared" si="1"/>
        <v>#DIV/0!</v>
      </c>
    </row>
    <row r="72" spans="1:5" x14ac:dyDescent="0.25">
      <c r="A72" s="175"/>
      <c r="B72" s="96" t="s">
        <v>172</v>
      </c>
      <c r="C72" s="97"/>
      <c r="D72" s="97"/>
      <c r="E72" s="98" t="e">
        <f t="shared" si="1"/>
        <v>#DIV/0!</v>
      </c>
    </row>
    <row r="73" spans="1:5" ht="25.5" x14ac:dyDescent="0.25">
      <c r="A73" s="176"/>
      <c r="B73" s="96" t="s">
        <v>173</v>
      </c>
      <c r="C73" s="97"/>
      <c r="D73" s="97"/>
      <c r="E73" s="98" t="e">
        <f t="shared" si="1"/>
        <v>#DIV/0!</v>
      </c>
    </row>
    <row r="74" spans="1:5" ht="95.25" x14ac:dyDescent="0.25">
      <c r="A74" s="103" t="s">
        <v>174</v>
      </c>
      <c r="B74" s="99" t="s">
        <v>175</v>
      </c>
      <c r="C74" s="100"/>
      <c r="D74" s="100"/>
      <c r="E74" s="101" t="e">
        <f t="shared" si="1"/>
        <v>#DIV/0!</v>
      </c>
    </row>
    <row r="75" spans="1:5" x14ac:dyDescent="0.25">
      <c r="A75" s="174" t="s">
        <v>176</v>
      </c>
      <c r="B75" s="96" t="s">
        <v>177</v>
      </c>
      <c r="C75" s="97"/>
      <c r="D75" s="97"/>
      <c r="E75" s="98" t="e">
        <f>D75/C75</f>
        <v>#DIV/0!</v>
      </c>
    </row>
    <row r="76" spans="1:5" x14ac:dyDescent="0.25">
      <c r="A76" s="175"/>
      <c r="B76" s="96" t="s">
        <v>178</v>
      </c>
      <c r="C76" s="97"/>
      <c r="D76" s="97"/>
      <c r="E76" s="98" t="e">
        <f t="shared" ref="E76:E79" si="2">D76/C76</f>
        <v>#DIV/0!</v>
      </c>
    </row>
    <row r="77" spans="1:5" ht="25.5" x14ac:dyDescent="0.25">
      <c r="A77" s="175"/>
      <c r="B77" s="96" t="s">
        <v>179</v>
      </c>
      <c r="C77" s="97"/>
      <c r="D77" s="97"/>
      <c r="E77" s="98" t="e">
        <f t="shared" si="2"/>
        <v>#DIV/0!</v>
      </c>
    </row>
    <row r="78" spans="1:5" x14ac:dyDescent="0.25">
      <c r="A78" s="175"/>
      <c r="B78" s="96" t="s">
        <v>180</v>
      </c>
      <c r="C78" s="97"/>
      <c r="D78" s="97"/>
      <c r="E78" s="98" t="e">
        <f t="shared" si="2"/>
        <v>#DIV/0!</v>
      </c>
    </row>
    <row r="79" spans="1:5" ht="25.5" x14ac:dyDescent="0.25">
      <c r="A79" s="176"/>
      <c r="B79" s="96" t="s">
        <v>181</v>
      </c>
      <c r="C79" s="97"/>
      <c r="D79" s="97"/>
      <c r="E79" s="98" t="e">
        <f t="shared" si="2"/>
        <v>#DIV/0!</v>
      </c>
    </row>
    <row r="80" spans="1:5" x14ac:dyDescent="0.25">
      <c r="A80" s="161" t="s">
        <v>182</v>
      </c>
      <c r="B80" s="161"/>
      <c r="C80" s="89">
        <f>SUM(C2:C36)</f>
        <v>0</v>
      </c>
      <c r="D80" s="89">
        <f>SUM(D2:D36)</f>
        <v>0</v>
      </c>
      <c r="E80" s="95" t="e">
        <f t="shared" si="1"/>
        <v>#DIV/0!</v>
      </c>
    </row>
    <row r="81" spans="1:1" x14ac:dyDescent="0.25">
      <c r="A81" s="104"/>
    </row>
    <row r="82" spans="1:1" x14ac:dyDescent="0.25">
      <c r="A82" s="104"/>
    </row>
    <row r="83" spans="1:1" x14ac:dyDescent="0.25">
      <c r="A83" s="104"/>
    </row>
    <row r="84" spans="1:1" x14ac:dyDescent="0.25">
      <c r="A84" s="104"/>
    </row>
    <row r="85" spans="1:1" x14ac:dyDescent="0.25">
      <c r="A85" s="104"/>
    </row>
    <row r="86" spans="1:1" x14ac:dyDescent="0.25">
      <c r="A86" s="104"/>
    </row>
    <row r="87" spans="1:1" x14ac:dyDescent="0.25">
      <c r="A87" s="104"/>
    </row>
    <row r="88" spans="1:1" x14ac:dyDescent="0.25">
      <c r="A88" s="104"/>
    </row>
    <row r="89" spans="1:1" x14ac:dyDescent="0.25">
      <c r="A89" s="104"/>
    </row>
    <row r="90" spans="1:1" x14ac:dyDescent="0.25">
      <c r="A90" s="104"/>
    </row>
    <row r="91" spans="1:1" x14ac:dyDescent="0.25">
      <c r="A91" s="104"/>
    </row>
    <row r="92" spans="1:1" x14ac:dyDescent="0.25">
      <c r="A92" s="104"/>
    </row>
    <row r="93" spans="1:1" x14ac:dyDescent="0.25">
      <c r="A93" s="104"/>
    </row>
    <row r="94" spans="1:1" x14ac:dyDescent="0.25">
      <c r="A94" s="104"/>
    </row>
    <row r="95" spans="1:1" x14ac:dyDescent="0.25">
      <c r="A95" s="104"/>
    </row>
    <row r="96" spans="1:1" x14ac:dyDescent="0.25">
      <c r="A96" s="104"/>
    </row>
    <row r="97" spans="1:1" x14ac:dyDescent="0.25">
      <c r="A97" s="104"/>
    </row>
    <row r="98" spans="1:1" x14ac:dyDescent="0.25">
      <c r="A98" s="104"/>
    </row>
    <row r="99" spans="1:1" x14ac:dyDescent="0.25">
      <c r="A99" s="104"/>
    </row>
    <row r="100" spans="1:1" x14ac:dyDescent="0.25">
      <c r="A100" s="104"/>
    </row>
    <row r="101" spans="1:1" x14ac:dyDescent="0.25">
      <c r="A101" s="104"/>
    </row>
  </sheetData>
  <mergeCells count="20">
    <mergeCell ref="A80:B80"/>
    <mergeCell ref="A29:A34"/>
    <mergeCell ref="A35:A36"/>
    <mergeCell ref="A37:A49"/>
    <mergeCell ref="A51:A53"/>
    <mergeCell ref="A54:A73"/>
    <mergeCell ref="A75:A79"/>
    <mergeCell ref="D14:D17"/>
    <mergeCell ref="E14:E17"/>
    <mergeCell ref="A18:A21"/>
    <mergeCell ref="A22:A28"/>
    <mergeCell ref="C24:C26"/>
    <mergeCell ref="D24:D26"/>
    <mergeCell ref="E24:E26"/>
    <mergeCell ref="C14:C17"/>
    <mergeCell ref="A1:B1"/>
    <mergeCell ref="A3:A4"/>
    <mergeCell ref="A5:A9"/>
    <mergeCell ref="A10:A11"/>
    <mergeCell ref="A12:A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PRINCIPAL</vt:lpstr>
      <vt:lpstr>AGENDA</vt:lpstr>
      <vt:lpstr>GRÁFICO</vt:lpstr>
      <vt:lpstr>EDITAL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Ligia Sousa</dc:creator>
  <cp:lastModifiedBy>Administrador</cp:lastModifiedBy>
  <dcterms:created xsi:type="dcterms:W3CDTF">2018-02-25T13:57:01Z</dcterms:created>
  <dcterms:modified xsi:type="dcterms:W3CDTF">2018-02-25T16:13:19Z</dcterms:modified>
</cp:coreProperties>
</file>