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fd79c59625de37d/AULAS/EXCEL - IA/"/>
    </mc:Choice>
  </mc:AlternateContent>
  <xr:revisionPtr revIDLastSave="489" documentId="11_83B17A4AE63F0588C9D61EBAE38EFEB431B8D1C4" xr6:coauthVersionLast="47" xr6:coauthVersionMax="47" xr10:uidLastSave="{CAB2491C-828B-48DC-9348-8A5C20E4F8C2}"/>
  <bookViews>
    <workbookView xWindow="-120" yWindow="-120" windowWidth="20730" windowHeight="11040" xr2:uid="{00000000-000D-0000-FFFF-FFFF00000000}"/>
  </bookViews>
  <sheets>
    <sheet name="Planilha1" sheetId="1" r:id="rId1"/>
    <sheet name="Planilha2" sheetId="2" r:id="rId2"/>
  </sheets>
  <definedNames>
    <definedName name="aporte">Planilha1!$D$17</definedName>
    <definedName name="patrimonio">Planilha1!$D$20</definedName>
    <definedName name="qdd_anos">Planilha1!$D$18</definedName>
    <definedName name="rendimento_carteira">Planilha1!$D$13</definedName>
    <definedName name="salario">Planilha1!$D$12</definedName>
    <definedName name="sugestao_investimento">Planilha1!$D$14</definedName>
    <definedName name="taxa_mensal">Planilha1!$D$19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7" i="1" s="1"/>
  <c r="C35" i="1"/>
  <c r="C36" i="1"/>
  <c r="C37" i="1"/>
  <c r="C38" i="1"/>
  <c r="C39" i="1"/>
  <c r="C34" i="1"/>
  <c r="H4" i="2"/>
  <c r="A9" i="2"/>
  <c r="A10" i="2"/>
  <c r="A11" i="2"/>
  <c r="A12" i="2"/>
  <c r="A13" i="2"/>
  <c r="A14" i="2"/>
  <c r="A15" i="2"/>
  <c r="A16" i="2"/>
  <c r="A17" i="2"/>
  <c r="A18" i="2"/>
  <c r="A19" i="2"/>
  <c r="A20" i="2"/>
  <c r="A3" i="2"/>
  <c r="A4" i="2"/>
  <c r="A5" i="2"/>
  <c r="A6" i="2"/>
  <c r="A7" i="2"/>
  <c r="A8" i="2"/>
  <c r="D20" i="1" l="1"/>
  <c r="D21" i="1" s="1"/>
  <c r="C25" i="1"/>
  <c r="D25" i="1" s="1"/>
  <c r="C24" i="1"/>
  <c r="D24" i="1" s="1"/>
  <c r="C26" i="1"/>
  <c r="D26" i="1" s="1"/>
  <c r="C27" i="1"/>
  <c r="D27" i="1" s="1"/>
  <c r="C28" i="1"/>
  <c r="D28" i="1" s="1"/>
  <c r="C31" i="1"/>
  <c r="D37" i="1" s="1"/>
  <c r="D39" i="1"/>
  <c r="D34" i="1" l="1"/>
  <c r="D38" i="1"/>
  <c r="D35" i="1"/>
  <c r="D36" i="1"/>
  <c r="D40" i="1" s="1"/>
</calcChain>
</file>

<file path=xl/sharedStrings.xml><?xml version="1.0" encoding="utf-8"?>
<sst xmlns="http://schemas.openxmlformats.org/spreadsheetml/2006/main" count="71" uniqueCount="34">
  <si>
    <t>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</si>
  <si>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</si>
  <si>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</si>
  <si>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</si>
  <si>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</si>
  <si>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</si>
  <si>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>Quanto em 2 Anos?</t>
  </si>
  <si>
    <t>Quanto em 5 Anos?</t>
  </si>
  <si>
    <t>Quanto em 10 Anos?</t>
  </si>
  <si>
    <t>Quanto em 20 Anos?</t>
  </si>
  <si>
    <t>Quanto em 30 Anos?</t>
  </si>
  <si>
    <t>Cenários</t>
  </si>
  <si>
    <t>Dividendo</t>
  </si>
  <si>
    <t>Salário</t>
  </si>
  <si>
    <t>Rendimento Carteira</t>
  </si>
  <si>
    <t>CONFIGURAÇÕES</t>
  </si>
  <si>
    <t>Agressivo</t>
  </si>
  <si>
    <t>Moderado</t>
  </si>
  <si>
    <t>VALOR A SER INVESTIDO POR MÊS</t>
  </si>
  <si>
    <t>TIPO DE FII</t>
  </si>
  <si>
    <t>Valores</t>
  </si>
  <si>
    <t>PAPEL</t>
  </si>
  <si>
    <t>TIJOLO</t>
  </si>
  <si>
    <t>Percentual Sugerido</t>
  </si>
  <si>
    <t>HÍBRIDOS</t>
  </si>
  <si>
    <t>FOFs</t>
  </si>
  <si>
    <t>DESENVOLVIMENTO</t>
  </si>
  <si>
    <t>HOTELARIAS</t>
  </si>
  <si>
    <t>PERFIL</t>
  </si>
  <si>
    <t>%</t>
  </si>
  <si>
    <t>CHAVE</t>
  </si>
  <si>
    <t>Conservador</t>
  </si>
  <si>
    <t>Moderado-TIJOLO</t>
  </si>
  <si>
    <t>Sugestão de Investimentos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</si>
</sst>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3" x14ac:knownFonts="1">
    <font>
      <sz val="11"/>
      <color theme="1"/>
      <name val="Calibri"/>
      <family val="2"/>
      <scheme val="minor"/>
    </font>
    <font>
      <b/>
      <sz val="14"/>
      <color theme="0"/>
      <name val="Arial Black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Arial"/>
      <family val="2"/>
    </font>
    <font>
      <sz val="11"/>
      <color theme="9" tint="-0.499984740745262"/>
      <name val="Arial"/>
      <family val="2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Arial Black"/>
      <family val="2"/>
    </font>
    <font>
      <sz val="11"/>
      <color rgb="FFFF0000"/>
      <name val="Arial"/>
      <family val="2"/>
    </font>
    <font>
      <b/>
      <sz val="11"/>
      <color theme="0"/>
      <name val="Arial Black"/>
      <family val="2"/>
    </font>
    <font>
      <b/>
      <sz val="14"/>
      <name val="Arial Black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theme="9" tint="0.39994506668294322"/>
      </left>
      <right/>
      <top style="medium">
        <color theme="9" tint="0.39994506668294322"/>
      </top>
      <bottom style="dashed">
        <color theme="9" tint="0.39991454817346722"/>
      </bottom>
      <diagonal/>
    </border>
    <border>
      <left/>
      <right/>
      <top style="medium">
        <color theme="9" tint="0.39994506668294322"/>
      </top>
      <bottom style="dashed">
        <color theme="9" tint="0.39991454817346722"/>
      </bottom>
      <diagonal/>
    </border>
    <border>
      <left style="medium">
        <color theme="9" tint="0.39994506668294322"/>
      </left>
      <right/>
      <top style="dashed">
        <color theme="9" tint="0.39991454817346722"/>
      </top>
      <bottom style="dashed">
        <color theme="9" tint="0.39991454817346722"/>
      </bottom>
      <diagonal/>
    </border>
    <border>
      <left style="medium">
        <color theme="9" tint="0.39994506668294322"/>
      </left>
      <right/>
      <top style="dashed">
        <color theme="9" tint="0.39991454817346722"/>
      </top>
      <bottom style="medium">
        <color theme="9" tint="0.39994506668294322"/>
      </bottom>
      <diagonal/>
    </border>
    <border>
      <left style="medium">
        <color theme="9" tint="0.39988402966399123"/>
      </left>
      <right/>
      <top style="medium">
        <color theme="9" tint="0.39988402966399123"/>
      </top>
      <bottom style="dashed">
        <color theme="9" tint="0.39988402966399123"/>
      </bottom>
      <diagonal/>
    </border>
    <border>
      <left/>
      <right/>
      <top style="medium">
        <color theme="9" tint="0.39988402966399123"/>
      </top>
      <bottom style="dashed">
        <color theme="9" tint="0.39988402966399123"/>
      </bottom>
      <diagonal/>
    </border>
    <border>
      <left/>
      <right style="medium">
        <color theme="9" tint="0.39988402966399123"/>
      </right>
      <top style="medium">
        <color theme="9" tint="0.39988402966399123"/>
      </top>
      <bottom style="dashed">
        <color theme="9" tint="0.39988402966399123"/>
      </bottom>
      <diagonal/>
    </border>
    <border>
      <left style="medium">
        <color theme="9" tint="0.39988402966399123"/>
      </left>
      <right/>
      <top style="dashed">
        <color theme="9" tint="0.39988402966399123"/>
      </top>
      <bottom style="dashed">
        <color theme="9" tint="0.39988402966399123"/>
      </bottom>
      <diagonal/>
    </border>
    <border>
      <left/>
      <right style="medium">
        <color theme="9" tint="0.39988402966399123"/>
      </right>
      <top style="dashed">
        <color theme="9" tint="0.39988402966399123"/>
      </top>
      <bottom style="dashed">
        <color theme="9" tint="0.39988402966399123"/>
      </bottom>
      <diagonal/>
    </border>
    <border>
      <left style="medium">
        <color theme="9" tint="0.39988402966399123"/>
      </left>
      <right/>
      <top style="dashed">
        <color theme="9" tint="0.39988402966399123"/>
      </top>
      <bottom style="medium">
        <color theme="9" tint="0.39988402966399123"/>
      </bottom>
      <diagonal/>
    </border>
    <border>
      <left/>
      <right style="medium">
        <color theme="9" tint="0.39988402966399123"/>
      </right>
      <top style="dashed">
        <color theme="9" tint="0.39988402966399123"/>
      </top>
      <bottom style="medium">
        <color theme="9" tint="0.39988402966399123"/>
      </bottom>
      <diagonal/>
    </border>
    <border>
      <left style="thin">
        <color theme="9" tint="0.39991454817346722"/>
      </left>
      <right style="thin">
        <color theme="9" tint="0.39991454817346722"/>
      </right>
      <top style="dashed">
        <color theme="9" tint="0.39991454817346722"/>
      </top>
      <bottom style="dashed">
        <color theme="9" tint="0.39991454817346722"/>
      </bottom>
      <diagonal/>
    </border>
    <border>
      <left style="thin">
        <color theme="9" tint="0.39991454817346722"/>
      </left>
      <right style="thin">
        <color theme="9" tint="0.39991454817346722"/>
      </right>
      <top style="dashed">
        <color theme="9" tint="0.39991454817346722"/>
      </top>
      <bottom style="medium">
        <color theme="9" tint="0.39994506668294322"/>
      </bottom>
      <diagonal/>
    </border>
    <border>
      <left style="thin">
        <color theme="9" tint="0.39985351115451523"/>
      </left>
      <right style="thin">
        <color theme="9" tint="0.39985351115451523"/>
      </right>
      <top style="dashed">
        <color theme="9" tint="0.39988402966399123"/>
      </top>
      <bottom style="dashed">
        <color theme="9" tint="0.39988402966399123"/>
      </bottom>
      <diagonal/>
    </border>
    <border>
      <left style="thin">
        <color theme="9" tint="0.39985351115451523"/>
      </left>
      <right style="thin">
        <color theme="9" tint="0.39985351115451523"/>
      </right>
      <top style="dashed">
        <color theme="9" tint="0.39988402966399123"/>
      </top>
      <bottom style="medium">
        <color theme="9" tint="0.39988402966399123"/>
      </bottom>
      <diagonal/>
    </border>
    <border>
      <left/>
      <right style="thin">
        <color theme="9" tint="0.39991454817346722"/>
      </right>
      <top style="dashed">
        <color theme="9" tint="0.39991454817346722"/>
      </top>
      <bottom style="dashed">
        <color theme="9" tint="0.39991454817346722"/>
      </bottom>
      <diagonal/>
    </border>
    <border>
      <left/>
      <right style="thin">
        <color theme="9" tint="0.39991454817346722"/>
      </right>
      <top style="dashed">
        <color theme="9" tint="0.39991454817346722"/>
      </top>
      <bottom style="medium">
        <color theme="9" tint="0.39994506668294322"/>
      </bottom>
      <diagonal/>
    </border>
    <border>
      <left style="medium">
        <color theme="9" tint="0.39994506668294322"/>
      </left>
      <right style="dashed">
        <color theme="9" tint="0.39991454817346722"/>
      </right>
      <top style="medium">
        <color theme="9" tint="0.39994506668294322"/>
      </top>
      <bottom style="dashed">
        <color theme="9" tint="0.39991454817346722"/>
      </bottom>
      <diagonal/>
    </border>
    <border>
      <left style="dashed">
        <color theme="9" tint="0.39991454817346722"/>
      </left>
      <right style="dashed">
        <color theme="9" tint="0.39991454817346722"/>
      </right>
      <top style="medium">
        <color theme="9" tint="0.39994506668294322"/>
      </top>
      <bottom style="dashed">
        <color theme="9" tint="0.39991454817346722"/>
      </bottom>
      <diagonal/>
    </border>
    <border>
      <left style="dashed">
        <color theme="9" tint="0.39991454817346722"/>
      </left>
      <right style="medium">
        <color theme="9" tint="0.39994506668294322"/>
      </right>
      <top style="medium">
        <color theme="9" tint="0.39994506668294322"/>
      </top>
      <bottom style="dashed">
        <color theme="9" tint="0.39991454817346722"/>
      </bottom>
      <diagonal/>
    </border>
    <border>
      <left style="dashed">
        <color theme="9" tint="0.39991454817346722"/>
      </left>
      <right style="medium">
        <color theme="9" tint="0.39994506668294322"/>
      </right>
      <top style="dashed">
        <color theme="9" tint="0.39991454817346722"/>
      </top>
      <bottom style="dashed">
        <color theme="9" tint="0.39991454817346722"/>
      </bottom>
      <diagonal/>
    </border>
    <border>
      <left style="dashed">
        <color theme="9" tint="0.39991454817346722"/>
      </left>
      <right style="medium">
        <color theme="9" tint="0.39994506668294322"/>
      </right>
      <top style="dashed">
        <color theme="9" tint="0.39991454817346722"/>
      </top>
      <bottom style="medium">
        <color theme="9" tint="0.39994506668294322"/>
      </bottom>
      <diagonal/>
    </border>
    <border>
      <left/>
      <right style="dashed">
        <color theme="9" tint="0.39991454817346722"/>
      </right>
      <top style="dashed">
        <color theme="9" tint="0.39991454817346722"/>
      </top>
      <bottom style="dashed">
        <color theme="9" tint="0.39991454817346722"/>
      </bottom>
      <diagonal/>
    </border>
    <border>
      <left/>
      <right style="dashed">
        <color theme="9" tint="0.39991454817346722"/>
      </right>
      <top style="dashed">
        <color theme="9" tint="0.39991454817346722"/>
      </top>
      <bottom style="medium">
        <color theme="9" tint="0.39994506668294322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4" borderId="0" applyNumberFormat="0" applyBorder="0" applyAlignment="0" applyProtection="0"/>
  </cellStyleXfs>
  <cellXfs count="54">
    <xf numFmtId="0" fontId="0" fillId="0" borderId="0" xfId="0"/>
    <xf numFmtId="0" fontId="4" fillId="0" borderId="3" xfId="0" applyFont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/>
    <xf numFmtId="0" fontId="10" fillId="2" borderId="7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/>
    </xf>
    <xf numFmtId="8" fontId="0" fillId="0" borderId="9" xfId="0" applyNumberFormat="1" applyBorder="1"/>
    <xf numFmtId="0" fontId="9" fillId="0" borderId="10" xfId="0" applyFont="1" applyBorder="1" applyAlignment="1">
      <alignment horizontal="left"/>
    </xf>
    <xf numFmtId="8" fontId="0" fillId="0" borderId="11" xfId="0" applyNumberFormat="1" applyBorder="1"/>
    <xf numFmtId="9" fontId="0" fillId="0" borderId="0" xfId="2" applyFont="1"/>
    <xf numFmtId="164" fontId="0" fillId="0" borderId="9" xfId="0" applyNumberFormat="1" applyBorder="1"/>
    <xf numFmtId="164" fontId="0" fillId="0" borderId="12" xfId="1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12" xfId="2" applyNumberFormat="1" applyFont="1" applyBorder="1" applyAlignment="1">
      <alignment horizontal="center"/>
    </xf>
    <xf numFmtId="8" fontId="3" fillId="3" borderId="12" xfId="0" applyNumberFormat="1" applyFont="1" applyFill="1" applyBorder="1" applyAlignment="1">
      <alignment horizontal="center"/>
    </xf>
    <xf numFmtId="8" fontId="3" fillId="3" borderId="13" xfId="0" applyNumberFormat="1" applyFont="1" applyFill="1" applyBorder="1" applyAlignment="1">
      <alignment horizontal="center"/>
    </xf>
    <xf numFmtId="0" fontId="6" fillId="4" borderId="0" xfId="3" applyBorder="1" applyAlignment="1">
      <alignment horizontal="left"/>
    </xf>
    <xf numFmtId="0" fontId="6" fillId="4" borderId="0" xfId="3"/>
    <xf numFmtId="0" fontId="4" fillId="0" borderId="16" xfId="0" applyFont="1" applyBorder="1" applyAlignment="1">
      <alignment horizontal="left"/>
    </xf>
    <xf numFmtId="0" fontId="5" fillId="3" borderId="16" xfId="0" applyFont="1" applyFill="1" applyBorder="1" applyAlignment="1">
      <alignment horizontal="left"/>
    </xf>
    <xf numFmtId="0" fontId="5" fillId="3" borderId="17" xfId="0" applyFont="1" applyFill="1" applyBorder="1" applyAlignment="1">
      <alignment horizontal="left"/>
    </xf>
    <xf numFmtId="0" fontId="0" fillId="0" borderId="3" xfId="0" applyBorder="1"/>
    <xf numFmtId="0" fontId="0" fillId="0" borderId="23" xfId="0" applyBorder="1"/>
    <xf numFmtId="0" fontId="0" fillId="0" borderId="4" xfId="0" applyBorder="1"/>
    <xf numFmtId="0" fontId="0" fillId="0" borderId="24" xfId="0" applyBorder="1"/>
    <xf numFmtId="164" fontId="0" fillId="0" borderId="21" xfId="1" applyNumberFormat="1" applyFon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8" fontId="0" fillId="0" borderId="14" xfId="0" applyNumberFormat="1" applyBorder="1" applyAlignment="1">
      <alignment horizontal="center"/>
    </xf>
    <xf numFmtId="8" fontId="0" fillId="0" borderId="15" xfId="0" applyNumberFormat="1" applyBorder="1" applyAlignment="1">
      <alignment horizontal="center"/>
    </xf>
    <xf numFmtId="0" fontId="6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6" borderId="0" xfId="1" applyNumberFormat="1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9" fontId="0" fillId="0" borderId="0" xfId="2" applyFont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0" fillId="7" borderId="0" xfId="0" applyFill="1"/>
    <xf numFmtId="164" fontId="3" fillId="7" borderId="0" xfId="0" applyNumberFormat="1" applyFont="1" applyFill="1" applyAlignment="1">
      <alignment horizontal="right"/>
    </xf>
    <xf numFmtId="0" fontId="12" fillId="6" borderId="0" xfId="0" applyFont="1" applyFill="1" applyAlignment="1">
      <alignment horizontal="left"/>
    </xf>
    <xf numFmtId="9" fontId="0" fillId="8" borderId="0" xfId="2" applyFont="1" applyFill="1" applyAlignment="1">
      <alignment horizontal="center"/>
    </xf>
    <xf numFmtId="164" fontId="0" fillId="8" borderId="0" xfId="0" applyNumberFormat="1" applyFill="1" applyAlignment="1">
      <alignment horizontal="right"/>
    </xf>
    <xf numFmtId="0" fontId="0" fillId="0" borderId="25" xfId="0" applyBorder="1"/>
    <xf numFmtId="0" fontId="0" fillId="0" borderId="25" xfId="0" applyBorder="1" applyAlignment="1">
      <alignment horizontal="center"/>
    </xf>
    <xf numFmtId="9" fontId="0" fillId="0" borderId="25" xfId="2" applyFont="1" applyBorder="1" applyAlignment="1">
      <alignment horizontal="center"/>
    </xf>
    <xf numFmtId="10" fontId="0" fillId="0" borderId="21" xfId="2" applyNumberFormat="1" applyFont="1" applyBorder="1" applyAlignment="1">
      <alignment horizontal="center"/>
    </xf>
    <xf numFmtId="0" fontId="11" fillId="5" borderId="18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Planilha1!$C$33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37E-4AF0-A537-6C305294936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637E-4AF0-A537-6C305294936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Planilha1!$C$34:$C$39</c:f>
              <c:numCache>
                <c:formatCode>0%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E-4AF0-A537-6C3052949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154781</xdr:colOff>
      <xdr:row>0</xdr:row>
      <xdr:rowOff>47625</xdr:rowOff>
    </xdr:from>
    <xdr:to>
      <xdr:col>4</xdr:col>
      <xdr:colOff>309562</xdr:colOff>
      <xdr:row>8</xdr:row>
      <xdr:rowOff>175410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06C0C26-EE62-D9A1-8A3D-A7E61EE75D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154781" y="47625"/>
          <a:ext cx="7322344" cy="1651785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40</xdr:row>
      <xdr:rowOff>95250</xdr:rowOff>
    </xdr:from>
    <xdr:to>
      <xdr:col>3</xdr:col>
      <xdr:colOff>1057275</xdr:colOff>
      <xdr:row>55</xdr:row>
      <xdr:rowOff>185737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78DA7B3-66BD-E46A-6DD6-7D0894D410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D30B3CA-76DA-4034-8FB3-830000698FF0}">
  <we:reference id="wa200007447" version="1.0.0.0" store="pt-BR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G40"/>
  <sheetViews>
    <sheetView showGridLines="0" showRowColHeaders="0" tabSelected="1" zoomScaleNormal="100" workbookViewId="0">
      <selection activeCell="E4" sqref="E4"/>
    </sheetView>
  </sheetViews>
  <sheetFormatPr defaultColWidth="0" defaultRowHeight="15" x14ac:dyDescent="0.25"/>
  <cols>
    <col min="1" max="1" width="5.140625" customWidth="1"/>
    <col min="2" max="2" width="66.140625" customWidth="1"/>
    <col min="3" max="3" width="20.140625" customWidth="1"/>
    <col min="4" max="4" width="16" style="4" customWidth="1"/>
    <col min="5" max="5" width="9" customWidth="1"/>
    <col min="6" max="6" width="28.42578125" hidden="1" customWidth="1"/>
    <col min="7" max="7" width="13" hidden="1" customWidth="1"/>
    <col min="8" max="12" width="9.140625" hidden="1" customWidth="1"/>
    <col min="13" max="16384" width="9.140625" hidden="1"/>
  </cols>
  <sheetData>
    <row r="10" spans="1:4" ht="15.75" thickBot="1" x14ac:dyDescent="0.3"/>
    <row r="11" spans="1:4" ht="30" customHeight="1" x14ac:dyDescent="0.25">
      <c r="B11" s="47" t="s">
        <v>15</v>
      </c>
      <c r="C11" s="48"/>
      <c r="D11" s="49"/>
    </row>
    <row r="12" spans="1:4" ht="15" customHeight="1" x14ac:dyDescent="0.25">
      <c r="B12" s="23" t="s">
        <v>13</v>
      </c>
      <c r="C12" s="24"/>
      <c r="D12" s="27">
        <v>1000</v>
      </c>
    </row>
    <row r="13" spans="1:4" ht="15" customHeight="1" x14ac:dyDescent="0.25">
      <c r="B13" s="23" t="s">
        <v>14</v>
      </c>
      <c r="C13" s="24"/>
      <c r="D13" s="46">
        <v>6.0000000000000001E-3</v>
      </c>
    </row>
    <row r="14" spans="1:4" ht="15" customHeight="1" thickBot="1" x14ac:dyDescent="0.3">
      <c r="B14" s="25" t="s">
        <v>33</v>
      </c>
      <c r="C14" s="26"/>
      <c r="D14" s="28">
        <f>D12*30%</f>
        <v>300</v>
      </c>
    </row>
    <row r="15" spans="1:4" ht="23.1" customHeight="1" thickBot="1" x14ac:dyDescent="0.3"/>
    <row r="16" spans="1:4" ht="30" customHeight="1" x14ac:dyDescent="0.25">
      <c r="A16" s="5">
        <v>2</v>
      </c>
      <c r="B16" s="52" t="s">
        <v>0</v>
      </c>
      <c r="C16" s="53"/>
      <c r="D16" s="53"/>
    </row>
    <row r="17" spans="1:4" x14ac:dyDescent="0.25">
      <c r="A17" s="5">
        <v>5</v>
      </c>
      <c r="B17" s="1" t="s">
        <v>1</v>
      </c>
      <c r="C17" s="20"/>
      <c r="D17" s="13">
        <f>sugestao_investimento</f>
        <v>300</v>
      </c>
    </row>
    <row r="18" spans="1:4" x14ac:dyDescent="0.25">
      <c r="A18" s="5">
        <v>10</v>
      </c>
      <c r="B18" s="1" t="s">
        <v>2</v>
      </c>
      <c r="C18" s="20"/>
      <c r="D18" s="14">
        <v>10</v>
      </c>
    </row>
    <row r="19" spans="1:4" x14ac:dyDescent="0.25">
      <c r="A19" s="5">
        <v>20</v>
      </c>
      <c r="B19" s="1" t="s">
        <v>3</v>
      </c>
      <c r="C19" s="20"/>
      <c r="D19" s="15">
        <v>1.0789999999999999E-2</v>
      </c>
    </row>
    <row r="20" spans="1:4" x14ac:dyDescent="0.25">
      <c r="A20" s="5">
        <v>30</v>
      </c>
      <c r="B20" s="2" t="s">
        <v>4</v>
      </c>
      <c r="C20" s="21"/>
      <c r="D20" s="16">
        <f>FV(taxa_mensal,qdd_anos*12,aporte*-1)</f>
        <v>72985.263759051653</v>
      </c>
    </row>
    <row r="21" spans="1:4" ht="15.75" thickBot="1" x14ac:dyDescent="0.3">
      <c r="B21" s="3" t="s">
        <v>5</v>
      </c>
      <c r="C21" s="22"/>
      <c r="D21" s="17">
        <f>D20*$D$13</f>
        <v>437.91158255430992</v>
      </c>
    </row>
    <row r="22" spans="1:4" ht="23.1" customHeight="1" thickBot="1" x14ac:dyDescent="0.3"/>
    <row r="23" spans="1:4" ht="30" customHeight="1" x14ac:dyDescent="0.25">
      <c r="B23" s="50" t="s">
        <v>11</v>
      </c>
      <c r="C23" s="51"/>
      <c r="D23" s="6" t="s">
        <v>12</v>
      </c>
    </row>
    <row r="24" spans="1:4" x14ac:dyDescent="0.25">
      <c r="B24" s="7" t="s">
        <v>6</v>
      </c>
      <c r="C24" s="29">
        <f>FV($D$19,$A16*12,$D$17*-1)</f>
        <v>8168.2881892935648</v>
      </c>
      <c r="D24" s="12">
        <f>C24*rendimento_carteira</f>
        <v>49.00972913576139</v>
      </c>
    </row>
    <row r="25" spans="1:4" x14ac:dyDescent="0.25">
      <c r="B25" s="7" t="s">
        <v>7</v>
      </c>
      <c r="C25" s="29">
        <f>FV($D$19,$A17*12,$D$17*-1)</f>
        <v>25133.074199546292</v>
      </c>
      <c r="D25" s="8">
        <f>C25*$D$13</f>
        <v>150.79844519727774</v>
      </c>
    </row>
    <row r="26" spans="1:4" x14ac:dyDescent="0.25">
      <c r="B26" s="7" t="s">
        <v>8</v>
      </c>
      <c r="C26" s="29">
        <f>FV($D$19,$A18*12,$D$17*-1)</f>
        <v>72985.263759051653</v>
      </c>
      <c r="D26" s="8">
        <f>C26*$D$13</f>
        <v>437.91158255430992</v>
      </c>
    </row>
    <row r="27" spans="1:4" x14ac:dyDescent="0.25">
      <c r="B27" s="7" t="s">
        <v>9</v>
      </c>
      <c r="C27" s="29">
        <f>FV($D$19,$A19*12,$D$17*-1)</f>
        <v>337559.52002912416</v>
      </c>
      <c r="D27" s="8">
        <f>C27*$D$13</f>
        <v>2025.357120174745</v>
      </c>
    </row>
    <row r="28" spans="1:4" ht="15.75" thickBot="1" x14ac:dyDescent="0.3">
      <c r="B28" s="9" t="s">
        <v>10</v>
      </c>
      <c r="C28" s="30">
        <f>FV($D$19,$A20*12,$D$17*-1)</f>
        <v>1296650.8965014142</v>
      </c>
      <c r="D28" s="10">
        <f>C28*$D$13</f>
        <v>7779.9053790084854</v>
      </c>
    </row>
    <row r="30" spans="1:4" x14ac:dyDescent="0.25">
      <c r="B30" s="18" t="s">
        <v>28</v>
      </c>
      <c r="C30" s="31" t="s">
        <v>16</v>
      </c>
      <c r="D30" s="19"/>
    </row>
    <row r="31" spans="1:4" x14ac:dyDescent="0.25">
      <c r="B31" s="40" t="s">
        <v>18</v>
      </c>
      <c r="C31" s="33">
        <f>aporte</f>
        <v>300</v>
      </c>
      <c r="D31" s="34"/>
    </row>
    <row r="32" spans="1:4" x14ac:dyDescent="0.25">
      <c r="C32" s="32"/>
    </row>
    <row r="33" spans="2:4" x14ac:dyDescent="0.25">
      <c r="B33" s="36" t="s">
        <v>19</v>
      </c>
      <c r="C33" s="37" t="s">
        <v>23</v>
      </c>
      <c r="D33" s="36" t="s">
        <v>20</v>
      </c>
    </row>
    <row r="34" spans="2:4" x14ac:dyDescent="0.25">
      <c r="B34" s="4" t="s">
        <v>21</v>
      </c>
      <c r="C34" s="41">
        <f>VLOOKUP($C$30&amp;"-"&amp;B34,Planilha2!$A:$D,4,FALSE)</f>
        <v>0.05</v>
      </c>
      <c r="D34" s="42">
        <f>C34*$C$31</f>
        <v>15</v>
      </c>
    </row>
    <row r="35" spans="2:4" x14ac:dyDescent="0.25">
      <c r="B35" s="4" t="s">
        <v>22</v>
      </c>
      <c r="C35" s="41">
        <f>VLOOKUP($C$30&amp;"-"&amp;B35,Planilha2!$A:$D,4,FALSE)</f>
        <v>0.1</v>
      </c>
      <c r="D35" s="42">
        <f t="shared" ref="D35:D39" si="0">C35*$C$31</f>
        <v>30</v>
      </c>
    </row>
    <row r="36" spans="2:4" x14ac:dyDescent="0.25">
      <c r="B36" s="4" t="s">
        <v>24</v>
      </c>
      <c r="C36" s="41">
        <f>VLOOKUP($C$30&amp;"-"&amp;B36,Planilha2!$A:$D,4,FALSE)</f>
        <v>0.05</v>
      </c>
      <c r="D36" s="42">
        <f t="shared" si="0"/>
        <v>15</v>
      </c>
    </row>
    <row r="37" spans="2:4" x14ac:dyDescent="0.25">
      <c r="B37" s="4" t="s">
        <v>25</v>
      </c>
      <c r="C37" s="41">
        <f>VLOOKUP($C$30&amp;"-"&amp;B37,Planilha2!$A:$D,4,FALSE)</f>
        <v>0.05</v>
      </c>
      <c r="D37" s="42">
        <f t="shared" si="0"/>
        <v>15</v>
      </c>
    </row>
    <row r="38" spans="2:4" x14ac:dyDescent="0.25">
      <c r="B38" s="4" t="s">
        <v>26</v>
      </c>
      <c r="C38" s="41">
        <f>VLOOKUP($C$30&amp;"-"&amp;B38,Planilha2!$A:$D,4,FALSE)</f>
        <v>0.2</v>
      </c>
      <c r="D38" s="42">
        <f t="shared" si="0"/>
        <v>60</v>
      </c>
    </row>
    <row r="39" spans="2:4" x14ac:dyDescent="0.25">
      <c r="B39" s="4" t="s">
        <v>27</v>
      </c>
      <c r="C39" s="41">
        <f>VLOOKUP($C$30&amp;"-"&amp;B39,Planilha2!$A:$D,4,FALSE)</f>
        <v>0.1</v>
      </c>
      <c r="D39" s="42">
        <f t="shared" si="0"/>
        <v>30</v>
      </c>
    </row>
    <row r="40" spans="2:4" x14ac:dyDescent="0.25">
      <c r="B40" s="38"/>
      <c r="C40" s="38"/>
      <c r="D40" s="39">
        <f>SUM(D34:D39)</f>
        <v>165</v>
      </c>
    </row>
  </sheetData>
  <mergeCells count="3">
    <mergeCell ref="B11:D11"/>
    <mergeCell ref="B23:C23"/>
    <mergeCell ref="B16:D16"/>
  </mergeCells>
  <dataValidations count="1">
    <dataValidation type="list" allowBlank="1" showInputMessage="1" showErrorMessage="1" sqref="C30" xr:uid="{CD69F5D1-132A-469C-859B-DA9D963BF38F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161D-EBD0-474D-A50D-54E94CAD3010}">
  <dimension ref="A2:H21"/>
  <sheetViews>
    <sheetView workbookViewId="0">
      <selection activeCell="D13" sqref="D13"/>
    </sheetView>
  </sheetViews>
  <sheetFormatPr defaultRowHeight="15" x14ac:dyDescent="0.25"/>
  <cols>
    <col min="1" max="1" width="29.140625" bestFit="1" customWidth="1"/>
    <col min="2" max="2" width="12.140625" bestFit="1" customWidth="1"/>
    <col min="3" max="3" width="19" bestFit="1" customWidth="1"/>
    <col min="7" max="7" width="17" bestFit="1" customWidth="1"/>
  </cols>
  <sheetData>
    <row r="2" spans="1:8" x14ac:dyDescent="0.25">
      <c r="A2" s="36" t="s">
        <v>30</v>
      </c>
      <c r="B2" s="36" t="s">
        <v>28</v>
      </c>
      <c r="C2" s="36" t="s">
        <v>19</v>
      </c>
      <c r="D2" s="36" t="s">
        <v>29</v>
      </c>
    </row>
    <row r="3" spans="1:8" x14ac:dyDescent="0.25">
      <c r="A3" t="str">
        <f>B3&amp;"-"&amp;C3</f>
        <v>Conservador-PAPEL</v>
      </c>
      <c r="B3" t="s">
        <v>31</v>
      </c>
      <c r="C3" s="4" t="s">
        <v>21</v>
      </c>
      <c r="D3" s="35">
        <v>0.3</v>
      </c>
      <c r="H3" t="s">
        <v>29</v>
      </c>
    </row>
    <row r="4" spans="1:8" x14ac:dyDescent="0.25">
      <c r="A4" t="str">
        <f t="shared" ref="A4:A20" si="0">B4&amp;"-"&amp;C4</f>
        <v>Conservador-TIJOLO</v>
      </c>
      <c r="B4" t="s">
        <v>31</v>
      </c>
      <c r="C4" s="4" t="s">
        <v>22</v>
      </c>
      <c r="D4" s="35">
        <v>0.5</v>
      </c>
      <c r="G4" t="s">
        <v>32</v>
      </c>
      <c r="H4" s="11" t="str">
        <f>VLOOKUP(G4,$A:$D,2,)</f>
        <v>Moderado</v>
      </c>
    </row>
    <row r="5" spans="1:8" x14ac:dyDescent="0.25">
      <c r="A5" t="str">
        <f t="shared" si="0"/>
        <v>Conservador-HÍBRIDOS</v>
      </c>
      <c r="B5" t="s">
        <v>31</v>
      </c>
      <c r="C5" s="4" t="s">
        <v>24</v>
      </c>
      <c r="D5" s="35">
        <v>0.1</v>
      </c>
      <c r="H5" s="11"/>
    </row>
    <row r="6" spans="1:8" x14ac:dyDescent="0.25">
      <c r="A6" t="str">
        <f t="shared" si="0"/>
        <v>Conservador-FOFs</v>
      </c>
      <c r="B6" t="s">
        <v>31</v>
      </c>
      <c r="C6" s="4" t="s">
        <v>25</v>
      </c>
      <c r="D6" s="35">
        <v>0.1</v>
      </c>
    </row>
    <row r="7" spans="1:8" x14ac:dyDescent="0.25">
      <c r="A7" t="str">
        <f t="shared" si="0"/>
        <v>Conservador-DESENVOLVIMENTO</v>
      </c>
      <c r="B7" t="s">
        <v>31</v>
      </c>
      <c r="C7" s="4" t="s">
        <v>26</v>
      </c>
      <c r="D7" s="35">
        <v>0</v>
      </c>
    </row>
    <row r="8" spans="1:8" ht="15.75" thickBot="1" x14ac:dyDescent="0.3">
      <c r="A8" s="43" t="str">
        <f t="shared" si="0"/>
        <v>Conservador-HOTELARIAS</v>
      </c>
      <c r="B8" s="43" t="s">
        <v>31</v>
      </c>
      <c r="C8" s="44" t="s">
        <v>27</v>
      </c>
      <c r="D8" s="45">
        <v>0</v>
      </c>
    </row>
    <row r="9" spans="1:8" x14ac:dyDescent="0.25">
      <c r="A9" t="str">
        <f t="shared" si="0"/>
        <v>Moderado-PAPEL</v>
      </c>
      <c r="B9" t="s">
        <v>17</v>
      </c>
      <c r="C9" s="4" t="s">
        <v>21</v>
      </c>
      <c r="D9" s="35">
        <v>0.32</v>
      </c>
    </row>
    <row r="10" spans="1:8" x14ac:dyDescent="0.25">
      <c r="A10" t="str">
        <f t="shared" si="0"/>
        <v>Moderado-TIJOLO</v>
      </c>
      <c r="B10" t="s">
        <v>17</v>
      </c>
      <c r="C10" s="4" t="s">
        <v>22</v>
      </c>
      <c r="D10" s="35">
        <v>0.35</v>
      </c>
    </row>
    <row r="11" spans="1:8" x14ac:dyDescent="0.25">
      <c r="A11" t="str">
        <f t="shared" si="0"/>
        <v>Moderado-HÍBRIDOS</v>
      </c>
      <c r="B11" t="s">
        <v>17</v>
      </c>
      <c r="C11" s="4" t="s">
        <v>24</v>
      </c>
      <c r="D11" s="35">
        <v>0.08</v>
      </c>
    </row>
    <row r="12" spans="1:8" x14ac:dyDescent="0.25">
      <c r="A12" t="str">
        <f t="shared" si="0"/>
        <v>Moderado-FOFs</v>
      </c>
      <c r="B12" t="s">
        <v>17</v>
      </c>
      <c r="C12" s="4" t="s">
        <v>25</v>
      </c>
      <c r="D12" s="35">
        <v>0.05</v>
      </c>
    </row>
    <row r="13" spans="1:8" x14ac:dyDescent="0.25">
      <c r="A13" t="str">
        <f t="shared" si="0"/>
        <v>Moderado-DESENVOLVIMENTO</v>
      </c>
      <c r="B13" t="s">
        <v>17</v>
      </c>
      <c r="C13" s="4" t="s">
        <v>26</v>
      </c>
      <c r="D13" s="35">
        <v>0.1</v>
      </c>
    </row>
    <row r="14" spans="1:8" ht="15.75" thickBot="1" x14ac:dyDescent="0.3">
      <c r="A14" s="43" t="str">
        <f t="shared" si="0"/>
        <v>Moderado-HOTELARIAS</v>
      </c>
      <c r="B14" s="43" t="s">
        <v>17</v>
      </c>
      <c r="C14" s="44" t="s">
        <v>27</v>
      </c>
      <c r="D14" s="45">
        <v>0.1</v>
      </c>
    </row>
    <row r="15" spans="1:8" x14ac:dyDescent="0.25">
      <c r="A15" t="str">
        <f t="shared" si="0"/>
        <v>Agressivo-PAPEL</v>
      </c>
      <c r="B15" t="s">
        <v>16</v>
      </c>
      <c r="C15" s="4" t="s">
        <v>21</v>
      </c>
      <c r="D15" s="35">
        <v>0.05</v>
      </c>
    </row>
    <row r="16" spans="1:8" x14ac:dyDescent="0.25">
      <c r="A16" t="str">
        <f t="shared" si="0"/>
        <v>Agressivo-TIJOLO</v>
      </c>
      <c r="B16" t="s">
        <v>16</v>
      </c>
      <c r="C16" s="4" t="s">
        <v>22</v>
      </c>
      <c r="D16" s="35">
        <v>0.1</v>
      </c>
    </row>
    <row r="17" spans="1:4" x14ac:dyDescent="0.25">
      <c r="A17" t="str">
        <f t="shared" si="0"/>
        <v>Agressivo-HÍBRIDOS</v>
      </c>
      <c r="B17" t="s">
        <v>16</v>
      </c>
      <c r="C17" s="4" t="s">
        <v>24</v>
      </c>
      <c r="D17" s="35">
        <v>0.05</v>
      </c>
    </row>
    <row r="18" spans="1:4" x14ac:dyDescent="0.25">
      <c r="A18" t="str">
        <f t="shared" si="0"/>
        <v>Agressivo-FOFs</v>
      </c>
      <c r="B18" t="s">
        <v>16</v>
      </c>
      <c r="C18" s="4" t="s">
        <v>25</v>
      </c>
      <c r="D18" s="35">
        <v>0.05</v>
      </c>
    </row>
    <row r="19" spans="1:4" x14ac:dyDescent="0.25">
      <c r="A19" t="str">
        <f t="shared" si="0"/>
        <v>Agressivo-DESENVOLVIMENTO</v>
      </c>
      <c r="B19" t="s">
        <v>16</v>
      </c>
      <c r="C19" s="4" t="s">
        <v>26</v>
      </c>
      <c r="D19" s="35">
        <v>0.2</v>
      </c>
    </row>
    <row r="20" spans="1:4" x14ac:dyDescent="0.25">
      <c r="A20" t="str">
        <f t="shared" si="0"/>
        <v>Agressivo-HOTELARIAS</v>
      </c>
      <c r="B20" t="s">
        <v>16</v>
      </c>
      <c r="C20" s="4" t="s">
        <v>27</v>
      </c>
      <c r="D20" s="35">
        <v>0.1</v>
      </c>
    </row>
    <row r="21" spans="1:4" x14ac:dyDescent="0.25">
      <c r="D21" s="3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aporte</vt:lpstr>
      <vt:lpstr>patrimonio</vt:lpstr>
      <vt:lpstr>qdd_anos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Lisandra Coelho</dc:creator>
  <cp:lastModifiedBy>Manoel Coelho</cp:lastModifiedBy>
  <dcterms:created xsi:type="dcterms:W3CDTF">2025-06-29T14:49:54Z</dcterms:created>
  <dcterms:modified xsi:type="dcterms:W3CDTF">2025-06-29T22:21:29Z</dcterms:modified>
</cp:coreProperties>
</file>